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E778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Report" sheetId="3" state="visible" r:id="rId3"/>
    <sheet xmlns:r="http://schemas.openxmlformats.org/officeDocument/2006/relationships" name="Comparison" sheetId="4" state="visible" r:id="rId4"/>
    <sheet xmlns:r="http://schemas.openxmlformats.org/officeDocument/2006/relationships" name="Statistics" sheetId="5" state="visible" r:id="rId5"/>
    <sheet xmlns:r="http://schemas.openxmlformats.org/officeDocument/2006/relationships" name="Data Entry" sheetId="6" state="visible" r:id="rId6"/>
    <sheet xmlns:r="http://schemas.openxmlformats.org/officeDocument/2006/relationships" name="Settings" sheetId="7" state="visible" r:id="rId7"/>
    <sheet xmlns:r="http://schemas.openxmlformats.org/officeDocument/2006/relationships" name="Lang" sheetId="8" state="hidden" r:id="rId8"/>
    <sheet xmlns:r="http://schemas.openxmlformats.org/officeDocument/2006/relationships" name="Calc" sheetId="9" state="hidden" r:id="rId9"/>
  </sheets>
  <definedNames>
    <definedName name="dDate">'Data Entry'!$A$8:$A$10007</definedName>
    <definedName name="dDept">'Data Entry'!$B$8:$B$10007</definedName>
    <definedName name="dShift">'Data Entry'!$C$8:$C$10007</definedName>
    <definedName name="dOrders">'Data Entry'!$D$8:$D$10007</definedName>
    <definedName name="dOnTime">'Data Entry'!$E$8:$E$10007</definedName>
    <definedName name="dLines">'Data Entry'!$F$8:$F$10007</definedName>
    <definedName name="dCorrect">'Data Entry'!$G$8:$G$10007</definedName>
    <definedName name="dHours">'Data Entry'!$H$8:$H$10007</definedName>
    <definedName name="dTarget">'Data Entry'!$I$8:$I$10007</definedName>
    <definedName name="dCost">'Data Entry'!$J$8:$J$10007</definedName>
    <definedName name="dInc">'Data Entry'!$K$8:$K$10007</definedName>
    <definedName name="_xlnm.Print_Area" localSheetId="0">'START'!$A$1:$T$41</definedName>
    <definedName name="_xlnm.Print_Area" localSheetId="1">'Dashboard'!$A$1:$T$49</definedName>
    <definedName name="_xlnm.Print_Area" localSheetId="2">'Report'!$A$1:$T$47</definedName>
    <definedName name="_xlnm.Print_Area" localSheetId="3">'Comparison'!$A$1:$T$31</definedName>
    <definedName name="_xlnm.Print_Area" localSheetId="4">'Statistics'!$A$1:$T$36</definedName>
    <definedName name="_xlnm._FilterDatabase" localSheetId="5" hidden="1">'Data Entry'!$A$7:$L$2629</definedName>
    <definedName name="_xlnm.Print_Titles" localSheetId="5">'Data Entry'!$7:$7</definedName>
    <definedName name="_xlnm.Print_Area" localSheetId="6">'Settings'!$A$1:$T$26</definedName>
    <definedName name="chLab" localSheetId="8">OFFSET(Calc!$E$21,0,0,MAX(1,Calc!$B$8),1)</definedName>
    <definedName name="chAct" localSheetId="8">OFFSET(Calc!$U$21,0,0,MAX(1,Calc!$B$8),1)</definedName>
    <definedName name="chBase" localSheetId="8">OFFSET(Calc!$V$21,0,0,MAX(1,Calc!$B$8),1)</definedName>
    <definedName name="chTgt" localSheetId="8">OFFSET(Calc!$W$21,0,0,MAX(1,Calc!$B$8),1)</definedName>
    <definedName name="chVar" localSheetId="8">OFFSET(Calc!$X$21,0,0,MAX(1,Calc!$B$8),1)</definedName>
    <definedName name="chMean" localSheetId="8">OFFSET(Calc!$Z$21,0,0,MAX(1,Calc!$B$8),1)</definedName>
    <definedName name="chUp" localSheetId="8">OFFSET(Calc!$AA$21,0,0,MAX(1,Calc!$B$8),1)</definedName>
    <definedName name="chLo" localSheetId="8">OFFSET(Calc!$AB$21,0,0,MAX(1,Calc!$B$8),1)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0.0%"/>
    <numFmt numFmtId="165" formatCode="0.0"/>
    <numFmt numFmtId="166" formatCode="+0.0%;-0.0%;0.0%"/>
    <numFmt numFmtId="167" formatCode="#,##0;-#,##0;&quot;–&quot;"/>
    <numFmt numFmtId="168" formatCode="#,##0.00 &quot;€&quot;"/>
    <numFmt numFmtId="169" formatCode="yyyy-mm-dd"/>
  </numFmts>
  <fonts count="28">
    <font>
      <name val="Calibri"/>
      <family val="2"/>
      <color theme="1"/>
      <sz val="11"/>
      <scheme val="minor"/>
    </font>
    <font>
      <name val="Calibri"/>
      <b val="1"/>
      <color rgb="00073B3C"/>
      <sz val="20"/>
    </font>
    <font>
      <name val="Calibri"/>
      <b val="1"/>
      <color rgb="00EAF5F7"/>
      <sz val="18"/>
    </font>
    <font>
      <name val="Calibri"/>
      <b val="1"/>
      <color rgb="00EAF5F7"/>
      <sz val="9"/>
    </font>
    <font>
      <name val="Calibri"/>
      <b val="1"/>
      <color rgb="00073B3C"/>
      <sz val="9"/>
    </font>
    <font>
      <name val="Calibri"/>
      <b val="1"/>
      <color rgb="00EAF5F7"/>
      <sz val="11"/>
    </font>
    <font>
      <name val="Calibri"/>
      <b val="1"/>
      <color rgb="00073B3C"/>
      <sz val="12"/>
    </font>
    <font>
      <name val="Calibri"/>
      <i val="1"/>
      <color rgb="009AB5C1"/>
      <sz val="9"/>
    </font>
    <font>
      <name val="Calibri"/>
      <color rgb="009AB5C1"/>
      <sz val="8"/>
    </font>
    <font>
      <name val="Calibri"/>
      <b val="1"/>
      <color rgb="009AB5C1"/>
      <sz val="9"/>
    </font>
    <font>
      <name val="Calibri"/>
      <b val="1"/>
      <color rgb="009AB5C1"/>
      <sz val="8"/>
    </font>
    <font>
      <name val="Calibri"/>
      <i val="1"/>
      <color rgb="009AB5C1"/>
      <sz val="8"/>
    </font>
    <font>
      <name val="Calibri"/>
      <b val="1"/>
      <color rgb="00EAF5F7"/>
      <sz val="20"/>
    </font>
    <font>
      <name val="Calibri"/>
      <b val="1"/>
      <color rgb="0036DAC5"/>
      <sz val="8"/>
    </font>
    <font>
      <name val="Calibri"/>
      <b val="1"/>
      <color rgb="0036DAC5"/>
      <sz val="10"/>
    </font>
    <font>
      <name val="Calibri"/>
      <b val="1"/>
      <color rgb="0036DAC5"/>
      <sz val="11"/>
    </font>
    <font>
      <name val="Calibri"/>
      <b val="1"/>
      <color rgb="00EAF5F7"/>
      <sz val="16"/>
    </font>
    <font>
      <name val="Calibri"/>
      <color rgb="00EAF5F7"/>
      <sz val="9"/>
    </font>
    <font>
      <name val="Calibri"/>
      <b val="1"/>
      <color rgb="0036DAC5"/>
      <sz val="9"/>
    </font>
    <font>
      <name val="Calibri"/>
      <b val="1"/>
      <color rgb="00EAF5F7"/>
      <sz val="10"/>
    </font>
    <font>
      <name val="Calibri"/>
      <b val="1"/>
      <color rgb="00073B3C"/>
      <sz val="30"/>
    </font>
    <font>
      <name val="Calibri"/>
      <b val="1"/>
      <color rgb="00EAF5F7"/>
      <sz val="22"/>
    </font>
    <font>
      <name val="Calibri"/>
      <color rgb="009AB5C1"/>
      <sz val="10"/>
    </font>
    <font>
      <name val="Calibri"/>
      <color rgb="00EAF5F7"/>
      <sz val="11"/>
    </font>
    <font>
      <name val="Calibri"/>
      <color rgb="00EAF5F7"/>
      <sz val="10"/>
    </font>
    <font>
      <name val="Calibri"/>
      <color rgb="009AB5C1"/>
      <sz val="9"/>
    </font>
    <font>
      <name val="Calibri"/>
      <b val="1"/>
      <color rgb="00EAF5F7"/>
      <sz val="14"/>
    </font>
    <font>
      <name val="Calibri"/>
      <b val="1"/>
      <color rgb="00073B3C"/>
      <sz val="10"/>
    </font>
  </fonts>
  <fills count="6">
    <fill>
      <patternFill/>
    </fill>
    <fill>
      <patternFill patternType="gray125"/>
    </fill>
    <fill>
      <patternFill patternType="solid">
        <fgColor rgb="00091522"/>
      </patternFill>
    </fill>
    <fill>
      <patternFill patternType="solid">
        <fgColor rgb="0036DAC5"/>
      </patternFill>
    </fill>
    <fill>
      <patternFill patternType="solid">
        <fgColor rgb="0013283A"/>
      </patternFill>
    </fill>
    <fill>
      <patternFill patternType="solid">
        <fgColor rgb="00CBFF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3">
    <xf numFmtId="0" fontId="0" fillId="0" borderId="0" pivotButton="0" quotePrefix="0" xfId="0"/>
    <xf numFmtId="0" fontId="0" fillId="2" borderId="0" pivotButton="0" quotePrefix="0" xfId="0"/>
    <xf numFmtId="0" fontId="20" fillId="3" borderId="0" applyAlignment="1" pivotButton="0" quotePrefix="0" xfId="0">
      <alignment horizontal="center" vertical="center"/>
    </xf>
    <xf numFmtId="0" fontId="0" fillId="3" borderId="0" pivotButton="0" quotePrefix="0" xfId="0"/>
    <xf numFmtId="0" fontId="21" fillId="2" borderId="0" applyAlignment="1" pivotButton="0" quotePrefix="0" xfId="0">
      <alignment horizontal="left" vertical="center"/>
    </xf>
    <xf numFmtId="0" fontId="22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 vertical="center"/>
    </xf>
    <xf numFmtId="0" fontId="0" fillId="4" borderId="0" pivotButton="0" quotePrefix="0" xfId="0"/>
    <xf numFmtId="0" fontId="23" fillId="4" borderId="0" applyAlignment="1" pivotButton="0" quotePrefix="0" xfId="0">
      <alignment horizontal="left" vertical="center" wrapText="1"/>
    </xf>
    <xf numFmtId="0" fontId="1" fillId="3" borderId="0" applyAlignment="1" pivotButton="0" quotePrefix="0" xfId="0">
      <alignment horizontal="center" vertical="center"/>
    </xf>
    <xf numFmtId="0" fontId="15" fillId="4" borderId="0" applyAlignment="1" pivotButton="0" quotePrefix="0" xfId="0">
      <alignment horizontal="left" vertical="center"/>
    </xf>
    <xf numFmtId="0" fontId="24" fillId="4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horizontal="left" vertical="center"/>
    </xf>
    <xf numFmtId="0" fontId="25" fillId="4" borderId="0" applyAlignment="1" pivotButton="0" quotePrefix="0" xfId="0">
      <alignment horizontal="left" vertical="center" wrapText="1"/>
    </xf>
    <xf numFmtId="0" fontId="10" fillId="4" borderId="0" applyAlignment="1" pivotButton="0" quotePrefix="0" xfId="0">
      <alignment horizontal="left" vertical="center"/>
    </xf>
    <xf numFmtId="0" fontId="26" fillId="4" borderId="0" applyAlignment="1" pivotButton="0" quotePrefix="0" xfId="0">
      <alignment horizontal="left" vertical="center"/>
    </xf>
    <xf numFmtId="0" fontId="25" fillId="4" borderId="0" applyAlignment="1" pivotButton="0" quotePrefix="0" xfId="0">
      <alignment horizontal="left" vertical="center"/>
    </xf>
    <xf numFmtId="0" fontId="14" fillId="4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left" vertical="center"/>
    </xf>
    <xf numFmtId="0" fontId="9" fillId="2" borderId="0" applyAlignment="1" pivotButton="0" quotePrefix="0" xfId="0">
      <alignment horizontal="left" vertical="center"/>
    </xf>
    <xf numFmtId="0" fontId="10" fillId="2" borderId="0" applyAlignment="1" pivotButton="0" quotePrefix="0" xfId="0">
      <alignment horizontal="left" vertical="bottom"/>
    </xf>
    <xf numFmtId="1" fontId="6" fillId="5" borderId="0" applyAlignment="1" applyProtection="1" pivotButton="0" quotePrefix="0" xfId="0">
      <alignment horizontal="center" vertical="center"/>
      <protection locked="0" hidden="0"/>
    </xf>
    <xf numFmtId="0" fontId="0" fillId="5" borderId="0" pivotButton="0" quotePrefix="0" xfId="0"/>
    <xf numFmtId="0" fontId="6" fillId="5" borderId="0" applyAlignment="1" applyProtection="1" pivotButton="0" quotePrefix="0" xfId="0">
      <alignment horizontal="center" vertical="center"/>
      <protection locked="0" hidden="0"/>
    </xf>
    <xf numFmtId="0" fontId="11" fillId="2" borderId="0" applyAlignment="1" pivotButton="0" quotePrefix="0" xfId="0">
      <alignment horizontal="left" vertical="center"/>
    </xf>
    <xf numFmtId="0" fontId="10" fillId="4" borderId="0" applyAlignment="1" pivotButton="0" quotePrefix="0" xfId="0">
      <alignment horizontal="left" vertical="center" wrapText="1"/>
    </xf>
    <xf numFmtId="3" fontId="12" fillId="4" borderId="0" applyAlignment="1" pivotButton="0" quotePrefix="0" xfId="0">
      <alignment horizontal="left" vertical="center"/>
    </xf>
    <xf numFmtId="164" fontId="12" fillId="4" borderId="0" applyAlignment="1" pivotButton="0" quotePrefix="0" xfId="0">
      <alignment horizontal="left" vertical="center"/>
    </xf>
    <xf numFmtId="165" fontId="12" fillId="4" borderId="0" applyAlignment="1" pivotButton="0" quotePrefix="0" xfId="0">
      <alignment horizontal="left" vertical="center"/>
    </xf>
    <xf numFmtId="166" fontId="12" fillId="4" borderId="0" applyAlignment="1" pivotButton="0" quotePrefix="0" xfId="0">
      <alignment horizontal="left" vertical="center"/>
    </xf>
    <xf numFmtId="0" fontId="8" fillId="4" borderId="0" applyAlignment="1" pivotButton="0" quotePrefix="0" xfId="0">
      <alignment horizontal="left" vertical="center"/>
    </xf>
    <xf numFmtId="3" fontId="13" fillId="4" borderId="0" applyAlignment="1" pivotButton="0" quotePrefix="0" xfId="0">
      <alignment horizontal="right" vertical="center"/>
    </xf>
    <xf numFmtId="164" fontId="13" fillId="4" borderId="0" applyAlignment="1" pivotButton="0" quotePrefix="0" xfId="0">
      <alignment horizontal="right" vertical="center"/>
    </xf>
    <xf numFmtId="1" fontId="13" fillId="4" borderId="0" applyAlignment="1" pivotButton="0" quotePrefix="0" xfId="0">
      <alignment horizontal="right" vertical="center"/>
    </xf>
    <xf numFmtId="0" fontId="10" fillId="4" borderId="0" applyAlignment="1" pivotButton="0" quotePrefix="0" xfId="0">
      <alignment horizontal="center" vertical="center"/>
    </xf>
    <xf numFmtId="1" fontId="3" fillId="4" borderId="0" applyAlignment="1" pivotButton="0" quotePrefix="0" xfId="0">
      <alignment horizontal="center" vertical="center"/>
    </xf>
    <xf numFmtId="167" fontId="3" fillId="4" borderId="0" applyAlignment="1" pivotButton="0" quotePrefix="0" xfId="0">
      <alignment horizontal="center" vertical="center"/>
    </xf>
    <xf numFmtId="0" fontId="5" fillId="4" borderId="0" applyAlignment="1" pivotButton="0" quotePrefix="0" xfId="0">
      <alignment horizontal="left" vertical="center"/>
    </xf>
    <xf numFmtId="3" fontId="15" fillId="4" borderId="0" applyAlignment="1" pivotButton="0" quotePrefix="0" xfId="0">
      <alignment horizontal="right" vertical="center"/>
    </xf>
    <xf numFmtId="164" fontId="15" fillId="4" borderId="0" applyAlignment="1" pivotButton="0" quotePrefix="0" xfId="0">
      <alignment horizontal="right" vertical="center"/>
    </xf>
    <xf numFmtId="0" fontId="11" fillId="2" borderId="0" applyAlignment="1" pivotButton="0" quotePrefix="0" xfId="0">
      <alignment horizontal="left" vertical="center" wrapText="1"/>
    </xf>
    <xf numFmtId="0" fontId="8" fillId="2" borderId="0" applyAlignment="1" pivotButton="0" quotePrefix="0" xfId="0">
      <alignment horizontal="left" vertical="center" wrapText="1"/>
    </xf>
    <xf numFmtId="168" fontId="5" fillId="4" borderId="0" applyAlignment="1" pivotButton="0" quotePrefix="0" xfId="0">
      <alignment horizontal="left" vertical="center"/>
    </xf>
    <xf numFmtId="1" fontId="15" fillId="4" borderId="0" applyAlignment="1" pivotButton="0" quotePrefix="0" xfId="0">
      <alignment horizontal="right" vertical="center"/>
    </xf>
    <xf numFmtId="1" fontId="5" fillId="4" borderId="0" applyAlignment="1" pivotButton="0" quotePrefix="0" xfId="0">
      <alignment horizontal="left" vertical="center"/>
    </xf>
    <xf numFmtId="3" fontId="16" fillId="4" borderId="0" applyAlignment="1" pivotButton="0" quotePrefix="0" xfId="0">
      <alignment horizontal="left" vertical="center"/>
    </xf>
    <xf numFmtId="164" fontId="16" fillId="4" borderId="0" applyAlignment="1" pivotButton="0" quotePrefix="0" xfId="0">
      <alignment horizontal="left" vertical="center"/>
    </xf>
    <xf numFmtId="165" fontId="16" fillId="4" borderId="0" applyAlignment="1" pivotButton="0" quotePrefix="0" xfId="0">
      <alignment horizontal="left" vertical="center"/>
    </xf>
    <xf numFmtId="166" fontId="16" fillId="4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wrapText="1"/>
    </xf>
    <xf numFmtId="0" fontId="4" fillId="3" borderId="0" applyAlignment="1" pivotButton="0" quotePrefix="0" xfId="0">
      <alignment horizontal="center" vertical="center" wrapText="1"/>
    </xf>
    <xf numFmtId="0" fontId="18" fillId="4" borderId="0" applyAlignment="1" pivotButton="0" quotePrefix="0" xfId="0">
      <alignment horizontal="left" vertical="center"/>
    </xf>
    <xf numFmtId="0" fontId="17" fillId="2" borderId="0" applyAlignment="1" pivotButton="0" quotePrefix="0" xfId="0">
      <alignment horizontal="left" vertical="center"/>
    </xf>
    <xf numFmtId="3" fontId="17" fillId="2" borderId="0" applyAlignment="1" pivotButton="0" quotePrefix="0" xfId="0">
      <alignment horizontal="right" vertical="center"/>
    </xf>
    <xf numFmtId="166" fontId="17" fillId="2" borderId="0" applyAlignment="1" pivotButton="0" quotePrefix="0" xfId="0">
      <alignment horizontal="right" vertical="center"/>
    </xf>
    <xf numFmtId="164" fontId="17" fillId="2" borderId="0" applyAlignment="1" pivotButton="0" quotePrefix="0" xfId="0">
      <alignment horizontal="right" vertical="center"/>
    </xf>
    <xf numFmtId="165" fontId="17" fillId="2" borderId="0" applyAlignment="1" pivotButton="0" quotePrefix="0" xfId="0">
      <alignment horizontal="right" vertical="center"/>
    </xf>
    <xf numFmtId="4" fontId="17" fillId="2" borderId="0" applyAlignment="1" pivotButton="0" quotePrefix="0" xfId="0">
      <alignment horizontal="right" vertical="center"/>
    </xf>
    <xf numFmtId="1" fontId="17" fillId="2" borderId="0" applyAlignment="1" pivotButton="0" quotePrefix="0" xfId="0">
      <alignment horizontal="right" vertical="center"/>
    </xf>
    <xf numFmtId="0" fontId="10" fillId="2" borderId="0" applyAlignment="1" pivotButton="0" quotePrefix="0" xfId="0">
      <alignment horizontal="left" vertical="center"/>
    </xf>
    <xf numFmtId="0" fontId="19" fillId="2" borderId="0" applyAlignment="1" pivotButton="0" quotePrefix="0" xfId="0">
      <alignment horizontal="left" vertical="center"/>
    </xf>
    <xf numFmtId="3" fontId="14" fillId="2" borderId="0" applyAlignment="1" pivotButton="0" quotePrefix="0" xfId="0">
      <alignment horizontal="right" vertical="center"/>
    </xf>
    <xf numFmtId="164" fontId="14" fillId="2" borderId="0" applyAlignment="1" pivotButton="0" quotePrefix="0" xfId="0">
      <alignment horizontal="right" vertical="center"/>
    </xf>
    <xf numFmtId="0" fontId="8" fillId="2" borderId="0" applyAlignment="1" pivotButton="0" quotePrefix="0" xfId="0">
      <alignment horizontal="left" vertical="center"/>
    </xf>
    <xf numFmtId="0" fontId="19" fillId="4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/>
    </xf>
    <xf numFmtId="1" fontId="4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left" vertical="center"/>
    </xf>
    <xf numFmtId="167" fontId="17" fillId="4" borderId="0" applyAlignment="1" pivotButton="0" quotePrefix="0" xfId="0">
      <alignment horizontal="right" vertical="center"/>
    </xf>
    <xf numFmtId="166" fontId="17" fillId="4" borderId="0" applyAlignment="1" pivotButton="0" quotePrefix="0" xfId="0">
      <alignment horizontal="right" vertical="center"/>
    </xf>
    <xf numFmtId="0" fontId="3" fillId="2" borderId="0" applyAlignment="1" pivotButton="0" quotePrefix="0" xfId="0">
      <alignment horizontal="left" vertical="center"/>
    </xf>
    <xf numFmtId="167" fontId="17" fillId="2" borderId="0" applyAlignment="1" pivotButton="0" quotePrefix="0" xfId="0">
      <alignment horizontal="right" vertical="center"/>
    </xf>
    <xf numFmtId="3" fontId="18" fillId="4" borderId="0" applyAlignment="1" pivotButton="0" quotePrefix="0" xfId="0">
      <alignment horizontal="right" vertical="center"/>
    </xf>
    <xf numFmtId="166" fontId="18" fillId="4" borderId="0" applyAlignment="1" pivotButton="0" quotePrefix="0" xfId="0">
      <alignment horizontal="right" vertical="center"/>
    </xf>
    <xf numFmtId="0" fontId="11" fillId="2" borderId="0" applyAlignment="1" pivotButton="0" quotePrefix="0" xfId="0">
      <alignment horizontal="left" vertical="top" wrapText="1"/>
    </xf>
    <xf numFmtId="3" fontId="2" fillId="4" borderId="0" applyAlignment="1" pivotButton="0" quotePrefix="0" xfId="0">
      <alignment horizontal="left" vertical="center"/>
    </xf>
    <xf numFmtId="164" fontId="2" fillId="4" borderId="0" applyAlignment="1" pivotButton="0" quotePrefix="0" xfId="0">
      <alignment horizontal="left" vertical="center"/>
    </xf>
    <xf numFmtId="0" fontId="2" fillId="4" borderId="0" applyAlignment="1" pivotButton="0" quotePrefix="0" xfId="0">
      <alignment horizontal="left" vertical="center"/>
    </xf>
    <xf numFmtId="0" fontId="0" fillId="0" borderId="0" applyProtection="1" pivotButton="0" quotePrefix="0" xfId="0">
      <protection locked="0" hidden="0"/>
    </xf>
    <xf numFmtId="0" fontId="16" fillId="2" borderId="0" applyAlignment="1" pivotButton="0" quotePrefix="0" xfId="0">
      <alignment horizontal="left" vertical="center"/>
    </xf>
    <xf numFmtId="0" fontId="25" fillId="2" borderId="0" applyAlignment="1" pivotButton="0" quotePrefix="0" xfId="0">
      <alignment horizontal="left" vertical="center"/>
    </xf>
    <xf numFmtId="0" fontId="27" fillId="3" borderId="0" applyAlignment="1" pivotButton="0" quotePrefix="0" xfId="0">
      <alignment horizontal="center" vertical="center" wrapText="1"/>
    </xf>
    <xf numFmtId="169" fontId="0" fillId="0" borderId="0" applyProtection="1" pivotButton="0" quotePrefix="0" xfId="0">
      <protection locked="0" hidden="0"/>
    </xf>
    <xf numFmtId="49" fontId="0" fillId="0" borderId="0" applyProtection="1" pivotButton="0" quotePrefix="0" xfId="0">
      <protection locked="0" hidden="0"/>
    </xf>
    <xf numFmtId="3" fontId="0" fillId="0" borderId="0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4" fontId="0" fillId="0" borderId="0" applyProtection="1" pivotButton="0" quotePrefix="0" xfId="0">
      <protection locked="0" hidden="0"/>
    </xf>
    <xf numFmtId="1" fontId="0" fillId="0" borderId="0" applyProtection="1" pivotButton="0" quotePrefix="0" xfId="0">
      <protection locked="0" hidden="0"/>
    </xf>
    <xf numFmtId="0" fontId="5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left" vertical="top" wrapText="1"/>
    </xf>
    <xf numFmtId="164" fontId="6" fillId="5" borderId="0" applyAlignment="1" applyProtection="1" pivotButton="0" quotePrefix="0" xfId="0">
      <alignment horizontal="center" vertical="center"/>
      <protection locked="0" hidden="0"/>
    </xf>
    <xf numFmtId="0" fontId="5" fillId="2" borderId="0" applyAlignment="1" pivotButton="0" quotePrefix="0" xfId="0">
      <alignment horizontal="left" vertical="top"/>
    </xf>
  </cellXfs>
  <cellStyles count="1">
    <cellStyle name="Normal" xfId="0" builtinId="0" hidden="0"/>
  </cellStyles>
  <dxfs count="5">
    <dxf>
      <font>
        <b val="1"/>
        <color rgb="00FFAD6A"/>
      </font>
    </dxf>
    <dxf>
      <font>
        <b val="1"/>
        <color rgb="0036DAC5"/>
      </font>
    </dxf>
    <dxf>
      <fill>
        <patternFill patternType="solid">
          <fgColor rgb="0013283A"/>
        </patternFill>
      </fill>
    </dxf>
    <dxf>
      <font>
        <color rgb="00FFAD6A"/>
      </font>
    </dxf>
    <dxf>
      <fill>
        <patternFill patternType="solid">
          <fgColor rgb="00FFD9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strRef>
              <f>Lang!$B$46</f>
            </strRef>
          </tx>
          <spPr>
            <a:ln xmlns:a="http://schemas.openxmlformats.org/drawingml/2006/main" w="31750">
              <a:solidFill>
                <a:srgbClr val="36DAC5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Calc!chLab</f>
            </numRef>
          </cat>
          <val>
            <numRef>
              <f>Calc!chAct</f>
            </numRef>
          </val>
          <smooth val="0"/>
        </ser>
        <ser>
          <idx val="1"/>
          <order val="1"/>
          <tx>
            <strRef>
              <f>Lang!$B$47</f>
            </strRef>
          </tx>
          <spPr>
            <a:ln xmlns:a="http://schemas.openxmlformats.org/drawingml/2006/main" w="22225">
              <a:solidFill>
                <a:srgbClr val="7F93A3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Calc!chLab</f>
            </numRef>
          </cat>
          <val>
            <numRef>
              <f>Calc!chBase</f>
            </numRef>
          </val>
          <smooth val="0"/>
        </ser>
        <ser>
          <idx val="2"/>
          <order val="2"/>
          <tx>
            <strRef>
              <f>Lang!$B$48</f>
            </strRef>
          </tx>
          <spPr>
            <a:ln xmlns:a="http://schemas.openxmlformats.org/drawingml/2006/main" w="22225">
              <a:solidFill>
                <a:srgbClr val="FFAD6A"/>
              </a:solidFill>
              <a:prstDash val="sysDot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Calc!chLab</f>
            </numRef>
          </cat>
          <val>
            <numRef>
              <f>Calc!chTgt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5506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223A4D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C9D6DF"/>
              </a:solidFill>
            </a:defRPr>
          </a:pPr>
          <a:r>
            <a:t/>
          </a:r>
          <a:endParaRPr/>
        </a:p>
      </txPr>
    </legend>
    <plotVisOnly val="1"/>
    <dispBlanksAs val="gap"/>
  </chart>
  <spPr>
    <a:solidFill xmlns:a="http://schemas.openxmlformats.org/drawingml/2006/main">
      <a:srgbClr val="0F2232"/>
    </a:solidFill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Lang!$B$49</f>
            </strRef>
          </tx>
          <spPr>
            <a:solidFill xmlns:a="http://schemas.openxmlformats.org/drawingml/2006/main">
              <a:srgbClr val="1B9299"/>
            </a:solidFill>
            <a:ln xmlns:a="http://schemas.openxmlformats.org/drawingml/2006/main">
              <a:noFill/>
              <a:prstDash val="solid"/>
            </a:ln>
          </spPr>
          <invertIfNegative val="0"/>
          <cat>
            <numRef>
              <f>Calc!chLab</f>
            </numRef>
          </cat>
          <val>
            <numRef>
              <f>Calc!chVar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35506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223A4D"/>
              </a:solidFill>
              <a:prstDash val="solid"/>
            </a:ln>
          </spPr>
        </majorGridlines>
        <numFmt formatCode="0%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0F2232"/>
    </a:solidFill>
    <a:ln xmlns:a="http://schemas.openxmlformats.org/drawingml/2006/main">
      <a:noFill/>
      <a:prstDash val="solid"/>
    </a:ln>
  </spPr>
</chartSpace>
</file>

<file path=xl/charts/chart3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strRef>
              <f>Lang!$B$46</f>
            </strRef>
          </tx>
          <spPr>
            <a:ln xmlns:a="http://schemas.openxmlformats.org/drawingml/2006/main" w="25400">
              <a:solidFill>
                <a:srgbClr val="36DAC5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Calc!chLab</f>
            </numRef>
          </cat>
          <val>
            <numRef>
              <f>Calc!chAct</f>
            </numRef>
          </val>
          <smooth val="0"/>
        </ser>
        <ser>
          <idx val="1"/>
          <order val="1"/>
          <tx>
            <strRef>
              <f>Lang!$B$47</f>
            </strRef>
          </tx>
          <spPr>
            <a:ln xmlns:a="http://schemas.openxmlformats.org/drawingml/2006/main" w="19050">
              <a:solidFill>
                <a:srgbClr val="7F93A3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Calc!chLab</f>
            </numRef>
          </cat>
          <val>
            <numRef>
              <f>Calc!chBase</f>
            </numRef>
          </val>
          <smooth val="0"/>
        </ser>
        <ser>
          <idx val="2"/>
          <order val="2"/>
          <tx>
            <strRef>
              <f>Lang!$B$48</f>
            </strRef>
          </tx>
          <spPr>
            <a:ln xmlns:a="http://schemas.openxmlformats.org/drawingml/2006/main" w="19050">
              <a:solidFill>
                <a:srgbClr val="FFAD6A"/>
              </a:solidFill>
              <a:prstDash val="sysDot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Calc!chLab</f>
            </numRef>
          </cat>
          <val>
            <numRef>
              <f>Calc!chTgt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5506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223A4D"/>
              </a:solidFill>
              <a:prstDash val="solid"/>
            </a:ln>
          </spPr>
        </majorGridlines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C9D6DF"/>
              </a:solidFill>
            </a:defRPr>
          </a:pPr>
          <a:r>
            <a:t/>
          </a:r>
          <a:endParaRPr/>
        </a:p>
      </txPr>
    </legend>
    <plotVisOnly val="1"/>
    <dispBlanksAs val="gap"/>
  </chart>
  <spPr>
    <a:solidFill xmlns:a="http://schemas.openxmlformats.org/drawingml/2006/main">
      <a:srgbClr val="0F2232"/>
    </a:solidFill>
    <a:ln xmlns:a="http://schemas.openxmlformats.org/drawingml/2006/main">
      <a:noFill/>
      <a:prstDash val="solid"/>
    </a:ln>
  </spPr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strRef>
              <f>'Comparison'!$C$9</f>
            </strRef>
          </tx>
          <spPr>
            <a:ln xmlns:a="http://schemas.openxmlformats.org/drawingml/2006/main" w="28575">
              <a:solidFill>
                <a:srgbClr val="7F93A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'Calc'!$A$60:$A$71</f>
            </numRef>
          </cat>
          <val>
            <numRef>
              <f>'Calc'!$B$60:$B$71</f>
            </numRef>
          </val>
          <smooth val="0"/>
        </ser>
        <ser>
          <idx val="1"/>
          <order val="1"/>
          <tx>
            <strRef>
              <f>'Comparison'!$D$9</f>
            </strRef>
          </tx>
          <spPr>
            <a:ln xmlns:a="http://schemas.openxmlformats.org/drawingml/2006/main" w="28575">
              <a:solidFill>
                <a:srgbClr val="FFAD6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'Calc'!$A$60:$A$71</f>
            </numRef>
          </cat>
          <val>
            <numRef>
              <f>'Calc'!$C$60:$C$71</f>
            </numRef>
          </val>
          <smooth val="0"/>
        </ser>
        <ser>
          <idx val="2"/>
          <order val="2"/>
          <tx>
            <strRef>
              <f>'Comparison'!$E$9</f>
            </strRef>
          </tx>
          <spPr>
            <a:ln xmlns:a="http://schemas.openxmlformats.org/drawingml/2006/main" w="28575">
              <a:solidFill>
                <a:srgbClr val="36DAC5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'Calc'!$A$60:$A$71</f>
            </numRef>
          </cat>
          <val>
            <numRef>
              <f>'Calc'!$D$60:$D$71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5506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223A4D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C9D6DF"/>
              </a:solidFill>
            </a:defRPr>
          </a:pPr>
          <a:r>
            <a:t/>
          </a:r>
          <a:endParaRPr/>
        </a:p>
      </txPr>
    </legend>
    <plotVisOnly val="1"/>
    <dispBlanksAs val="gap"/>
  </chart>
  <spPr>
    <a:solidFill xmlns:a="http://schemas.openxmlformats.org/drawingml/2006/main">
      <a:srgbClr val="0F2232"/>
    </a:solidFill>
    <a:ln xmlns:a="http://schemas.openxmlformats.org/drawingml/2006/main">
      <a:noFill/>
      <a:prstDash val="solid"/>
    </a:ln>
  </spPr>
</chartSpace>
</file>

<file path=xl/charts/chart5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strRef>
              <f>Lang!$B$46</f>
            </strRef>
          </tx>
          <spPr>
            <a:ln xmlns:a="http://schemas.openxmlformats.org/drawingml/2006/main" w="31750">
              <a:solidFill>
                <a:srgbClr val="36DAC5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Calc!chLab</f>
            </numRef>
          </cat>
          <val>
            <numRef>
              <f>Calc!chAct</f>
            </numRef>
          </val>
          <smooth val="0"/>
        </ser>
        <ser>
          <idx val="1"/>
          <order val="1"/>
          <tx>
            <strRef>
              <f>Lang!$B$106</f>
            </strRef>
          </tx>
          <spPr>
            <a:ln xmlns:a="http://schemas.openxmlformats.org/drawingml/2006/main" w="19050">
              <a:solidFill>
                <a:srgbClr val="C9D6DF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Calc!chLab</f>
            </numRef>
          </cat>
          <val>
            <numRef>
              <f>Calc!chMean</f>
            </numRef>
          </val>
          <smooth val="0"/>
        </ser>
        <ser>
          <idx val="2"/>
          <order val="2"/>
          <tx>
            <strRef>
              <f>Lang!$B$107</f>
            </strRef>
          </tx>
          <spPr>
            <a:ln xmlns:a="http://schemas.openxmlformats.org/drawingml/2006/main" w="19050">
              <a:solidFill>
                <a:srgbClr val="FFAD6A"/>
              </a:solidFill>
              <a:prstDash val="sysDot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Calc!chLab</f>
            </numRef>
          </cat>
          <val>
            <numRef>
              <f>Calc!chUp</f>
            </numRef>
          </val>
          <smooth val="0"/>
        </ser>
        <ser>
          <idx val="3"/>
          <order val="3"/>
          <tx>
            <strRef>
              <f>Lang!$B$108</f>
            </strRef>
          </tx>
          <spPr>
            <a:ln xmlns:a="http://schemas.openxmlformats.org/drawingml/2006/main" w="19050">
              <a:solidFill>
                <a:srgbClr val="FFAD6A"/>
              </a:solidFill>
              <a:prstDash val="sysDot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Calc!chLab</f>
            </numRef>
          </cat>
          <val>
            <numRef>
              <f>Calc!chLo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5506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223A4D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C9D6DF"/>
              </a:solidFill>
            </a:defRPr>
          </a:pPr>
          <a:r>
            <a:t/>
          </a:r>
          <a:endParaRPr/>
        </a:p>
      </txPr>
    </legend>
    <plotVisOnly val="1"/>
    <dispBlanksAs val="gap"/>
  </chart>
  <spPr>
    <a:solidFill xmlns:a="http://schemas.openxmlformats.org/drawingml/2006/main">
      <a:srgbClr val="0F2232"/>
    </a:solidFill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5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16</row>
      <rowOff>0</rowOff>
    </from>
    <ext cx="7343999" cy="331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13</col>
      <colOff>0</colOff>
      <row>16</row>
      <rowOff>0</rowOff>
    </from>
    <ext cx="3671999" cy="3311999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13</col>
      <colOff>0</colOff>
      <row>12</row>
      <rowOff>0</rowOff>
    </from>
    <ext cx="3671999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8</col>
      <colOff>0</colOff>
      <row>6</row>
      <rowOff>0</rowOff>
    </from>
    <ext cx="6696000" cy="37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1</col>
      <colOff>0</colOff>
      <row>10</row>
      <rowOff>0</rowOff>
    </from>
    <ext cx="11088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tabColor rgb="0036DAC5"/>
    <outlinePr summaryBelow="1" summaryRight="1"/>
    <pageSetUpPr fitToPage="1"/>
  </sheetPr>
  <dimension ref="A1:U44"/>
  <sheetViews>
    <sheetView showGridLines="0" zoomScale="90" workbookViewId="0">
      <selection activeCell="A1" sqref="A1"/>
    </sheetView>
  </sheetViews>
  <sheetFormatPr baseColWidth="8" defaultRowHeight="15"/>
  <cols>
    <col width="2.5" customWidth="1" min="1" max="1"/>
    <col width="8.6" customWidth="1" min="2" max="2"/>
    <col width="8.6" customWidth="1" min="3" max="3"/>
    <col width="8.6" customWidth="1" min="4" max="4"/>
    <col width="8.6" customWidth="1" min="5" max="5"/>
    <col width="8.6" customWidth="1" min="6" max="6"/>
    <col width="8.6" customWidth="1" min="7" max="7"/>
    <col width="8.6" customWidth="1" min="8" max="8"/>
    <col width="8.6" customWidth="1" min="9" max="9"/>
    <col width="8.6" customWidth="1" min="10" max="10"/>
    <col width="8.6" customWidth="1" min="11" max="11"/>
    <col width="8.6" customWidth="1" min="12" max="12"/>
    <col width="8.6" customWidth="1" min="13" max="13"/>
    <col width="8.6" customWidth="1" min="14" max="14"/>
    <col width="8.6" customWidth="1" min="15" max="15"/>
    <col width="8.6" customWidth="1" min="16" max="16"/>
    <col width="8.6" customWidth="1" min="17" max="17"/>
    <col width="8.6" customWidth="1" min="18" max="18"/>
    <col width="8.6" customWidth="1" min="19" max="19"/>
    <col width="8.6" customWidth="1" min="20" max="20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</row>
    <row r="2" ht="18" customHeight="1">
      <c r="A2" s="1" t="n"/>
      <c r="B2" s="2" t="inlineStr">
        <is>
          <t>K1</t>
        </is>
      </c>
      <c r="C2" s="3" t="n"/>
      <c r="D2" s="3" t="n"/>
      <c r="E2" s="1" t="n"/>
      <c r="F2" s="4">
        <f>"KEYONE  /  "&amp;Lang!$B$9</f>
        <v/>
      </c>
      <c r="T2" s="1" t="n"/>
      <c r="U2" s="1" t="n"/>
    </row>
    <row r="3" ht="18" customHeight="1">
      <c r="A3" s="1" t="n"/>
      <c r="B3" s="3" t="n"/>
      <c r="C3" s="3" t="n"/>
      <c r="D3" s="3" t="n"/>
      <c r="E3" s="1" t="n"/>
      <c r="T3" s="1" t="n"/>
      <c r="U3" s="1" t="n"/>
    </row>
    <row r="4" ht="18" customHeight="1">
      <c r="A4" s="1" t="n"/>
      <c r="B4" s="3" t="n"/>
      <c r="C4" s="3" t="n"/>
      <c r="D4" s="3" t="n"/>
      <c r="E4" s="1" t="n"/>
      <c r="F4" s="5">
        <f>Lang!$B$10</f>
        <v/>
      </c>
      <c r="T4" s="1" t="n"/>
      <c r="U4" s="1" t="n"/>
    </row>
    <row r="5" ht="18" customHeight="1">
      <c r="A5" s="1" t="n"/>
      <c r="B5" s="3" t="n"/>
      <c r="C5" s="3" t="n"/>
      <c r="D5" s="3" t="n"/>
      <c r="E5" s="1" t="n"/>
      <c r="T5" s="1" t="n"/>
      <c r="U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</row>
    <row r="7" ht="24" customHeight="1">
      <c r="A7" s="1" t="n"/>
      <c r="B7" s="6">
        <f>HYPERLINK("#'START'!A1",Lang!$B$2)</f>
        <v/>
      </c>
      <c r="C7" s="3" t="n"/>
      <c r="D7" s="7">
        <f>HYPERLINK("#'Dashboard'!A1",Lang!$B$3)</f>
        <v/>
      </c>
      <c r="E7" s="8" t="n"/>
      <c r="F7" s="7">
        <f>HYPERLINK("#'Report'!A1",Lang!$B$4)</f>
        <v/>
      </c>
      <c r="G7" s="8" t="n"/>
      <c r="H7" s="7">
        <f>HYPERLINK("#'Comparison'!A1",Lang!$B$5)</f>
        <v/>
      </c>
      <c r="I7" s="8" t="n"/>
      <c r="J7" s="7">
        <f>HYPERLINK("#'Statistics'!A1",Lang!$B$6)</f>
        <v/>
      </c>
      <c r="K7" s="8" t="n"/>
      <c r="L7" s="7">
        <f>HYPERLINK("#'Data Entry'!A1",Lang!$B$7)</f>
        <v/>
      </c>
      <c r="M7" s="8" t="n"/>
      <c r="N7" s="7">
        <f>HYPERLINK("#'Settings'!A1",Lang!$B$8)</f>
        <v/>
      </c>
      <c r="O7" s="8" t="n"/>
      <c r="P7" s="1" t="n"/>
      <c r="Q7" s="1" t="n"/>
      <c r="R7" s="1" t="n"/>
      <c r="S7" s="1" t="n"/>
      <c r="T7" s="1" t="n"/>
      <c r="U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</row>
    <row r="9">
      <c r="A9" s="1" t="n"/>
      <c r="B9" s="9">
        <f>Lang!$B$11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1" t="n"/>
      <c r="U9" s="1" t="n"/>
    </row>
    <row r="10">
      <c r="A10" s="1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1" t="n"/>
      <c r="U10" s="1" t="n"/>
    </row>
    <row r="11">
      <c r="A11" s="1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1" t="n"/>
      <c r="U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</row>
    <row r="13">
      <c r="A13" s="1" t="n"/>
      <c r="B13" s="10" t="inlineStr">
        <is>
          <t>01</t>
        </is>
      </c>
      <c r="C13" s="3" t="n"/>
      <c r="D13" s="1" t="n"/>
      <c r="E13" s="11">
        <f>Lang!$B$12</f>
        <v/>
      </c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1" t="n"/>
      <c r="U13" s="1" t="n"/>
    </row>
    <row r="14">
      <c r="A14" s="1" t="n"/>
      <c r="B14" s="3" t="n"/>
      <c r="C14" s="3" t="n"/>
      <c r="D14" s="1" t="n"/>
      <c r="E14" s="12">
        <f>Lang!$B$13</f>
        <v/>
      </c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1" t="n"/>
      <c r="U14" s="1" t="n"/>
    </row>
    <row r="15">
      <c r="A15" s="1" t="n"/>
      <c r="B15" s="3" t="n"/>
      <c r="C15" s="3" t="n"/>
      <c r="D15" s="1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1" t="n"/>
      <c r="U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</row>
    <row r="17">
      <c r="A17" s="1" t="n"/>
      <c r="B17" s="10" t="inlineStr">
        <is>
          <t>02</t>
        </is>
      </c>
      <c r="C17" s="3" t="n"/>
      <c r="D17" s="1" t="n"/>
      <c r="E17" s="11">
        <f>Lang!$B$14</f>
        <v/>
      </c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1" t="n"/>
      <c r="U17" s="1" t="n"/>
    </row>
    <row r="18">
      <c r="A18" s="1" t="n"/>
      <c r="B18" s="3" t="n"/>
      <c r="C18" s="3" t="n"/>
      <c r="D18" s="1" t="n"/>
      <c r="E18" s="12">
        <f>Lang!$B$15</f>
        <v/>
      </c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1" t="n"/>
      <c r="U18" s="1" t="n"/>
    </row>
    <row r="19">
      <c r="A19" s="1" t="n"/>
      <c r="B19" s="3" t="n"/>
      <c r="C19" s="3" t="n"/>
      <c r="D19" s="1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1" t="n"/>
      <c r="U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</row>
    <row r="21">
      <c r="A21" s="1" t="n"/>
      <c r="B21" s="10" t="inlineStr">
        <is>
          <t>03</t>
        </is>
      </c>
      <c r="C21" s="3" t="n"/>
      <c r="D21" s="1" t="n"/>
      <c r="E21" s="11">
        <f>Lang!$B$16</f>
        <v/>
      </c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1" t="n"/>
      <c r="U21" s="1" t="n"/>
    </row>
    <row r="22">
      <c r="A22" s="1" t="n"/>
      <c r="B22" s="3" t="n"/>
      <c r="C22" s="3" t="n"/>
      <c r="D22" s="1" t="n"/>
      <c r="E22" s="12">
        <f>Lang!$B$17</f>
        <v/>
      </c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1" t="n"/>
      <c r="U22" s="1" t="n"/>
    </row>
    <row r="23">
      <c r="A23" s="1" t="n"/>
      <c r="B23" s="3" t="n"/>
      <c r="C23" s="3" t="n"/>
      <c r="D23" s="1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1" t="n"/>
      <c r="U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</row>
    <row r="25">
      <c r="A25" s="1" t="n"/>
      <c r="B25" s="10" t="inlineStr">
        <is>
          <t>04</t>
        </is>
      </c>
      <c r="C25" s="3" t="n"/>
      <c r="D25" s="1" t="n"/>
      <c r="E25" s="11">
        <f>Lang!$B$18</f>
        <v/>
      </c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1" t="n"/>
      <c r="U25" s="1" t="n"/>
    </row>
    <row r="26">
      <c r="A26" s="1" t="n"/>
      <c r="B26" s="3" t="n"/>
      <c r="C26" s="3" t="n"/>
      <c r="D26" s="1" t="n"/>
      <c r="E26" s="12">
        <f>Lang!$B$19</f>
        <v/>
      </c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1" t="n"/>
      <c r="U26" s="1" t="n"/>
    </row>
    <row r="27">
      <c r="A27" s="1" t="n"/>
      <c r="B27" s="3" t="n"/>
      <c r="C27" s="3" t="n"/>
      <c r="D27" s="1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8" t="n"/>
      <c r="R27" s="8" t="n"/>
      <c r="S27" s="8" t="n"/>
      <c r="T27" s="1" t="n"/>
      <c r="U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</row>
    <row r="30">
      <c r="A30" s="1" t="n"/>
      <c r="B30" s="13">
        <f>Lang!$B$21</f>
        <v/>
      </c>
      <c r="T30" s="1" t="n"/>
      <c r="U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</row>
    <row r="32">
      <c r="A32" s="1" t="n"/>
      <c r="B32" s="14">
        <f>Lang!$B$20</f>
        <v/>
      </c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8" t="n"/>
      <c r="R32" s="8" t="n"/>
      <c r="S32" s="8" t="n"/>
      <c r="T32" s="1" t="n"/>
      <c r="U32" s="1" t="n"/>
    </row>
    <row r="33">
      <c r="A33" s="1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8" t="n"/>
      <c r="R33" s="8" t="n"/>
      <c r="S33" s="8" t="n"/>
      <c r="T33" s="1" t="n"/>
      <c r="U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</row>
    <row r="35">
      <c r="A35" s="1" t="n"/>
      <c r="B35" s="15">
        <f>Lang!$B$133</f>
        <v/>
      </c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8" t="n"/>
      <c r="R35" s="8" t="n"/>
      <c r="S35" s="8" t="n"/>
      <c r="T35" s="1" t="n"/>
      <c r="U35" s="1" t="n"/>
    </row>
    <row r="36">
      <c r="A36" s="1" t="n"/>
      <c r="B36" s="16" t="inlineStr">
        <is>
          <t>Keywan Fakhri</t>
        </is>
      </c>
      <c r="C36" s="8" t="n"/>
      <c r="D36" s="8" t="n"/>
      <c r="E36" s="8" t="n"/>
      <c r="F36" s="8" t="n"/>
      <c r="G36" s="8" t="n"/>
      <c r="H36" s="8" t="n"/>
      <c r="I36" s="14">
        <f>Lang!$B$134</f>
        <v/>
      </c>
      <c r="J36" s="8" t="n"/>
      <c r="K36" s="8" t="n"/>
      <c r="L36" s="8" t="n"/>
      <c r="M36" s="8" t="n"/>
      <c r="N36" s="8" t="n"/>
      <c r="O36" s="8" t="n"/>
      <c r="P36" s="8" t="n"/>
      <c r="Q36" s="8" t="n"/>
      <c r="R36" s="8" t="n"/>
      <c r="S36" s="8" t="n"/>
      <c r="T36" s="1" t="n"/>
      <c r="U36" s="1" t="n"/>
    </row>
    <row r="37">
      <c r="A37" s="1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  <c r="O37" s="8" t="n"/>
      <c r="P37" s="8" t="n"/>
      <c r="Q37" s="8" t="n"/>
      <c r="R37" s="8" t="n"/>
      <c r="S37" s="8" t="n"/>
      <c r="T37" s="1" t="n"/>
      <c r="U37" s="1" t="n"/>
    </row>
    <row r="38">
      <c r="A38" s="1" t="n"/>
      <c r="B38" s="17">
        <f>Lang!$B$135</f>
        <v/>
      </c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  <c r="O38" s="8" t="n"/>
      <c r="P38" s="8" t="n"/>
      <c r="Q38" s="8" t="n"/>
      <c r="R38" s="8" t="n"/>
      <c r="S38" s="8" t="n"/>
      <c r="T38" s="1" t="n"/>
      <c r="U38" s="1" t="n"/>
    </row>
    <row r="39">
      <c r="A39" s="1" t="n"/>
      <c r="B39" s="18">
        <f>HYPERLINK("https://keywanfakhri.com","keywanfakhri.com")</f>
        <v/>
      </c>
      <c r="C39" s="8" t="n"/>
      <c r="D39" s="8" t="n"/>
      <c r="E39" s="8" t="n"/>
      <c r="F39" s="18">
        <f>HYPERLINK("mailto:keywanfakhri1@gmail.com","keywanfakhri1@gmail.com")</f>
        <v/>
      </c>
      <c r="G39" s="8" t="n"/>
      <c r="H39" s="8" t="n"/>
      <c r="I39" s="8" t="n"/>
      <c r="J39" s="8" t="n"/>
      <c r="K39" s="8" t="n"/>
      <c r="L39" s="18">
        <f>HYPERLINK("https://www.linkedin.com/in/rahmatallah-keywan-fakhri/","LinkedIn: rahmatallah-keywan-fakhri")</f>
        <v/>
      </c>
      <c r="M39" s="8" t="n"/>
      <c r="N39" s="8" t="n"/>
      <c r="O39" s="8" t="n"/>
      <c r="P39" s="8" t="n"/>
      <c r="Q39" s="8" t="n"/>
      <c r="R39" s="8" t="n"/>
      <c r="S39" s="8" t="n"/>
      <c r="T39" s="1" t="n"/>
      <c r="U39" s="1" t="n"/>
    </row>
    <row r="40">
      <c r="A40" s="1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  <c r="O40" s="8" t="n"/>
      <c r="P40" s="8" t="n"/>
      <c r="Q40" s="8" t="n"/>
      <c r="R40" s="8" t="n"/>
      <c r="S40" s="8" t="n"/>
      <c r="T40" s="1" t="n"/>
      <c r="U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mergeCells count="32">
    <mergeCell ref="L7:M7"/>
    <mergeCell ref="B7:C7"/>
    <mergeCell ref="N7:O7"/>
    <mergeCell ref="B25:C27"/>
    <mergeCell ref="E13:S13"/>
    <mergeCell ref="E26:S27"/>
    <mergeCell ref="B32:S33"/>
    <mergeCell ref="F7:G7"/>
    <mergeCell ref="E18:S19"/>
    <mergeCell ref="B21:C23"/>
    <mergeCell ref="B38:S38"/>
    <mergeCell ref="E22:S23"/>
    <mergeCell ref="B9:S11"/>
    <mergeCell ref="E14:S15"/>
    <mergeCell ref="B17:C19"/>
    <mergeCell ref="B13:C15"/>
    <mergeCell ref="F39:K39"/>
    <mergeCell ref="L39:S39"/>
    <mergeCell ref="B30:S30"/>
    <mergeCell ref="B2:D5"/>
    <mergeCell ref="D7:E7"/>
    <mergeCell ref="E25:S25"/>
    <mergeCell ref="H7:I7"/>
    <mergeCell ref="B36:H37"/>
    <mergeCell ref="F4:S5"/>
    <mergeCell ref="J7:K7"/>
    <mergeCell ref="B39:E39"/>
    <mergeCell ref="B35:S35"/>
    <mergeCell ref="E21:S21"/>
    <mergeCell ref="I36:S37"/>
    <mergeCell ref="F2:S3"/>
    <mergeCell ref="E17:S17"/>
  </mergeCells>
  <printOptions horizontalCentered="1"/>
  <pageMargins left="0.3" right="0.3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tabColor rgb="0036DAC5"/>
    <outlinePr summaryBelow="1" summaryRight="1"/>
    <pageSetUpPr fitToPage="1"/>
  </sheetPr>
  <dimension ref="A1:U62"/>
  <sheetViews>
    <sheetView showGridLines="0" zoomScale="90" workbookViewId="0">
      <selection activeCell="A1" sqref="A1"/>
    </sheetView>
  </sheetViews>
  <sheetFormatPr baseColWidth="8" defaultRowHeight="15"/>
  <cols>
    <col width="2.5" customWidth="1" min="1" max="1"/>
    <col width="8.6" customWidth="1" min="2" max="2"/>
    <col width="8.6" customWidth="1" min="3" max="3"/>
    <col width="8.6" customWidth="1" min="4" max="4"/>
    <col width="8.6" customWidth="1" min="5" max="5"/>
    <col width="8.6" customWidth="1" min="6" max="6"/>
    <col width="8.6" customWidth="1" min="7" max="7"/>
    <col width="8.6" customWidth="1" min="8" max="8"/>
    <col width="8.6" customWidth="1" min="9" max="9"/>
    <col width="8.6" customWidth="1" min="10" max="10"/>
    <col width="8.6" customWidth="1" min="11" max="11"/>
    <col width="8.6" customWidth="1" min="12" max="12"/>
    <col width="8.6" customWidth="1" min="13" max="13"/>
    <col width="8.6" customWidth="1" min="14" max="14"/>
    <col width="8.6" customWidth="1" min="15" max="15"/>
    <col width="8.6" customWidth="1" min="16" max="16"/>
    <col width="8.6" customWidth="1" min="17" max="17"/>
    <col width="8.6" customWidth="1" min="18" max="18"/>
    <col width="8.6" customWidth="1" min="19" max="19"/>
    <col width="8.6" customWidth="1" min="20" max="20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</row>
    <row r="2" ht="22" customHeight="1">
      <c r="A2" s="1" t="n"/>
      <c r="B2" s="10" t="inlineStr">
        <is>
          <t>K1</t>
        </is>
      </c>
      <c r="C2" s="3" t="n"/>
      <c r="D2" s="1" t="n"/>
      <c r="E2" s="19">
        <f>"KEYONE  /  "&amp;Lang!$B$22</f>
        <v/>
      </c>
      <c r="T2" s="1" t="n"/>
      <c r="U2" s="1" t="n"/>
    </row>
    <row r="3" ht="22" customHeight="1">
      <c r="A3" s="1" t="n"/>
      <c r="B3" s="3" t="n"/>
      <c r="C3" s="3" t="n"/>
      <c r="D3" s="1" t="n"/>
      <c r="E3" s="20">
        <f>Lang!$B$23</f>
        <v/>
      </c>
      <c r="T3" s="1" t="n"/>
      <c r="U3" s="1" t="n"/>
    </row>
    <row r="4" ht="24" customHeight="1">
      <c r="A4" s="1" t="n"/>
      <c r="B4" s="7">
        <f>HYPERLINK("#'START'!A1",Lang!$B$2)</f>
        <v/>
      </c>
      <c r="C4" s="8" t="n"/>
      <c r="D4" s="6">
        <f>HYPERLINK("#'Dashboard'!A1",Lang!$B$3)</f>
        <v/>
      </c>
      <c r="E4" s="3" t="n"/>
      <c r="F4" s="7">
        <f>HYPERLINK("#'Report'!A1",Lang!$B$4)</f>
        <v/>
      </c>
      <c r="G4" s="8" t="n"/>
      <c r="H4" s="7">
        <f>HYPERLINK("#'Comparison'!A1",Lang!$B$5)</f>
        <v/>
      </c>
      <c r="I4" s="8" t="n"/>
      <c r="J4" s="7">
        <f>HYPERLINK("#'Statistics'!A1",Lang!$B$6)</f>
        <v/>
      </c>
      <c r="K4" s="8" t="n"/>
      <c r="L4" s="7">
        <f>HYPERLINK("#'Data Entry'!A1",Lang!$B$7)</f>
        <v/>
      </c>
      <c r="M4" s="8" t="n"/>
      <c r="N4" s="7">
        <f>HYPERLINK("#'Settings'!A1",Lang!$B$8)</f>
        <v/>
      </c>
      <c r="O4" s="8" t="n"/>
      <c r="P4" s="1" t="n"/>
      <c r="Q4" s="1" t="n"/>
      <c r="R4" s="1" t="n"/>
      <c r="S4" s="1" t="n"/>
      <c r="T4" s="1" t="n"/>
      <c r="U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</row>
    <row r="6" ht="18" customHeight="1">
      <c r="A6" s="1" t="n"/>
      <c r="B6" s="21">
        <f>Lang!$B$24</f>
        <v/>
      </c>
      <c r="E6" s="21">
        <f>Lang!$B$25</f>
        <v/>
      </c>
      <c r="H6" s="21">
        <f>Lang!$B$26</f>
        <v/>
      </c>
      <c r="K6" s="21">
        <f>Lang!$B$27</f>
        <v/>
      </c>
      <c r="N6" s="21">
        <f>Lang!$B$28</f>
        <v/>
      </c>
      <c r="Q6" s="21">
        <f>Lang!$B$29</f>
        <v/>
      </c>
      <c r="T6" s="1" t="n"/>
      <c r="U6" s="1" t="n"/>
    </row>
    <row r="7" ht="26" customHeight="1">
      <c r="A7" s="1" t="n"/>
      <c r="B7" s="22" t="n">
        <v>2026</v>
      </c>
      <c r="C7" s="23" t="n"/>
      <c r="D7" s="23" t="n"/>
      <c r="E7" s="22" t="n">
        <v>2025</v>
      </c>
      <c r="F7" s="23" t="n"/>
      <c r="G7" s="23" t="n"/>
      <c r="H7" s="24" t="inlineStr">
        <is>
          <t>All</t>
        </is>
      </c>
      <c r="I7" s="23" t="n"/>
      <c r="J7" s="23" t="n"/>
      <c r="K7" s="24" t="inlineStr">
        <is>
          <t>Monthly</t>
        </is>
      </c>
      <c r="L7" s="23" t="n"/>
      <c r="M7" s="23" t="n"/>
      <c r="N7" s="22" t="n">
        <v>10</v>
      </c>
      <c r="O7" s="23" t="n"/>
      <c r="P7" s="23" t="n"/>
      <c r="Q7" s="22" t="n">
        <v>3</v>
      </c>
      <c r="R7" s="23" t="n"/>
      <c r="S7" s="23" t="n"/>
      <c r="T7" s="1" t="n"/>
      <c r="U7" s="1" t="n"/>
    </row>
    <row r="8">
      <c r="A8" s="1" t="n"/>
      <c r="B8" s="25">
        <f>Lang!$B$30</f>
        <v/>
      </c>
      <c r="T8" s="1" t="n"/>
      <c r="U8" s="1" t="n"/>
    </row>
    <row r="9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</row>
    <row r="10" ht="26" customHeight="1">
      <c r="A10" s="1" t="n"/>
      <c r="B10" s="26">
        <f>Lang!$B$31</f>
        <v/>
      </c>
      <c r="C10" s="8" t="n"/>
      <c r="D10" s="8" t="n"/>
      <c r="E10" s="26">
        <f>Lang!$B$32</f>
        <v/>
      </c>
      <c r="F10" s="8" t="n"/>
      <c r="G10" s="8" t="n"/>
      <c r="H10" s="26">
        <f>Lang!$B$33</f>
        <v/>
      </c>
      <c r="I10" s="8" t="n"/>
      <c r="J10" s="8" t="n"/>
      <c r="K10" s="26">
        <f>Lang!$B$34</f>
        <v/>
      </c>
      <c r="L10" s="8" t="n"/>
      <c r="M10" s="8" t="n"/>
      <c r="N10" s="26">
        <f>Lang!$B$35</f>
        <v/>
      </c>
      <c r="O10" s="8" t="n"/>
      <c r="P10" s="8" t="n"/>
      <c r="Q10" s="26">
        <f>Lang!$B$36</f>
        <v/>
      </c>
      <c r="R10" s="8" t="n"/>
      <c r="S10" s="8" t="n"/>
      <c r="T10" s="1" t="n"/>
      <c r="U10" s="1" t="n"/>
    </row>
    <row r="11">
      <c r="A11" s="1" t="n"/>
      <c r="B11" s="27">
        <f>SUM(Calc!$F$21:$F$51)</f>
        <v/>
      </c>
      <c r="C11" s="8" t="n"/>
      <c r="D11" s="8" t="n"/>
      <c r="E11" s="28">
        <f>IFERROR(SUM(Calc!$I$21:$I$51)/SUM(Calc!$F$21:$F$51),"")</f>
        <v/>
      </c>
      <c r="F11" s="8" t="n"/>
      <c r="G11" s="8" t="n"/>
      <c r="H11" s="28">
        <f>IFERROR(SUM(Calc!$K$21:$K$51)/SUM(Calc!$J$21:$J$51),"")</f>
        <v/>
      </c>
      <c r="I11" s="8" t="n"/>
      <c r="J11" s="8" t="n"/>
      <c r="K11" s="29">
        <f>IFERROR(SUM(Calc!$F$21:$F$51)/SUM(Calc!$L$21:$L$51),"")</f>
        <v/>
      </c>
      <c r="L11" s="8" t="n"/>
      <c r="M11" s="8" t="n"/>
      <c r="N11" s="30">
        <f>IFERROR(SUM(Calc!$F$21:$F$51)/SUMIFS(Calc!$H$21:$H$51,Calc!$F$21:$F$51,"&gt;0")-1,"")</f>
        <v/>
      </c>
      <c r="O11" s="8" t="n"/>
      <c r="P11" s="8" t="n"/>
      <c r="Q11" s="30">
        <f>IFERROR(SUMIFS(Calc!$F$21:$F$51,Calc!$F$21:$F$51,"&gt;0",Calc!$G$21:$G$51,"&gt;0")/SUMIFS(Calc!$G$21:$G$51,Calc!$F$21:$F$51,"&gt;0",Calc!$G$21:$G$51,"&gt;0")-1,"")</f>
        <v/>
      </c>
      <c r="R11" s="8" t="n"/>
      <c r="S11" s="8" t="n"/>
      <c r="T11" s="1" t="n"/>
      <c r="U11" s="1" t="n"/>
    </row>
    <row r="12">
      <c r="A12" s="1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1" t="n"/>
      <c r="U12" s="1" t="n"/>
    </row>
    <row r="13">
      <c r="A13" s="1" t="n"/>
      <c r="B13" s="31">
        <f>Lang!$B$41</f>
        <v/>
      </c>
      <c r="C13" s="8" t="n"/>
      <c r="D13" s="32">
        <f>SUM(Calc!$G$21:$G$51)</f>
        <v/>
      </c>
      <c r="E13" s="31">
        <f>Lang!$B$38</f>
        <v/>
      </c>
      <c r="F13" s="8" t="n"/>
      <c r="G13" s="33">
        <f>Settings!$D$10</f>
        <v/>
      </c>
      <c r="H13" s="31">
        <f>Lang!$B$38</f>
        <v/>
      </c>
      <c r="I13" s="8" t="n"/>
      <c r="J13" s="33">
        <f>Settings!$D$12</f>
        <v/>
      </c>
      <c r="K13" s="31">
        <f>Lang!$B$39</f>
        <v/>
      </c>
      <c r="L13" s="8" t="n"/>
      <c r="M13" s="32">
        <f>SUM(Calc!$L$21:$L$51)</f>
        <v/>
      </c>
      <c r="N13" s="31">
        <f>Lang!$B$40</f>
        <v/>
      </c>
      <c r="O13" s="8" t="n"/>
      <c r="P13" s="32">
        <f>SUMIFS(Calc!$H$21:$H$51,Calc!$F$21:$F$51,"&gt;0")</f>
        <v/>
      </c>
      <c r="Q13" s="31">
        <f>Lang!$B$37</f>
        <v/>
      </c>
      <c r="R13" s="8" t="n"/>
      <c r="S13" s="34">
        <f>Calc!$B$3</f>
        <v/>
      </c>
      <c r="T13" s="1" t="n"/>
      <c r="U13" s="1" t="n"/>
    </row>
    <row r="14">
      <c r="A14" s="1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1" t="n"/>
      <c r="U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</row>
    <row r="16">
      <c r="A16" s="1" t="n"/>
      <c r="B16" s="18">
        <f>Lang!$B$42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18">
        <f>Lang!$B$43</f>
        <v/>
      </c>
      <c r="O16" s="8" t="n"/>
      <c r="P16" s="8" t="n"/>
      <c r="Q16" s="8" t="n"/>
      <c r="R16" s="8" t="n"/>
      <c r="S16" s="8" t="n"/>
      <c r="T16" s="1" t="n"/>
      <c r="U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</row>
    <row r="36">
      <c r="A36" s="1" t="n"/>
      <c r="B36" s="18">
        <f>Lang!$B$44</f>
        <v/>
      </c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1" t="n"/>
      <c r="O36" s="18">
        <f>Lang!$B$45</f>
        <v/>
      </c>
      <c r="P36" s="8" t="n"/>
      <c r="Q36" s="8" t="n"/>
      <c r="R36" s="8" t="n"/>
      <c r="S36" s="8" t="n"/>
      <c r="T36" s="1" t="n"/>
      <c r="U36" s="1" t="n"/>
    </row>
    <row r="37">
      <c r="A37" s="1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  <c r="O37" s="8" t="n"/>
      <c r="P37" s="8" t="n"/>
      <c r="Q37" s="8" t="n"/>
      <c r="R37" s="8" t="n"/>
      <c r="S37" s="8" t="n"/>
      <c r="T37" s="1" t="n"/>
      <c r="U37" s="1" t="n"/>
    </row>
    <row r="38">
      <c r="A38" s="1" t="n"/>
      <c r="B38" s="8" t="n"/>
      <c r="C38" s="35">
        <f>Lang!$B$58</f>
        <v/>
      </c>
      <c r="D38" s="35">
        <f>Lang!$B$59</f>
        <v/>
      </c>
      <c r="E38" s="35">
        <f>Lang!$B$60</f>
        <v/>
      </c>
      <c r="F38" s="35">
        <f>Lang!$B$61</f>
        <v/>
      </c>
      <c r="G38" s="35">
        <f>Lang!$B$62</f>
        <v/>
      </c>
      <c r="H38" s="35">
        <f>Lang!$B$63</f>
        <v/>
      </c>
      <c r="I38" s="35">
        <f>Lang!$B$64</f>
        <v/>
      </c>
      <c r="J38" s="35">
        <f>Lang!$B$65</f>
        <v/>
      </c>
      <c r="K38" s="35">
        <f>Lang!$B$66</f>
        <v/>
      </c>
      <c r="L38" s="35">
        <f>Lang!$B$67</f>
        <v/>
      </c>
      <c r="M38" s="35">
        <f>Lang!$B$68</f>
        <v/>
      </c>
      <c r="N38" s="35">
        <f>Lang!$B$69</f>
        <v/>
      </c>
      <c r="O38" s="15">
        <f>Lang!$B$50</f>
        <v/>
      </c>
      <c r="P38" s="8" t="n"/>
      <c r="Q38" s="8" t="n"/>
      <c r="R38" s="8" t="n"/>
      <c r="S38" s="8" t="n"/>
      <c r="T38" s="1" t="n"/>
      <c r="U38" s="1" t="n"/>
    </row>
    <row r="39" ht="22" customHeight="1">
      <c r="A39" s="1" t="n"/>
      <c r="B39" s="36">
        <f>Calc!$B$2-2</f>
        <v/>
      </c>
      <c r="C39" s="37">
        <f>SUMIFS(dOrders,dDate,"&gt;="&amp;DATE($B39,1,1),dDate,"&lt;"&amp;EDATE(DATE($B39,1,1),1),dDept,Calc!$B$7)</f>
        <v/>
      </c>
      <c r="D39" s="37">
        <f>SUMIFS(dOrders,dDate,"&gt;="&amp;DATE($B39,2,1),dDate,"&lt;"&amp;EDATE(DATE($B39,2,1),1),dDept,Calc!$B$7)</f>
        <v/>
      </c>
      <c r="E39" s="37">
        <f>SUMIFS(dOrders,dDate,"&gt;="&amp;DATE($B39,3,1),dDate,"&lt;"&amp;EDATE(DATE($B39,3,1),1),dDept,Calc!$B$7)</f>
        <v/>
      </c>
      <c r="F39" s="37">
        <f>SUMIFS(dOrders,dDate,"&gt;="&amp;DATE($B39,4,1),dDate,"&lt;"&amp;EDATE(DATE($B39,4,1),1),dDept,Calc!$B$7)</f>
        <v/>
      </c>
      <c r="G39" s="37">
        <f>SUMIFS(dOrders,dDate,"&gt;="&amp;DATE($B39,5,1),dDate,"&lt;"&amp;EDATE(DATE($B39,5,1),1),dDept,Calc!$B$7)</f>
        <v/>
      </c>
      <c r="H39" s="37">
        <f>SUMIFS(dOrders,dDate,"&gt;="&amp;DATE($B39,6,1),dDate,"&lt;"&amp;EDATE(DATE($B39,6,1),1),dDept,Calc!$B$7)</f>
        <v/>
      </c>
      <c r="I39" s="37">
        <f>SUMIFS(dOrders,dDate,"&gt;="&amp;DATE($B39,7,1),dDate,"&lt;"&amp;EDATE(DATE($B39,7,1),1),dDept,Calc!$B$7)</f>
        <v/>
      </c>
      <c r="J39" s="37">
        <f>SUMIFS(dOrders,dDate,"&gt;="&amp;DATE($B39,8,1),dDate,"&lt;"&amp;EDATE(DATE($B39,8,1),1),dDept,Calc!$B$7)</f>
        <v/>
      </c>
      <c r="K39" s="37">
        <f>SUMIFS(dOrders,dDate,"&gt;="&amp;DATE($B39,9,1),dDate,"&lt;"&amp;EDATE(DATE($B39,9,1),1),dDept,Calc!$B$7)</f>
        <v/>
      </c>
      <c r="L39" s="37">
        <f>SUMIFS(dOrders,dDate,"&gt;="&amp;DATE($B39,10,1),dDate,"&lt;"&amp;EDATE(DATE($B39,10,1),1),dDept,Calc!$B$7)</f>
        <v/>
      </c>
      <c r="M39" s="37">
        <f>SUMIFS(dOrders,dDate,"&gt;="&amp;DATE($B39,11,1),dDate,"&lt;"&amp;EDATE(DATE($B39,11,1),1),dDept,Calc!$B$7)</f>
        <v/>
      </c>
      <c r="N39" s="37">
        <f>SUMIFS(dOrders,dDate,"&gt;="&amp;DATE($B39,12,1),dDate,"&lt;"&amp;EDATE(DATE($B39,12,1),1),dDept,Calc!$B$7)</f>
        <v/>
      </c>
      <c r="O39" s="38">
        <f>IFERROR(INDEX(Calc!$E$21:$E$51,MATCH(MAX(Calc!$Y$21:$Y$51),Calc!$Y$21:$Y$51,0)),"–")</f>
        <v/>
      </c>
      <c r="P39" s="8" t="n"/>
      <c r="Q39" s="8" t="n"/>
      <c r="R39" s="39">
        <f>IFERROR(MAX(Calc!$Y$21:$Y$51),"")</f>
        <v/>
      </c>
      <c r="S39" s="8" t="n"/>
      <c r="T39" s="1" t="n"/>
      <c r="U39" s="1" t="n"/>
    </row>
    <row r="40" ht="22" customHeight="1">
      <c r="A40" s="1" t="n"/>
      <c r="B40" s="36">
        <f>Calc!$B$2-1</f>
        <v/>
      </c>
      <c r="C40" s="37">
        <f>SUMIFS(dOrders,dDate,"&gt;="&amp;DATE($B40,1,1),dDate,"&lt;"&amp;EDATE(DATE($B40,1,1),1),dDept,Calc!$B$7)</f>
        <v/>
      </c>
      <c r="D40" s="37">
        <f>SUMIFS(dOrders,dDate,"&gt;="&amp;DATE($B40,2,1),dDate,"&lt;"&amp;EDATE(DATE($B40,2,1),1),dDept,Calc!$B$7)</f>
        <v/>
      </c>
      <c r="E40" s="37">
        <f>SUMIFS(dOrders,dDate,"&gt;="&amp;DATE($B40,3,1),dDate,"&lt;"&amp;EDATE(DATE($B40,3,1),1),dDept,Calc!$B$7)</f>
        <v/>
      </c>
      <c r="F40" s="37">
        <f>SUMIFS(dOrders,dDate,"&gt;="&amp;DATE($B40,4,1),dDate,"&lt;"&amp;EDATE(DATE($B40,4,1),1),dDept,Calc!$B$7)</f>
        <v/>
      </c>
      <c r="G40" s="37">
        <f>SUMIFS(dOrders,dDate,"&gt;="&amp;DATE($B40,5,1),dDate,"&lt;"&amp;EDATE(DATE($B40,5,1),1),dDept,Calc!$B$7)</f>
        <v/>
      </c>
      <c r="H40" s="37">
        <f>SUMIFS(dOrders,dDate,"&gt;="&amp;DATE($B40,6,1),dDate,"&lt;"&amp;EDATE(DATE($B40,6,1),1),dDept,Calc!$B$7)</f>
        <v/>
      </c>
      <c r="I40" s="37">
        <f>SUMIFS(dOrders,dDate,"&gt;="&amp;DATE($B40,7,1),dDate,"&lt;"&amp;EDATE(DATE($B40,7,1),1),dDept,Calc!$B$7)</f>
        <v/>
      </c>
      <c r="J40" s="37">
        <f>SUMIFS(dOrders,dDate,"&gt;="&amp;DATE($B40,8,1),dDate,"&lt;"&amp;EDATE(DATE($B40,8,1),1),dDept,Calc!$B$7)</f>
        <v/>
      </c>
      <c r="K40" s="37">
        <f>SUMIFS(dOrders,dDate,"&gt;="&amp;DATE($B40,9,1),dDate,"&lt;"&amp;EDATE(DATE($B40,9,1),1),dDept,Calc!$B$7)</f>
        <v/>
      </c>
      <c r="L40" s="37">
        <f>SUMIFS(dOrders,dDate,"&gt;="&amp;DATE($B40,10,1),dDate,"&lt;"&amp;EDATE(DATE($B40,10,1),1),dDept,Calc!$B$7)</f>
        <v/>
      </c>
      <c r="M40" s="37">
        <f>SUMIFS(dOrders,dDate,"&gt;="&amp;DATE($B40,11,1),dDate,"&lt;"&amp;EDATE(DATE($B40,11,1),1),dDept,Calc!$B$7)</f>
        <v/>
      </c>
      <c r="N40" s="37">
        <f>SUMIFS(dOrders,dDate,"&gt;="&amp;DATE($B40,12,1),dDate,"&lt;"&amp;EDATE(DATE($B40,12,1),1),dDept,Calc!$B$7)</f>
        <v/>
      </c>
      <c r="O40" s="15">
        <f>Lang!$B$51</f>
        <v/>
      </c>
      <c r="P40" s="8" t="n"/>
      <c r="Q40" s="8" t="n"/>
      <c r="R40" s="8" t="n"/>
      <c r="S40" s="8" t="n"/>
      <c r="T40" s="1" t="n"/>
      <c r="U40" s="1" t="n"/>
    </row>
    <row r="41" ht="22" customHeight="1">
      <c r="A41" s="1" t="n"/>
      <c r="B41" s="36">
        <f>Calc!$B$2-0</f>
        <v/>
      </c>
      <c r="C41" s="37">
        <f>SUMIFS(dOrders,dDate,"&gt;="&amp;DATE($B41,1,1),dDate,"&lt;"&amp;EDATE(DATE($B41,1,1),1),dDept,Calc!$B$7)</f>
        <v/>
      </c>
      <c r="D41" s="37">
        <f>SUMIFS(dOrders,dDate,"&gt;="&amp;DATE($B41,2,1),dDate,"&lt;"&amp;EDATE(DATE($B41,2,1),1),dDept,Calc!$B$7)</f>
        <v/>
      </c>
      <c r="E41" s="37">
        <f>SUMIFS(dOrders,dDate,"&gt;="&amp;DATE($B41,3,1),dDate,"&lt;"&amp;EDATE(DATE($B41,3,1),1),dDept,Calc!$B$7)</f>
        <v/>
      </c>
      <c r="F41" s="37">
        <f>SUMIFS(dOrders,dDate,"&gt;="&amp;DATE($B41,4,1),dDate,"&lt;"&amp;EDATE(DATE($B41,4,1),1),dDept,Calc!$B$7)</f>
        <v/>
      </c>
      <c r="G41" s="37">
        <f>SUMIFS(dOrders,dDate,"&gt;="&amp;DATE($B41,5,1),dDate,"&lt;"&amp;EDATE(DATE($B41,5,1),1),dDept,Calc!$B$7)</f>
        <v/>
      </c>
      <c r="H41" s="37">
        <f>SUMIFS(dOrders,dDate,"&gt;="&amp;DATE($B41,6,1),dDate,"&lt;"&amp;EDATE(DATE($B41,6,1),1),dDept,Calc!$B$7)</f>
        <v/>
      </c>
      <c r="I41" s="37">
        <f>SUMIFS(dOrders,dDate,"&gt;="&amp;DATE($B41,7,1),dDate,"&lt;"&amp;EDATE(DATE($B41,7,1),1),dDept,Calc!$B$7)</f>
        <v/>
      </c>
      <c r="J41" s="37">
        <f>SUMIFS(dOrders,dDate,"&gt;="&amp;DATE($B41,8,1),dDate,"&lt;"&amp;EDATE(DATE($B41,8,1),1),dDept,Calc!$B$7)</f>
        <v/>
      </c>
      <c r="K41" s="37">
        <f>SUMIFS(dOrders,dDate,"&gt;="&amp;DATE($B41,9,1),dDate,"&lt;"&amp;EDATE(DATE($B41,9,1),1),dDept,Calc!$B$7)</f>
        <v/>
      </c>
      <c r="L41" s="37">
        <f>SUMIFS(dOrders,dDate,"&gt;="&amp;DATE($B41,10,1),dDate,"&lt;"&amp;EDATE(DATE($B41,10,1),1),dDept,Calc!$B$7)</f>
        <v/>
      </c>
      <c r="M41" s="37">
        <f>SUMIFS(dOrders,dDate,"&gt;="&amp;DATE($B41,11,1),dDate,"&lt;"&amp;EDATE(DATE($B41,11,1),1),dDept,Calc!$B$7)</f>
        <v/>
      </c>
      <c r="N41" s="37">
        <f>SUMIFS(dOrders,dDate,"&gt;="&amp;DATE($B41,12,1),dDate,"&lt;"&amp;EDATE(DATE($B41,12,1),1),dDept,Calc!$B$7)</f>
        <v/>
      </c>
      <c r="O41" s="38">
        <f>IFERROR(INDEX(Calc!$E$21:$E$51,MATCH(MIN(Calc!$Y$21:$Y$51),Calc!$Y$21:$Y$51,0)),"–")</f>
        <v/>
      </c>
      <c r="P41" s="8" t="n"/>
      <c r="Q41" s="8" t="n"/>
      <c r="R41" s="39">
        <f>IFERROR(MIN(Calc!$Y$21:$Y$51),"")</f>
        <v/>
      </c>
      <c r="S41" s="8" t="n"/>
      <c r="T41" s="1" t="n"/>
      <c r="U41" s="1" t="n"/>
    </row>
    <row r="42">
      <c r="A42" s="1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8" t="n"/>
      <c r="O42" s="15">
        <f>Lang!$B$52</f>
        <v/>
      </c>
      <c r="P42" s="8" t="n"/>
      <c r="Q42" s="8" t="n"/>
      <c r="R42" s="8" t="n"/>
      <c r="S42" s="8" t="n"/>
      <c r="T42" s="1" t="n"/>
      <c r="U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38">
        <f>IF(E11="","–",IF(E11&gt;=Settings!$D$10,Lang!$B$54,Lang!$B$55))</f>
        <v/>
      </c>
      <c r="P43" s="8" t="n"/>
      <c r="Q43" s="8" t="n"/>
      <c r="R43" s="40">
        <f>E11</f>
        <v/>
      </c>
      <c r="S43" s="8" t="n"/>
      <c r="T43" s="1" t="n"/>
      <c r="U43" s="1" t="n"/>
    </row>
    <row r="44">
      <c r="A44" s="1" t="n"/>
      <c r="B44" s="41">
        <f>Lang!$B$21</f>
        <v/>
      </c>
      <c r="O44" s="15">
        <f>Lang!$B$53</f>
        <v/>
      </c>
      <c r="P44" s="8" t="n"/>
      <c r="Q44" s="8" t="n"/>
      <c r="R44" s="8" t="n"/>
      <c r="S44" s="8" t="n"/>
      <c r="T44" s="1" t="n"/>
      <c r="U44" s="1" t="n"/>
    </row>
    <row r="45">
      <c r="A45" s="1" t="n"/>
      <c r="O45" s="38">
        <f>IF(H11="","–",IF(H11&gt;=Settings!$D$12,Lang!$B$54,Lang!$B$55))</f>
        <v/>
      </c>
      <c r="P45" s="8" t="n"/>
      <c r="Q45" s="8" t="n"/>
      <c r="R45" s="40">
        <f>H11</f>
        <v/>
      </c>
      <c r="S45" s="8" t="n"/>
      <c r="T45" s="1" t="n"/>
      <c r="U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5">
        <f>Lang!$B$57&amp;"  •  "&amp;Lang!$B$56</f>
        <v/>
      </c>
      <c r="P46" s="8" t="n"/>
      <c r="Q46" s="8" t="n"/>
      <c r="R46" s="8" t="n"/>
      <c r="S46" s="8" t="n"/>
      <c r="T46" s="1" t="n"/>
      <c r="U46" s="1" t="n"/>
    </row>
    <row r="47">
      <c r="A47" s="1" t="n"/>
      <c r="B47" s="42">
        <f>Lang!$B$20</f>
        <v/>
      </c>
      <c r="O47" s="43">
        <f>IFERROR(SUM(Calc!$M$21:$M$51)/SUM(Calc!$F$21:$F$51),"")</f>
        <v/>
      </c>
      <c r="P47" s="8" t="n"/>
      <c r="Q47" s="8" t="n"/>
      <c r="R47" s="44">
        <f>SUM(Calc!$N$21:$N$51)</f>
        <v/>
      </c>
      <c r="S47" s="8" t="n"/>
      <c r="T47" s="1" t="n"/>
      <c r="U47" s="1" t="n"/>
    </row>
    <row r="48">
      <c r="A48" s="1" t="n"/>
      <c r="O48" s="8" t="n"/>
      <c r="P48" s="8" t="n"/>
      <c r="Q48" s="8" t="n"/>
      <c r="R48" s="8" t="n"/>
      <c r="S48" s="8" t="n"/>
      <c r="T48" s="1" t="n"/>
      <c r="U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mergeCells count="62">
    <mergeCell ref="F4:G4"/>
    <mergeCell ref="E10:G10"/>
    <mergeCell ref="Q13:R13"/>
    <mergeCell ref="O41:Q41"/>
    <mergeCell ref="N11:P12"/>
    <mergeCell ref="Q10:S10"/>
    <mergeCell ref="B47:N48"/>
    <mergeCell ref="H4:I4"/>
    <mergeCell ref="B8:S8"/>
    <mergeCell ref="O36:S36"/>
    <mergeCell ref="O43:Q43"/>
    <mergeCell ref="H7:J7"/>
    <mergeCell ref="E6:G6"/>
    <mergeCell ref="Q6:S6"/>
    <mergeCell ref="B10:D10"/>
    <mergeCell ref="N10:P10"/>
    <mergeCell ref="O47:Q47"/>
    <mergeCell ref="E2:S2"/>
    <mergeCell ref="E13:F13"/>
    <mergeCell ref="O44:S44"/>
    <mergeCell ref="R45:S45"/>
    <mergeCell ref="E7:G7"/>
    <mergeCell ref="K7:M7"/>
    <mergeCell ref="N6:P6"/>
    <mergeCell ref="B6:D6"/>
    <mergeCell ref="B13:C13"/>
    <mergeCell ref="J4:K4"/>
    <mergeCell ref="B11:D12"/>
    <mergeCell ref="H11:J12"/>
    <mergeCell ref="L4:M4"/>
    <mergeCell ref="K10:M10"/>
    <mergeCell ref="B44:N45"/>
    <mergeCell ref="K6:M6"/>
    <mergeCell ref="Q11:S12"/>
    <mergeCell ref="R47:S47"/>
    <mergeCell ref="B36:M36"/>
    <mergeCell ref="K11:M12"/>
    <mergeCell ref="O46:S46"/>
    <mergeCell ref="D4:E4"/>
    <mergeCell ref="O40:S40"/>
    <mergeCell ref="Q7:S7"/>
    <mergeCell ref="R41:S41"/>
    <mergeCell ref="O42:S42"/>
    <mergeCell ref="B7:D7"/>
    <mergeCell ref="H13:I13"/>
    <mergeCell ref="N13:O13"/>
    <mergeCell ref="E3:S3"/>
    <mergeCell ref="N7:P7"/>
    <mergeCell ref="B16:M16"/>
    <mergeCell ref="H10:J10"/>
    <mergeCell ref="N16:S16"/>
    <mergeCell ref="B2:C3"/>
    <mergeCell ref="R43:S43"/>
    <mergeCell ref="E11:G12"/>
    <mergeCell ref="O38:S38"/>
    <mergeCell ref="O39:Q39"/>
    <mergeCell ref="O45:Q45"/>
    <mergeCell ref="K13:L13"/>
    <mergeCell ref="B4:C4"/>
    <mergeCell ref="R39:S39"/>
    <mergeCell ref="N4:O4"/>
    <mergeCell ref="H6:J6"/>
  </mergeCells>
  <conditionalFormatting sqref="N11">
    <cfRule type="expression" priority="1" dxfId="0">
      <formula>AND(ISNUMBER(N11),N11&lt;0)</formula>
    </cfRule>
    <cfRule type="expression" priority="2" dxfId="1">
      <formula>AND(ISNUMBER(N11),N11&gt;=0)</formula>
    </cfRule>
  </conditionalFormatting>
  <conditionalFormatting sqref="Q11">
    <cfRule type="expression" priority="3" dxfId="0">
      <formula>AND(ISNUMBER(Q11),Q11&lt;0)</formula>
    </cfRule>
    <cfRule type="expression" priority="4" dxfId="1">
      <formula>AND(ISNUMBER(Q11),Q11&gt;=0)</formula>
    </cfRule>
  </conditionalFormatting>
  <conditionalFormatting sqref="E11">
    <cfRule type="expression" priority="5" dxfId="0">
      <formula>AND(ISNUMBER(E11),E11&lt;Settings!$D$10)</formula>
    </cfRule>
  </conditionalFormatting>
  <conditionalFormatting sqref="H11">
    <cfRule type="expression" priority="6" dxfId="0">
      <formula>AND(ISNUMBER(H11),H11&lt;Settings!$D$12)</formula>
    </cfRule>
  </conditionalFormatting>
  <conditionalFormatting sqref="C39:N41">
    <cfRule type="colorScale" priority="7">
      <colorScale>
        <cfvo type="min"/>
        <cfvo type="percentile" val="50"/>
        <cfvo type="max"/>
        <color rgb="001A3346"/>
        <color rgb="001B7F86"/>
        <color rgb="003FE0C8"/>
      </colorScale>
    </cfRule>
  </conditionalFormatting>
  <conditionalFormatting sqref="O43">
    <cfRule type="expression" priority="8" dxfId="0">
      <formula>AND(ISNUMBER(E11),E11&lt;Settings!$D$10)</formula>
    </cfRule>
  </conditionalFormatting>
  <conditionalFormatting sqref="O45">
    <cfRule type="expression" priority="9" dxfId="0">
      <formula>AND(ISNUMBER(H11),H11&lt;Settings!$D$12)</formula>
    </cfRule>
  </conditionalFormatting>
  <dataValidations count="6">
    <dataValidation sqref="B7" showDropDown="0" showInputMessage="0" showErrorMessage="0" allowBlank="0" type="list">
      <formula1>=Calc!$H$2:$H$11</formula1>
    </dataValidation>
    <dataValidation sqref="E7" showDropDown="0" showInputMessage="0" showErrorMessage="0" allowBlank="0" type="list">
      <formula1>=Calc!$H$2:$H$11</formula1>
    </dataValidation>
    <dataValidation sqref="H7" showDropDown="0" showInputMessage="0" showErrorMessage="0" allowBlank="0" type="list">
      <formula1>=Calc!$J$2:$J$8</formula1>
    </dataValidation>
    <dataValidation sqref="K7" showDropDown="0" showInputMessage="0" showErrorMessage="0" allowBlank="0" type="list">
      <formula1>=Lang!$B$72:$B$76</formula1>
    </dataValidation>
    <dataValidation sqref="N7" showDropDown="0" showInputMessage="0" showErrorMessage="0" allowBlank="0" type="whole" operator="between">
      <formula1>1</formula1>
      <formula2>12</formula2>
    </dataValidation>
    <dataValidation sqref="Q7" showDropDown="0" showInputMessage="0" showErrorMessage="0" allowBlank="0" type="list">
      <formula1>"1,2,3,4"</formula1>
    </dataValidation>
  </dataValidations>
  <printOptions horizontalCentered="1"/>
  <pageMargins left="0.3" right="0.3" top="0.4" bottom="0.4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B9299"/>
    <outlinePr summaryBelow="1" summaryRight="1"/>
    <pageSetUpPr fitToPage="1"/>
  </sheetPr>
  <dimension ref="A1:U52"/>
  <sheetViews>
    <sheetView showGridLines="0" zoomScale="90" workbookViewId="0">
      <selection activeCell="A1" sqref="A1"/>
    </sheetView>
  </sheetViews>
  <sheetFormatPr baseColWidth="8" defaultRowHeight="15"/>
  <cols>
    <col width="2.5" customWidth="1" min="1" max="1"/>
    <col width="9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8.6" customWidth="1" min="13" max="13"/>
    <col width="8.6" customWidth="1" min="14" max="14"/>
    <col width="8.6" customWidth="1" min="15" max="15"/>
    <col width="8.6" customWidth="1" min="16" max="16"/>
    <col width="8.6" customWidth="1" min="17" max="17"/>
    <col width="8.6" customWidth="1" min="18" max="18"/>
    <col width="8.6" customWidth="1" min="19" max="19"/>
    <col width="8.6" customWidth="1" min="20" max="20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</row>
    <row r="2" ht="22" customHeight="1">
      <c r="A2" s="1" t="n"/>
      <c r="B2" s="10" t="inlineStr">
        <is>
          <t>K1</t>
        </is>
      </c>
      <c r="C2" s="3" t="n"/>
      <c r="D2" s="1" t="n"/>
      <c r="E2" s="19">
        <f>"KEYONE  /  "&amp;Lang!$B$78</f>
        <v/>
      </c>
      <c r="T2" s="1" t="n"/>
      <c r="U2" s="1" t="n"/>
    </row>
    <row r="3" ht="22" customHeight="1">
      <c r="A3" s="1" t="n"/>
      <c r="B3" s="3" t="n"/>
      <c r="C3" s="3" t="n"/>
      <c r="D3" s="1" t="n"/>
      <c r="E3" s="20">
        <f>Lang!$B$79</f>
        <v/>
      </c>
      <c r="T3" s="1" t="n"/>
      <c r="U3" s="1" t="n"/>
    </row>
    <row r="4" ht="24" customHeight="1">
      <c r="A4" s="1" t="n"/>
      <c r="B4" s="7">
        <f>HYPERLINK("#'START'!A1",Lang!$B$2)</f>
        <v/>
      </c>
      <c r="C4" s="8" t="n"/>
      <c r="D4" s="7">
        <f>HYPERLINK("#'Dashboard'!A1",Lang!$B$3)</f>
        <v/>
      </c>
      <c r="E4" s="8" t="n"/>
      <c r="F4" s="6">
        <f>HYPERLINK("#'Report'!A1",Lang!$B$4)</f>
        <v/>
      </c>
      <c r="G4" s="3" t="n"/>
      <c r="H4" s="7">
        <f>HYPERLINK("#'Comparison'!A1",Lang!$B$5)</f>
        <v/>
      </c>
      <c r="I4" s="8" t="n"/>
      <c r="J4" s="7">
        <f>HYPERLINK("#'Statistics'!A1",Lang!$B$6)</f>
        <v/>
      </c>
      <c r="K4" s="8" t="n"/>
      <c r="L4" s="7">
        <f>HYPERLINK("#'Data Entry'!A1",Lang!$B$7)</f>
        <v/>
      </c>
      <c r="M4" s="8" t="n"/>
      <c r="N4" s="7">
        <f>HYPERLINK("#'Settings'!A1",Lang!$B$8)</f>
        <v/>
      </c>
      <c r="O4" s="8" t="n"/>
      <c r="P4" s="1" t="n"/>
      <c r="Q4" s="1" t="n"/>
      <c r="R4" s="1" t="n"/>
      <c r="S4" s="1" t="n"/>
      <c r="T4" s="1" t="n"/>
      <c r="U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</row>
    <row r="6">
      <c r="A6" s="1" t="n"/>
      <c r="B6" s="21">
        <f>Lang!$B$80</f>
        <v/>
      </c>
      <c r="E6" s="21">
        <f>Lang!$B$27</f>
        <v/>
      </c>
      <c r="H6" s="21">
        <f>Lang!$B$24</f>
        <v/>
      </c>
      <c r="J6" s="21">
        <f>Lang!$B$25</f>
        <v/>
      </c>
      <c r="L6" s="21">
        <f>Lang!$B$26</f>
        <v/>
      </c>
      <c r="P6" s="1" t="n"/>
      <c r="Q6" s="1" t="n"/>
      <c r="R6" s="1" t="n"/>
      <c r="S6" s="1" t="n"/>
      <c r="T6" s="1" t="n"/>
      <c r="U6" s="1" t="n"/>
    </row>
    <row r="7">
      <c r="A7" s="1" t="n"/>
      <c r="B7" s="38">
        <f>Settings!$D$8</f>
        <v/>
      </c>
      <c r="C7" s="8" t="n"/>
      <c r="D7" s="8" t="n"/>
      <c r="E7" s="38">
        <f>Dashboard!K7</f>
        <v/>
      </c>
      <c r="F7" s="8" t="n"/>
      <c r="G7" s="8" t="n"/>
      <c r="H7" s="45">
        <f>Calc!$B$2</f>
        <v/>
      </c>
      <c r="I7" s="8" t="n"/>
      <c r="J7" s="45">
        <f>Calc!$B$3</f>
        <v/>
      </c>
      <c r="K7" s="8" t="n"/>
      <c r="L7" s="38">
        <f>Dashboard!H7</f>
        <v/>
      </c>
      <c r="M7" s="8" t="n"/>
      <c r="N7" s="8" t="n"/>
      <c r="O7" s="8" t="n"/>
      <c r="P7" s="1" t="n"/>
      <c r="Q7" s="1" t="n"/>
      <c r="R7" s="1" t="n"/>
      <c r="S7" s="1" t="n"/>
      <c r="T7" s="1" t="n"/>
      <c r="U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</row>
    <row r="9">
      <c r="A9" s="1" t="n"/>
      <c r="B9" s="15">
        <f>Lang!$B$31</f>
        <v/>
      </c>
      <c r="C9" s="8" t="n"/>
      <c r="D9" s="8" t="n"/>
      <c r="E9" s="15">
        <f>Lang!$B$32</f>
        <v/>
      </c>
      <c r="F9" s="8" t="n"/>
      <c r="G9" s="8" t="n"/>
      <c r="H9" s="15">
        <f>Lang!$B$33</f>
        <v/>
      </c>
      <c r="I9" s="8" t="n"/>
      <c r="J9" s="8" t="n"/>
      <c r="K9" s="15">
        <f>Lang!$B$34</f>
        <v/>
      </c>
      <c r="L9" s="8" t="n"/>
      <c r="M9" s="8" t="n"/>
      <c r="N9" s="15">
        <f>Lang!$B$35</f>
        <v/>
      </c>
      <c r="O9" s="8" t="n"/>
      <c r="P9" s="8" t="n"/>
      <c r="Q9" s="15">
        <f>Lang!$B$36</f>
        <v/>
      </c>
      <c r="R9" s="8" t="n"/>
      <c r="S9" s="8" t="n"/>
      <c r="T9" s="1" t="n"/>
      <c r="U9" s="1" t="n"/>
    </row>
    <row r="10" ht="28" customHeight="1">
      <c r="A10" s="1" t="n"/>
      <c r="B10" s="46">
        <f>Dashboard!B11</f>
        <v/>
      </c>
      <c r="C10" s="8" t="n"/>
      <c r="D10" s="8" t="n"/>
      <c r="E10" s="47">
        <f>Dashboard!E11</f>
        <v/>
      </c>
      <c r="F10" s="8" t="n"/>
      <c r="G10" s="8" t="n"/>
      <c r="H10" s="47">
        <f>Dashboard!H11</f>
        <v/>
      </c>
      <c r="I10" s="8" t="n"/>
      <c r="J10" s="8" t="n"/>
      <c r="K10" s="48">
        <f>Dashboard!K11</f>
        <v/>
      </c>
      <c r="L10" s="8" t="n"/>
      <c r="M10" s="8" t="n"/>
      <c r="N10" s="49">
        <f>Dashboard!N11</f>
        <v/>
      </c>
      <c r="O10" s="8" t="n"/>
      <c r="P10" s="8" t="n"/>
      <c r="Q10" s="49">
        <f>Dashboard!Q11</f>
        <v/>
      </c>
      <c r="R10" s="8" t="n"/>
      <c r="S10" s="8" t="n"/>
      <c r="T10" s="1" t="n"/>
      <c r="U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</row>
    <row r="12" ht="28" customHeight="1">
      <c r="A12" s="1" t="n"/>
      <c r="B12" s="50">
        <f>Lang!$B$81</f>
        <v/>
      </c>
      <c r="C12" s="51">
        <f>Lang!$B$82</f>
        <v/>
      </c>
      <c r="D12" s="51">
        <f>Lang!$B$83</f>
        <v/>
      </c>
      <c r="E12" s="51">
        <f>Lang!$B$84</f>
        <v/>
      </c>
      <c r="F12" s="51">
        <f>Lang!$B$85</f>
        <v/>
      </c>
      <c r="G12" s="51">
        <f>Lang!$B$86</f>
        <v/>
      </c>
      <c r="H12" s="51">
        <f>Lang!$B$87</f>
        <v/>
      </c>
      <c r="I12" s="51">
        <f>Lang!$B$88</f>
        <v/>
      </c>
      <c r="J12" s="51">
        <f>Lang!$B$89</f>
        <v/>
      </c>
      <c r="K12" s="51">
        <f>Lang!$B$90</f>
        <v/>
      </c>
      <c r="L12" s="51">
        <f>Lang!$B$91</f>
        <v/>
      </c>
      <c r="M12" s="1" t="n"/>
      <c r="N12" s="52">
        <f>Lang!$B$42</f>
        <v/>
      </c>
      <c r="O12" s="8" t="n"/>
      <c r="P12" s="8" t="n"/>
      <c r="Q12" s="8" t="n"/>
      <c r="R12" s="8" t="n"/>
      <c r="S12" s="8" t="n"/>
      <c r="T12" s="1" t="n"/>
      <c r="U12" s="1" t="n"/>
    </row>
    <row r="13" ht="15" customHeight="1">
      <c r="A13" s="1" t="n"/>
      <c r="B13" s="53">
        <f>IF(Calc!$B21=0,"",Calc!E21)</f>
        <v/>
      </c>
      <c r="C13" s="54">
        <f>IF(Calc!$B21=0,"",Calc!F21)</f>
        <v/>
      </c>
      <c r="D13" s="54">
        <f>IF(Calc!$B21=0,"",Calc!G21)</f>
        <v/>
      </c>
      <c r="E13" s="54">
        <f>IF(Calc!$B21=0,"",Calc!H21)</f>
        <v/>
      </c>
      <c r="F13" s="55">
        <f>IF(Calc!$B21=0,"",Calc!S21)</f>
        <v/>
      </c>
      <c r="G13" s="55">
        <f>IF(Calc!$B21=0,"",Calc!T21)</f>
        <v/>
      </c>
      <c r="H13" s="56">
        <f>IF(Calc!$B21=0,"",Calc!P21)</f>
        <v/>
      </c>
      <c r="I13" s="56">
        <f>IF(Calc!$B21=0,"",Calc!Q21)</f>
        <v/>
      </c>
      <c r="J13" s="57">
        <f>IF(Calc!$B21=0,"",Calc!R21)</f>
        <v/>
      </c>
      <c r="K13" s="58">
        <f>IF(Calc!$B21=0,"",Calc!AC21)</f>
        <v/>
      </c>
      <c r="L13" s="59">
        <f>IF(Calc!$B21=0,"",Calc!N21)</f>
        <v/>
      </c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</row>
    <row r="14" ht="15" customHeight="1">
      <c r="A14" s="1" t="n"/>
      <c r="B14" s="53">
        <f>IF(Calc!$B22=0,"",Calc!E22)</f>
        <v/>
      </c>
      <c r="C14" s="54">
        <f>IF(Calc!$B22=0,"",Calc!F22)</f>
        <v/>
      </c>
      <c r="D14" s="54">
        <f>IF(Calc!$B22=0,"",Calc!G22)</f>
        <v/>
      </c>
      <c r="E14" s="54">
        <f>IF(Calc!$B22=0,"",Calc!H22)</f>
        <v/>
      </c>
      <c r="F14" s="55">
        <f>IF(Calc!$B22=0,"",Calc!S22)</f>
        <v/>
      </c>
      <c r="G14" s="55">
        <f>IF(Calc!$B22=0,"",Calc!T22)</f>
        <v/>
      </c>
      <c r="H14" s="56">
        <f>IF(Calc!$B22=0,"",Calc!P22)</f>
        <v/>
      </c>
      <c r="I14" s="56">
        <f>IF(Calc!$B22=0,"",Calc!Q22)</f>
        <v/>
      </c>
      <c r="J14" s="57">
        <f>IF(Calc!$B22=0,"",Calc!R22)</f>
        <v/>
      </c>
      <c r="K14" s="58">
        <f>IF(Calc!$B22=0,"",Calc!AC22)</f>
        <v/>
      </c>
      <c r="L14" s="59">
        <f>IF(Calc!$B22=0,"",Calc!N22)</f>
        <v/>
      </c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</row>
    <row r="15" ht="15" customHeight="1">
      <c r="A15" s="1" t="n"/>
      <c r="B15" s="53">
        <f>IF(Calc!$B23=0,"",Calc!E23)</f>
        <v/>
      </c>
      <c r="C15" s="54">
        <f>IF(Calc!$B23=0,"",Calc!F23)</f>
        <v/>
      </c>
      <c r="D15" s="54">
        <f>IF(Calc!$B23=0,"",Calc!G23)</f>
        <v/>
      </c>
      <c r="E15" s="54">
        <f>IF(Calc!$B23=0,"",Calc!H23)</f>
        <v/>
      </c>
      <c r="F15" s="55">
        <f>IF(Calc!$B23=0,"",Calc!S23)</f>
        <v/>
      </c>
      <c r="G15" s="55">
        <f>IF(Calc!$B23=0,"",Calc!T23)</f>
        <v/>
      </c>
      <c r="H15" s="56">
        <f>IF(Calc!$B23=0,"",Calc!P23)</f>
        <v/>
      </c>
      <c r="I15" s="56">
        <f>IF(Calc!$B23=0,"",Calc!Q23)</f>
        <v/>
      </c>
      <c r="J15" s="57">
        <f>IF(Calc!$B23=0,"",Calc!R23)</f>
        <v/>
      </c>
      <c r="K15" s="58">
        <f>IF(Calc!$B23=0,"",Calc!AC23)</f>
        <v/>
      </c>
      <c r="L15" s="59">
        <f>IF(Calc!$B23=0,"",Calc!N23)</f>
        <v/>
      </c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</row>
    <row r="16" ht="15" customHeight="1">
      <c r="A16" s="1" t="n"/>
      <c r="B16" s="53">
        <f>IF(Calc!$B24=0,"",Calc!E24)</f>
        <v/>
      </c>
      <c r="C16" s="54">
        <f>IF(Calc!$B24=0,"",Calc!F24)</f>
        <v/>
      </c>
      <c r="D16" s="54">
        <f>IF(Calc!$B24=0,"",Calc!G24)</f>
        <v/>
      </c>
      <c r="E16" s="54">
        <f>IF(Calc!$B24=0,"",Calc!H24)</f>
        <v/>
      </c>
      <c r="F16" s="55">
        <f>IF(Calc!$B24=0,"",Calc!S24)</f>
        <v/>
      </c>
      <c r="G16" s="55">
        <f>IF(Calc!$B24=0,"",Calc!T24)</f>
        <v/>
      </c>
      <c r="H16" s="56">
        <f>IF(Calc!$B24=0,"",Calc!P24)</f>
        <v/>
      </c>
      <c r="I16" s="56">
        <f>IF(Calc!$B24=0,"",Calc!Q24)</f>
        <v/>
      </c>
      <c r="J16" s="57">
        <f>IF(Calc!$B24=0,"",Calc!R24)</f>
        <v/>
      </c>
      <c r="K16" s="58">
        <f>IF(Calc!$B24=0,"",Calc!AC24)</f>
        <v/>
      </c>
      <c r="L16" s="59">
        <f>IF(Calc!$B24=0,"",Calc!N24)</f>
        <v/>
      </c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</row>
    <row r="17" ht="15" customHeight="1">
      <c r="A17" s="1" t="n"/>
      <c r="B17" s="53">
        <f>IF(Calc!$B25=0,"",Calc!E25)</f>
        <v/>
      </c>
      <c r="C17" s="54">
        <f>IF(Calc!$B25=0,"",Calc!F25)</f>
        <v/>
      </c>
      <c r="D17" s="54">
        <f>IF(Calc!$B25=0,"",Calc!G25)</f>
        <v/>
      </c>
      <c r="E17" s="54">
        <f>IF(Calc!$B25=0,"",Calc!H25)</f>
        <v/>
      </c>
      <c r="F17" s="55">
        <f>IF(Calc!$B25=0,"",Calc!S25)</f>
        <v/>
      </c>
      <c r="G17" s="55">
        <f>IF(Calc!$B25=0,"",Calc!T25)</f>
        <v/>
      </c>
      <c r="H17" s="56">
        <f>IF(Calc!$B25=0,"",Calc!P25)</f>
        <v/>
      </c>
      <c r="I17" s="56">
        <f>IF(Calc!$B25=0,"",Calc!Q25)</f>
        <v/>
      </c>
      <c r="J17" s="57">
        <f>IF(Calc!$B25=0,"",Calc!R25)</f>
        <v/>
      </c>
      <c r="K17" s="58">
        <f>IF(Calc!$B25=0,"",Calc!AC25)</f>
        <v/>
      </c>
      <c r="L17" s="59">
        <f>IF(Calc!$B25=0,"",Calc!N25)</f>
        <v/>
      </c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</row>
    <row r="18" ht="15" customHeight="1">
      <c r="A18" s="1" t="n"/>
      <c r="B18" s="53">
        <f>IF(Calc!$B26=0,"",Calc!E26)</f>
        <v/>
      </c>
      <c r="C18" s="54">
        <f>IF(Calc!$B26=0,"",Calc!F26)</f>
        <v/>
      </c>
      <c r="D18" s="54">
        <f>IF(Calc!$B26=0,"",Calc!G26)</f>
        <v/>
      </c>
      <c r="E18" s="54">
        <f>IF(Calc!$B26=0,"",Calc!H26)</f>
        <v/>
      </c>
      <c r="F18" s="55">
        <f>IF(Calc!$B26=0,"",Calc!S26)</f>
        <v/>
      </c>
      <c r="G18" s="55">
        <f>IF(Calc!$B26=0,"",Calc!T26)</f>
        <v/>
      </c>
      <c r="H18" s="56">
        <f>IF(Calc!$B26=0,"",Calc!P26)</f>
        <v/>
      </c>
      <c r="I18" s="56">
        <f>IF(Calc!$B26=0,"",Calc!Q26)</f>
        <v/>
      </c>
      <c r="J18" s="57">
        <f>IF(Calc!$B26=0,"",Calc!R26)</f>
        <v/>
      </c>
      <c r="K18" s="58">
        <f>IF(Calc!$B26=0,"",Calc!AC26)</f>
        <v/>
      </c>
      <c r="L18" s="59">
        <f>IF(Calc!$B26=0,"",Calc!N26)</f>
        <v/>
      </c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</row>
    <row r="19" ht="15" customHeight="1">
      <c r="A19" s="1" t="n"/>
      <c r="B19" s="53">
        <f>IF(Calc!$B27=0,"",Calc!E27)</f>
        <v/>
      </c>
      <c r="C19" s="54">
        <f>IF(Calc!$B27=0,"",Calc!F27)</f>
        <v/>
      </c>
      <c r="D19" s="54">
        <f>IF(Calc!$B27=0,"",Calc!G27)</f>
        <v/>
      </c>
      <c r="E19" s="54">
        <f>IF(Calc!$B27=0,"",Calc!H27)</f>
        <v/>
      </c>
      <c r="F19" s="55">
        <f>IF(Calc!$B27=0,"",Calc!S27)</f>
        <v/>
      </c>
      <c r="G19" s="55">
        <f>IF(Calc!$B27=0,"",Calc!T27)</f>
        <v/>
      </c>
      <c r="H19" s="56">
        <f>IF(Calc!$B27=0,"",Calc!P27)</f>
        <v/>
      </c>
      <c r="I19" s="56">
        <f>IF(Calc!$B27=0,"",Calc!Q27)</f>
        <v/>
      </c>
      <c r="J19" s="57">
        <f>IF(Calc!$B27=0,"",Calc!R27)</f>
        <v/>
      </c>
      <c r="K19" s="58">
        <f>IF(Calc!$B27=0,"",Calc!AC27)</f>
        <v/>
      </c>
      <c r="L19" s="59">
        <f>IF(Calc!$B27=0,"",Calc!N27)</f>
        <v/>
      </c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</row>
    <row r="20" ht="15" customHeight="1">
      <c r="A20" s="1" t="n"/>
      <c r="B20" s="53">
        <f>IF(Calc!$B28=0,"",Calc!E28)</f>
        <v/>
      </c>
      <c r="C20" s="54">
        <f>IF(Calc!$B28=0,"",Calc!F28)</f>
        <v/>
      </c>
      <c r="D20" s="54">
        <f>IF(Calc!$B28=0,"",Calc!G28)</f>
        <v/>
      </c>
      <c r="E20" s="54">
        <f>IF(Calc!$B28=0,"",Calc!H28)</f>
        <v/>
      </c>
      <c r="F20" s="55">
        <f>IF(Calc!$B28=0,"",Calc!S28)</f>
        <v/>
      </c>
      <c r="G20" s="55">
        <f>IF(Calc!$B28=0,"",Calc!T28)</f>
        <v/>
      </c>
      <c r="H20" s="56">
        <f>IF(Calc!$B28=0,"",Calc!P28)</f>
        <v/>
      </c>
      <c r="I20" s="56">
        <f>IF(Calc!$B28=0,"",Calc!Q28)</f>
        <v/>
      </c>
      <c r="J20" s="57">
        <f>IF(Calc!$B28=0,"",Calc!R28)</f>
        <v/>
      </c>
      <c r="K20" s="58">
        <f>IF(Calc!$B28=0,"",Calc!AC28)</f>
        <v/>
      </c>
      <c r="L20" s="59">
        <f>IF(Calc!$B28=0,"",Calc!N28)</f>
        <v/>
      </c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</row>
    <row r="21" ht="15" customHeight="1">
      <c r="A21" s="1" t="n"/>
      <c r="B21" s="53">
        <f>IF(Calc!$B29=0,"",Calc!E29)</f>
        <v/>
      </c>
      <c r="C21" s="54">
        <f>IF(Calc!$B29=0,"",Calc!F29)</f>
        <v/>
      </c>
      <c r="D21" s="54">
        <f>IF(Calc!$B29=0,"",Calc!G29)</f>
        <v/>
      </c>
      <c r="E21" s="54">
        <f>IF(Calc!$B29=0,"",Calc!H29)</f>
        <v/>
      </c>
      <c r="F21" s="55">
        <f>IF(Calc!$B29=0,"",Calc!S29)</f>
        <v/>
      </c>
      <c r="G21" s="55">
        <f>IF(Calc!$B29=0,"",Calc!T29)</f>
        <v/>
      </c>
      <c r="H21" s="56">
        <f>IF(Calc!$B29=0,"",Calc!P29)</f>
        <v/>
      </c>
      <c r="I21" s="56">
        <f>IF(Calc!$B29=0,"",Calc!Q29)</f>
        <v/>
      </c>
      <c r="J21" s="57">
        <f>IF(Calc!$B29=0,"",Calc!R29)</f>
        <v/>
      </c>
      <c r="K21" s="58">
        <f>IF(Calc!$B29=0,"",Calc!AC29)</f>
        <v/>
      </c>
      <c r="L21" s="59">
        <f>IF(Calc!$B29=0,"",Calc!N29)</f>
        <v/>
      </c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</row>
    <row r="22" ht="15" customHeight="1">
      <c r="A22" s="1" t="n"/>
      <c r="B22" s="53">
        <f>IF(Calc!$B30=0,"",Calc!E30)</f>
        <v/>
      </c>
      <c r="C22" s="54">
        <f>IF(Calc!$B30=0,"",Calc!F30)</f>
        <v/>
      </c>
      <c r="D22" s="54">
        <f>IF(Calc!$B30=0,"",Calc!G30)</f>
        <v/>
      </c>
      <c r="E22" s="54">
        <f>IF(Calc!$B30=0,"",Calc!H30)</f>
        <v/>
      </c>
      <c r="F22" s="55">
        <f>IF(Calc!$B30=0,"",Calc!S30)</f>
        <v/>
      </c>
      <c r="G22" s="55">
        <f>IF(Calc!$B30=0,"",Calc!T30)</f>
        <v/>
      </c>
      <c r="H22" s="56">
        <f>IF(Calc!$B30=0,"",Calc!P30)</f>
        <v/>
      </c>
      <c r="I22" s="56">
        <f>IF(Calc!$B30=0,"",Calc!Q30)</f>
        <v/>
      </c>
      <c r="J22" s="57">
        <f>IF(Calc!$B30=0,"",Calc!R30)</f>
        <v/>
      </c>
      <c r="K22" s="58">
        <f>IF(Calc!$B30=0,"",Calc!AC30)</f>
        <v/>
      </c>
      <c r="L22" s="59">
        <f>IF(Calc!$B30=0,"",Calc!N30)</f>
        <v/>
      </c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</row>
    <row r="23" ht="15" customHeight="1">
      <c r="A23" s="1" t="n"/>
      <c r="B23" s="53">
        <f>IF(Calc!$B31=0,"",Calc!E31)</f>
        <v/>
      </c>
      <c r="C23" s="54">
        <f>IF(Calc!$B31=0,"",Calc!F31)</f>
        <v/>
      </c>
      <c r="D23" s="54">
        <f>IF(Calc!$B31=0,"",Calc!G31)</f>
        <v/>
      </c>
      <c r="E23" s="54">
        <f>IF(Calc!$B31=0,"",Calc!H31)</f>
        <v/>
      </c>
      <c r="F23" s="55">
        <f>IF(Calc!$B31=0,"",Calc!S31)</f>
        <v/>
      </c>
      <c r="G23" s="55">
        <f>IF(Calc!$B31=0,"",Calc!T31)</f>
        <v/>
      </c>
      <c r="H23" s="56">
        <f>IF(Calc!$B31=0,"",Calc!P31)</f>
        <v/>
      </c>
      <c r="I23" s="56">
        <f>IF(Calc!$B31=0,"",Calc!Q31)</f>
        <v/>
      </c>
      <c r="J23" s="57">
        <f>IF(Calc!$B31=0,"",Calc!R31)</f>
        <v/>
      </c>
      <c r="K23" s="58">
        <f>IF(Calc!$B31=0,"",Calc!AC31)</f>
        <v/>
      </c>
      <c r="L23" s="59">
        <f>IF(Calc!$B31=0,"",Calc!N31)</f>
        <v/>
      </c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</row>
    <row r="24" ht="15" customHeight="1">
      <c r="A24" s="1" t="n"/>
      <c r="B24" s="53">
        <f>IF(Calc!$B32=0,"",Calc!E32)</f>
        <v/>
      </c>
      <c r="C24" s="54">
        <f>IF(Calc!$B32=0,"",Calc!F32)</f>
        <v/>
      </c>
      <c r="D24" s="54">
        <f>IF(Calc!$B32=0,"",Calc!G32)</f>
        <v/>
      </c>
      <c r="E24" s="54">
        <f>IF(Calc!$B32=0,"",Calc!H32)</f>
        <v/>
      </c>
      <c r="F24" s="55">
        <f>IF(Calc!$B32=0,"",Calc!S32)</f>
        <v/>
      </c>
      <c r="G24" s="55">
        <f>IF(Calc!$B32=0,"",Calc!T32)</f>
        <v/>
      </c>
      <c r="H24" s="56">
        <f>IF(Calc!$B32=0,"",Calc!P32)</f>
        <v/>
      </c>
      <c r="I24" s="56">
        <f>IF(Calc!$B32=0,"",Calc!Q32)</f>
        <v/>
      </c>
      <c r="J24" s="57">
        <f>IF(Calc!$B32=0,"",Calc!R32)</f>
        <v/>
      </c>
      <c r="K24" s="58">
        <f>IF(Calc!$B32=0,"",Calc!AC32)</f>
        <v/>
      </c>
      <c r="L24" s="59">
        <f>IF(Calc!$B32=0,"",Calc!N32)</f>
        <v/>
      </c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</row>
    <row r="25" ht="15" customHeight="1">
      <c r="A25" s="1" t="n"/>
      <c r="B25" s="53">
        <f>IF(Calc!$B33=0,"",Calc!E33)</f>
        <v/>
      </c>
      <c r="C25" s="54">
        <f>IF(Calc!$B33=0,"",Calc!F33)</f>
        <v/>
      </c>
      <c r="D25" s="54">
        <f>IF(Calc!$B33=0,"",Calc!G33)</f>
        <v/>
      </c>
      <c r="E25" s="54">
        <f>IF(Calc!$B33=0,"",Calc!H33)</f>
        <v/>
      </c>
      <c r="F25" s="55">
        <f>IF(Calc!$B33=0,"",Calc!S33)</f>
        <v/>
      </c>
      <c r="G25" s="55">
        <f>IF(Calc!$B33=0,"",Calc!T33)</f>
        <v/>
      </c>
      <c r="H25" s="56">
        <f>IF(Calc!$B33=0,"",Calc!P33)</f>
        <v/>
      </c>
      <c r="I25" s="56">
        <f>IF(Calc!$B33=0,"",Calc!Q33)</f>
        <v/>
      </c>
      <c r="J25" s="57">
        <f>IF(Calc!$B33=0,"",Calc!R33)</f>
        <v/>
      </c>
      <c r="K25" s="58">
        <f>IF(Calc!$B33=0,"",Calc!AC33)</f>
        <v/>
      </c>
      <c r="L25" s="59">
        <f>IF(Calc!$B33=0,"",Calc!N33)</f>
        <v/>
      </c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</row>
    <row r="26" ht="15" customHeight="1">
      <c r="A26" s="1" t="n"/>
      <c r="B26" s="53">
        <f>IF(Calc!$B34=0,"",Calc!E34)</f>
        <v/>
      </c>
      <c r="C26" s="54">
        <f>IF(Calc!$B34=0,"",Calc!F34)</f>
        <v/>
      </c>
      <c r="D26" s="54">
        <f>IF(Calc!$B34=0,"",Calc!G34)</f>
        <v/>
      </c>
      <c r="E26" s="54">
        <f>IF(Calc!$B34=0,"",Calc!H34)</f>
        <v/>
      </c>
      <c r="F26" s="55">
        <f>IF(Calc!$B34=0,"",Calc!S34)</f>
        <v/>
      </c>
      <c r="G26" s="55">
        <f>IF(Calc!$B34=0,"",Calc!T34)</f>
        <v/>
      </c>
      <c r="H26" s="56">
        <f>IF(Calc!$B34=0,"",Calc!P34)</f>
        <v/>
      </c>
      <c r="I26" s="56">
        <f>IF(Calc!$B34=0,"",Calc!Q34)</f>
        <v/>
      </c>
      <c r="J26" s="57">
        <f>IF(Calc!$B34=0,"",Calc!R34)</f>
        <v/>
      </c>
      <c r="K26" s="58">
        <f>IF(Calc!$B34=0,"",Calc!AC34)</f>
        <v/>
      </c>
      <c r="L26" s="59">
        <f>IF(Calc!$B34=0,"",Calc!N34)</f>
        <v/>
      </c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</row>
    <row r="27" ht="15" customHeight="1">
      <c r="A27" s="1" t="n"/>
      <c r="B27" s="53">
        <f>IF(Calc!$B35=0,"",Calc!E35)</f>
        <v/>
      </c>
      <c r="C27" s="54">
        <f>IF(Calc!$B35=0,"",Calc!F35)</f>
        <v/>
      </c>
      <c r="D27" s="54">
        <f>IF(Calc!$B35=0,"",Calc!G35)</f>
        <v/>
      </c>
      <c r="E27" s="54">
        <f>IF(Calc!$B35=0,"",Calc!H35)</f>
        <v/>
      </c>
      <c r="F27" s="55">
        <f>IF(Calc!$B35=0,"",Calc!S35)</f>
        <v/>
      </c>
      <c r="G27" s="55">
        <f>IF(Calc!$B35=0,"",Calc!T35)</f>
        <v/>
      </c>
      <c r="H27" s="56">
        <f>IF(Calc!$B35=0,"",Calc!P35)</f>
        <v/>
      </c>
      <c r="I27" s="56">
        <f>IF(Calc!$B35=0,"",Calc!Q35)</f>
        <v/>
      </c>
      <c r="J27" s="57">
        <f>IF(Calc!$B35=0,"",Calc!R35)</f>
        <v/>
      </c>
      <c r="K27" s="58">
        <f>IF(Calc!$B35=0,"",Calc!AC35)</f>
        <v/>
      </c>
      <c r="L27" s="59">
        <f>IF(Calc!$B35=0,"",Calc!N35)</f>
        <v/>
      </c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</row>
    <row r="28" ht="15" customHeight="1">
      <c r="A28" s="1" t="n"/>
      <c r="B28" s="53">
        <f>IF(Calc!$B36=0,"",Calc!E36)</f>
        <v/>
      </c>
      <c r="C28" s="54">
        <f>IF(Calc!$B36=0,"",Calc!F36)</f>
        <v/>
      </c>
      <c r="D28" s="54">
        <f>IF(Calc!$B36=0,"",Calc!G36)</f>
        <v/>
      </c>
      <c r="E28" s="54">
        <f>IF(Calc!$B36=0,"",Calc!H36)</f>
        <v/>
      </c>
      <c r="F28" s="55">
        <f>IF(Calc!$B36=0,"",Calc!S36)</f>
        <v/>
      </c>
      <c r="G28" s="55">
        <f>IF(Calc!$B36=0,"",Calc!T36)</f>
        <v/>
      </c>
      <c r="H28" s="56">
        <f>IF(Calc!$B36=0,"",Calc!P36)</f>
        <v/>
      </c>
      <c r="I28" s="56">
        <f>IF(Calc!$B36=0,"",Calc!Q36)</f>
        <v/>
      </c>
      <c r="J28" s="57">
        <f>IF(Calc!$B36=0,"",Calc!R36)</f>
        <v/>
      </c>
      <c r="K28" s="58">
        <f>IF(Calc!$B36=0,"",Calc!AC36)</f>
        <v/>
      </c>
      <c r="L28" s="59">
        <f>IF(Calc!$B36=0,"",Calc!N36)</f>
        <v/>
      </c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</row>
    <row r="29" ht="15" customHeight="1">
      <c r="A29" s="1" t="n"/>
      <c r="B29" s="53">
        <f>IF(Calc!$B37=0,"",Calc!E37)</f>
        <v/>
      </c>
      <c r="C29" s="54">
        <f>IF(Calc!$B37=0,"",Calc!F37)</f>
        <v/>
      </c>
      <c r="D29" s="54">
        <f>IF(Calc!$B37=0,"",Calc!G37)</f>
        <v/>
      </c>
      <c r="E29" s="54">
        <f>IF(Calc!$B37=0,"",Calc!H37)</f>
        <v/>
      </c>
      <c r="F29" s="55">
        <f>IF(Calc!$B37=0,"",Calc!S37)</f>
        <v/>
      </c>
      <c r="G29" s="55">
        <f>IF(Calc!$B37=0,"",Calc!T37)</f>
        <v/>
      </c>
      <c r="H29" s="56">
        <f>IF(Calc!$B37=0,"",Calc!P37)</f>
        <v/>
      </c>
      <c r="I29" s="56">
        <f>IF(Calc!$B37=0,"",Calc!Q37)</f>
        <v/>
      </c>
      <c r="J29" s="57">
        <f>IF(Calc!$B37=0,"",Calc!R37)</f>
        <v/>
      </c>
      <c r="K29" s="58">
        <f>IF(Calc!$B37=0,"",Calc!AC37)</f>
        <v/>
      </c>
      <c r="L29" s="59">
        <f>IF(Calc!$B37=0,"",Calc!N37)</f>
        <v/>
      </c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</row>
    <row r="30" ht="15" customHeight="1">
      <c r="A30" s="1" t="n"/>
      <c r="B30" s="53">
        <f>IF(Calc!$B38=0,"",Calc!E38)</f>
        <v/>
      </c>
      <c r="C30" s="54">
        <f>IF(Calc!$B38=0,"",Calc!F38)</f>
        <v/>
      </c>
      <c r="D30" s="54">
        <f>IF(Calc!$B38=0,"",Calc!G38)</f>
        <v/>
      </c>
      <c r="E30" s="54">
        <f>IF(Calc!$B38=0,"",Calc!H38)</f>
        <v/>
      </c>
      <c r="F30" s="55">
        <f>IF(Calc!$B38=0,"",Calc!S38)</f>
        <v/>
      </c>
      <c r="G30" s="55">
        <f>IF(Calc!$B38=0,"",Calc!T38)</f>
        <v/>
      </c>
      <c r="H30" s="56">
        <f>IF(Calc!$B38=0,"",Calc!P38)</f>
        <v/>
      </c>
      <c r="I30" s="56">
        <f>IF(Calc!$B38=0,"",Calc!Q38)</f>
        <v/>
      </c>
      <c r="J30" s="57">
        <f>IF(Calc!$B38=0,"",Calc!R38)</f>
        <v/>
      </c>
      <c r="K30" s="58">
        <f>IF(Calc!$B38=0,"",Calc!AC38)</f>
        <v/>
      </c>
      <c r="L30" s="59">
        <f>IF(Calc!$B38=0,"",Calc!N38)</f>
        <v/>
      </c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</row>
    <row r="31" ht="15" customHeight="1">
      <c r="A31" s="1" t="n"/>
      <c r="B31" s="53">
        <f>IF(Calc!$B39=0,"",Calc!E39)</f>
        <v/>
      </c>
      <c r="C31" s="54">
        <f>IF(Calc!$B39=0,"",Calc!F39)</f>
        <v/>
      </c>
      <c r="D31" s="54">
        <f>IF(Calc!$B39=0,"",Calc!G39)</f>
        <v/>
      </c>
      <c r="E31" s="54">
        <f>IF(Calc!$B39=0,"",Calc!H39)</f>
        <v/>
      </c>
      <c r="F31" s="55">
        <f>IF(Calc!$B39=0,"",Calc!S39)</f>
        <v/>
      </c>
      <c r="G31" s="55">
        <f>IF(Calc!$B39=0,"",Calc!T39)</f>
        <v/>
      </c>
      <c r="H31" s="56">
        <f>IF(Calc!$B39=0,"",Calc!P39)</f>
        <v/>
      </c>
      <c r="I31" s="56">
        <f>IF(Calc!$B39=0,"",Calc!Q39)</f>
        <v/>
      </c>
      <c r="J31" s="57">
        <f>IF(Calc!$B39=0,"",Calc!R39)</f>
        <v/>
      </c>
      <c r="K31" s="58">
        <f>IF(Calc!$B39=0,"",Calc!AC39)</f>
        <v/>
      </c>
      <c r="L31" s="59">
        <f>IF(Calc!$B39=0,"",Calc!N39)</f>
        <v/>
      </c>
      <c r="M31" s="1" t="n"/>
      <c r="N31" s="52">
        <f>Lang!$B$45</f>
        <v/>
      </c>
      <c r="O31" s="8" t="n"/>
      <c r="P31" s="8" t="n"/>
      <c r="Q31" s="8" t="n"/>
      <c r="R31" s="8" t="n"/>
      <c r="S31" s="8" t="n"/>
      <c r="T31" s="1" t="n"/>
      <c r="U31" s="1" t="n"/>
    </row>
    <row r="32" ht="15" customHeight="1">
      <c r="A32" s="1" t="n"/>
      <c r="B32" s="53">
        <f>IF(Calc!$B40=0,"",Calc!E40)</f>
        <v/>
      </c>
      <c r="C32" s="54">
        <f>IF(Calc!$B40=0,"",Calc!F40)</f>
        <v/>
      </c>
      <c r="D32" s="54">
        <f>IF(Calc!$B40=0,"",Calc!G40)</f>
        <v/>
      </c>
      <c r="E32" s="54">
        <f>IF(Calc!$B40=0,"",Calc!H40)</f>
        <v/>
      </c>
      <c r="F32" s="55">
        <f>IF(Calc!$B40=0,"",Calc!S40)</f>
        <v/>
      </c>
      <c r="G32" s="55">
        <f>IF(Calc!$B40=0,"",Calc!T40)</f>
        <v/>
      </c>
      <c r="H32" s="56">
        <f>IF(Calc!$B40=0,"",Calc!P40)</f>
        <v/>
      </c>
      <c r="I32" s="56">
        <f>IF(Calc!$B40=0,"",Calc!Q40)</f>
        <v/>
      </c>
      <c r="J32" s="57">
        <f>IF(Calc!$B40=0,"",Calc!R40)</f>
        <v/>
      </c>
      <c r="K32" s="58">
        <f>IF(Calc!$B40=0,"",Calc!AC40)</f>
        <v/>
      </c>
      <c r="L32" s="59">
        <f>IF(Calc!$B40=0,"",Calc!N40)</f>
        <v/>
      </c>
      <c r="M32" s="1" t="n"/>
      <c r="N32" s="60">
        <f>Lang!$B$50</f>
        <v/>
      </c>
      <c r="T32" s="1" t="n"/>
      <c r="U32" s="1" t="n"/>
    </row>
    <row r="33" ht="15" customHeight="1">
      <c r="A33" s="1" t="n"/>
      <c r="B33" s="53">
        <f>IF(Calc!$B41=0,"",Calc!E41)</f>
        <v/>
      </c>
      <c r="C33" s="54">
        <f>IF(Calc!$B41=0,"",Calc!F41)</f>
        <v/>
      </c>
      <c r="D33" s="54">
        <f>IF(Calc!$B41=0,"",Calc!G41)</f>
        <v/>
      </c>
      <c r="E33" s="54">
        <f>IF(Calc!$B41=0,"",Calc!H41)</f>
        <v/>
      </c>
      <c r="F33" s="55">
        <f>IF(Calc!$B41=0,"",Calc!S41)</f>
        <v/>
      </c>
      <c r="G33" s="55">
        <f>IF(Calc!$B41=0,"",Calc!T41)</f>
        <v/>
      </c>
      <c r="H33" s="56">
        <f>IF(Calc!$B41=0,"",Calc!P41)</f>
        <v/>
      </c>
      <c r="I33" s="56">
        <f>IF(Calc!$B41=0,"",Calc!Q41)</f>
        <v/>
      </c>
      <c r="J33" s="57">
        <f>IF(Calc!$B41=0,"",Calc!R41)</f>
        <v/>
      </c>
      <c r="K33" s="58">
        <f>IF(Calc!$B41=0,"",Calc!AC41)</f>
        <v/>
      </c>
      <c r="L33" s="59">
        <f>IF(Calc!$B41=0,"",Calc!N41)</f>
        <v/>
      </c>
      <c r="M33" s="1" t="n"/>
      <c r="N33" s="61">
        <f>Dashboard!O39</f>
        <v/>
      </c>
      <c r="R33" s="62">
        <f>Dashboard!R39</f>
        <v/>
      </c>
      <c r="T33" s="1" t="n"/>
      <c r="U33" s="1" t="n"/>
    </row>
    <row r="34" ht="15" customHeight="1">
      <c r="A34" s="1" t="n"/>
      <c r="B34" s="53">
        <f>IF(Calc!$B42=0,"",Calc!E42)</f>
        <v/>
      </c>
      <c r="C34" s="54">
        <f>IF(Calc!$B42=0,"",Calc!F42)</f>
        <v/>
      </c>
      <c r="D34" s="54">
        <f>IF(Calc!$B42=0,"",Calc!G42)</f>
        <v/>
      </c>
      <c r="E34" s="54">
        <f>IF(Calc!$B42=0,"",Calc!H42)</f>
        <v/>
      </c>
      <c r="F34" s="55">
        <f>IF(Calc!$B42=0,"",Calc!S42)</f>
        <v/>
      </c>
      <c r="G34" s="55">
        <f>IF(Calc!$B42=0,"",Calc!T42)</f>
        <v/>
      </c>
      <c r="H34" s="56">
        <f>IF(Calc!$B42=0,"",Calc!P42)</f>
        <v/>
      </c>
      <c r="I34" s="56">
        <f>IF(Calc!$B42=0,"",Calc!Q42)</f>
        <v/>
      </c>
      <c r="J34" s="57">
        <f>IF(Calc!$B42=0,"",Calc!R42)</f>
        <v/>
      </c>
      <c r="K34" s="58">
        <f>IF(Calc!$B42=0,"",Calc!AC42)</f>
        <v/>
      </c>
      <c r="L34" s="59">
        <f>IF(Calc!$B42=0,"",Calc!N42)</f>
        <v/>
      </c>
      <c r="M34" s="1" t="n"/>
      <c r="N34" s="60">
        <f>Lang!$B$51</f>
        <v/>
      </c>
      <c r="T34" s="1" t="n"/>
      <c r="U34" s="1" t="n"/>
    </row>
    <row r="35" ht="15" customHeight="1">
      <c r="A35" s="1" t="n"/>
      <c r="B35" s="53">
        <f>IF(Calc!$B43=0,"",Calc!E43)</f>
        <v/>
      </c>
      <c r="C35" s="54">
        <f>IF(Calc!$B43=0,"",Calc!F43)</f>
        <v/>
      </c>
      <c r="D35" s="54">
        <f>IF(Calc!$B43=0,"",Calc!G43)</f>
        <v/>
      </c>
      <c r="E35" s="54">
        <f>IF(Calc!$B43=0,"",Calc!H43)</f>
        <v/>
      </c>
      <c r="F35" s="55">
        <f>IF(Calc!$B43=0,"",Calc!S43)</f>
        <v/>
      </c>
      <c r="G35" s="55">
        <f>IF(Calc!$B43=0,"",Calc!T43)</f>
        <v/>
      </c>
      <c r="H35" s="56">
        <f>IF(Calc!$B43=0,"",Calc!P43)</f>
        <v/>
      </c>
      <c r="I35" s="56">
        <f>IF(Calc!$B43=0,"",Calc!Q43)</f>
        <v/>
      </c>
      <c r="J35" s="57">
        <f>IF(Calc!$B43=0,"",Calc!R43)</f>
        <v/>
      </c>
      <c r="K35" s="58">
        <f>IF(Calc!$B43=0,"",Calc!AC43)</f>
        <v/>
      </c>
      <c r="L35" s="59">
        <f>IF(Calc!$B43=0,"",Calc!N43)</f>
        <v/>
      </c>
      <c r="M35" s="1" t="n"/>
      <c r="N35" s="61">
        <f>Dashboard!O41</f>
        <v/>
      </c>
      <c r="R35" s="62">
        <f>Dashboard!R41</f>
        <v/>
      </c>
      <c r="T35" s="1" t="n"/>
      <c r="U35" s="1" t="n"/>
    </row>
    <row r="36" ht="15" customHeight="1">
      <c r="A36" s="1" t="n"/>
      <c r="B36" s="53">
        <f>IF(Calc!$B44=0,"",Calc!E44)</f>
        <v/>
      </c>
      <c r="C36" s="54">
        <f>IF(Calc!$B44=0,"",Calc!F44)</f>
        <v/>
      </c>
      <c r="D36" s="54">
        <f>IF(Calc!$B44=0,"",Calc!G44)</f>
        <v/>
      </c>
      <c r="E36" s="54">
        <f>IF(Calc!$B44=0,"",Calc!H44)</f>
        <v/>
      </c>
      <c r="F36" s="55">
        <f>IF(Calc!$B44=0,"",Calc!S44)</f>
        <v/>
      </c>
      <c r="G36" s="55">
        <f>IF(Calc!$B44=0,"",Calc!T44)</f>
        <v/>
      </c>
      <c r="H36" s="56">
        <f>IF(Calc!$B44=0,"",Calc!P44)</f>
        <v/>
      </c>
      <c r="I36" s="56">
        <f>IF(Calc!$B44=0,"",Calc!Q44)</f>
        <v/>
      </c>
      <c r="J36" s="57">
        <f>IF(Calc!$B44=0,"",Calc!R44)</f>
        <v/>
      </c>
      <c r="K36" s="58">
        <f>IF(Calc!$B44=0,"",Calc!AC44)</f>
        <v/>
      </c>
      <c r="L36" s="59">
        <f>IF(Calc!$B44=0,"",Calc!N44)</f>
        <v/>
      </c>
      <c r="M36" s="1" t="n"/>
      <c r="N36" s="60">
        <f>Lang!$B$52</f>
        <v/>
      </c>
      <c r="T36" s="1" t="n"/>
      <c r="U36" s="1" t="n"/>
    </row>
    <row r="37" ht="15" customHeight="1">
      <c r="A37" s="1" t="n"/>
      <c r="B37" s="53">
        <f>IF(Calc!$B45=0,"",Calc!E45)</f>
        <v/>
      </c>
      <c r="C37" s="54">
        <f>IF(Calc!$B45=0,"",Calc!F45)</f>
        <v/>
      </c>
      <c r="D37" s="54">
        <f>IF(Calc!$B45=0,"",Calc!G45)</f>
        <v/>
      </c>
      <c r="E37" s="54">
        <f>IF(Calc!$B45=0,"",Calc!H45)</f>
        <v/>
      </c>
      <c r="F37" s="55">
        <f>IF(Calc!$B45=0,"",Calc!S45)</f>
        <v/>
      </c>
      <c r="G37" s="55">
        <f>IF(Calc!$B45=0,"",Calc!T45)</f>
        <v/>
      </c>
      <c r="H37" s="56">
        <f>IF(Calc!$B45=0,"",Calc!P45)</f>
        <v/>
      </c>
      <c r="I37" s="56">
        <f>IF(Calc!$B45=0,"",Calc!Q45)</f>
        <v/>
      </c>
      <c r="J37" s="57">
        <f>IF(Calc!$B45=0,"",Calc!R45)</f>
        <v/>
      </c>
      <c r="K37" s="58">
        <f>IF(Calc!$B45=0,"",Calc!AC45)</f>
        <v/>
      </c>
      <c r="L37" s="59">
        <f>IF(Calc!$B45=0,"",Calc!N45)</f>
        <v/>
      </c>
      <c r="M37" s="1" t="n"/>
      <c r="N37" s="61">
        <f>Dashboard!O43</f>
        <v/>
      </c>
      <c r="R37" s="63">
        <f>Dashboard!R43</f>
        <v/>
      </c>
      <c r="T37" s="1" t="n"/>
      <c r="U37" s="1" t="n"/>
    </row>
    <row r="38" ht="15" customHeight="1">
      <c r="A38" s="1" t="n"/>
      <c r="B38" s="53">
        <f>IF(Calc!$B46=0,"",Calc!E46)</f>
        <v/>
      </c>
      <c r="C38" s="54">
        <f>IF(Calc!$B46=0,"",Calc!F46)</f>
        <v/>
      </c>
      <c r="D38" s="54">
        <f>IF(Calc!$B46=0,"",Calc!G46)</f>
        <v/>
      </c>
      <c r="E38" s="54">
        <f>IF(Calc!$B46=0,"",Calc!H46)</f>
        <v/>
      </c>
      <c r="F38" s="55">
        <f>IF(Calc!$B46=0,"",Calc!S46)</f>
        <v/>
      </c>
      <c r="G38" s="55">
        <f>IF(Calc!$B46=0,"",Calc!T46)</f>
        <v/>
      </c>
      <c r="H38" s="56">
        <f>IF(Calc!$B46=0,"",Calc!P46)</f>
        <v/>
      </c>
      <c r="I38" s="56">
        <f>IF(Calc!$B46=0,"",Calc!Q46)</f>
        <v/>
      </c>
      <c r="J38" s="57">
        <f>IF(Calc!$B46=0,"",Calc!R46)</f>
        <v/>
      </c>
      <c r="K38" s="58">
        <f>IF(Calc!$B46=0,"",Calc!AC46)</f>
        <v/>
      </c>
      <c r="L38" s="59">
        <f>IF(Calc!$B46=0,"",Calc!N46)</f>
        <v/>
      </c>
      <c r="M38" s="1" t="n"/>
      <c r="N38" s="60">
        <f>Lang!$B$53</f>
        <v/>
      </c>
      <c r="T38" s="1" t="n"/>
      <c r="U38" s="1" t="n"/>
    </row>
    <row r="39" ht="15" customHeight="1">
      <c r="A39" s="1" t="n"/>
      <c r="B39" s="53">
        <f>IF(Calc!$B47=0,"",Calc!E47)</f>
        <v/>
      </c>
      <c r="C39" s="54">
        <f>IF(Calc!$B47=0,"",Calc!F47)</f>
        <v/>
      </c>
      <c r="D39" s="54">
        <f>IF(Calc!$B47=0,"",Calc!G47)</f>
        <v/>
      </c>
      <c r="E39" s="54">
        <f>IF(Calc!$B47=0,"",Calc!H47)</f>
        <v/>
      </c>
      <c r="F39" s="55">
        <f>IF(Calc!$B47=0,"",Calc!S47)</f>
        <v/>
      </c>
      <c r="G39" s="55">
        <f>IF(Calc!$B47=0,"",Calc!T47)</f>
        <v/>
      </c>
      <c r="H39" s="56">
        <f>IF(Calc!$B47=0,"",Calc!P47)</f>
        <v/>
      </c>
      <c r="I39" s="56">
        <f>IF(Calc!$B47=0,"",Calc!Q47)</f>
        <v/>
      </c>
      <c r="J39" s="57">
        <f>IF(Calc!$B47=0,"",Calc!R47)</f>
        <v/>
      </c>
      <c r="K39" s="58">
        <f>IF(Calc!$B47=0,"",Calc!AC47)</f>
        <v/>
      </c>
      <c r="L39" s="59">
        <f>IF(Calc!$B47=0,"",Calc!N47)</f>
        <v/>
      </c>
      <c r="M39" s="1" t="n"/>
      <c r="N39" s="61">
        <f>Dashboard!O45</f>
        <v/>
      </c>
      <c r="R39" s="63">
        <f>Dashboard!R45</f>
        <v/>
      </c>
      <c r="T39" s="1" t="n"/>
      <c r="U39" s="1" t="n"/>
    </row>
    <row r="40" ht="15" customHeight="1">
      <c r="A40" s="1" t="n"/>
      <c r="B40" s="53">
        <f>IF(Calc!$B48=0,"",Calc!E48)</f>
        <v/>
      </c>
      <c r="C40" s="54">
        <f>IF(Calc!$B48=0,"",Calc!F48)</f>
        <v/>
      </c>
      <c r="D40" s="54">
        <f>IF(Calc!$B48=0,"",Calc!G48)</f>
        <v/>
      </c>
      <c r="E40" s="54">
        <f>IF(Calc!$B48=0,"",Calc!H48)</f>
        <v/>
      </c>
      <c r="F40" s="55">
        <f>IF(Calc!$B48=0,"",Calc!S48)</f>
        <v/>
      </c>
      <c r="G40" s="55">
        <f>IF(Calc!$B48=0,"",Calc!T48)</f>
        <v/>
      </c>
      <c r="H40" s="56">
        <f>IF(Calc!$B48=0,"",Calc!P48)</f>
        <v/>
      </c>
      <c r="I40" s="56">
        <f>IF(Calc!$B48=0,"",Calc!Q48)</f>
        <v/>
      </c>
      <c r="J40" s="57">
        <f>IF(Calc!$B48=0,"",Calc!R48)</f>
        <v/>
      </c>
      <c r="K40" s="58">
        <f>IF(Calc!$B48=0,"",Calc!AC48)</f>
        <v/>
      </c>
      <c r="L40" s="59">
        <f>IF(Calc!$B48=0,"",Calc!N48)</f>
        <v/>
      </c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</row>
    <row r="41" ht="15" customHeight="1">
      <c r="A41" s="1" t="n"/>
      <c r="B41" s="53">
        <f>IF(Calc!$B49=0,"",Calc!E49)</f>
        <v/>
      </c>
      <c r="C41" s="54">
        <f>IF(Calc!$B49=0,"",Calc!F49)</f>
        <v/>
      </c>
      <c r="D41" s="54">
        <f>IF(Calc!$B49=0,"",Calc!G49)</f>
        <v/>
      </c>
      <c r="E41" s="54">
        <f>IF(Calc!$B49=0,"",Calc!H49)</f>
        <v/>
      </c>
      <c r="F41" s="55">
        <f>IF(Calc!$B49=0,"",Calc!S49)</f>
        <v/>
      </c>
      <c r="G41" s="55">
        <f>IF(Calc!$B49=0,"",Calc!T49)</f>
        <v/>
      </c>
      <c r="H41" s="56">
        <f>IF(Calc!$B49=0,"",Calc!P49)</f>
        <v/>
      </c>
      <c r="I41" s="56">
        <f>IF(Calc!$B49=0,"",Calc!Q49)</f>
        <v/>
      </c>
      <c r="J41" s="57">
        <f>IF(Calc!$B49=0,"",Calc!R49)</f>
        <v/>
      </c>
      <c r="K41" s="58">
        <f>IF(Calc!$B49=0,"",Calc!AC49)</f>
        <v/>
      </c>
      <c r="L41" s="59">
        <f>IF(Calc!$B49=0,"",Calc!N49)</f>
        <v/>
      </c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</row>
    <row r="42" ht="15" customHeight="1">
      <c r="A42" s="1" t="n"/>
      <c r="B42" s="53">
        <f>IF(Calc!$B50=0,"",Calc!E50)</f>
        <v/>
      </c>
      <c r="C42" s="54">
        <f>IF(Calc!$B50=0,"",Calc!F50)</f>
        <v/>
      </c>
      <c r="D42" s="54">
        <f>IF(Calc!$B50=0,"",Calc!G50)</f>
        <v/>
      </c>
      <c r="E42" s="54">
        <f>IF(Calc!$B50=0,"",Calc!H50)</f>
        <v/>
      </c>
      <c r="F42" s="55">
        <f>IF(Calc!$B50=0,"",Calc!S50)</f>
        <v/>
      </c>
      <c r="G42" s="55">
        <f>IF(Calc!$B50=0,"",Calc!T50)</f>
        <v/>
      </c>
      <c r="H42" s="56">
        <f>IF(Calc!$B50=0,"",Calc!P50)</f>
        <v/>
      </c>
      <c r="I42" s="56">
        <f>IF(Calc!$B50=0,"",Calc!Q50)</f>
        <v/>
      </c>
      <c r="J42" s="57">
        <f>IF(Calc!$B50=0,"",Calc!R50)</f>
        <v/>
      </c>
      <c r="K42" s="58">
        <f>IF(Calc!$B50=0,"",Calc!AC50)</f>
        <v/>
      </c>
      <c r="L42" s="59">
        <f>IF(Calc!$B50=0,"",Calc!N50)</f>
        <v/>
      </c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</row>
    <row r="43" ht="15" customHeight="1">
      <c r="A43" s="1" t="n"/>
      <c r="B43" s="53">
        <f>IF(Calc!$B51=0,"",Calc!E51)</f>
        <v/>
      </c>
      <c r="C43" s="54">
        <f>IF(Calc!$B51=0,"",Calc!F51)</f>
        <v/>
      </c>
      <c r="D43" s="54">
        <f>IF(Calc!$B51=0,"",Calc!G51)</f>
        <v/>
      </c>
      <c r="E43" s="54">
        <f>IF(Calc!$B51=0,"",Calc!H51)</f>
        <v/>
      </c>
      <c r="F43" s="55">
        <f>IF(Calc!$B51=0,"",Calc!S51)</f>
        <v/>
      </c>
      <c r="G43" s="55">
        <f>IF(Calc!$B51=0,"",Calc!T51)</f>
        <v/>
      </c>
      <c r="H43" s="56">
        <f>IF(Calc!$B51=0,"",Calc!P51)</f>
        <v/>
      </c>
      <c r="I43" s="56">
        <f>IF(Calc!$B51=0,"",Calc!Q51)</f>
        <v/>
      </c>
      <c r="J43" s="57">
        <f>IF(Calc!$B51=0,"",Calc!R51)</f>
        <v/>
      </c>
      <c r="K43" s="58">
        <f>IF(Calc!$B51=0,"",Calc!AC51)</f>
        <v/>
      </c>
      <c r="L43" s="59">
        <f>IF(Calc!$B51=0,"",Calc!N51)</f>
        <v/>
      </c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</row>
    <row r="45">
      <c r="A45" s="1" t="n"/>
      <c r="B45" s="25">
        <f>Lang!$B$93</f>
        <v/>
      </c>
      <c r="T45" s="1" t="n"/>
      <c r="U45" s="1" t="n"/>
    </row>
    <row r="46">
      <c r="A46" s="1" t="n"/>
      <c r="B46" s="64">
        <f>Lang!$B$20</f>
        <v/>
      </c>
      <c r="T46" s="1" t="n"/>
      <c r="U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mergeCells count="48">
    <mergeCell ref="F4:G4"/>
    <mergeCell ref="E10:G10"/>
    <mergeCell ref="Q10:S10"/>
    <mergeCell ref="L6:O6"/>
    <mergeCell ref="E9:G9"/>
    <mergeCell ref="H4:I4"/>
    <mergeCell ref="E6:G6"/>
    <mergeCell ref="B10:D10"/>
    <mergeCell ref="N38:S38"/>
    <mergeCell ref="H6:I6"/>
    <mergeCell ref="J6:K6"/>
    <mergeCell ref="N10:P10"/>
    <mergeCell ref="E2:S2"/>
    <mergeCell ref="Q9:S9"/>
    <mergeCell ref="N35:Q35"/>
    <mergeCell ref="R37:S37"/>
    <mergeCell ref="B9:D9"/>
    <mergeCell ref="N9:P9"/>
    <mergeCell ref="L7:O7"/>
    <mergeCell ref="N31:S31"/>
    <mergeCell ref="E7:G7"/>
    <mergeCell ref="B6:D6"/>
    <mergeCell ref="N34:S34"/>
    <mergeCell ref="R35:S35"/>
    <mergeCell ref="J4:K4"/>
    <mergeCell ref="N37:Q37"/>
    <mergeCell ref="L4:M4"/>
    <mergeCell ref="K10:M10"/>
    <mergeCell ref="H7:I7"/>
    <mergeCell ref="J7:K7"/>
    <mergeCell ref="N36:S36"/>
    <mergeCell ref="D4:E4"/>
    <mergeCell ref="B45:S45"/>
    <mergeCell ref="B7:D7"/>
    <mergeCell ref="E3:S3"/>
    <mergeCell ref="N33:Q33"/>
    <mergeCell ref="H10:J10"/>
    <mergeCell ref="N32:S32"/>
    <mergeCell ref="B2:C3"/>
    <mergeCell ref="K9:M9"/>
    <mergeCell ref="N12:S12"/>
    <mergeCell ref="N39:Q39"/>
    <mergeCell ref="B46:S46"/>
    <mergeCell ref="H9:J9"/>
    <mergeCell ref="R33:S33"/>
    <mergeCell ref="B4:C4"/>
    <mergeCell ref="R39:S39"/>
    <mergeCell ref="N4:O4"/>
  </mergeCells>
  <conditionalFormatting sqref="B13:L43">
    <cfRule type="expression" priority="1" dxfId="2">
      <formula>AND($B13&lt;&gt;"",MOD(ROW(),2)=0)</formula>
    </cfRule>
  </conditionalFormatting>
  <conditionalFormatting sqref="F13:G43">
    <cfRule type="expression" priority="2" dxfId="3">
      <formula>AND(ISNUMBER(F13),F13&lt;0)</formula>
    </cfRule>
  </conditionalFormatting>
  <printOptions horizontalCentered="1"/>
  <pageMargins left="0.3" right="0.3" top="0.4" bottom="0.4" header="0.5" footer="0.5"/>
  <pageSetup orientation="landscape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1B9299"/>
    <outlinePr summaryBelow="1" summaryRight="1"/>
    <pageSetUpPr fitToPage="1"/>
  </sheetPr>
  <dimension ref="A1:U40"/>
  <sheetViews>
    <sheetView showGridLines="0" zoomScale="90" workbookViewId="0">
      <selection activeCell="A1" sqref="A1"/>
    </sheetView>
  </sheetViews>
  <sheetFormatPr baseColWidth="8" defaultRowHeight="15"/>
  <cols>
    <col width="2.5" customWidth="1" min="1" max="1"/>
    <col width="11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8.6" customWidth="1" min="8" max="8"/>
    <col width="8.6" customWidth="1" min="9" max="9"/>
    <col width="8.6" customWidth="1" min="10" max="10"/>
    <col width="8.6" customWidth="1" min="11" max="11"/>
    <col width="8.6" customWidth="1" min="12" max="12"/>
    <col width="8.6" customWidth="1" min="13" max="13"/>
    <col width="8.6" customWidth="1" min="14" max="14"/>
    <col width="8.6" customWidth="1" min="15" max="15"/>
    <col width="8.6" customWidth="1" min="16" max="16"/>
    <col width="8.6" customWidth="1" min="17" max="17"/>
    <col width="8.6" customWidth="1" min="18" max="18"/>
    <col width="8.6" customWidth="1" min="19" max="19"/>
    <col width="8.6" customWidth="1" min="20" max="20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</row>
    <row r="2" ht="22" customHeight="1">
      <c r="A2" s="1" t="n"/>
      <c r="B2" s="10" t="inlineStr">
        <is>
          <t>K1</t>
        </is>
      </c>
      <c r="C2" s="3" t="n"/>
      <c r="D2" s="1" t="n"/>
      <c r="E2" s="19">
        <f>"KEYONE  /  "&amp;Lang!$B$94</f>
        <v/>
      </c>
      <c r="T2" s="1" t="n"/>
      <c r="U2" s="1" t="n"/>
    </row>
    <row r="3" ht="22" customHeight="1">
      <c r="A3" s="1" t="n"/>
      <c r="B3" s="3" t="n"/>
      <c r="C3" s="3" t="n"/>
      <c r="D3" s="1" t="n"/>
      <c r="E3" s="20">
        <f>Lang!$B$95</f>
        <v/>
      </c>
      <c r="T3" s="1" t="n"/>
      <c r="U3" s="1" t="n"/>
    </row>
    <row r="4" ht="24" customHeight="1">
      <c r="A4" s="1" t="n"/>
      <c r="B4" s="7">
        <f>HYPERLINK("#'START'!A1",Lang!$B$2)</f>
        <v/>
      </c>
      <c r="C4" s="8" t="n"/>
      <c r="D4" s="7">
        <f>HYPERLINK("#'Dashboard'!A1",Lang!$B$3)</f>
        <v/>
      </c>
      <c r="E4" s="8" t="n"/>
      <c r="F4" s="7">
        <f>HYPERLINK("#'Report'!A1",Lang!$B$4)</f>
        <v/>
      </c>
      <c r="G4" s="8" t="n"/>
      <c r="H4" s="6">
        <f>HYPERLINK("#'Comparison'!A1",Lang!$B$5)</f>
        <v/>
      </c>
      <c r="I4" s="3" t="n"/>
      <c r="J4" s="7">
        <f>HYPERLINK("#'Statistics'!A1",Lang!$B$6)</f>
        <v/>
      </c>
      <c r="K4" s="8" t="n"/>
      <c r="L4" s="7">
        <f>HYPERLINK("#'Data Entry'!A1",Lang!$B$7)</f>
        <v/>
      </c>
      <c r="M4" s="8" t="n"/>
      <c r="N4" s="7">
        <f>HYPERLINK("#'Settings'!A1",Lang!$B$8)</f>
        <v/>
      </c>
      <c r="O4" s="8" t="n"/>
      <c r="P4" s="1" t="n"/>
      <c r="Q4" s="1" t="n"/>
      <c r="R4" s="1" t="n"/>
      <c r="S4" s="1" t="n"/>
      <c r="T4" s="1" t="n"/>
      <c r="U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</row>
    <row r="7">
      <c r="A7" s="1" t="n"/>
      <c r="B7" s="60">
        <f>Lang!$B$26</f>
        <v/>
      </c>
      <c r="D7" s="65">
        <f>Dashboard!H7</f>
        <v/>
      </c>
      <c r="E7" s="8" t="n"/>
      <c r="F7" s="8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</row>
    <row r="9">
      <c r="A9" s="1" t="n"/>
      <c r="B9" s="66">
        <f>Lang!$B$96</f>
        <v/>
      </c>
      <c r="C9" s="67">
        <f>Calc!$B$2-2</f>
        <v/>
      </c>
      <c r="D9" s="67">
        <f>Calc!$B$2-1</f>
        <v/>
      </c>
      <c r="E9" s="67">
        <f>Calc!$B$2-0</f>
        <v/>
      </c>
      <c r="F9" s="6">
        <f>"Δ "&amp;D9</f>
        <v/>
      </c>
      <c r="G9" s="6">
        <f>"Δ "&amp;E9</f>
        <v/>
      </c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</row>
    <row r="10">
      <c r="A10" s="1" t="n"/>
      <c r="B10" s="68">
        <f>Lang!$B$58</f>
        <v/>
      </c>
      <c r="C10" s="69">
        <f>SUMIFS(dOrders,dDate,"&gt;="&amp;DATE(C$9,1,1),dDate,"&lt;"&amp;EDATE(DATE(C$9,1,1),1),dDept,Calc!$B$7)</f>
        <v/>
      </c>
      <c r="D10" s="69">
        <f>SUMIFS(dOrders,dDate,"&gt;="&amp;DATE(D$9,1,1),dDate,"&lt;"&amp;EDATE(DATE(D$9,1,1),1),dDept,Calc!$B$7)</f>
        <v/>
      </c>
      <c r="E10" s="69">
        <f>SUMIFS(dOrders,dDate,"&gt;="&amp;DATE(E$9,1,1),dDate,"&lt;"&amp;EDATE(DATE(E$9,1,1),1),dDept,Calc!$B$7)</f>
        <v/>
      </c>
      <c r="F10" s="70">
        <f>IF(AND(C10&gt;0,D10&gt;0),D10/C10-1,"")</f>
        <v/>
      </c>
      <c r="G10" s="70">
        <f>IF(AND(D10&gt;0,E10&gt;0),E10/D10-1,"")</f>
        <v/>
      </c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</row>
    <row r="11">
      <c r="A11" s="1" t="n"/>
      <c r="B11" s="71">
        <f>Lang!$B$59</f>
        <v/>
      </c>
      <c r="C11" s="72">
        <f>SUMIFS(dOrders,dDate,"&gt;="&amp;DATE(C$9,2,1),dDate,"&lt;"&amp;EDATE(DATE(C$9,2,1),1),dDept,Calc!$B$7)</f>
        <v/>
      </c>
      <c r="D11" s="72">
        <f>SUMIFS(dOrders,dDate,"&gt;="&amp;DATE(D$9,2,1),dDate,"&lt;"&amp;EDATE(DATE(D$9,2,1),1),dDept,Calc!$B$7)</f>
        <v/>
      </c>
      <c r="E11" s="72">
        <f>SUMIFS(dOrders,dDate,"&gt;="&amp;DATE(E$9,2,1),dDate,"&lt;"&amp;EDATE(DATE(E$9,2,1),1),dDept,Calc!$B$7)</f>
        <v/>
      </c>
      <c r="F11" s="55">
        <f>IF(AND(C11&gt;0,D11&gt;0),D11/C11-1,"")</f>
        <v/>
      </c>
      <c r="G11" s="55">
        <f>IF(AND(D11&gt;0,E11&gt;0),E11/D11-1,"")</f>
        <v/>
      </c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</row>
    <row r="12">
      <c r="A12" s="1" t="n"/>
      <c r="B12" s="68">
        <f>Lang!$B$60</f>
        <v/>
      </c>
      <c r="C12" s="69">
        <f>SUMIFS(dOrders,dDate,"&gt;="&amp;DATE(C$9,3,1),dDate,"&lt;"&amp;EDATE(DATE(C$9,3,1),1),dDept,Calc!$B$7)</f>
        <v/>
      </c>
      <c r="D12" s="69">
        <f>SUMIFS(dOrders,dDate,"&gt;="&amp;DATE(D$9,3,1),dDate,"&lt;"&amp;EDATE(DATE(D$9,3,1),1),dDept,Calc!$B$7)</f>
        <v/>
      </c>
      <c r="E12" s="69">
        <f>SUMIFS(dOrders,dDate,"&gt;="&amp;DATE(E$9,3,1),dDate,"&lt;"&amp;EDATE(DATE(E$9,3,1),1),dDept,Calc!$B$7)</f>
        <v/>
      </c>
      <c r="F12" s="70">
        <f>IF(AND(C12&gt;0,D12&gt;0),D12/C12-1,"")</f>
        <v/>
      </c>
      <c r="G12" s="70">
        <f>IF(AND(D12&gt;0,E12&gt;0),E12/D12-1,"")</f>
        <v/>
      </c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</row>
    <row r="13">
      <c r="A13" s="1" t="n"/>
      <c r="B13" s="71">
        <f>Lang!$B$61</f>
        <v/>
      </c>
      <c r="C13" s="72">
        <f>SUMIFS(dOrders,dDate,"&gt;="&amp;DATE(C$9,4,1),dDate,"&lt;"&amp;EDATE(DATE(C$9,4,1),1),dDept,Calc!$B$7)</f>
        <v/>
      </c>
      <c r="D13" s="72">
        <f>SUMIFS(dOrders,dDate,"&gt;="&amp;DATE(D$9,4,1),dDate,"&lt;"&amp;EDATE(DATE(D$9,4,1),1),dDept,Calc!$B$7)</f>
        <v/>
      </c>
      <c r="E13" s="72">
        <f>SUMIFS(dOrders,dDate,"&gt;="&amp;DATE(E$9,4,1),dDate,"&lt;"&amp;EDATE(DATE(E$9,4,1),1),dDept,Calc!$B$7)</f>
        <v/>
      </c>
      <c r="F13" s="55">
        <f>IF(AND(C13&gt;0,D13&gt;0),D13/C13-1,"")</f>
        <v/>
      </c>
      <c r="G13" s="55">
        <f>IF(AND(D13&gt;0,E13&gt;0),E13/D13-1,"")</f>
        <v/>
      </c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</row>
    <row r="14">
      <c r="A14" s="1" t="n"/>
      <c r="B14" s="68">
        <f>Lang!$B$62</f>
        <v/>
      </c>
      <c r="C14" s="69">
        <f>SUMIFS(dOrders,dDate,"&gt;="&amp;DATE(C$9,5,1),dDate,"&lt;"&amp;EDATE(DATE(C$9,5,1),1),dDept,Calc!$B$7)</f>
        <v/>
      </c>
      <c r="D14" s="69">
        <f>SUMIFS(dOrders,dDate,"&gt;="&amp;DATE(D$9,5,1),dDate,"&lt;"&amp;EDATE(DATE(D$9,5,1),1),dDept,Calc!$B$7)</f>
        <v/>
      </c>
      <c r="E14" s="69">
        <f>SUMIFS(dOrders,dDate,"&gt;="&amp;DATE(E$9,5,1),dDate,"&lt;"&amp;EDATE(DATE(E$9,5,1),1),dDept,Calc!$B$7)</f>
        <v/>
      </c>
      <c r="F14" s="70">
        <f>IF(AND(C14&gt;0,D14&gt;0),D14/C14-1,"")</f>
        <v/>
      </c>
      <c r="G14" s="70">
        <f>IF(AND(D14&gt;0,E14&gt;0),E14/D14-1,"")</f>
        <v/>
      </c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</row>
    <row r="15">
      <c r="A15" s="1" t="n"/>
      <c r="B15" s="71">
        <f>Lang!$B$63</f>
        <v/>
      </c>
      <c r="C15" s="72">
        <f>SUMIFS(dOrders,dDate,"&gt;="&amp;DATE(C$9,6,1),dDate,"&lt;"&amp;EDATE(DATE(C$9,6,1),1),dDept,Calc!$B$7)</f>
        <v/>
      </c>
      <c r="D15" s="72">
        <f>SUMIFS(dOrders,dDate,"&gt;="&amp;DATE(D$9,6,1),dDate,"&lt;"&amp;EDATE(DATE(D$9,6,1),1),dDept,Calc!$B$7)</f>
        <v/>
      </c>
      <c r="E15" s="72">
        <f>SUMIFS(dOrders,dDate,"&gt;="&amp;DATE(E$9,6,1),dDate,"&lt;"&amp;EDATE(DATE(E$9,6,1),1),dDept,Calc!$B$7)</f>
        <v/>
      </c>
      <c r="F15" s="55">
        <f>IF(AND(C15&gt;0,D15&gt;0),D15/C15-1,"")</f>
        <v/>
      </c>
      <c r="G15" s="55">
        <f>IF(AND(D15&gt;0,E15&gt;0),E15/D15-1,"")</f>
        <v/>
      </c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</row>
    <row r="16">
      <c r="A16" s="1" t="n"/>
      <c r="B16" s="68">
        <f>Lang!$B$64</f>
        <v/>
      </c>
      <c r="C16" s="69">
        <f>SUMIFS(dOrders,dDate,"&gt;="&amp;DATE(C$9,7,1),dDate,"&lt;"&amp;EDATE(DATE(C$9,7,1),1),dDept,Calc!$B$7)</f>
        <v/>
      </c>
      <c r="D16" s="69">
        <f>SUMIFS(dOrders,dDate,"&gt;="&amp;DATE(D$9,7,1),dDate,"&lt;"&amp;EDATE(DATE(D$9,7,1),1),dDept,Calc!$B$7)</f>
        <v/>
      </c>
      <c r="E16" s="69">
        <f>SUMIFS(dOrders,dDate,"&gt;="&amp;DATE(E$9,7,1),dDate,"&lt;"&amp;EDATE(DATE(E$9,7,1),1),dDept,Calc!$B$7)</f>
        <v/>
      </c>
      <c r="F16" s="70">
        <f>IF(AND(C16&gt;0,D16&gt;0),D16/C16-1,"")</f>
        <v/>
      </c>
      <c r="G16" s="70">
        <f>IF(AND(D16&gt;0,E16&gt;0),E16/D16-1,"")</f>
        <v/>
      </c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</row>
    <row r="17">
      <c r="A17" s="1" t="n"/>
      <c r="B17" s="71">
        <f>Lang!$B$65</f>
        <v/>
      </c>
      <c r="C17" s="72">
        <f>SUMIFS(dOrders,dDate,"&gt;="&amp;DATE(C$9,8,1),dDate,"&lt;"&amp;EDATE(DATE(C$9,8,1),1),dDept,Calc!$B$7)</f>
        <v/>
      </c>
      <c r="D17" s="72">
        <f>SUMIFS(dOrders,dDate,"&gt;="&amp;DATE(D$9,8,1),dDate,"&lt;"&amp;EDATE(DATE(D$9,8,1),1),dDept,Calc!$B$7)</f>
        <v/>
      </c>
      <c r="E17" s="72">
        <f>SUMIFS(dOrders,dDate,"&gt;="&amp;DATE(E$9,8,1),dDate,"&lt;"&amp;EDATE(DATE(E$9,8,1),1),dDept,Calc!$B$7)</f>
        <v/>
      </c>
      <c r="F17" s="55">
        <f>IF(AND(C17&gt;0,D17&gt;0),D17/C17-1,"")</f>
        <v/>
      </c>
      <c r="G17" s="55">
        <f>IF(AND(D17&gt;0,E17&gt;0),E17/D17-1,"")</f>
        <v/>
      </c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</row>
    <row r="18">
      <c r="A18" s="1" t="n"/>
      <c r="B18" s="68">
        <f>Lang!$B$66</f>
        <v/>
      </c>
      <c r="C18" s="69">
        <f>SUMIFS(dOrders,dDate,"&gt;="&amp;DATE(C$9,9,1),dDate,"&lt;"&amp;EDATE(DATE(C$9,9,1),1),dDept,Calc!$B$7)</f>
        <v/>
      </c>
      <c r="D18" s="69">
        <f>SUMIFS(dOrders,dDate,"&gt;="&amp;DATE(D$9,9,1),dDate,"&lt;"&amp;EDATE(DATE(D$9,9,1),1),dDept,Calc!$B$7)</f>
        <v/>
      </c>
      <c r="E18" s="69">
        <f>SUMIFS(dOrders,dDate,"&gt;="&amp;DATE(E$9,9,1),dDate,"&lt;"&amp;EDATE(DATE(E$9,9,1),1),dDept,Calc!$B$7)</f>
        <v/>
      </c>
      <c r="F18" s="70">
        <f>IF(AND(C18&gt;0,D18&gt;0),D18/C18-1,"")</f>
        <v/>
      </c>
      <c r="G18" s="70">
        <f>IF(AND(D18&gt;0,E18&gt;0),E18/D18-1,"")</f>
        <v/>
      </c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</row>
    <row r="19">
      <c r="A19" s="1" t="n"/>
      <c r="B19" s="71">
        <f>Lang!$B$67</f>
        <v/>
      </c>
      <c r="C19" s="72">
        <f>SUMIFS(dOrders,dDate,"&gt;="&amp;DATE(C$9,10,1),dDate,"&lt;"&amp;EDATE(DATE(C$9,10,1),1),dDept,Calc!$B$7)</f>
        <v/>
      </c>
      <c r="D19" s="72">
        <f>SUMIFS(dOrders,dDate,"&gt;="&amp;DATE(D$9,10,1),dDate,"&lt;"&amp;EDATE(DATE(D$9,10,1),1),dDept,Calc!$B$7)</f>
        <v/>
      </c>
      <c r="E19" s="72">
        <f>SUMIFS(dOrders,dDate,"&gt;="&amp;DATE(E$9,10,1),dDate,"&lt;"&amp;EDATE(DATE(E$9,10,1),1),dDept,Calc!$B$7)</f>
        <v/>
      </c>
      <c r="F19" s="55">
        <f>IF(AND(C19&gt;0,D19&gt;0),D19/C19-1,"")</f>
        <v/>
      </c>
      <c r="G19" s="55">
        <f>IF(AND(D19&gt;0,E19&gt;0),E19/D19-1,"")</f>
        <v/>
      </c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</row>
    <row r="20">
      <c r="A20" s="1" t="n"/>
      <c r="B20" s="68">
        <f>Lang!$B$68</f>
        <v/>
      </c>
      <c r="C20" s="69">
        <f>SUMIFS(dOrders,dDate,"&gt;="&amp;DATE(C$9,11,1),dDate,"&lt;"&amp;EDATE(DATE(C$9,11,1),1),dDept,Calc!$B$7)</f>
        <v/>
      </c>
      <c r="D20" s="69">
        <f>SUMIFS(dOrders,dDate,"&gt;="&amp;DATE(D$9,11,1),dDate,"&lt;"&amp;EDATE(DATE(D$9,11,1),1),dDept,Calc!$B$7)</f>
        <v/>
      </c>
      <c r="E20" s="69">
        <f>SUMIFS(dOrders,dDate,"&gt;="&amp;DATE(E$9,11,1),dDate,"&lt;"&amp;EDATE(DATE(E$9,11,1),1),dDept,Calc!$B$7)</f>
        <v/>
      </c>
      <c r="F20" s="70">
        <f>IF(AND(C20&gt;0,D20&gt;0),D20/C20-1,"")</f>
        <v/>
      </c>
      <c r="G20" s="70">
        <f>IF(AND(D20&gt;0,E20&gt;0),E20/D20-1,"")</f>
        <v/>
      </c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</row>
    <row r="21">
      <c r="A21" s="1" t="n"/>
      <c r="B21" s="71">
        <f>Lang!$B$69</f>
        <v/>
      </c>
      <c r="C21" s="72">
        <f>SUMIFS(dOrders,dDate,"&gt;="&amp;DATE(C$9,12,1),dDate,"&lt;"&amp;EDATE(DATE(C$9,12,1),1),dDept,Calc!$B$7)</f>
        <v/>
      </c>
      <c r="D21" s="72">
        <f>SUMIFS(dOrders,dDate,"&gt;="&amp;DATE(D$9,12,1),dDate,"&lt;"&amp;EDATE(DATE(D$9,12,1),1),dDept,Calc!$B$7)</f>
        <v/>
      </c>
      <c r="E21" s="72">
        <f>SUMIFS(dOrders,dDate,"&gt;="&amp;DATE(E$9,12,1),dDate,"&lt;"&amp;EDATE(DATE(E$9,12,1),1),dDept,Calc!$B$7)</f>
        <v/>
      </c>
      <c r="F21" s="55">
        <f>IF(AND(C21&gt;0,D21&gt;0),D21/C21-1,"")</f>
        <v/>
      </c>
      <c r="G21" s="55">
        <f>IF(AND(D21&gt;0,E21&gt;0),E21/D21-1,"")</f>
        <v/>
      </c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</row>
    <row r="22">
      <c r="A22" s="1" t="n"/>
      <c r="B22" s="52">
        <f>Lang!$B$98</f>
        <v/>
      </c>
      <c r="C22" s="73">
        <f>SUM(C10:C21)</f>
        <v/>
      </c>
      <c r="D22" s="73">
        <f>SUM(D10:D21)</f>
        <v/>
      </c>
      <c r="E22" s="73">
        <f>SUM(E10:E21)</f>
        <v/>
      </c>
      <c r="F22" s="74">
        <f>IFERROR(SUMIFS(D10:D21,C10:C21,"&gt;0",D10:D21,"&gt;0")/SUMIFS(C10:C21,C10:C21,"&gt;0",D10:D21,"&gt;0")-1,"")</f>
        <v/>
      </c>
      <c r="G22" s="74">
        <f>IFERROR(SUMIFS(E10:E21,D10:D21,"&gt;0",E10:E21,"&gt;0")/SUMIFS(D10:D21,D10:D21,"&gt;0",E10:E21,"&gt;0")-1,"")</f>
        <v/>
      </c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</row>
    <row r="24">
      <c r="A24" s="1" t="n"/>
      <c r="B24" s="75">
        <f>Lang!$B$97</f>
        <v/>
      </c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</row>
    <row r="25">
      <c r="A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</row>
    <row r="26">
      <c r="A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</row>
    <row r="27">
      <c r="A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</row>
    <row r="30">
      <c r="A30" s="1" t="n"/>
      <c r="B30" s="64">
        <f>Lang!$B$20</f>
        <v/>
      </c>
      <c r="T30" s="1" t="n"/>
      <c r="U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mergeCells count="14">
    <mergeCell ref="F4:G4"/>
    <mergeCell ref="B30:S30"/>
    <mergeCell ref="J4:K4"/>
    <mergeCell ref="L4:M4"/>
    <mergeCell ref="B2:C3"/>
    <mergeCell ref="B7:C7"/>
    <mergeCell ref="B24:G27"/>
    <mergeCell ref="E2:S2"/>
    <mergeCell ref="D4:E4"/>
    <mergeCell ref="H4:I4"/>
    <mergeCell ref="D7:F7"/>
    <mergeCell ref="B4:C4"/>
    <mergeCell ref="N4:O4"/>
    <mergeCell ref="E3:S3"/>
  </mergeCells>
  <conditionalFormatting sqref="F10:G22">
    <cfRule type="expression" priority="1" dxfId="3">
      <formula>AND(ISNUMBER(F10),F10&lt;0)</formula>
    </cfRule>
  </conditionalFormatting>
  <printOptions horizontalCentered="1"/>
  <pageMargins left="0.3" right="0.3" top="0.4" bottom="0.4" header="0.5" footer="0.5"/>
  <pageSetup orientation="landscape" paperSize="9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1B9299"/>
    <outlinePr summaryBelow="1" summaryRight="1"/>
    <pageSetUpPr fitToPage="1"/>
  </sheetPr>
  <dimension ref="A1:U40"/>
  <sheetViews>
    <sheetView showGridLines="0" zoomScale="90" workbookViewId="0">
      <selection activeCell="A1" sqref="A1"/>
    </sheetView>
  </sheetViews>
  <sheetFormatPr baseColWidth="8" defaultRowHeight="15"/>
  <cols>
    <col width="2.5" customWidth="1" min="1" max="1"/>
    <col width="8.6" customWidth="1" min="2" max="2"/>
    <col width="8.6" customWidth="1" min="3" max="3"/>
    <col width="8.6" customWidth="1" min="4" max="4"/>
    <col width="8.6" customWidth="1" min="5" max="5"/>
    <col width="8.6" customWidth="1" min="6" max="6"/>
    <col width="8.6" customWidth="1" min="7" max="7"/>
    <col width="8.6" customWidth="1" min="8" max="8"/>
    <col width="8.6" customWidth="1" min="9" max="9"/>
    <col width="8.6" customWidth="1" min="10" max="10"/>
    <col width="8.6" customWidth="1" min="11" max="11"/>
    <col width="8.6" customWidth="1" min="12" max="12"/>
    <col width="8.6" customWidth="1" min="13" max="13"/>
    <col width="8.6" customWidth="1" min="14" max="14"/>
    <col width="8.6" customWidth="1" min="15" max="15"/>
    <col width="8.6" customWidth="1" min="16" max="16"/>
    <col width="8.6" customWidth="1" min="17" max="17"/>
    <col width="8.6" customWidth="1" min="18" max="18"/>
    <col width="8.6" customWidth="1" min="19" max="19"/>
    <col width="8.6" customWidth="1" min="20" max="20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</row>
    <row r="2" ht="22" customHeight="1">
      <c r="A2" s="1" t="n"/>
      <c r="B2" s="10" t="inlineStr">
        <is>
          <t>K1</t>
        </is>
      </c>
      <c r="C2" s="3" t="n"/>
      <c r="D2" s="1" t="n"/>
      <c r="E2" s="19">
        <f>"KEYONE  /  "&amp;Lang!$B$99</f>
        <v/>
      </c>
      <c r="T2" s="1" t="n"/>
      <c r="U2" s="1" t="n"/>
    </row>
    <row r="3" ht="22" customHeight="1">
      <c r="A3" s="1" t="n"/>
      <c r="B3" s="3" t="n"/>
      <c r="C3" s="3" t="n"/>
      <c r="D3" s="1" t="n"/>
      <c r="E3" s="20">
        <f>Lang!$B$100</f>
        <v/>
      </c>
      <c r="T3" s="1" t="n"/>
      <c r="U3" s="1" t="n"/>
    </row>
    <row r="4" ht="24" customHeight="1">
      <c r="A4" s="1" t="n"/>
      <c r="B4" s="7">
        <f>HYPERLINK("#'START'!A1",Lang!$B$2)</f>
        <v/>
      </c>
      <c r="C4" s="8" t="n"/>
      <c r="D4" s="7">
        <f>HYPERLINK("#'Dashboard'!A1",Lang!$B$3)</f>
        <v/>
      </c>
      <c r="E4" s="8" t="n"/>
      <c r="F4" s="7">
        <f>HYPERLINK("#'Report'!A1",Lang!$B$4)</f>
        <v/>
      </c>
      <c r="G4" s="8" t="n"/>
      <c r="H4" s="7">
        <f>HYPERLINK("#'Comparison'!A1",Lang!$B$5)</f>
        <v/>
      </c>
      <c r="I4" s="8" t="n"/>
      <c r="J4" s="6">
        <f>HYPERLINK("#'Statistics'!A1",Lang!$B$6)</f>
        <v/>
      </c>
      <c r="K4" s="3" t="n"/>
      <c r="L4" s="7">
        <f>HYPERLINK("#'Data Entry'!A1",Lang!$B$7)</f>
        <v/>
      </c>
      <c r="M4" s="8" t="n"/>
      <c r="N4" s="7">
        <f>HYPERLINK("#'Settings'!A1",Lang!$B$8)</f>
        <v/>
      </c>
      <c r="O4" s="8" t="n"/>
      <c r="P4" s="1" t="n"/>
      <c r="Q4" s="1" t="n"/>
      <c r="R4" s="1" t="n"/>
      <c r="S4" s="1" t="n"/>
      <c r="T4" s="1" t="n"/>
      <c r="U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</row>
    <row r="6">
      <c r="A6" s="1" t="n"/>
      <c r="B6" s="15">
        <f>Lang!$B$101</f>
        <v/>
      </c>
      <c r="C6" s="8" t="n"/>
      <c r="D6" s="8" t="n"/>
      <c r="E6" s="15">
        <f>Lang!$B$102</f>
        <v/>
      </c>
      <c r="F6" s="8" t="n"/>
      <c r="G6" s="8" t="n"/>
      <c r="H6" s="15">
        <f>Lang!$B$103</f>
        <v/>
      </c>
      <c r="I6" s="8" t="n"/>
      <c r="J6" s="8" t="n"/>
      <c r="K6" s="15">
        <f>Lang!$B$104</f>
        <v/>
      </c>
      <c r="L6" s="8" t="n"/>
      <c r="M6" s="8" t="n"/>
      <c r="N6" s="15">
        <f>Lang!$B$105</f>
        <v/>
      </c>
      <c r="O6" s="8" t="n"/>
      <c r="P6" s="8" t="n"/>
      <c r="Q6" s="15">
        <f>Lang!$B$27</f>
        <v/>
      </c>
      <c r="R6" s="8" t="n"/>
      <c r="S6" s="8" t="n"/>
      <c r="T6" s="1" t="n"/>
      <c r="U6" s="1" t="n"/>
    </row>
    <row r="7">
      <c r="A7" s="1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1" t="n"/>
      <c r="U7" s="1" t="n"/>
    </row>
    <row r="8">
      <c r="A8" s="1" t="n"/>
      <c r="B8" s="76">
        <f>IFERROR(AVERAGE(Calc!$Y$21:$Y$51),0)</f>
        <v/>
      </c>
      <c r="C8" s="8" t="n"/>
      <c r="D8" s="8" t="n"/>
      <c r="E8" s="76">
        <f>IFERROR(STDEV(Calc!$Y$21:$Y$51),0)</f>
        <v/>
      </c>
      <c r="F8" s="8" t="n"/>
      <c r="G8" s="8" t="n"/>
      <c r="H8" s="77">
        <f>IFERROR(E8/B8,"")</f>
        <v/>
      </c>
      <c r="I8" s="8" t="n"/>
      <c r="J8" s="8" t="n"/>
      <c r="K8" s="76">
        <f>IFERROR(MIN(Calc!$Y$21:$Y$51),"")</f>
        <v/>
      </c>
      <c r="L8" s="8" t="n"/>
      <c r="M8" s="8" t="n"/>
      <c r="N8" s="76">
        <f>IFERROR(MAX(Calc!$Y$21:$Y$51),"")</f>
        <v/>
      </c>
      <c r="O8" s="8" t="n"/>
      <c r="P8" s="8" t="n"/>
      <c r="Q8" s="78">
        <f>Dashboard!K7</f>
        <v/>
      </c>
      <c r="R8" s="8" t="n"/>
      <c r="S8" s="8" t="n"/>
      <c r="T8" s="1" t="n"/>
      <c r="U8" s="1" t="n"/>
    </row>
    <row r="9">
      <c r="A9" s="1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1" t="n"/>
      <c r="U9" s="1" t="n"/>
    </row>
    <row r="10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</row>
    <row r="14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</row>
    <row r="33">
      <c r="A33" s="1" t="n"/>
      <c r="B33" s="25">
        <f>Lang!$B$109</f>
        <v/>
      </c>
      <c r="T33" s="1" t="n"/>
      <c r="U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</row>
    <row r="35">
      <c r="A35" s="1" t="n"/>
      <c r="B35" s="64">
        <f>Lang!$B$20</f>
        <v/>
      </c>
      <c r="T35" s="1" t="n"/>
      <c r="U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mergeCells count="24">
    <mergeCell ref="F4:G4"/>
    <mergeCell ref="H8:J9"/>
    <mergeCell ref="H4:I4"/>
    <mergeCell ref="E6:G6"/>
    <mergeCell ref="Q6:S6"/>
    <mergeCell ref="E2:S2"/>
    <mergeCell ref="E8:G9"/>
    <mergeCell ref="Q8:S9"/>
    <mergeCell ref="B6:D6"/>
    <mergeCell ref="N6:P6"/>
    <mergeCell ref="B8:D9"/>
    <mergeCell ref="J4:K4"/>
    <mergeCell ref="L4:M4"/>
    <mergeCell ref="B33:S33"/>
    <mergeCell ref="K6:M6"/>
    <mergeCell ref="D4:E4"/>
    <mergeCell ref="N8:P9"/>
    <mergeCell ref="B35:S35"/>
    <mergeCell ref="E3:S3"/>
    <mergeCell ref="B2:C3"/>
    <mergeCell ref="K8:M9"/>
    <mergeCell ref="B4:C4"/>
    <mergeCell ref="N4:O4"/>
    <mergeCell ref="H6:J6"/>
  </mergeCells>
  <printOptions horizontalCentered="1"/>
  <pageMargins left="0.3" right="0.3" top="0.4" bottom="0.4" header="0.5" footer="0.5"/>
  <pageSetup orientation="landscape" paperSize="9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00FFAD6A"/>
    <outlinePr summaryBelow="1" summaryRight="1"/>
    <pageSetUpPr fitToPage="1"/>
  </sheetPr>
  <dimension ref="A1:L2629"/>
  <sheetViews>
    <sheetView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style="79" min="1" max="1"/>
    <col width="16" customWidth="1" style="79" min="2" max="2"/>
    <col width="9" customWidth="1" style="79" min="3" max="3"/>
    <col width="10" customWidth="1" style="79" min="4" max="4"/>
    <col width="13" customWidth="1" style="79" min="5" max="5"/>
    <col width="12" customWidth="1" style="79" min="6" max="6"/>
    <col width="12" customWidth="1" style="79" min="7" max="7"/>
    <col width="11" customWidth="1" style="79" min="8" max="8"/>
    <col width="12" customWidth="1" style="79" min="9" max="9"/>
    <col width="15" customWidth="1" style="79" min="10" max="10"/>
    <col width="10" customWidth="1" style="79" min="11" max="11"/>
    <col width="30" customWidth="1" style="79" min="12" max="12"/>
  </cols>
  <sheetData>
    <row r="1">
      <c r="A1" s="80">
        <f>"KEYONE  /  "&amp;Lang!$B$119</f>
        <v/>
      </c>
    </row>
    <row r="2"/>
    <row r="3">
      <c r="A3" s="81">
        <f>Lang!$B$120</f>
        <v/>
      </c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</row>
    <row r="5">
      <c r="A5" s="7">
        <f>HYPERLINK("#'START'!A1",Lang!$B$2)</f>
        <v/>
      </c>
      <c r="B5" s="8" t="n"/>
      <c r="C5" s="7">
        <f>HYPERLINK("#'Dashboard'!A1",Lang!$B$3)</f>
        <v/>
      </c>
      <c r="D5" s="8" t="n"/>
      <c r="E5" s="7">
        <f>HYPERLINK("#'Report'!A1",Lang!$B$4)</f>
        <v/>
      </c>
      <c r="F5" s="8" t="n"/>
      <c r="G5" s="7">
        <f>HYPERLINK("#'Settings'!A1",Lang!$B$8)</f>
        <v/>
      </c>
      <c r="H5" s="8" t="n"/>
      <c r="I5" s="1" t="n"/>
      <c r="J5" s="1" t="n"/>
      <c r="K5" s="1" t="n"/>
      <c r="L5" s="1" t="n"/>
    </row>
    <row r="7" ht="30" customHeight="1">
      <c r="A7" s="82">
        <f>Lang!$B$121</f>
        <v/>
      </c>
      <c r="B7" s="82">
        <f>Lang!$B$122</f>
        <v/>
      </c>
      <c r="C7" s="82">
        <f>Lang!$B$123</f>
        <v/>
      </c>
      <c r="D7" s="82">
        <f>Lang!$B$124</f>
        <v/>
      </c>
      <c r="E7" s="82">
        <f>Lang!$B$125</f>
        <v/>
      </c>
      <c r="F7" s="82">
        <f>Lang!$B$126</f>
        <v/>
      </c>
      <c r="G7" s="82">
        <f>Lang!$B$127</f>
        <v/>
      </c>
      <c r="H7" s="82">
        <f>Lang!$B$128</f>
        <v/>
      </c>
      <c r="I7" s="82">
        <f>Lang!$B$129</f>
        <v/>
      </c>
      <c r="J7" s="82">
        <f>Lang!$B$130</f>
        <v/>
      </c>
      <c r="K7" s="82">
        <f>Lang!$B$131</f>
        <v/>
      </c>
      <c r="L7" s="82">
        <f>Lang!$B$132</f>
        <v/>
      </c>
    </row>
    <row r="8">
      <c r="A8" s="83" t="n">
        <v>45292</v>
      </c>
      <c r="B8" s="84" t="inlineStr">
        <is>
          <t>Warehouse A</t>
        </is>
      </c>
      <c r="C8" s="84" t="inlineStr">
        <is>
          <t>Early</t>
        </is>
      </c>
      <c r="D8" s="85" t="n">
        <v>188</v>
      </c>
      <c r="E8" s="85" t="n">
        <v>184</v>
      </c>
      <c r="F8" s="85" t="n">
        <v>468</v>
      </c>
      <c r="G8" s="85" t="n">
        <v>462</v>
      </c>
      <c r="H8" s="86" t="n">
        <v>16.2</v>
      </c>
      <c r="I8" s="85" t="n">
        <v>183</v>
      </c>
      <c r="J8" s="87" t="n">
        <v>632.5</v>
      </c>
      <c r="K8" s="88" t="n">
        <v>0</v>
      </c>
      <c r="L8" s="84" t="n"/>
    </row>
    <row r="9">
      <c r="A9" s="83" t="n">
        <v>45292</v>
      </c>
      <c r="B9" s="84" t="inlineStr">
        <is>
          <t>Warehouse B</t>
        </is>
      </c>
      <c r="C9" s="84" t="inlineStr">
        <is>
          <t>Late</t>
        </is>
      </c>
      <c r="D9" s="85" t="n">
        <v>148</v>
      </c>
      <c r="E9" s="85" t="n">
        <v>145</v>
      </c>
      <c r="F9" s="85" t="n">
        <v>357</v>
      </c>
      <c r="G9" s="85" t="n">
        <v>353</v>
      </c>
      <c r="H9" s="86" t="n">
        <v>13.7</v>
      </c>
      <c r="I9" s="85" t="n">
        <v>137</v>
      </c>
      <c r="J9" s="87" t="n">
        <v>527.75</v>
      </c>
      <c r="K9" s="88" t="n">
        <v>0</v>
      </c>
      <c r="L9" s="84" t="n"/>
    </row>
    <row r="10">
      <c r="A10" s="83" t="n">
        <v>45292</v>
      </c>
      <c r="B10" s="84" t="inlineStr">
        <is>
          <t>Production</t>
        </is>
      </c>
      <c r="C10" s="84" t="inlineStr">
        <is>
          <t>Night</t>
        </is>
      </c>
      <c r="D10" s="85" t="n">
        <v>78</v>
      </c>
      <c r="E10" s="85" t="n">
        <v>76</v>
      </c>
      <c r="F10" s="85" t="n">
        <v>204</v>
      </c>
      <c r="G10" s="85" t="n">
        <v>203</v>
      </c>
      <c r="H10" s="86" t="n">
        <v>7.2</v>
      </c>
      <c r="I10" s="85" t="n">
        <v>86</v>
      </c>
      <c r="J10" s="87" t="n">
        <v>277.5</v>
      </c>
      <c r="K10" s="88" t="n">
        <v>0</v>
      </c>
      <c r="L10" s="84" t="n"/>
    </row>
    <row r="11">
      <c r="A11" s="83" t="n">
        <v>45293</v>
      </c>
      <c r="B11" s="84" t="inlineStr">
        <is>
          <t>Warehouse A</t>
        </is>
      </c>
      <c r="C11" s="84" t="inlineStr">
        <is>
          <t>Early</t>
        </is>
      </c>
      <c r="D11" s="85" t="n">
        <v>185</v>
      </c>
      <c r="E11" s="85" t="n">
        <v>184</v>
      </c>
      <c r="F11" s="85" t="n">
        <v>496</v>
      </c>
      <c r="G11" s="85" t="n">
        <v>489</v>
      </c>
      <c r="H11" s="86" t="n">
        <v>16.8</v>
      </c>
      <c r="I11" s="85" t="n">
        <v>174</v>
      </c>
      <c r="J11" s="87" t="n">
        <v>649.45</v>
      </c>
      <c r="K11" s="88" t="n">
        <v>0</v>
      </c>
      <c r="L11" s="84" t="n"/>
    </row>
    <row r="12">
      <c r="A12" s="83" t="n">
        <v>45293</v>
      </c>
      <c r="B12" s="84" t="inlineStr">
        <is>
          <t>Warehouse B</t>
        </is>
      </c>
      <c r="C12" s="84" t="inlineStr">
        <is>
          <t>Late</t>
        </is>
      </c>
      <c r="D12" s="85" t="n">
        <v>143</v>
      </c>
      <c r="E12" s="85" t="n">
        <v>137</v>
      </c>
      <c r="F12" s="85" t="n">
        <v>349</v>
      </c>
      <c r="G12" s="85" t="n">
        <v>345</v>
      </c>
      <c r="H12" s="86" t="n">
        <v>12.1</v>
      </c>
      <c r="I12" s="85" t="n">
        <v>131</v>
      </c>
      <c r="J12" s="87" t="n">
        <v>474.1</v>
      </c>
      <c r="K12" s="88" t="n">
        <v>0</v>
      </c>
      <c r="L12" s="84" t="n"/>
    </row>
    <row r="13">
      <c r="A13" s="83" t="n">
        <v>45293</v>
      </c>
      <c r="B13" s="84" t="inlineStr">
        <is>
          <t>Production</t>
        </is>
      </c>
      <c r="C13" s="84" t="inlineStr">
        <is>
          <t>Night</t>
        </is>
      </c>
      <c r="D13" s="85" t="n">
        <v>87</v>
      </c>
      <c r="E13" s="85" t="n">
        <v>83</v>
      </c>
      <c r="F13" s="85" t="n">
        <v>243</v>
      </c>
      <c r="G13" s="85" t="n">
        <v>238</v>
      </c>
      <c r="H13" s="86" t="n">
        <v>7.9</v>
      </c>
      <c r="I13" s="85" t="n">
        <v>82</v>
      </c>
      <c r="J13" s="87" t="n">
        <v>305.4</v>
      </c>
      <c r="K13" s="88" t="n">
        <v>0</v>
      </c>
      <c r="L13" s="84" t="n"/>
    </row>
    <row r="14">
      <c r="A14" s="83" t="n">
        <v>45294</v>
      </c>
      <c r="B14" s="84" t="inlineStr">
        <is>
          <t>Warehouse A</t>
        </is>
      </c>
      <c r="C14" s="84" t="inlineStr">
        <is>
          <t>Early</t>
        </is>
      </c>
      <c r="D14" s="85" t="n">
        <v>180</v>
      </c>
      <c r="E14" s="85" t="n">
        <v>168</v>
      </c>
      <c r="F14" s="85" t="n">
        <v>474</v>
      </c>
      <c r="G14" s="85" t="n">
        <v>464</v>
      </c>
      <c r="H14" s="86" t="n">
        <v>15.6</v>
      </c>
      <c r="I14" s="85" t="n">
        <v>169</v>
      </c>
      <c r="J14" s="87" t="n">
        <v>608.4</v>
      </c>
      <c r="K14" s="88" t="n">
        <v>0</v>
      </c>
      <c r="L14" s="84" t="n"/>
    </row>
    <row r="15">
      <c r="A15" s="83" t="n">
        <v>45294</v>
      </c>
      <c r="B15" s="84" t="inlineStr">
        <is>
          <t>Warehouse B</t>
        </is>
      </c>
      <c r="C15" s="84" t="inlineStr">
        <is>
          <t>Late</t>
        </is>
      </c>
      <c r="D15" s="85" t="n">
        <v>120</v>
      </c>
      <c r="E15" s="85" t="n">
        <v>115</v>
      </c>
      <c r="F15" s="85" t="n">
        <v>299</v>
      </c>
      <c r="G15" s="85" t="n">
        <v>295</v>
      </c>
      <c r="H15" s="86" t="n">
        <v>11.3</v>
      </c>
      <c r="I15" s="85" t="n">
        <v>127</v>
      </c>
      <c r="J15" s="87" t="n">
        <v>433.95</v>
      </c>
      <c r="K15" s="88" t="n">
        <v>0</v>
      </c>
      <c r="L15" s="84" t="n"/>
    </row>
    <row r="16">
      <c r="A16" s="83" t="n">
        <v>45294</v>
      </c>
      <c r="B16" s="84" t="inlineStr">
        <is>
          <t>Production</t>
        </is>
      </c>
      <c r="C16" s="84" t="inlineStr">
        <is>
          <t>Night</t>
        </is>
      </c>
      <c r="D16" s="85" t="n">
        <v>82</v>
      </c>
      <c r="E16" s="85" t="n">
        <v>78</v>
      </c>
      <c r="F16" s="85" t="n">
        <v>204</v>
      </c>
      <c r="G16" s="85" t="n">
        <v>202</v>
      </c>
      <c r="H16" s="86" t="n">
        <v>7.5</v>
      </c>
      <c r="I16" s="85" t="n">
        <v>80</v>
      </c>
      <c r="J16" s="87" t="n">
        <v>289.55</v>
      </c>
      <c r="K16" s="88" t="n">
        <v>0</v>
      </c>
      <c r="L16" s="84" t="n"/>
    </row>
    <row r="17">
      <c r="A17" s="83" t="n">
        <v>45295</v>
      </c>
      <c r="B17" s="84" t="inlineStr">
        <is>
          <t>Warehouse A</t>
        </is>
      </c>
      <c r="C17" s="84" t="inlineStr">
        <is>
          <t>Early</t>
        </is>
      </c>
      <c r="D17" s="85" t="n">
        <v>174</v>
      </c>
      <c r="E17" s="85" t="n">
        <v>166</v>
      </c>
      <c r="F17" s="85" t="n">
        <v>468</v>
      </c>
      <c r="G17" s="85" t="n">
        <v>461</v>
      </c>
      <c r="H17" s="86" t="n">
        <v>16.2</v>
      </c>
      <c r="I17" s="85" t="n">
        <v>169</v>
      </c>
      <c r="J17" s="87" t="n">
        <v>623.4</v>
      </c>
      <c r="K17" s="88" t="n">
        <v>0</v>
      </c>
      <c r="L17" s="84" t="n"/>
    </row>
    <row r="18">
      <c r="A18" s="83" t="n">
        <v>45295</v>
      </c>
      <c r="B18" s="84" t="inlineStr">
        <is>
          <t>Warehouse B</t>
        </is>
      </c>
      <c r="C18" s="84" t="inlineStr">
        <is>
          <t>Late</t>
        </is>
      </c>
      <c r="D18" s="85" t="n">
        <v>139</v>
      </c>
      <c r="E18" s="85" t="n">
        <v>132</v>
      </c>
      <c r="F18" s="85" t="n">
        <v>372</v>
      </c>
      <c r="G18" s="85" t="n">
        <v>365</v>
      </c>
      <c r="H18" s="86" t="n">
        <v>11.8</v>
      </c>
      <c r="I18" s="85" t="n">
        <v>127</v>
      </c>
      <c r="J18" s="87" t="n">
        <v>462.05</v>
      </c>
      <c r="K18" s="88" t="n">
        <v>0</v>
      </c>
      <c r="L18" s="84" t="n"/>
    </row>
    <row r="19">
      <c r="A19" s="83" t="n">
        <v>45295</v>
      </c>
      <c r="B19" s="84" t="inlineStr">
        <is>
          <t>Production</t>
        </is>
      </c>
      <c r="C19" s="84" t="inlineStr">
        <is>
          <t>Night</t>
        </is>
      </c>
      <c r="D19" s="85" t="n">
        <v>76</v>
      </c>
      <c r="E19" s="85" t="n">
        <v>74</v>
      </c>
      <c r="F19" s="85" t="n">
        <v>191</v>
      </c>
      <c r="G19" s="85" t="n">
        <v>188</v>
      </c>
      <c r="H19" s="86" t="n">
        <v>7</v>
      </c>
      <c r="I19" s="85" t="n">
        <v>80</v>
      </c>
      <c r="J19" s="87" t="n">
        <v>269.9</v>
      </c>
      <c r="K19" s="88" t="n">
        <v>0</v>
      </c>
      <c r="L19" s="84" t="n"/>
    </row>
    <row r="20">
      <c r="A20" s="83" t="n">
        <v>45296</v>
      </c>
      <c r="B20" s="84" t="inlineStr">
        <is>
          <t>Warehouse A</t>
        </is>
      </c>
      <c r="C20" s="84" t="inlineStr">
        <is>
          <t>Early</t>
        </is>
      </c>
      <c r="D20" s="85" t="n">
        <v>189</v>
      </c>
      <c r="E20" s="85" t="n">
        <v>180</v>
      </c>
      <c r="F20" s="85" t="n">
        <v>484</v>
      </c>
      <c r="G20" s="85" t="n">
        <v>480</v>
      </c>
      <c r="H20" s="86" t="n">
        <v>15.9</v>
      </c>
      <c r="I20" s="85" t="n">
        <v>176</v>
      </c>
      <c r="J20" s="87" t="n">
        <v>623.7</v>
      </c>
      <c r="K20" s="88" t="n">
        <v>0</v>
      </c>
      <c r="L20" s="84" t="n"/>
    </row>
    <row r="21">
      <c r="A21" s="83" t="n">
        <v>45296</v>
      </c>
      <c r="B21" s="84" t="inlineStr">
        <is>
          <t>Warehouse B</t>
        </is>
      </c>
      <c r="C21" s="84" t="inlineStr">
        <is>
          <t>Late</t>
        </is>
      </c>
      <c r="D21" s="85" t="n">
        <v>126</v>
      </c>
      <c r="E21" s="85" t="n">
        <v>121</v>
      </c>
      <c r="F21" s="85" t="n">
        <v>316</v>
      </c>
      <c r="G21" s="85" t="n">
        <v>314</v>
      </c>
      <c r="H21" s="86" t="n">
        <v>11.1</v>
      </c>
      <c r="I21" s="85" t="n">
        <v>132</v>
      </c>
      <c r="J21" s="87" t="n">
        <v>431.55</v>
      </c>
      <c r="K21" s="88" t="n">
        <v>0</v>
      </c>
      <c r="L21" s="84" t="n"/>
    </row>
    <row r="22">
      <c r="A22" s="83" t="n">
        <v>45296</v>
      </c>
      <c r="B22" s="84" t="inlineStr">
        <is>
          <t>Production</t>
        </is>
      </c>
      <c r="C22" s="84" t="inlineStr">
        <is>
          <t>Night</t>
        </is>
      </c>
      <c r="D22" s="85" t="n">
        <v>81</v>
      </c>
      <c r="E22" s="85" t="n">
        <v>79</v>
      </c>
      <c r="F22" s="85" t="n">
        <v>211</v>
      </c>
      <c r="G22" s="85" t="n">
        <v>211</v>
      </c>
      <c r="H22" s="86" t="n">
        <v>7.6</v>
      </c>
      <c r="I22" s="85" t="n">
        <v>83</v>
      </c>
      <c r="J22" s="87" t="n">
        <v>292.05</v>
      </c>
      <c r="K22" s="88" t="n">
        <v>0</v>
      </c>
      <c r="L22" s="84" t="n"/>
    </row>
    <row r="23">
      <c r="A23" s="83" t="n">
        <v>45297</v>
      </c>
      <c r="B23" s="84" t="inlineStr">
        <is>
          <t>Warehouse A</t>
        </is>
      </c>
      <c r="C23" s="84" t="inlineStr">
        <is>
          <t>Early</t>
        </is>
      </c>
      <c r="D23" s="85" t="n">
        <v>112</v>
      </c>
      <c r="E23" s="85" t="n">
        <v>105</v>
      </c>
      <c r="F23" s="85" t="n">
        <v>288</v>
      </c>
      <c r="G23" s="85" t="n">
        <v>282</v>
      </c>
      <c r="H23" s="86" t="n">
        <v>10.6</v>
      </c>
      <c r="I23" s="85" t="n">
        <v>122</v>
      </c>
      <c r="J23" s="87" t="n">
        <v>406.7</v>
      </c>
      <c r="K23" s="88" t="n">
        <v>0</v>
      </c>
      <c r="L23" s="84" t="n"/>
    </row>
    <row r="24">
      <c r="A24" s="83" t="n">
        <v>45297</v>
      </c>
      <c r="B24" s="84" t="inlineStr">
        <is>
          <t>Warehouse B</t>
        </is>
      </c>
      <c r="C24" s="84" t="inlineStr">
        <is>
          <t>Late</t>
        </is>
      </c>
      <c r="D24" s="85" t="n">
        <v>101</v>
      </c>
      <c r="E24" s="85" t="n">
        <v>92</v>
      </c>
      <c r="F24" s="85" t="n">
        <v>277</v>
      </c>
      <c r="G24" s="85" t="n">
        <v>272</v>
      </c>
      <c r="H24" s="86" t="n">
        <v>9.6</v>
      </c>
      <c r="I24" s="85" t="n">
        <v>91</v>
      </c>
      <c r="J24" s="87" t="n">
        <v>368.05</v>
      </c>
      <c r="K24" s="88" t="n">
        <v>0</v>
      </c>
      <c r="L24" s="84" t="n"/>
    </row>
    <row r="25">
      <c r="A25" s="83" t="n">
        <v>45297</v>
      </c>
      <c r="B25" s="84" t="inlineStr">
        <is>
          <t>Production</t>
        </is>
      </c>
      <c r="C25" s="84" t="inlineStr">
        <is>
          <t>Night</t>
        </is>
      </c>
      <c r="D25" s="85" t="n">
        <v>60</v>
      </c>
      <c r="E25" s="85" t="n">
        <v>57</v>
      </c>
      <c r="F25" s="85" t="n">
        <v>159</v>
      </c>
      <c r="G25" s="85" t="n">
        <v>157</v>
      </c>
      <c r="H25" s="86" t="n">
        <v>5.6</v>
      </c>
      <c r="I25" s="85" t="n">
        <v>58</v>
      </c>
      <c r="J25" s="87" t="n">
        <v>215.4</v>
      </c>
      <c r="K25" s="88" t="n">
        <v>0</v>
      </c>
      <c r="L25" s="84" t="n"/>
    </row>
    <row r="26">
      <c r="A26" s="83" t="n">
        <v>45299</v>
      </c>
      <c r="B26" s="84" t="inlineStr">
        <is>
          <t>Warehouse A</t>
        </is>
      </c>
      <c r="C26" s="84" t="inlineStr">
        <is>
          <t>Early</t>
        </is>
      </c>
      <c r="D26" s="85" t="n">
        <v>181</v>
      </c>
      <c r="E26" s="85" t="n">
        <v>180</v>
      </c>
      <c r="F26" s="85" t="n">
        <v>453</v>
      </c>
      <c r="G26" s="85" t="n">
        <v>445</v>
      </c>
      <c r="H26" s="86" t="n">
        <v>16.1</v>
      </c>
      <c r="I26" s="85" t="n">
        <v>183</v>
      </c>
      <c r="J26" s="87" t="n">
        <v>624.8</v>
      </c>
      <c r="K26" s="88" t="n">
        <v>0</v>
      </c>
      <c r="L26" s="84" t="n"/>
    </row>
    <row r="27">
      <c r="A27" s="83" t="n">
        <v>45299</v>
      </c>
      <c r="B27" s="84" t="inlineStr">
        <is>
          <t>Warehouse B</t>
        </is>
      </c>
      <c r="C27" s="84" t="inlineStr">
        <is>
          <t>Late</t>
        </is>
      </c>
      <c r="D27" s="85" t="n">
        <v>149</v>
      </c>
      <c r="E27" s="85" t="n">
        <v>145</v>
      </c>
      <c r="F27" s="85" t="n">
        <v>396</v>
      </c>
      <c r="G27" s="85" t="n">
        <v>389</v>
      </c>
      <c r="H27" s="86" t="n">
        <v>13</v>
      </c>
      <c r="I27" s="85" t="n">
        <v>137</v>
      </c>
      <c r="J27" s="87" t="n">
        <v>506.35</v>
      </c>
      <c r="K27" s="88" t="n">
        <v>0</v>
      </c>
      <c r="L27" s="84" t="n"/>
    </row>
    <row r="28">
      <c r="A28" s="83" t="n">
        <v>45299</v>
      </c>
      <c r="B28" s="84" t="inlineStr">
        <is>
          <t>Production</t>
        </is>
      </c>
      <c r="C28" s="84" t="inlineStr">
        <is>
          <t>Night</t>
        </is>
      </c>
      <c r="D28" s="85" t="n">
        <v>91</v>
      </c>
      <c r="E28" s="85" t="n">
        <v>85</v>
      </c>
      <c r="F28" s="85" t="n">
        <v>238</v>
      </c>
      <c r="G28" s="85" t="n">
        <v>234</v>
      </c>
      <c r="H28" s="86" t="n">
        <v>8.699999999999999</v>
      </c>
      <c r="I28" s="85" t="n">
        <v>86</v>
      </c>
      <c r="J28" s="87" t="n">
        <v>333.2</v>
      </c>
      <c r="K28" s="88" t="n">
        <v>0</v>
      </c>
      <c r="L28" s="84" t="n"/>
    </row>
    <row r="29">
      <c r="A29" s="83" t="n">
        <v>45300</v>
      </c>
      <c r="B29" s="84" t="inlineStr">
        <is>
          <t>Warehouse A</t>
        </is>
      </c>
      <c r="C29" s="84" t="inlineStr">
        <is>
          <t>Early</t>
        </is>
      </c>
      <c r="D29" s="85" t="n">
        <v>158</v>
      </c>
      <c r="E29" s="85" t="n">
        <v>157</v>
      </c>
      <c r="F29" s="85" t="n">
        <v>432</v>
      </c>
      <c r="G29" s="85" t="n">
        <v>424</v>
      </c>
      <c r="H29" s="86" t="n">
        <v>14.4</v>
      </c>
      <c r="I29" s="85" t="n">
        <v>175</v>
      </c>
      <c r="J29" s="87" t="n">
        <v>556.3</v>
      </c>
      <c r="K29" s="88" t="n">
        <v>0</v>
      </c>
      <c r="L29" s="84" t="n"/>
    </row>
    <row r="30">
      <c r="A30" s="83" t="n">
        <v>45300</v>
      </c>
      <c r="B30" s="84" t="inlineStr">
        <is>
          <t>Warehouse B</t>
        </is>
      </c>
      <c r="C30" s="84" t="inlineStr">
        <is>
          <t>Late</t>
        </is>
      </c>
      <c r="D30" s="85" t="n">
        <v>141</v>
      </c>
      <c r="E30" s="85" t="n">
        <v>137</v>
      </c>
      <c r="F30" s="85" t="n">
        <v>366</v>
      </c>
      <c r="G30" s="85" t="n">
        <v>361</v>
      </c>
      <c r="H30" s="86" t="n">
        <v>13.3</v>
      </c>
      <c r="I30" s="85" t="n">
        <v>131</v>
      </c>
      <c r="J30" s="87" t="n">
        <v>510.6</v>
      </c>
      <c r="K30" s="88" t="n">
        <v>0</v>
      </c>
      <c r="L30" s="84" t="n"/>
    </row>
    <row r="31">
      <c r="A31" s="83" t="n">
        <v>45300</v>
      </c>
      <c r="B31" s="84" t="inlineStr">
        <is>
          <t>Production</t>
        </is>
      </c>
      <c r="C31" s="84" t="inlineStr">
        <is>
          <t>Night</t>
        </is>
      </c>
      <c r="D31" s="85" t="n">
        <v>87</v>
      </c>
      <c r="E31" s="85" t="n">
        <v>85</v>
      </c>
      <c r="F31" s="85" t="n">
        <v>228</v>
      </c>
      <c r="G31" s="85" t="n">
        <v>226</v>
      </c>
      <c r="H31" s="86" t="n">
        <v>8</v>
      </c>
      <c r="I31" s="85" t="n">
        <v>82</v>
      </c>
      <c r="J31" s="87" t="n">
        <v>308.55</v>
      </c>
      <c r="K31" s="88" t="n">
        <v>0</v>
      </c>
      <c r="L31" s="84" t="n"/>
    </row>
    <row r="32">
      <c r="A32" s="83" t="n">
        <v>45301</v>
      </c>
      <c r="B32" s="84" t="inlineStr">
        <is>
          <t>Warehouse A</t>
        </is>
      </c>
      <c r="C32" s="84" t="inlineStr">
        <is>
          <t>Early</t>
        </is>
      </c>
      <c r="D32" s="85" t="n">
        <v>167</v>
      </c>
      <c r="E32" s="85" t="n">
        <v>162</v>
      </c>
      <c r="F32" s="85" t="n">
        <v>450</v>
      </c>
      <c r="G32" s="85" t="n">
        <v>446</v>
      </c>
      <c r="H32" s="86" t="n">
        <v>15.4</v>
      </c>
      <c r="I32" s="85" t="n">
        <v>169</v>
      </c>
      <c r="J32" s="87" t="n">
        <v>593.65</v>
      </c>
      <c r="K32" s="88" t="n">
        <v>0</v>
      </c>
      <c r="L32" s="84" t="n"/>
    </row>
    <row r="33">
      <c r="A33" s="83" t="n">
        <v>45301</v>
      </c>
      <c r="B33" s="84" t="inlineStr">
        <is>
          <t>Warehouse B</t>
        </is>
      </c>
      <c r="C33" s="84" t="inlineStr">
        <is>
          <t>Late</t>
        </is>
      </c>
      <c r="D33" s="85" t="n">
        <v>140</v>
      </c>
      <c r="E33" s="85" t="n">
        <v>133</v>
      </c>
      <c r="F33" s="85" t="n">
        <v>365</v>
      </c>
      <c r="G33" s="85" t="n">
        <v>358</v>
      </c>
      <c r="H33" s="86" t="n">
        <v>13.1</v>
      </c>
      <c r="I33" s="85" t="n">
        <v>127</v>
      </c>
      <c r="J33" s="87" t="n">
        <v>503.65</v>
      </c>
      <c r="K33" s="88" t="n">
        <v>0</v>
      </c>
      <c r="L33" s="84" t="n"/>
    </row>
    <row r="34">
      <c r="A34" s="83" t="n">
        <v>45301</v>
      </c>
      <c r="B34" s="84" t="inlineStr">
        <is>
          <t>Production</t>
        </is>
      </c>
      <c r="C34" s="84" t="inlineStr">
        <is>
          <t>Night</t>
        </is>
      </c>
      <c r="D34" s="85" t="n">
        <v>77</v>
      </c>
      <c r="E34" s="85" t="n">
        <v>73</v>
      </c>
      <c r="F34" s="85" t="n">
        <v>192</v>
      </c>
      <c r="G34" s="85" t="n">
        <v>189</v>
      </c>
      <c r="H34" s="86" t="n">
        <v>7.3</v>
      </c>
      <c r="I34" s="85" t="n">
        <v>80</v>
      </c>
      <c r="J34" s="87" t="n">
        <v>280</v>
      </c>
      <c r="K34" s="88" t="n">
        <v>0</v>
      </c>
      <c r="L34" s="84" t="n"/>
    </row>
    <row r="35">
      <c r="A35" s="83" t="n">
        <v>45302</v>
      </c>
      <c r="B35" s="84" t="inlineStr">
        <is>
          <t>Warehouse A</t>
        </is>
      </c>
      <c r="C35" s="84" t="inlineStr">
        <is>
          <t>Early</t>
        </is>
      </c>
      <c r="D35" s="85" t="n">
        <v>160</v>
      </c>
      <c r="E35" s="85" t="n">
        <v>159</v>
      </c>
      <c r="F35" s="85" t="n">
        <v>389</v>
      </c>
      <c r="G35" s="85" t="n">
        <v>381</v>
      </c>
      <c r="H35" s="86" t="n">
        <v>14.7</v>
      </c>
      <c r="I35" s="85" t="n">
        <v>169</v>
      </c>
      <c r="J35" s="87" t="n">
        <v>567.05</v>
      </c>
      <c r="K35" s="88" t="n">
        <v>0</v>
      </c>
      <c r="L35" s="84" t="n"/>
    </row>
    <row r="36">
      <c r="A36" s="83" t="n">
        <v>45302</v>
      </c>
      <c r="B36" s="84" t="inlineStr">
        <is>
          <t>Warehouse B</t>
        </is>
      </c>
      <c r="C36" s="84" t="inlineStr">
        <is>
          <t>Late</t>
        </is>
      </c>
      <c r="D36" s="85" t="n">
        <v>120</v>
      </c>
      <c r="E36" s="85" t="n">
        <v>119</v>
      </c>
      <c r="F36" s="85" t="n">
        <v>315</v>
      </c>
      <c r="G36" s="85" t="n">
        <v>313</v>
      </c>
      <c r="H36" s="86" t="n">
        <v>10.7</v>
      </c>
      <c r="I36" s="85" t="n">
        <v>127</v>
      </c>
      <c r="J36" s="87" t="n">
        <v>415.05</v>
      </c>
      <c r="K36" s="88" t="n">
        <v>0</v>
      </c>
      <c r="L36" s="84" t="n"/>
    </row>
    <row r="37">
      <c r="A37" s="83" t="n">
        <v>45302</v>
      </c>
      <c r="B37" s="84" t="inlineStr">
        <is>
          <t>Production</t>
        </is>
      </c>
      <c r="C37" s="84" t="inlineStr">
        <is>
          <t>Night</t>
        </is>
      </c>
      <c r="D37" s="85" t="n">
        <v>85</v>
      </c>
      <c r="E37" s="85" t="n">
        <v>82</v>
      </c>
      <c r="F37" s="85" t="n">
        <v>219</v>
      </c>
      <c r="G37" s="85" t="n">
        <v>216</v>
      </c>
      <c r="H37" s="86" t="n">
        <v>7.6</v>
      </c>
      <c r="I37" s="85" t="n">
        <v>80</v>
      </c>
      <c r="J37" s="87" t="n">
        <v>294.65</v>
      </c>
      <c r="K37" s="88" t="n">
        <v>0</v>
      </c>
      <c r="L37" s="84" t="n"/>
    </row>
    <row r="38">
      <c r="A38" s="83" t="n">
        <v>45303</v>
      </c>
      <c r="B38" s="84" t="inlineStr">
        <is>
          <t>Warehouse A</t>
        </is>
      </c>
      <c r="C38" s="84" t="inlineStr">
        <is>
          <t>Early</t>
        </is>
      </c>
      <c r="D38" s="85" t="n">
        <v>184</v>
      </c>
      <c r="E38" s="85" t="n">
        <v>173</v>
      </c>
      <c r="F38" s="85" t="n">
        <v>449</v>
      </c>
      <c r="G38" s="85" t="n">
        <v>437</v>
      </c>
      <c r="H38" s="86" t="n">
        <v>16.6</v>
      </c>
      <c r="I38" s="85" t="n">
        <v>176</v>
      </c>
      <c r="J38" s="87" t="n">
        <v>642.5</v>
      </c>
      <c r="K38" s="88" t="n">
        <v>0</v>
      </c>
      <c r="L38" s="84" t="n"/>
    </row>
    <row r="39">
      <c r="A39" s="83" t="n">
        <v>45303</v>
      </c>
      <c r="B39" s="84" t="inlineStr">
        <is>
          <t>Warehouse B</t>
        </is>
      </c>
      <c r="C39" s="84" t="inlineStr">
        <is>
          <t>Late</t>
        </is>
      </c>
      <c r="D39" s="85" t="n">
        <v>142</v>
      </c>
      <c r="E39" s="85" t="n">
        <v>137</v>
      </c>
      <c r="F39" s="85" t="n">
        <v>366</v>
      </c>
      <c r="G39" s="85" t="n">
        <v>362</v>
      </c>
      <c r="H39" s="86" t="n">
        <v>12.7</v>
      </c>
      <c r="I39" s="85" t="n">
        <v>132</v>
      </c>
      <c r="J39" s="87" t="n">
        <v>492.35</v>
      </c>
      <c r="K39" s="88" t="n">
        <v>0</v>
      </c>
      <c r="L39" s="84" t="n"/>
    </row>
    <row r="40">
      <c r="A40" s="83" t="n">
        <v>45303</v>
      </c>
      <c r="B40" s="84" t="inlineStr">
        <is>
          <t>Production</t>
        </is>
      </c>
      <c r="C40" s="84" t="inlineStr">
        <is>
          <t>Night</t>
        </is>
      </c>
      <c r="D40" s="85" t="n">
        <v>79</v>
      </c>
      <c r="E40" s="85" t="n">
        <v>77</v>
      </c>
      <c r="F40" s="85" t="n">
        <v>217</v>
      </c>
      <c r="G40" s="85" t="n">
        <v>213</v>
      </c>
      <c r="H40" s="86" t="n">
        <v>7</v>
      </c>
      <c r="I40" s="85" t="n">
        <v>83</v>
      </c>
      <c r="J40" s="87" t="n">
        <v>271.85</v>
      </c>
      <c r="K40" s="88" t="n">
        <v>0</v>
      </c>
      <c r="L40" s="84" t="n"/>
    </row>
    <row r="41">
      <c r="A41" s="83" t="n">
        <v>45304</v>
      </c>
      <c r="B41" s="84" t="inlineStr">
        <is>
          <t>Warehouse A</t>
        </is>
      </c>
      <c r="C41" s="84" t="inlineStr">
        <is>
          <t>Early</t>
        </is>
      </c>
      <c r="D41" s="85" t="n">
        <v>134</v>
      </c>
      <c r="E41" s="85" t="n">
        <v>132</v>
      </c>
      <c r="F41" s="85" t="n">
        <v>371</v>
      </c>
      <c r="G41" s="85" t="n">
        <v>362</v>
      </c>
      <c r="H41" s="86" t="n">
        <v>11.4</v>
      </c>
      <c r="I41" s="85" t="n">
        <v>122</v>
      </c>
      <c r="J41" s="87" t="n">
        <v>446.2</v>
      </c>
      <c r="K41" s="88" t="n">
        <v>0</v>
      </c>
      <c r="L41" s="84" t="n"/>
    </row>
    <row r="42">
      <c r="A42" s="83" t="n">
        <v>45304</v>
      </c>
      <c r="B42" s="84" t="inlineStr">
        <is>
          <t>Warehouse B</t>
        </is>
      </c>
      <c r="C42" s="84" t="inlineStr">
        <is>
          <t>Late</t>
        </is>
      </c>
      <c r="D42" s="85" t="n">
        <v>91</v>
      </c>
      <c r="E42" s="85" t="n">
        <v>88</v>
      </c>
      <c r="F42" s="85" t="n">
        <v>221</v>
      </c>
      <c r="G42" s="85" t="n">
        <v>219</v>
      </c>
      <c r="H42" s="86" t="n">
        <v>8.199999999999999</v>
      </c>
      <c r="I42" s="85" t="n">
        <v>92</v>
      </c>
      <c r="J42" s="87" t="n">
        <v>317.45</v>
      </c>
      <c r="K42" s="88" t="n">
        <v>0</v>
      </c>
      <c r="L42" s="84" t="n"/>
    </row>
    <row r="43">
      <c r="A43" s="83" t="n">
        <v>45304</v>
      </c>
      <c r="B43" s="84" t="inlineStr">
        <is>
          <t>Production</t>
        </is>
      </c>
      <c r="C43" s="84" t="inlineStr">
        <is>
          <t>Night</t>
        </is>
      </c>
      <c r="D43" s="85" t="n">
        <v>55</v>
      </c>
      <c r="E43" s="85" t="n">
        <v>53</v>
      </c>
      <c r="F43" s="85" t="n">
        <v>141</v>
      </c>
      <c r="G43" s="85" t="n">
        <v>138</v>
      </c>
      <c r="H43" s="86" t="n">
        <v>4.6</v>
      </c>
      <c r="I43" s="85" t="n">
        <v>58</v>
      </c>
      <c r="J43" s="87" t="n">
        <v>180.65</v>
      </c>
      <c r="K43" s="88" t="n">
        <v>0</v>
      </c>
      <c r="L43" s="84" t="n"/>
    </row>
    <row r="44">
      <c r="A44" s="83" t="n">
        <v>45306</v>
      </c>
      <c r="B44" s="84" t="inlineStr">
        <is>
          <t>Warehouse A</t>
        </is>
      </c>
      <c r="C44" s="84" t="inlineStr">
        <is>
          <t>Early</t>
        </is>
      </c>
      <c r="D44" s="85" t="n">
        <v>185</v>
      </c>
      <c r="E44" s="85" t="n">
        <v>178</v>
      </c>
      <c r="F44" s="85" t="n">
        <v>466</v>
      </c>
      <c r="G44" s="85" t="n">
        <v>458</v>
      </c>
      <c r="H44" s="86" t="n">
        <v>15.5</v>
      </c>
      <c r="I44" s="85" t="n">
        <v>183</v>
      </c>
      <c r="J44" s="87" t="n">
        <v>608.5</v>
      </c>
      <c r="K44" s="88" t="n">
        <v>0</v>
      </c>
      <c r="L44" s="84" t="n"/>
    </row>
    <row r="45">
      <c r="A45" s="83" t="n">
        <v>45306</v>
      </c>
      <c r="B45" s="84" t="inlineStr">
        <is>
          <t>Warehouse B</t>
        </is>
      </c>
      <c r="C45" s="84" t="inlineStr">
        <is>
          <t>Late</t>
        </is>
      </c>
      <c r="D45" s="85" t="n">
        <v>139</v>
      </c>
      <c r="E45" s="85" t="n">
        <v>134</v>
      </c>
      <c r="F45" s="85" t="n">
        <v>366</v>
      </c>
      <c r="G45" s="85" t="n">
        <v>360</v>
      </c>
      <c r="H45" s="86" t="n">
        <v>12.3</v>
      </c>
      <c r="I45" s="85" t="n">
        <v>137</v>
      </c>
      <c r="J45" s="87" t="n">
        <v>477.8</v>
      </c>
      <c r="K45" s="88" t="n">
        <v>0</v>
      </c>
      <c r="L45" s="84" t="n"/>
    </row>
    <row r="46">
      <c r="A46" s="83" t="n">
        <v>45306</v>
      </c>
      <c r="B46" s="84" t="inlineStr">
        <is>
          <t>Production</t>
        </is>
      </c>
      <c r="C46" s="84" t="inlineStr">
        <is>
          <t>Night</t>
        </is>
      </c>
      <c r="D46" s="85" t="n">
        <v>81</v>
      </c>
      <c r="E46" s="85" t="n">
        <v>79</v>
      </c>
      <c r="F46" s="85" t="n">
        <v>200</v>
      </c>
      <c r="G46" s="85" t="n">
        <v>197</v>
      </c>
      <c r="H46" s="86" t="n">
        <v>7.1</v>
      </c>
      <c r="I46" s="85" t="n">
        <v>86</v>
      </c>
      <c r="J46" s="87" t="n">
        <v>276.3</v>
      </c>
      <c r="K46" s="88" t="n">
        <v>0</v>
      </c>
      <c r="L46" s="84" t="n"/>
    </row>
    <row r="47">
      <c r="A47" s="83" t="n">
        <v>45307</v>
      </c>
      <c r="B47" s="84" t="inlineStr">
        <is>
          <t>Warehouse A</t>
        </is>
      </c>
      <c r="C47" s="84" t="inlineStr">
        <is>
          <t>Early</t>
        </is>
      </c>
      <c r="D47" s="85" t="n">
        <v>165</v>
      </c>
      <c r="E47" s="85" t="n">
        <v>163</v>
      </c>
      <c r="F47" s="85" t="n">
        <v>412</v>
      </c>
      <c r="G47" s="85" t="n">
        <v>409</v>
      </c>
      <c r="H47" s="86" t="n">
        <v>14.5</v>
      </c>
      <c r="I47" s="85" t="n">
        <v>175</v>
      </c>
      <c r="J47" s="87" t="n">
        <v>564</v>
      </c>
      <c r="K47" s="88" t="n">
        <v>0</v>
      </c>
      <c r="L47" s="84" t="n"/>
    </row>
    <row r="48">
      <c r="A48" s="83" t="n">
        <v>45307</v>
      </c>
      <c r="B48" s="84" t="inlineStr">
        <is>
          <t>Warehouse B</t>
        </is>
      </c>
      <c r="C48" s="84" t="inlineStr">
        <is>
          <t>Late</t>
        </is>
      </c>
      <c r="D48" s="85" t="n">
        <v>129</v>
      </c>
      <c r="E48" s="85" t="n">
        <v>122</v>
      </c>
      <c r="F48" s="85" t="n">
        <v>358</v>
      </c>
      <c r="G48" s="85" t="n">
        <v>352</v>
      </c>
      <c r="H48" s="86" t="n">
        <v>11.9</v>
      </c>
      <c r="I48" s="85" t="n">
        <v>131</v>
      </c>
      <c r="J48" s="87" t="n">
        <v>458.7</v>
      </c>
      <c r="K48" s="88" t="n">
        <v>0</v>
      </c>
      <c r="L48" s="84" t="n"/>
    </row>
    <row r="49">
      <c r="A49" s="83" t="n">
        <v>45307</v>
      </c>
      <c r="B49" s="84" t="inlineStr">
        <is>
          <t>Production</t>
        </is>
      </c>
      <c r="C49" s="84" t="inlineStr">
        <is>
          <t>Night</t>
        </is>
      </c>
      <c r="D49" s="85" t="n">
        <v>78</v>
      </c>
      <c r="E49" s="85" t="n">
        <v>73</v>
      </c>
      <c r="F49" s="85" t="n">
        <v>197</v>
      </c>
      <c r="G49" s="85" t="n">
        <v>195</v>
      </c>
      <c r="H49" s="86" t="n">
        <v>7.1</v>
      </c>
      <c r="I49" s="85" t="n">
        <v>82</v>
      </c>
      <c r="J49" s="87" t="n">
        <v>274.35</v>
      </c>
      <c r="K49" s="88" t="n">
        <v>0</v>
      </c>
      <c r="L49" s="84" t="n"/>
    </row>
    <row r="50">
      <c r="A50" s="83" t="n">
        <v>45308</v>
      </c>
      <c r="B50" s="84" t="inlineStr">
        <is>
          <t>Warehouse A</t>
        </is>
      </c>
      <c r="C50" s="84" t="inlineStr">
        <is>
          <t>Early</t>
        </is>
      </c>
      <c r="D50" s="85" t="n">
        <v>155</v>
      </c>
      <c r="E50" s="85" t="n">
        <v>139</v>
      </c>
      <c r="F50" s="85" t="n">
        <v>434</v>
      </c>
      <c r="G50" s="85" t="n">
        <v>430</v>
      </c>
      <c r="H50" s="86" t="n">
        <v>14.6</v>
      </c>
      <c r="I50" s="85" t="n">
        <v>170</v>
      </c>
      <c r="J50" s="87" t="n">
        <v>560.65</v>
      </c>
      <c r="K50" s="88" t="n">
        <v>0</v>
      </c>
      <c r="L50" s="84" t="n"/>
    </row>
    <row r="51">
      <c r="A51" s="83" t="n">
        <v>45308</v>
      </c>
      <c r="B51" s="84" t="inlineStr">
        <is>
          <t>Warehouse B</t>
        </is>
      </c>
      <c r="C51" s="84" t="inlineStr">
        <is>
          <t>Late</t>
        </is>
      </c>
      <c r="D51" s="85" t="n">
        <v>121</v>
      </c>
      <c r="E51" s="85" t="n">
        <v>120</v>
      </c>
      <c r="F51" s="85" t="n">
        <v>333</v>
      </c>
      <c r="G51" s="85" t="n">
        <v>327</v>
      </c>
      <c r="H51" s="86" t="n">
        <v>10.9</v>
      </c>
      <c r="I51" s="85" t="n">
        <v>127</v>
      </c>
      <c r="J51" s="87" t="n">
        <v>422</v>
      </c>
      <c r="K51" s="88" t="n">
        <v>0</v>
      </c>
      <c r="L51" s="84" t="n"/>
    </row>
    <row r="52">
      <c r="A52" s="83" t="n">
        <v>45308</v>
      </c>
      <c r="B52" s="84" t="inlineStr">
        <is>
          <t>Production</t>
        </is>
      </c>
      <c r="C52" s="84" t="inlineStr">
        <is>
          <t>Night</t>
        </is>
      </c>
      <c r="D52" s="85" t="n">
        <v>85</v>
      </c>
      <c r="E52" s="85" t="n">
        <v>81</v>
      </c>
      <c r="F52" s="85" t="n">
        <v>238</v>
      </c>
      <c r="G52" s="85" t="n">
        <v>233</v>
      </c>
      <c r="H52" s="86" t="n">
        <v>7.4</v>
      </c>
      <c r="I52" s="85" t="n">
        <v>80</v>
      </c>
      <c r="J52" s="87" t="n">
        <v>288.35</v>
      </c>
      <c r="K52" s="88" t="n">
        <v>1</v>
      </c>
      <c r="L52" s="84" t="n"/>
    </row>
    <row r="53">
      <c r="A53" s="83" t="n">
        <v>45309</v>
      </c>
      <c r="B53" s="84" t="inlineStr">
        <is>
          <t>Warehouse A</t>
        </is>
      </c>
      <c r="C53" s="84" t="inlineStr">
        <is>
          <t>Early</t>
        </is>
      </c>
      <c r="D53" s="85" t="n">
        <v>180</v>
      </c>
      <c r="E53" s="85" t="n">
        <v>172</v>
      </c>
      <c r="F53" s="85" t="n">
        <v>500</v>
      </c>
      <c r="G53" s="85" t="n">
        <v>497</v>
      </c>
      <c r="H53" s="86" t="n">
        <v>16.8</v>
      </c>
      <c r="I53" s="85" t="n">
        <v>170</v>
      </c>
      <c r="J53" s="87" t="n">
        <v>646.2</v>
      </c>
      <c r="K53" s="88" t="n">
        <v>0</v>
      </c>
      <c r="L53" s="84" t="n"/>
    </row>
    <row r="54">
      <c r="A54" s="83" t="n">
        <v>45309</v>
      </c>
      <c r="B54" s="84" t="inlineStr">
        <is>
          <t>Warehouse B</t>
        </is>
      </c>
      <c r="C54" s="84" t="inlineStr">
        <is>
          <t>Late</t>
        </is>
      </c>
      <c r="D54" s="85" t="n">
        <v>117</v>
      </c>
      <c r="E54" s="85" t="n">
        <v>111</v>
      </c>
      <c r="F54" s="85" t="n">
        <v>309</v>
      </c>
      <c r="G54" s="85" t="n">
        <v>304</v>
      </c>
      <c r="H54" s="86" t="n">
        <v>10.1</v>
      </c>
      <c r="I54" s="85" t="n">
        <v>127</v>
      </c>
      <c r="J54" s="87" t="n">
        <v>394.2</v>
      </c>
      <c r="K54" s="88" t="n">
        <v>0</v>
      </c>
      <c r="L54" s="84" t="n"/>
    </row>
    <row r="55">
      <c r="A55" s="83" t="n">
        <v>45309</v>
      </c>
      <c r="B55" s="84" t="inlineStr">
        <is>
          <t>Production</t>
        </is>
      </c>
      <c r="C55" s="84" t="inlineStr">
        <is>
          <t>Night</t>
        </is>
      </c>
      <c r="D55" s="85" t="n">
        <v>82</v>
      </c>
      <c r="E55" s="85" t="n">
        <v>79</v>
      </c>
      <c r="F55" s="85" t="n">
        <v>226</v>
      </c>
      <c r="G55" s="85" t="n">
        <v>224</v>
      </c>
      <c r="H55" s="86" t="n">
        <v>7</v>
      </c>
      <c r="I55" s="85" t="n">
        <v>80</v>
      </c>
      <c r="J55" s="87" t="n">
        <v>273.8</v>
      </c>
      <c r="K55" s="88" t="n">
        <v>0</v>
      </c>
      <c r="L55" s="84" t="n"/>
    </row>
    <row r="56">
      <c r="A56" s="83" t="n">
        <v>45310</v>
      </c>
      <c r="B56" s="84" t="inlineStr">
        <is>
          <t>Warehouse A</t>
        </is>
      </c>
      <c r="C56" s="84" t="inlineStr">
        <is>
          <t>Early</t>
        </is>
      </c>
      <c r="D56" s="85" t="n">
        <v>174</v>
      </c>
      <c r="E56" s="85" t="n">
        <v>167</v>
      </c>
      <c r="F56" s="85" t="n">
        <v>471</v>
      </c>
      <c r="G56" s="85" t="n">
        <v>465</v>
      </c>
      <c r="H56" s="86" t="n">
        <v>15.2</v>
      </c>
      <c r="I56" s="85" t="n">
        <v>176</v>
      </c>
      <c r="J56" s="87" t="n">
        <v>591.9</v>
      </c>
      <c r="K56" s="88" t="n">
        <v>0</v>
      </c>
      <c r="L56" s="84" t="n"/>
    </row>
    <row r="57">
      <c r="A57" s="83" t="n">
        <v>45310</v>
      </c>
      <c r="B57" s="84" t="inlineStr">
        <is>
          <t>Warehouse B</t>
        </is>
      </c>
      <c r="C57" s="84" t="inlineStr">
        <is>
          <t>Late</t>
        </is>
      </c>
      <c r="D57" s="85" t="n">
        <v>139</v>
      </c>
      <c r="E57" s="85" t="n">
        <v>131</v>
      </c>
      <c r="F57" s="85" t="n">
        <v>334</v>
      </c>
      <c r="G57" s="85" t="n">
        <v>329</v>
      </c>
      <c r="H57" s="86" t="n">
        <v>13.1</v>
      </c>
      <c r="I57" s="85" t="n">
        <v>132</v>
      </c>
      <c r="J57" s="87" t="n">
        <v>503</v>
      </c>
      <c r="K57" s="88" t="n">
        <v>0</v>
      </c>
      <c r="L57" s="84" t="n"/>
    </row>
    <row r="58">
      <c r="A58" s="83" t="n">
        <v>45310</v>
      </c>
      <c r="B58" s="84" t="inlineStr">
        <is>
          <t>Production</t>
        </is>
      </c>
      <c r="C58" s="84" t="inlineStr">
        <is>
          <t>Night</t>
        </is>
      </c>
      <c r="D58" s="85" t="n">
        <v>90</v>
      </c>
      <c r="E58" s="85" t="n">
        <v>84</v>
      </c>
      <c r="F58" s="85" t="n">
        <v>237</v>
      </c>
      <c r="G58" s="85" t="n">
        <v>233</v>
      </c>
      <c r="H58" s="86" t="n">
        <v>8.4</v>
      </c>
      <c r="I58" s="85" t="n">
        <v>83</v>
      </c>
      <c r="J58" s="87" t="n">
        <v>323.1</v>
      </c>
      <c r="K58" s="88" t="n">
        <v>0</v>
      </c>
      <c r="L58" s="84" t="n"/>
    </row>
    <row r="59">
      <c r="A59" s="83" t="n">
        <v>45311</v>
      </c>
      <c r="B59" s="84" t="inlineStr">
        <is>
          <t>Warehouse A</t>
        </is>
      </c>
      <c r="C59" s="84" t="inlineStr">
        <is>
          <t>Early</t>
        </is>
      </c>
      <c r="D59" s="85" t="n">
        <v>118</v>
      </c>
      <c r="E59" s="85" t="n">
        <v>117</v>
      </c>
      <c r="F59" s="85" t="n">
        <v>324</v>
      </c>
      <c r="G59" s="85" t="n">
        <v>318</v>
      </c>
      <c r="H59" s="86" t="n">
        <v>9.9</v>
      </c>
      <c r="I59" s="85" t="n">
        <v>122</v>
      </c>
      <c r="J59" s="87" t="n">
        <v>388.55</v>
      </c>
      <c r="K59" s="88" t="n">
        <v>0</v>
      </c>
      <c r="L59" s="84" t="n"/>
    </row>
    <row r="60">
      <c r="A60" s="83" t="n">
        <v>45311</v>
      </c>
      <c r="B60" s="84" t="inlineStr">
        <is>
          <t>Warehouse B</t>
        </is>
      </c>
      <c r="C60" s="84" t="inlineStr">
        <is>
          <t>Late</t>
        </is>
      </c>
      <c r="D60" s="85" t="n">
        <v>87</v>
      </c>
      <c r="E60" s="85" t="n">
        <v>86</v>
      </c>
      <c r="F60" s="85" t="n">
        <v>240</v>
      </c>
      <c r="G60" s="85" t="n">
        <v>238</v>
      </c>
      <c r="H60" s="86" t="n">
        <v>7.8</v>
      </c>
      <c r="I60" s="85" t="n">
        <v>92</v>
      </c>
      <c r="J60" s="87" t="n">
        <v>302.25</v>
      </c>
      <c r="K60" s="88" t="n">
        <v>0</v>
      </c>
      <c r="L60" s="84" t="n"/>
    </row>
    <row r="61">
      <c r="A61" s="83" t="n">
        <v>45311</v>
      </c>
      <c r="B61" s="84" t="inlineStr">
        <is>
          <t>Production</t>
        </is>
      </c>
      <c r="C61" s="84" t="inlineStr">
        <is>
          <t>Night</t>
        </is>
      </c>
      <c r="D61" s="85" t="n">
        <v>54</v>
      </c>
      <c r="E61" s="85" t="n">
        <v>54</v>
      </c>
      <c r="F61" s="85" t="n">
        <v>151</v>
      </c>
      <c r="G61" s="85" t="n">
        <v>148</v>
      </c>
      <c r="H61" s="86" t="n">
        <v>4.6</v>
      </c>
      <c r="I61" s="85" t="n">
        <v>58</v>
      </c>
      <c r="J61" s="87" t="n">
        <v>180</v>
      </c>
      <c r="K61" s="88" t="n">
        <v>0</v>
      </c>
      <c r="L61" s="84" t="n"/>
    </row>
    <row r="62">
      <c r="A62" s="83" t="n">
        <v>45313</v>
      </c>
      <c r="B62" s="84" t="inlineStr">
        <is>
          <t>Warehouse A</t>
        </is>
      </c>
      <c r="C62" s="84" t="inlineStr">
        <is>
          <t>Early</t>
        </is>
      </c>
      <c r="D62" s="85" t="n">
        <v>166</v>
      </c>
      <c r="E62" s="85" t="n">
        <v>160</v>
      </c>
      <c r="F62" s="85" t="n">
        <v>460</v>
      </c>
      <c r="G62" s="85" t="n">
        <v>452</v>
      </c>
      <c r="H62" s="86" t="n">
        <v>14.2</v>
      </c>
      <c r="I62" s="85" t="n">
        <v>183</v>
      </c>
      <c r="J62" s="87" t="n">
        <v>555.2</v>
      </c>
      <c r="K62" s="88" t="n">
        <v>0</v>
      </c>
      <c r="L62" s="84" t="n"/>
    </row>
    <row r="63">
      <c r="A63" s="83" t="n">
        <v>45313</v>
      </c>
      <c r="B63" s="84" t="inlineStr">
        <is>
          <t>Warehouse B</t>
        </is>
      </c>
      <c r="C63" s="84" t="inlineStr">
        <is>
          <t>Late</t>
        </is>
      </c>
      <c r="D63" s="85" t="n">
        <v>146</v>
      </c>
      <c r="E63" s="85" t="n">
        <v>140</v>
      </c>
      <c r="F63" s="85" t="n">
        <v>357</v>
      </c>
      <c r="G63" s="85" t="n">
        <v>355</v>
      </c>
      <c r="H63" s="86" t="n">
        <v>12.3</v>
      </c>
      <c r="I63" s="85" t="n">
        <v>138</v>
      </c>
      <c r="J63" s="87" t="n">
        <v>482.35</v>
      </c>
      <c r="K63" s="88" t="n">
        <v>0</v>
      </c>
      <c r="L63" s="84" t="n"/>
    </row>
    <row r="64">
      <c r="A64" s="83" t="n">
        <v>45313</v>
      </c>
      <c r="B64" s="84" t="inlineStr">
        <is>
          <t>Production</t>
        </is>
      </c>
      <c r="C64" s="84" t="inlineStr">
        <is>
          <t>Night</t>
        </is>
      </c>
      <c r="D64" s="85" t="n">
        <v>82</v>
      </c>
      <c r="E64" s="85" t="n">
        <v>80</v>
      </c>
      <c r="F64" s="85" t="n">
        <v>207</v>
      </c>
      <c r="G64" s="85" t="n">
        <v>203</v>
      </c>
      <c r="H64" s="86" t="n">
        <v>7</v>
      </c>
      <c r="I64" s="85" t="n">
        <v>87</v>
      </c>
      <c r="J64" s="87" t="n">
        <v>273.8</v>
      </c>
      <c r="K64" s="88" t="n">
        <v>0</v>
      </c>
      <c r="L64" s="84" t="n"/>
    </row>
    <row r="65">
      <c r="A65" s="83" t="n">
        <v>45314</v>
      </c>
      <c r="B65" s="84" t="inlineStr">
        <is>
          <t>Warehouse A</t>
        </is>
      </c>
      <c r="C65" s="84" t="inlineStr">
        <is>
          <t>Early</t>
        </is>
      </c>
      <c r="D65" s="85" t="n">
        <v>158</v>
      </c>
      <c r="E65" s="85" t="n">
        <v>153</v>
      </c>
      <c r="F65" s="85" t="n">
        <v>434</v>
      </c>
      <c r="G65" s="85" t="n">
        <v>430</v>
      </c>
      <c r="H65" s="86" t="n">
        <v>13.2</v>
      </c>
      <c r="I65" s="85" t="n">
        <v>175</v>
      </c>
      <c r="J65" s="87" t="n">
        <v>518.5</v>
      </c>
      <c r="K65" s="88" t="n">
        <v>0</v>
      </c>
      <c r="L65" s="84" t="n"/>
    </row>
    <row r="66">
      <c r="A66" s="83" t="n">
        <v>45314</v>
      </c>
      <c r="B66" s="84" t="inlineStr">
        <is>
          <t>Warehouse B</t>
        </is>
      </c>
      <c r="C66" s="84" t="inlineStr">
        <is>
          <t>Late</t>
        </is>
      </c>
      <c r="D66" s="85" t="n">
        <v>135</v>
      </c>
      <c r="E66" s="85" t="n">
        <v>124</v>
      </c>
      <c r="F66" s="85" t="n">
        <v>353</v>
      </c>
      <c r="G66" s="85" t="n">
        <v>351</v>
      </c>
      <c r="H66" s="86" t="n">
        <v>11.3</v>
      </c>
      <c r="I66" s="85" t="n">
        <v>131</v>
      </c>
      <c r="J66" s="87" t="n">
        <v>443.7</v>
      </c>
      <c r="K66" s="88" t="n">
        <v>0</v>
      </c>
      <c r="L66" s="84" t="n"/>
    </row>
    <row r="67">
      <c r="A67" s="83" t="n">
        <v>45314</v>
      </c>
      <c r="B67" s="84" t="inlineStr">
        <is>
          <t>Production</t>
        </is>
      </c>
      <c r="C67" s="84" t="inlineStr">
        <is>
          <t>Night</t>
        </is>
      </c>
      <c r="D67" s="85" t="n">
        <v>90</v>
      </c>
      <c r="E67" s="85" t="n">
        <v>88</v>
      </c>
      <c r="F67" s="85" t="n">
        <v>226</v>
      </c>
      <c r="G67" s="85" t="n">
        <v>225</v>
      </c>
      <c r="H67" s="86" t="n">
        <v>8.4</v>
      </c>
      <c r="I67" s="85" t="n">
        <v>83</v>
      </c>
      <c r="J67" s="87" t="n">
        <v>323.1</v>
      </c>
      <c r="K67" s="88" t="n">
        <v>0</v>
      </c>
      <c r="L67" s="84" t="n"/>
    </row>
    <row r="68">
      <c r="A68" s="83" t="n">
        <v>45315</v>
      </c>
      <c r="B68" s="84" t="inlineStr">
        <is>
          <t>Warehouse A</t>
        </is>
      </c>
      <c r="C68" s="84" t="inlineStr">
        <is>
          <t>Early</t>
        </is>
      </c>
      <c r="D68" s="85" t="n">
        <v>178</v>
      </c>
      <c r="E68" s="85" t="n">
        <v>170</v>
      </c>
      <c r="F68" s="85" t="n">
        <v>464</v>
      </c>
      <c r="G68" s="85" t="n">
        <v>460</v>
      </c>
      <c r="H68" s="86" t="n">
        <v>16</v>
      </c>
      <c r="I68" s="85" t="n">
        <v>170</v>
      </c>
      <c r="J68" s="87" t="n">
        <v>619.7</v>
      </c>
      <c r="K68" s="88" t="n">
        <v>0</v>
      </c>
      <c r="L68" s="84" t="n"/>
    </row>
    <row r="69">
      <c r="A69" s="83" t="n">
        <v>45315</v>
      </c>
      <c r="B69" s="84" t="inlineStr">
        <is>
          <t>Warehouse B</t>
        </is>
      </c>
      <c r="C69" s="84" t="inlineStr">
        <is>
          <t>Late</t>
        </is>
      </c>
      <c r="D69" s="85" t="n">
        <v>121</v>
      </c>
      <c r="E69" s="85" t="n">
        <v>116</v>
      </c>
      <c r="F69" s="85" t="n">
        <v>335</v>
      </c>
      <c r="G69" s="85" t="n">
        <v>330</v>
      </c>
      <c r="H69" s="86" t="n">
        <v>10.7</v>
      </c>
      <c r="I69" s="85" t="n">
        <v>127</v>
      </c>
      <c r="J69" s="87" t="n">
        <v>415.7</v>
      </c>
      <c r="K69" s="88" t="n">
        <v>0</v>
      </c>
      <c r="L69" s="84" t="n"/>
    </row>
    <row r="70">
      <c r="A70" s="83" t="n">
        <v>45315</v>
      </c>
      <c r="B70" s="84" t="inlineStr">
        <is>
          <t>Production</t>
        </is>
      </c>
      <c r="C70" s="84" t="inlineStr">
        <is>
          <t>Night</t>
        </is>
      </c>
      <c r="D70" s="85" t="n">
        <v>84</v>
      </c>
      <c r="E70" s="85" t="n">
        <v>80</v>
      </c>
      <c r="F70" s="85" t="n">
        <v>204</v>
      </c>
      <c r="G70" s="85" t="n">
        <v>200</v>
      </c>
      <c r="H70" s="86" t="n">
        <v>7.3</v>
      </c>
      <c r="I70" s="85" t="n">
        <v>80</v>
      </c>
      <c r="J70" s="87" t="n">
        <v>284.55</v>
      </c>
      <c r="K70" s="88" t="n">
        <v>0</v>
      </c>
      <c r="L70" s="84" t="n"/>
    </row>
    <row r="71">
      <c r="A71" s="83" t="n">
        <v>45316</v>
      </c>
      <c r="B71" s="84" t="inlineStr">
        <is>
          <t>Warehouse A</t>
        </is>
      </c>
      <c r="C71" s="84" t="inlineStr">
        <is>
          <t>Early</t>
        </is>
      </c>
      <c r="D71" s="85" t="n">
        <v>164</v>
      </c>
      <c r="E71" s="85" t="n">
        <v>161</v>
      </c>
      <c r="F71" s="85" t="n">
        <v>413</v>
      </c>
      <c r="G71" s="85" t="n">
        <v>405</v>
      </c>
      <c r="H71" s="86" t="n">
        <v>14.9</v>
      </c>
      <c r="I71" s="85" t="n">
        <v>170</v>
      </c>
      <c r="J71" s="87" t="n">
        <v>575.95</v>
      </c>
      <c r="K71" s="88" t="n">
        <v>0</v>
      </c>
      <c r="L71" s="84" t="n"/>
    </row>
    <row r="72">
      <c r="A72" s="83" t="n">
        <v>45316</v>
      </c>
      <c r="B72" s="84" t="inlineStr">
        <is>
          <t>Warehouse B</t>
        </is>
      </c>
      <c r="C72" s="84" t="inlineStr">
        <is>
          <t>Late</t>
        </is>
      </c>
      <c r="D72" s="85" t="n">
        <v>125</v>
      </c>
      <c r="E72" s="85" t="n">
        <v>120</v>
      </c>
      <c r="F72" s="85" t="n">
        <v>321</v>
      </c>
      <c r="G72" s="85" t="n">
        <v>317</v>
      </c>
      <c r="H72" s="86" t="n">
        <v>10.5</v>
      </c>
      <c r="I72" s="85" t="n">
        <v>127</v>
      </c>
      <c r="J72" s="87" t="n">
        <v>412</v>
      </c>
      <c r="K72" s="88" t="n">
        <v>0</v>
      </c>
      <c r="L72" s="84" t="n"/>
    </row>
    <row r="73">
      <c r="A73" s="83" t="n">
        <v>45316</v>
      </c>
      <c r="B73" s="84" t="inlineStr">
        <is>
          <t>Production</t>
        </is>
      </c>
      <c r="C73" s="84" t="inlineStr">
        <is>
          <t>Night</t>
        </is>
      </c>
      <c r="D73" s="85" t="n">
        <v>87</v>
      </c>
      <c r="E73" s="85" t="n">
        <v>83</v>
      </c>
      <c r="F73" s="85" t="n">
        <v>228</v>
      </c>
      <c r="G73" s="85" t="n">
        <v>224</v>
      </c>
      <c r="H73" s="86" t="n">
        <v>8.300000000000001</v>
      </c>
      <c r="I73" s="85" t="n">
        <v>80</v>
      </c>
      <c r="J73" s="87" t="n">
        <v>318</v>
      </c>
      <c r="K73" s="88" t="n">
        <v>0</v>
      </c>
      <c r="L73" s="84" t="n"/>
    </row>
    <row r="74">
      <c r="A74" s="83" t="n">
        <v>45317</v>
      </c>
      <c r="B74" s="84" t="inlineStr">
        <is>
          <t>Warehouse A</t>
        </is>
      </c>
      <c r="C74" s="84" t="inlineStr">
        <is>
          <t>Early</t>
        </is>
      </c>
      <c r="D74" s="85" t="n">
        <v>174</v>
      </c>
      <c r="E74" s="85" t="n">
        <v>163</v>
      </c>
      <c r="F74" s="85" t="n">
        <v>450</v>
      </c>
      <c r="G74" s="85" t="n">
        <v>442</v>
      </c>
      <c r="H74" s="86" t="n">
        <v>15.6</v>
      </c>
      <c r="I74" s="85" t="n">
        <v>177</v>
      </c>
      <c r="J74" s="87" t="n">
        <v>604.5</v>
      </c>
      <c r="K74" s="88" t="n">
        <v>0</v>
      </c>
      <c r="L74" s="84" t="n"/>
    </row>
    <row r="75">
      <c r="A75" s="83" t="n">
        <v>45317</v>
      </c>
      <c r="B75" s="84" t="inlineStr">
        <is>
          <t>Warehouse B</t>
        </is>
      </c>
      <c r="C75" s="84" t="inlineStr">
        <is>
          <t>Late</t>
        </is>
      </c>
      <c r="D75" s="85" t="n">
        <v>132</v>
      </c>
      <c r="E75" s="85" t="n">
        <v>130</v>
      </c>
      <c r="F75" s="85" t="n">
        <v>326</v>
      </c>
      <c r="G75" s="85" t="n">
        <v>320</v>
      </c>
      <c r="H75" s="86" t="n">
        <v>12.4</v>
      </c>
      <c r="I75" s="85" t="n">
        <v>133</v>
      </c>
      <c r="J75" s="87" t="n">
        <v>476.4</v>
      </c>
      <c r="K75" s="88" t="n">
        <v>0</v>
      </c>
      <c r="L75" s="84" t="n"/>
    </row>
    <row r="76">
      <c r="A76" s="83" t="n">
        <v>45317</v>
      </c>
      <c r="B76" s="84" t="inlineStr">
        <is>
          <t>Production</t>
        </is>
      </c>
      <c r="C76" s="84" t="inlineStr">
        <is>
          <t>Night</t>
        </is>
      </c>
      <c r="D76" s="85" t="n">
        <v>86</v>
      </c>
      <c r="E76" s="85" t="n">
        <v>81</v>
      </c>
      <c r="F76" s="85" t="n">
        <v>232</v>
      </c>
      <c r="G76" s="85" t="n">
        <v>231</v>
      </c>
      <c r="H76" s="86" t="n">
        <v>7.5</v>
      </c>
      <c r="I76" s="85" t="n">
        <v>83</v>
      </c>
      <c r="J76" s="87" t="n">
        <v>292.15</v>
      </c>
      <c r="K76" s="88" t="n">
        <v>0</v>
      </c>
      <c r="L76" s="84" t="n"/>
    </row>
    <row r="77">
      <c r="A77" s="83" t="n">
        <v>45318</v>
      </c>
      <c r="B77" s="84" t="inlineStr">
        <is>
          <t>Warehouse A</t>
        </is>
      </c>
      <c r="C77" s="84" t="inlineStr">
        <is>
          <t>Early</t>
        </is>
      </c>
      <c r="D77" s="85" t="n">
        <v>115</v>
      </c>
      <c r="E77" s="85" t="n">
        <v>112</v>
      </c>
      <c r="F77" s="85" t="n">
        <v>298</v>
      </c>
      <c r="G77" s="85" t="n">
        <v>294</v>
      </c>
      <c r="H77" s="86" t="n">
        <v>9.699999999999999</v>
      </c>
      <c r="I77" s="85" t="n">
        <v>122</v>
      </c>
      <c r="J77" s="87" t="n">
        <v>380.3</v>
      </c>
      <c r="K77" s="88" t="n">
        <v>0</v>
      </c>
      <c r="L77" s="84" t="n"/>
    </row>
    <row r="78">
      <c r="A78" s="83" t="n">
        <v>45318</v>
      </c>
      <c r="B78" s="84" t="inlineStr">
        <is>
          <t>Warehouse B</t>
        </is>
      </c>
      <c r="C78" s="84" t="inlineStr">
        <is>
          <t>Late</t>
        </is>
      </c>
      <c r="D78" s="85" t="n">
        <v>90</v>
      </c>
      <c r="E78" s="85" t="n">
        <v>86</v>
      </c>
      <c r="F78" s="85" t="n">
        <v>241</v>
      </c>
      <c r="G78" s="85" t="n">
        <v>237</v>
      </c>
      <c r="H78" s="86" t="n">
        <v>8</v>
      </c>
      <c r="I78" s="85" t="n">
        <v>92</v>
      </c>
      <c r="J78" s="87" t="n">
        <v>310.5</v>
      </c>
      <c r="K78" s="88" t="n">
        <v>0</v>
      </c>
      <c r="L78" s="84" t="n"/>
    </row>
    <row r="79">
      <c r="A79" s="83" t="n">
        <v>45318</v>
      </c>
      <c r="B79" s="84" t="inlineStr">
        <is>
          <t>Production</t>
        </is>
      </c>
      <c r="C79" s="84" t="inlineStr">
        <is>
          <t>Night</t>
        </is>
      </c>
      <c r="D79" s="85" t="n">
        <v>60</v>
      </c>
      <c r="E79" s="85" t="n">
        <v>60</v>
      </c>
      <c r="F79" s="85" t="n">
        <v>162</v>
      </c>
      <c r="G79" s="85" t="n">
        <v>160</v>
      </c>
      <c r="H79" s="86" t="n">
        <v>5.6</v>
      </c>
      <c r="I79" s="85" t="n">
        <v>58</v>
      </c>
      <c r="J79" s="87" t="n">
        <v>215.4</v>
      </c>
      <c r="K79" s="88" t="n">
        <v>0</v>
      </c>
      <c r="L79" s="84" t="n"/>
    </row>
    <row r="80">
      <c r="A80" s="83" t="n">
        <v>45320</v>
      </c>
      <c r="B80" s="84" t="inlineStr">
        <is>
          <t>Warehouse A</t>
        </is>
      </c>
      <c r="C80" s="84" t="inlineStr">
        <is>
          <t>Early</t>
        </is>
      </c>
      <c r="D80" s="85" t="n">
        <v>172</v>
      </c>
      <c r="E80" s="85" t="n">
        <v>169</v>
      </c>
      <c r="F80" s="85" t="n">
        <v>416</v>
      </c>
      <c r="G80" s="85" t="n">
        <v>410</v>
      </c>
      <c r="H80" s="86" t="n">
        <v>15.8</v>
      </c>
      <c r="I80" s="85" t="n">
        <v>184</v>
      </c>
      <c r="J80" s="87" t="n">
        <v>609.5</v>
      </c>
      <c r="K80" s="88" t="n">
        <v>0</v>
      </c>
      <c r="L80" s="84" t="n"/>
    </row>
    <row r="81">
      <c r="A81" s="83" t="n">
        <v>45320</v>
      </c>
      <c r="B81" s="84" t="inlineStr">
        <is>
          <t>Warehouse B</t>
        </is>
      </c>
      <c r="C81" s="84" t="inlineStr">
        <is>
          <t>Late</t>
        </is>
      </c>
      <c r="D81" s="85" t="n">
        <v>136</v>
      </c>
      <c r="E81" s="85" t="n">
        <v>132</v>
      </c>
      <c r="F81" s="85" t="n">
        <v>380</v>
      </c>
      <c r="G81" s="85" t="n">
        <v>372</v>
      </c>
      <c r="H81" s="86" t="n">
        <v>11.9</v>
      </c>
      <c r="I81" s="85" t="n">
        <v>138</v>
      </c>
      <c r="J81" s="87" t="n">
        <v>463.25</v>
      </c>
      <c r="K81" s="88" t="n">
        <v>0</v>
      </c>
      <c r="L81" s="84" t="n"/>
    </row>
    <row r="82">
      <c r="A82" s="83" t="n">
        <v>45320</v>
      </c>
      <c r="B82" s="84" t="inlineStr">
        <is>
          <t>Production</t>
        </is>
      </c>
      <c r="C82" s="84" t="inlineStr">
        <is>
          <t>Night</t>
        </is>
      </c>
      <c r="D82" s="85" t="n">
        <v>93</v>
      </c>
      <c r="E82" s="85" t="n">
        <v>87</v>
      </c>
      <c r="F82" s="85" t="n">
        <v>242</v>
      </c>
      <c r="G82" s="85" t="n">
        <v>237</v>
      </c>
      <c r="H82" s="86" t="n">
        <v>7.9</v>
      </c>
      <c r="I82" s="85" t="n">
        <v>87</v>
      </c>
      <c r="J82" s="87" t="n">
        <v>309.3</v>
      </c>
      <c r="K82" s="88" t="n">
        <v>0</v>
      </c>
      <c r="L82" s="84" t="n"/>
    </row>
    <row r="83">
      <c r="A83" s="83" t="n">
        <v>45321</v>
      </c>
      <c r="B83" s="84" t="inlineStr">
        <is>
          <t>Warehouse A</t>
        </is>
      </c>
      <c r="C83" s="84" t="inlineStr">
        <is>
          <t>Early</t>
        </is>
      </c>
      <c r="D83" s="85" t="n">
        <v>189</v>
      </c>
      <c r="E83" s="85" t="n">
        <v>182</v>
      </c>
      <c r="F83" s="85" t="n">
        <v>473</v>
      </c>
      <c r="G83" s="85" t="n">
        <v>464</v>
      </c>
      <c r="H83" s="86" t="n">
        <v>17.3</v>
      </c>
      <c r="I83" s="85" t="n">
        <v>175</v>
      </c>
      <c r="J83" s="87" t="n">
        <v>667.8</v>
      </c>
      <c r="K83" s="88" t="n">
        <v>0</v>
      </c>
      <c r="L83" s="84" t="n"/>
    </row>
    <row r="84">
      <c r="A84" s="83" t="n">
        <v>45321</v>
      </c>
      <c r="B84" s="84" t="inlineStr">
        <is>
          <t>Warehouse B</t>
        </is>
      </c>
      <c r="C84" s="84" t="inlineStr">
        <is>
          <t>Late</t>
        </is>
      </c>
      <c r="D84" s="85" t="n">
        <v>138</v>
      </c>
      <c r="E84" s="85" t="n">
        <v>129</v>
      </c>
      <c r="F84" s="85" t="n">
        <v>346</v>
      </c>
      <c r="G84" s="85" t="n">
        <v>341</v>
      </c>
      <c r="H84" s="86" t="n">
        <v>13</v>
      </c>
      <c r="I84" s="85" t="n">
        <v>131</v>
      </c>
      <c r="J84" s="87" t="n">
        <v>499.2</v>
      </c>
      <c r="K84" s="88" t="n">
        <v>0</v>
      </c>
      <c r="L84" s="84" t="n"/>
    </row>
    <row r="85">
      <c r="A85" s="83" t="n">
        <v>45321</v>
      </c>
      <c r="B85" s="84" t="inlineStr">
        <is>
          <t>Production</t>
        </is>
      </c>
      <c r="C85" s="84" t="inlineStr">
        <is>
          <t>Night</t>
        </is>
      </c>
      <c r="D85" s="85" t="n">
        <v>79</v>
      </c>
      <c r="E85" s="85" t="n">
        <v>75</v>
      </c>
      <c r="F85" s="85" t="n">
        <v>194</v>
      </c>
      <c r="G85" s="85" t="n">
        <v>192</v>
      </c>
      <c r="H85" s="86" t="n">
        <v>7.3</v>
      </c>
      <c r="I85" s="85" t="n">
        <v>83</v>
      </c>
      <c r="J85" s="87" t="n">
        <v>281.3</v>
      </c>
      <c r="K85" s="88" t="n">
        <v>0</v>
      </c>
      <c r="L85" s="84" t="n"/>
    </row>
    <row r="86">
      <c r="A86" s="83" t="n">
        <v>45322</v>
      </c>
      <c r="B86" s="84" t="inlineStr">
        <is>
          <t>Warehouse A</t>
        </is>
      </c>
      <c r="C86" s="84" t="inlineStr">
        <is>
          <t>Early</t>
        </is>
      </c>
      <c r="D86" s="85" t="n">
        <v>177</v>
      </c>
      <c r="E86" s="85" t="n">
        <v>173</v>
      </c>
      <c r="F86" s="85" t="n">
        <v>463</v>
      </c>
      <c r="G86" s="85" t="n">
        <v>458</v>
      </c>
      <c r="H86" s="86" t="n">
        <v>15.9</v>
      </c>
      <c r="I86" s="85" t="n">
        <v>170</v>
      </c>
      <c r="J86" s="87" t="n">
        <v>615.9</v>
      </c>
      <c r="K86" s="88" t="n">
        <v>0</v>
      </c>
      <c r="L86" s="84" t="n"/>
    </row>
    <row r="87">
      <c r="A87" s="83" t="n">
        <v>45322</v>
      </c>
      <c r="B87" s="84" t="inlineStr">
        <is>
          <t>Warehouse B</t>
        </is>
      </c>
      <c r="C87" s="84" t="inlineStr">
        <is>
          <t>Late</t>
        </is>
      </c>
      <c r="D87" s="85" t="n">
        <v>125</v>
      </c>
      <c r="E87" s="85" t="n">
        <v>123</v>
      </c>
      <c r="F87" s="85" t="n">
        <v>335</v>
      </c>
      <c r="G87" s="85" t="n">
        <v>329</v>
      </c>
      <c r="H87" s="86" t="n">
        <v>10.6</v>
      </c>
      <c r="I87" s="85" t="n">
        <v>128</v>
      </c>
      <c r="J87" s="87" t="n">
        <v>415.15</v>
      </c>
      <c r="K87" s="88" t="n">
        <v>0</v>
      </c>
      <c r="L87" s="84" t="n"/>
    </row>
    <row r="88">
      <c r="A88" s="83" t="n">
        <v>45322</v>
      </c>
      <c r="B88" s="84" t="inlineStr">
        <is>
          <t>Production</t>
        </is>
      </c>
      <c r="C88" s="84" t="inlineStr">
        <is>
          <t>Night</t>
        </is>
      </c>
      <c r="D88" s="85" t="n">
        <v>78</v>
      </c>
      <c r="E88" s="85" t="n">
        <v>76</v>
      </c>
      <c r="F88" s="85" t="n">
        <v>211</v>
      </c>
      <c r="G88" s="85" t="n">
        <v>208</v>
      </c>
      <c r="H88" s="86" t="n">
        <v>6.6</v>
      </c>
      <c r="I88" s="85" t="n">
        <v>80</v>
      </c>
      <c r="J88" s="87" t="n">
        <v>258.6</v>
      </c>
      <c r="K88" s="88" t="n">
        <v>0</v>
      </c>
      <c r="L88" s="84" t="n"/>
    </row>
    <row r="89">
      <c r="A89" s="83" t="n">
        <v>45323</v>
      </c>
      <c r="B89" s="84" t="inlineStr">
        <is>
          <t>Warehouse A</t>
        </is>
      </c>
      <c r="C89" s="84" t="inlineStr">
        <is>
          <t>Early</t>
        </is>
      </c>
      <c r="D89" s="85" t="n">
        <v>169</v>
      </c>
      <c r="E89" s="85" t="n">
        <v>163</v>
      </c>
      <c r="F89" s="85" t="n">
        <v>446</v>
      </c>
      <c r="G89" s="85" t="n">
        <v>437</v>
      </c>
      <c r="H89" s="86" t="n">
        <v>15.6</v>
      </c>
      <c r="I89" s="85" t="n">
        <v>172</v>
      </c>
      <c r="J89" s="87" t="n">
        <v>601.25</v>
      </c>
      <c r="K89" s="88" t="n">
        <v>0</v>
      </c>
      <c r="L89" s="84" t="n"/>
    </row>
    <row r="90">
      <c r="A90" s="83" t="n">
        <v>45323</v>
      </c>
      <c r="B90" s="84" t="inlineStr">
        <is>
          <t>Warehouse B</t>
        </is>
      </c>
      <c r="C90" s="84" t="inlineStr">
        <is>
          <t>Late</t>
        </is>
      </c>
      <c r="D90" s="85" t="n">
        <v>127</v>
      </c>
      <c r="E90" s="85" t="n">
        <v>124</v>
      </c>
      <c r="F90" s="85" t="n">
        <v>339</v>
      </c>
      <c r="G90" s="85" t="n">
        <v>335</v>
      </c>
      <c r="H90" s="86" t="n">
        <v>11.4</v>
      </c>
      <c r="I90" s="85" t="n">
        <v>129</v>
      </c>
      <c r="J90" s="87" t="n">
        <v>441.65</v>
      </c>
      <c r="K90" s="88" t="n">
        <v>0</v>
      </c>
      <c r="L90" s="84" t="n"/>
    </row>
    <row r="91">
      <c r="A91" s="83" t="n">
        <v>45323</v>
      </c>
      <c r="B91" s="84" t="inlineStr">
        <is>
          <t>Production</t>
        </is>
      </c>
      <c r="C91" s="84" t="inlineStr">
        <is>
          <t>Night</t>
        </is>
      </c>
      <c r="D91" s="85" t="n">
        <v>81</v>
      </c>
      <c r="E91" s="85" t="n">
        <v>79</v>
      </c>
      <c r="F91" s="85" t="n">
        <v>195</v>
      </c>
      <c r="G91" s="85" t="n">
        <v>193</v>
      </c>
      <c r="H91" s="86" t="n">
        <v>7.3</v>
      </c>
      <c r="I91" s="85" t="n">
        <v>81</v>
      </c>
      <c r="J91" s="87" t="n">
        <v>282.6</v>
      </c>
      <c r="K91" s="88" t="n">
        <v>0</v>
      </c>
      <c r="L91" s="84" t="n"/>
    </row>
    <row r="92">
      <c r="A92" s="83" t="n">
        <v>45324</v>
      </c>
      <c r="B92" s="84" t="inlineStr">
        <is>
          <t>Warehouse A</t>
        </is>
      </c>
      <c r="C92" s="84" t="inlineStr">
        <is>
          <t>Early</t>
        </is>
      </c>
      <c r="D92" s="85" t="n">
        <v>162</v>
      </c>
      <c r="E92" s="85" t="n">
        <v>155</v>
      </c>
      <c r="F92" s="85" t="n">
        <v>419</v>
      </c>
      <c r="G92" s="85" t="n">
        <v>412</v>
      </c>
      <c r="H92" s="86" t="n">
        <v>15.3</v>
      </c>
      <c r="I92" s="85" t="n">
        <v>179</v>
      </c>
      <c r="J92" s="87" t="n">
        <v>587.25</v>
      </c>
      <c r="K92" s="88" t="n">
        <v>0</v>
      </c>
      <c r="L92" s="84" t="n"/>
    </row>
    <row r="93">
      <c r="A93" s="83" t="n">
        <v>45324</v>
      </c>
      <c r="B93" s="84" t="inlineStr">
        <is>
          <t>Warehouse B</t>
        </is>
      </c>
      <c r="C93" s="84" t="inlineStr">
        <is>
          <t>Late</t>
        </is>
      </c>
      <c r="D93" s="85" t="n">
        <v>126</v>
      </c>
      <c r="E93" s="85" t="n">
        <v>119</v>
      </c>
      <c r="F93" s="85" t="n">
        <v>322</v>
      </c>
      <c r="G93" s="85" t="n">
        <v>320</v>
      </c>
      <c r="H93" s="86" t="n">
        <v>10.8</v>
      </c>
      <c r="I93" s="85" t="n">
        <v>134</v>
      </c>
      <c r="J93" s="87" t="n">
        <v>422.1</v>
      </c>
      <c r="K93" s="88" t="n">
        <v>0</v>
      </c>
      <c r="L93" s="84" t="n"/>
    </row>
    <row r="94">
      <c r="A94" s="83" t="n">
        <v>45324</v>
      </c>
      <c r="B94" s="84" t="inlineStr">
        <is>
          <t>Production</t>
        </is>
      </c>
      <c r="C94" s="84" t="inlineStr">
        <is>
          <t>Night</t>
        </is>
      </c>
      <c r="D94" s="85" t="n">
        <v>80</v>
      </c>
      <c r="E94" s="85" t="n">
        <v>77</v>
      </c>
      <c r="F94" s="85" t="n">
        <v>209</v>
      </c>
      <c r="G94" s="85" t="n">
        <v>206</v>
      </c>
      <c r="H94" s="86" t="n">
        <v>6.6</v>
      </c>
      <c r="I94" s="85" t="n">
        <v>84</v>
      </c>
      <c r="J94" s="87" t="n">
        <v>259.9</v>
      </c>
      <c r="K94" s="88" t="n">
        <v>0</v>
      </c>
      <c r="L94" s="84" t="n"/>
    </row>
    <row r="95">
      <c r="A95" s="83" t="n">
        <v>45325</v>
      </c>
      <c r="B95" s="84" t="inlineStr">
        <is>
          <t>Warehouse A</t>
        </is>
      </c>
      <c r="C95" s="84" t="inlineStr">
        <is>
          <t>Early</t>
        </is>
      </c>
      <c r="D95" s="85" t="n">
        <v>128</v>
      </c>
      <c r="E95" s="85" t="n">
        <v>124</v>
      </c>
      <c r="F95" s="85" t="n">
        <v>346</v>
      </c>
      <c r="G95" s="85" t="n">
        <v>339</v>
      </c>
      <c r="H95" s="86" t="n">
        <v>10.7</v>
      </c>
      <c r="I95" s="85" t="n">
        <v>124</v>
      </c>
      <c r="J95" s="87" t="n">
        <v>420.25</v>
      </c>
      <c r="K95" s="88" t="n">
        <v>0</v>
      </c>
      <c r="L95" s="84" t="n"/>
    </row>
    <row r="96">
      <c r="A96" s="83" t="n">
        <v>45325</v>
      </c>
      <c r="B96" s="84" t="inlineStr">
        <is>
          <t>Warehouse B</t>
        </is>
      </c>
      <c r="C96" s="84" t="inlineStr">
        <is>
          <t>Late</t>
        </is>
      </c>
      <c r="D96" s="85" t="n">
        <v>84</v>
      </c>
      <c r="E96" s="85" t="n">
        <v>81</v>
      </c>
      <c r="F96" s="85" t="n">
        <v>224</v>
      </c>
      <c r="G96" s="85" t="n">
        <v>221</v>
      </c>
      <c r="H96" s="86" t="n">
        <v>7.4</v>
      </c>
      <c r="I96" s="85" t="n">
        <v>93</v>
      </c>
      <c r="J96" s="87" t="n">
        <v>287.7</v>
      </c>
      <c r="K96" s="88" t="n">
        <v>0</v>
      </c>
      <c r="L96" s="84" t="n"/>
    </row>
    <row r="97">
      <c r="A97" s="83" t="n">
        <v>45325</v>
      </c>
      <c r="B97" s="84" t="inlineStr">
        <is>
          <t>Production</t>
        </is>
      </c>
      <c r="C97" s="84" t="inlineStr">
        <is>
          <t>Night</t>
        </is>
      </c>
      <c r="D97" s="85" t="n">
        <v>61</v>
      </c>
      <c r="E97" s="85" t="n">
        <v>59</v>
      </c>
      <c r="F97" s="85" t="n">
        <v>161</v>
      </c>
      <c r="G97" s="85" t="n">
        <v>158</v>
      </c>
      <c r="H97" s="86" t="n">
        <v>5.2</v>
      </c>
      <c r="I97" s="85" t="n">
        <v>58</v>
      </c>
      <c r="J97" s="87" t="n">
        <v>203.45</v>
      </c>
      <c r="K97" s="88" t="n">
        <v>0</v>
      </c>
      <c r="L97" s="84" t="n"/>
    </row>
    <row r="98">
      <c r="A98" s="83" t="n">
        <v>45327</v>
      </c>
      <c r="B98" s="84" t="inlineStr">
        <is>
          <t>Warehouse A</t>
        </is>
      </c>
      <c r="C98" s="84" t="inlineStr">
        <is>
          <t>Early</t>
        </is>
      </c>
      <c r="D98" s="85" t="n">
        <v>198</v>
      </c>
      <c r="E98" s="85" t="n">
        <v>192</v>
      </c>
      <c r="F98" s="85" t="n">
        <v>477</v>
      </c>
      <c r="G98" s="85" t="n">
        <v>470</v>
      </c>
      <c r="H98" s="86" t="n">
        <v>18</v>
      </c>
      <c r="I98" s="85" t="n">
        <v>186</v>
      </c>
      <c r="J98" s="87" t="n">
        <v>695.7</v>
      </c>
      <c r="K98" s="88" t="n">
        <v>0</v>
      </c>
      <c r="L98" s="84" t="n"/>
    </row>
    <row r="99">
      <c r="A99" s="83" t="n">
        <v>45327</v>
      </c>
      <c r="B99" s="84" t="inlineStr">
        <is>
          <t>Warehouse B</t>
        </is>
      </c>
      <c r="C99" s="84" t="inlineStr">
        <is>
          <t>Late</t>
        </is>
      </c>
      <c r="D99" s="85" t="n">
        <v>152</v>
      </c>
      <c r="E99" s="85" t="n">
        <v>143</v>
      </c>
      <c r="F99" s="85" t="n">
        <v>369</v>
      </c>
      <c r="G99" s="85" t="n">
        <v>366</v>
      </c>
      <c r="H99" s="86" t="n">
        <v>13.1</v>
      </c>
      <c r="I99" s="85" t="n">
        <v>139</v>
      </c>
      <c r="J99" s="87" t="n">
        <v>511.45</v>
      </c>
      <c r="K99" s="88" t="n">
        <v>0</v>
      </c>
      <c r="L99" s="84" t="n"/>
    </row>
    <row r="100">
      <c r="A100" s="83" t="n">
        <v>45327</v>
      </c>
      <c r="B100" s="84" t="inlineStr">
        <is>
          <t>Production</t>
        </is>
      </c>
      <c r="C100" s="84" t="inlineStr">
        <is>
          <t>Night</t>
        </is>
      </c>
      <c r="D100" s="85" t="n">
        <v>81</v>
      </c>
      <c r="E100" s="85" t="n">
        <v>78</v>
      </c>
      <c r="F100" s="85" t="n">
        <v>214</v>
      </c>
      <c r="G100" s="85" t="n">
        <v>209</v>
      </c>
      <c r="H100" s="86" t="n">
        <v>7.6</v>
      </c>
      <c r="I100" s="85" t="n">
        <v>88</v>
      </c>
      <c r="J100" s="87" t="n">
        <v>292.05</v>
      </c>
      <c r="K100" s="88" t="n">
        <v>0</v>
      </c>
      <c r="L100" s="84" t="n"/>
    </row>
    <row r="101">
      <c r="A101" s="83" t="n">
        <v>45328</v>
      </c>
      <c r="B101" s="84" t="inlineStr">
        <is>
          <t>Warehouse A</t>
        </is>
      </c>
      <c r="C101" s="84" t="inlineStr">
        <is>
          <t>Early</t>
        </is>
      </c>
      <c r="D101" s="85" t="n">
        <v>187</v>
      </c>
      <c r="E101" s="85" t="n">
        <v>178</v>
      </c>
      <c r="F101" s="85" t="n">
        <v>477</v>
      </c>
      <c r="G101" s="85" t="n">
        <v>472</v>
      </c>
      <c r="H101" s="86" t="n">
        <v>16.6</v>
      </c>
      <c r="I101" s="85" t="n">
        <v>177</v>
      </c>
      <c r="J101" s="87" t="n">
        <v>644.45</v>
      </c>
      <c r="K101" s="88" t="n">
        <v>0</v>
      </c>
      <c r="L101" s="84" t="n"/>
    </row>
    <row r="102">
      <c r="A102" s="83" t="n">
        <v>45328</v>
      </c>
      <c r="B102" s="84" t="inlineStr">
        <is>
          <t>Warehouse B</t>
        </is>
      </c>
      <c r="C102" s="84" t="inlineStr">
        <is>
          <t>Late</t>
        </is>
      </c>
      <c r="D102" s="85" t="n">
        <v>142</v>
      </c>
      <c r="E102" s="85" t="n">
        <v>137</v>
      </c>
      <c r="F102" s="85" t="n">
        <v>395</v>
      </c>
      <c r="G102" s="85" t="n">
        <v>389</v>
      </c>
      <c r="H102" s="86" t="n">
        <v>12.4</v>
      </c>
      <c r="I102" s="85" t="n">
        <v>133</v>
      </c>
      <c r="J102" s="87" t="n">
        <v>482.9</v>
      </c>
      <c r="K102" s="88" t="n">
        <v>0</v>
      </c>
      <c r="L102" s="84" t="n"/>
    </row>
    <row r="103">
      <c r="A103" s="83" t="n">
        <v>45328</v>
      </c>
      <c r="B103" s="84" t="inlineStr">
        <is>
          <t>Production</t>
        </is>
      </c>
      <c r="C103" s="84" t="inlineStr">
        <is>
          <t>Night</t>
        </is>
      </c>
      <c r="D103" s="85" t="n">
        <v>87</v>
      </c>
      <c r="E103" s="85" t="n">
        <v>81</v>
      </c>
      <c r="F103" s="85" t="n">
        <v>242</v>
      </c>
      <c r="G103" s="85" t="n">
        <v>239</v>
      </c>
      <c r="H103" s="86" t="n">
        <v>8</v>
      </c>
      <c r="I103" s="85" t="n">
        <v>84</v>
      </c>
      <c r="J103" s="87" t="n">
        <v>308.55</v>
      </c>
      <c r="K103" s="88" t="n">
        <v>0</v>
      </c>
      <c r="L103" s="84" t="n"/>
    </row>
    <row r="104">
      <c r="A104" s="83" t="n">
        <v>45329</v>
      </c>
      <c r="B104" s="84" t="inlineStr">
        <is>
          <t>Warehouse A</t>
        </is>
      </c>
      <c r="C104" s="84" t="inlineStr">
        <is>
          <t>Early</t>
        </is>
      </c>
      <c r="D104" s="85" t="n">
        <v>173</v>
      </c>
      <c r="E104" s="85" t="n">
        <v>163</v>
      </c>
      <c r="F104" s="85" t="n">
        <v>466</v>
      </c>
      <c r="G104" s="85" t="n">
        <v>460</v>
      </c>
      <c r="H104" s="86" t="n">
        <v>15.8</v>
      </c>
      <c r="I104" s="85" t="n">
        <v>172</v>
      </c>
      <c r="J104" s="87" t="n">
        <v>610.15</v>
      </c>
      <c r="K104" s="88" t="n">
        <v>0</v>
      </c>
      <c r="L104" s="84" t="n"/>
    </row>
    <row r="105">
      <c r="A105" s="83" t="n">
        <v>45329</v>
      </c>
      <c r="B105" s="84" t="inlineStr">
        <is>
          <t>Warehouse B</t>
        </is>
      </c>
      <c r="C105" s="84" t="inlineStr">
        <is>
          <t>Late</t>
        </is>
      </c>
      <c r="D105" s="85" t="n">
        <v>138</v>
      </c>
      <c r="E105" s="85" t="n">
        <v>137</v>
      </c>
      <c r="F105" s="85" t="n">
        <v>345</v>
      </c>
      <c r="G105" s="85" t="n">
        <v>342</v>
      </c>
      <c r="H105" s="86" t="n">
        <v>12.3</v>
      </c>
      <c r="I105" s="85" t="n">
        <v>129</v>
      </c>
      <c r="J105" s="87" t="n">
        <v>477.15</v>
      </c>
      <c r="K105" s="88" t="n">
        <v>0</v>
      </c>
      <c r="L105" s="84" t="n"/>
    </row>
    <row r="106">
      <c r="A106" s="83" t="n">
        <v>45329</v>
      </c>
      <c r="B106" s="84" t="inlineStr">
        <is>
          <t>Production</t>
        </is>
      </c>
      <c r="C106" s="84" t="inlineStr">
        <is>
          <t>Night</t>
        </is>
      </c>
      <c r="D106" s="85" t="n">
        <v>79</v>
      </c>
      <c r="E106" s="85" t="n">
        <v>79</v>
      </c>
      <c r="F106" s="85" t="n">
        <v>195</v>
      </c>
      <c r="G106" s="85" t="n">
        <v>193</v>
      </c>
      <c r="H106" s="86" t="n">
        <v>7.3</v>
      </c>
      <c r="I106" s="85" t="n">
        <v>81</v>
      </c>
      <c r="J106" s="87" t="n">
        <v>281.3</v>
      </c>
      <c r="K106" s="88" t="n">
        <v>0</v>
      </c>
      <c r="L106" s="84" t="n"/>
    </row>
    <row r="107">
      <c r="A107" s="83" t="n">
        <v>45330</v>
      </c>
      <c r="B107" s="84" t="inlineStr">
        <is>
          <t>Warehouse A</t>
        </is>
      </c>
      <c r="C107" s="84" t="inlineStr">
        <is>
          <t>Early</t>
        </is>
      </c>
      <c r="D107" s="85" t="n">
        <v>167</v>
      </c>
      <c r="E107" s="85" t="n">
        <v>164</v>
      </c>
      <c r="F107" s="85" t="n">
        <v>419</v>
      </c>
      <c r="G107" s="85" t="n">
        <v>411</v>
      </c>
      <c r="H107" s="86" t="n">
        <v>15.8</v>
      </c>
      <c r="I107" s="85" t="n">
        <v>172</v>
      </c>
      <c r="J107" s="87" t="n">
        <v>606.25</v>
      </c>
      <c r="K107" s="88" t="n">
        <v>0</v>
      </c>
      <c r="L107" s="84" t="n"/>
    </row>
    <row r="108">
      <c r="A108" s="83" t="n">
        <v>45330</v>
      </c>
      <c r="B108" s="84" t="inlineStr">
        <is>
          <t>Warehouse B</t>
        </is>
      </c>
      <c r="C108" s="84" t="inlineStr">
        <is>
          <t>Late</t>
        </is>
      </c>
      <c r="D108" s="85" t="n">
        <v>118</v>
      </c>
      <c r="E108" s="85" t="n">
        <v>113</v>
      </c>
      <c r="F108" s="85" t="n">
        <v>319</v>
      </c>
      <c r="G108" s="85" t="n">
        <v>313</v>
      </c>
      <c r="H108" s="86" t="n">
        <v>10.2</v>
      </c>
      <c r="I108" s="85" t="n">
        <v>129</v>
      </c>
      <c r="J108" s="87" t="n">
        <v>398</v>
      </c>
      <c r="K108" s="88" t="n">
        <v>0</v>
      </c>
      <c r="L108" s="84" t="n"/>
    </row>
    <row r="109">
      <c r="A109" s="83" t="n">
        <v>45330</v>
      </c>
      <c r="B109" s="84" t="inlineStr">
        <is>
          <t>Production</t>
        </is>
      </c>
      <c r="C109" s="84" t="inlineStr">
        <is>
          <t>Night</t>
        </is>
      </c>
      <c r="D109" s="85" t="n">
        <v>81</v>
      </c>
      <c r="E109" s="85" t="n">
        <v>78</v>
      </c>
      <c r="F109" s="85" t="n">
        <v>202</v>
      </c>
      <c r="G109" s="85" t="n">
        <v>199</v>
      </c>
      <c r="H109" s="86" t="n">
        <v>7</v>
      </c>
      <c r="I109" s="85" t="n">
        <v>81</v>
      </c>
      <c r="J109" s="87" t="n">
        <v>273.15</v>
      </c>
      <c r="K109" s="88" t="n">
        <v>0</v>
      </c>
      <c r="L109" s="84" t="n"/>
    </row>
    <row r="110">
      <c r="A110" s="83" t="n">
        <v>45331</v>
      </c>
      <c r="B110" s="84" t="inlineStr">
        <is>
          <t>Warehouse A</t>
        </is>
      </c>
      <c r="C110" s="84" t="inlineStr">
        <is>
          <t>Early</t>
        </is>
      </c>
      <c r="D110" s="85" t="n">
        <v>182</v>
      </c>
      <c r="E110" s="85" t="n">
        <v>171</v>
      </c>
      <c r="F110" s="85" t="n">
        <v>468</v>
      </c>
      <c r="G110" s="85" t="n">
        <v>462</v>
      </c>
      <c r="H110" s="86" t="n">
        <v>15.6</v>
      </c>
      <c r="I110" s="85" t="n">
        <v>179</v>
      </c>
      <c r="J110" s="87" t="n">
        <v>609.7</v>
      </c>
      <c r="K110" s="88" t="n">
        <v>0</v>
      </c>
      <c r="L110" s="84" t="n"/>
    </row>
    <row r="111">
      <c r="A111" s="83" t="n">
        <v>45331</v>
      </c>
      <c r="B111" s="84" t="inlineStr">
        <is>
          <t>Warehouse B</t>
        </is>
      </c>
      <c r="C111" s="84" t="inlineStr">
        <is>
          <t>Late</t>
        </is>
      </c>
      <c r="D111" s="85" t="n">
        <v>140</v>
      </c>
      <c r="E111" s="85" t="n">
        <v>134</v>
      </c>
      <c r="F111" s="85" t="n">
        <v>343</v>
      </c>
      <c r="G111" s="85" t="n">
        <v>340</v>
      </c>
      <c r="H111" s="86" t="n">
        <v>12.9</v>
      </c>
      <c r="I111" s="85" t="n">
        <v>134</v>
      </c>
      <c r="J111" s="87" t="n">
        <v>497.35</v>
      </c>
      <c r="K111" s="88" t="n">
        <v>0</v>
      </c>
      <c r="L111" s="84" t="n"/>
    </row>
    <row r="112">
      <c r="A112" s="83" t="n">
        <v>45331</v>
      </c>
      <c r="B112" s="84" t="inlineStr">
        <is>
          <t>Production</t>
        </is>
      </c>
      <c r="C112" s="84" t="inlineStr">
        <is>
          <t>Night</t>
        </is>
      </c>
      <c r="D112" s="85" t="n">
        <v>85</v>
      </c>
      <c r="E112" s="85" t="n">
        <v>82</v>
      </c>
      <c r="F112" s="85" t="n">
        <v>211</v>
      </c>
      <c r="G112" s="85" t="n">
        <v>207</v>
      </c>
      <c r="H112" s="86" t="n">
        <v>7.5</v>
      </c>
      <c r="I112" s="85" t="n">
        <v>85</v>
      </c>
      <c r="J112" s="87" t="n">
        <v>291.5</v>
      </c>
      <c r="K112" s="88" t="n">
        <v>0</v>
      </c>
      <c r="L112" s="84" t="n"/>
    </row>
    <row r="113">
      <c r="A113" s="83" t="n">
        <v>45332</v>
      </c>
      <c r="B113" s="84" t="inlineStr">
        <is>
          <t>Warehouse A</t>
        </is>
      </c>
      <c r="C113" s="84" t="inlineStr">
        <is>
          <t>Early</t>
        </is>
      </c>
      <c r="D113" s="85" t="n">
        <v>136</v>
      </c>
      <c r="E113" s="85" t="n">
        <v>129</v>
      </c>
      <c r="F113" s="85" t="n">
        <v>332</v>
      </c>
      <c r="G113" s="85" t="n">
        <v>327</v>
      </c>
      <c r="H113" s="86" t="n">
        <v>12.6</v>
      </c>
      <c r="I113" s="85" t="n">
        <v>124</v>
      </c>
      <c r="J113" s="87" t="n">
        <v>485.3</v>
      </c>
      <c r="K113" s="88" t="n">
        <v>0</v>
      </c>
      <c r="L113" s="84" t="n"/>
    </row>
    <row r="114">
      <c r="A114" s="83" t="n">
        <v>45332</v>
      </c>
      <c r="B114" s="84" t="inlineStr">
        <is>
          <t>Warehouse B</t>
        </is>
      </c>
      <c r="C114" s="84" t="inlineStr">
        <is>
          <t>Late</t>
        </is>
      </c>
      <c r="D114" s="85" t="n">
        <v>87</v>
      </c>
      <c r="E114" s="85" t="n">
        <v>86</v>
      </c>
      <c r="F114" s="85" t="n">
        <v>218</v>
      </c>
      <c r="G114" s="85" t="n">
        <v>215</v>
      </c>
      <c r="H114" s="86" t="n">
        <v>7.2</v>
      </c>
      <c r="I114" s="85" t="n">
        <v>93</v>
      </c>
      <c r="J114" s="87" t="n">
        <v>283.35</v>
      </c>
      <c r="K114" s="88" t="n">
        <v>0</v>
      </c>
      <c r="L114" s="84" t="n"/>
    </row>
    <row r="115">
      <c r="A115" s="83" t="n">
        <v>45332</v>
      </c>
      <c r="B115" s="84" t="inlineStr">
        <is>
          <t>Production</t>
        </is>
      </c>
      <c r="C115" s="84" t="inlineStr">
        <is>
          <t>Night</t>
        </is>
      </c>
      <c r="D115" s="85" t="n">
        <v>61</v>
      </c>
      <c r="E115" s="85" t="n">
        <v>60</v>
      </c>
      <c r="F115" s="85" t="n">
        <v>158</v>
      </c>
      <c r="G115" s="85" t="n">
        <v>157</v>
      </c>
      <c r="H115" s="86" t="n">
        <v>5.1</v>
      </c>
      <c r="I115" s="85" t="n">
        <v>59</v>
      </c>
      <c r="J115" s="87" t="n">
        <v>200.3</v>
      </c>
      <c r="K115" s="88" t="n">
        <v>0</v>
      </c>
      <c r="L115" s="84" t="n"/>
    </row>
    <row r="116">
      <c r="A116" s="83" t="n">
        <v>45334</v>
      </c>
      <c r="B116" s="84" t="inlineStr">
        <is>
          <t>Warehouse A</t>
        </is>
      </c>
      <c r="C116" s="84" t="inlineStr">
        <is>
          <t>Early</t>
        </is>
      </c>
      <c r="D116" s="85" t="n">
        <v>185</v>
      </c>
      <c r="E116" s="85" t="n">
        <v>176</v>
      </c>
      <c r="F116" s="85" t="n">
        <v>448</v>
      </c>
      <c r="G116" s="85" t="n">
        <v>442</v>
      </c>
      <c r="H116" s="86" t="n">
        <v>15.5</v>
      </c>
      <c r="I116" s="85" t="n">
        <v>186</v>
      </c>
      <c r="J116" s="87" t="n">
        <v>608.5</v>
      </c>
      <c r="K116" s="88" t="n">
        <v>0</v>
      </c>
      <c r="L116" s="84" t="n"/>
    </row>
    <row r="117">
      <c r="A117" s="83" t="n">
        <v>45334</v>
      </c>
      <c r="B117" s="84" t="inlineStr">
        <is>
          <t>Warehouse B</t>
        </is>
      </c>
      <c r="C117" s="84" t="inlineStr">
        <is>
          <t>Late</t>
        </is>
      </c>
      <c r="D117" s="85" t="n">
        <v>148</v>
      </c>
      <c r="E117" s="85" t="n">
        <v>142</v>
      </c>
      <c r="F117" s="85" t="n">
        <v>392</v>
      </c>
      <c r="G117" s="85" t="n">
        <v>387</v>
      </c>
      <c r="H117" s="86" t="n">
        <v>13.9</v>
      </c>
      <c r="I117" s="85" t="n">
        <v>139</v>
      </c>
      <c r="J117" s="87" t="n">
        <v>534.05</v>
      </c>
      <c r="K117" s="88" t="n">
        <v>0</v>
      </c>
      <c r="L117" s="84" t="n"/>
    </row>
    <row r="118">
      <c r="A118" s="83" t="n">
        <v>45334</v>
      </c>
      <c r="B118" s="84" t="inlineStr">
        <is>
          <t>Production</t>
        </is>
      </c>
      <c r="C118" s="84" t="inlineStr">
        <is>
          <t>Night</t>
        </is>
      </c>
      <c r="D118" s="85" t="n">
        <v>89</v>
      </c>
      <c r="E118" s="85" t="n">
        <v>84</v>
      </c>
      <c r="F118" s="85" t="n">
        <v>218</v>
      </c>
      <c r="G118" s="85" t="n">
        <v>218</v>
      </c>
      <c r="H118" s="86" t="n">
        <v>7.6</v>
      </c>
      <c r="I118" s="85" t="n">
        <v>88</v>
      </c>
      <c r="J118" s="87" t="n">
        <v>297.25</v>
      </c>
      <c r="K118" s="88" t="n">
        <v>0</v>
      </c>
      <c r="L118" s="84" t="n"/>
    </row>
    <row r="119">
      <c r="A119" s="83" t="n">
        <v>45335</v>
      </c>
      <c r="B119" s="84" t="inlineStr">
        <is>
          <t>Warehouse A</t>
        </is>
      </c>
      <c r="C119" s="84" t="inlineStr">
        <is>
          <t>Early</t>
        </is>
      </c>
      <c r="D119" s="85" t="n">
        <v>188</v>
      </c>
      <c r="E119" s="85" t="n">
        <v>182</v>
      </c>
      <c r="F119" s="85" t="n">
        <v>485</v>
      </c>
      <c r="G119" s="85" t="n">
        <v>481</v>
      </c>
      <c r="H119" s="86" t="n">
        <v>16.8</v>
      </c>
      <c r="I119" s="85" t="n">
        <v>177</v>
      </c>
      <c r="J119" s="87" t="n">
        <v>651.4</v>
      </c>
      <c r="K119" s="88" t="n">
        <v>0</v>
      </c>
      <c r="L119" s="84" t="n"/>
    </row>
    <row r="120">
      <c r="A120" s="83" t="n">
        <v>45335</v>
      </c>
      <c r="B120" s="84" t="inlineStr">
        <is>
          <t>Warehouse B</t>
        </is>
      </c>
      <c r="C120" s="84" t="inlineStr">
        <is>
          <t>Late</t>
        </is>
      </c>
      <c r="D120" s="85" t="n">
        <v>146</v>
      </c>
      <c r="E120" s="85" t="n">
        <v>139</v>
      </c>
      <c r="F120" s="85" t="n">
        <v>386</v>
      </c>
      <c r="G120" s="85" t="n">
        <v>383</v>
      </c>
      <c r="H120" s="86" t="n">
        <v>12.5</v>
      </c>
      <c r="I120" s="85" t="n">
        <v>133</v>
      </c>
      <c r="J120" s="87" t="n">
        <v>488.65</v>
      </c>
      <c r="K120" s="88" t="n">
        <v>0</v>
      </c>
      <c r="L120" s="84" t="n"/>
    </row>
    <row r="121">
      <c r="A121" s="83" t="n">
        <v>45335</v>
      </c>
      <c r="B121" s="84" t="inlineStr">
        <is>
          <t>Production</t>
        </is>
      </c>
      <c r="C121" s="84" t="inlineStr">
        <is>
          <t>Night</t>
        </is>
      </c>
      <c r="D121" s="85" t="n">
        <v>79</v>
      </c>
      <c r="E121" s="85" t="n">
        <v>77</v>
      </c>
      <c r="F121" s="85" t="n">
        <v>195</v>
      </c>
      <c r="G121" s="85" t="n">
        <v>194</v>
      </c>
      <c r="H121" s="86" t="n">
        <v>7.3</v>
      </c>
      <c r="I121" s="85" t="n">
        <v>84</v>
      </c>
      <c r="J121" s="87" t="n">
        <v>281.3</v>
      </c>
      <c r="K121" s="88" t="n">
        <v>0</v>
      </c>
      <c r="L121" s="84" t="n"/>
    </row>
    <row r="122">
      <c r="A122" s="83" t="n">
        <v>45336</v>
      </c>
      <c r="B122" s="84" t="inlineStr">
        <is>
          <t>Warehouse A</t>
        </is>
      </c>
      <c r="C122" s="84" t="inlineStr">
        <is>
          <t>Early</t>
        </is>
      </c>
      <c r="D122" s="85" t="n">
        <v>155</v>
      </c>
      <c r="E122" s="85" t="n">
        <v>146</v>
      </c>
      <c r="F122" s="85" t="n">
        <v>390</v>
      </c>
      <c r="G122" s="85" t="n">
        <v>385</v>
      </c>
      <c r="H122" s="86" t="n">
        <v>14.2</v>
      </c>
      <c r="I122" s="85" t="n">
        <v>172</v>
      </c>
      <c r="J122" s="87" t="n">
        <v>548.05</v>
      </c>
      <c r="K122" s="88" t="n">
        <v>0</v>
      </c>
      <c r="L122" s="84" t="n"/>
    </row>
    <row r="123">
      <c r="A123" s="83" t="n">
        <v>45336</v>
      </c>
      <c r="B123" s="84" t="inlineStr">
        <is>
          <t>Warehouse B</t>
        </is>
      </c>
      <c r="C123" s="84" t="inlineStr">
        <is>
          <t>Late</t>
        </is>
      </c>
      <c r="D123" s="85" t="n">
        <v>134</v>
      </c>
      <c r="E123" s="85" t="n">
        <v>125</v>
      </c>
      <c r="F123" s="85" t="n">
        <v>371</v>
      </c>
      <c r="G123" s="85" t="n">
        <v>367</v>
      </c>
      <c r="H123" s="86" t="n">
        <v>11.4</v>
      </c>
      <c r="I123" s="85" t="n">
        <v>129</v>
      </c>
      <c r="J123" s="87" t="n">
        <v>446.2</v>
      </c>
      <c r="K123" s="88" t="n">
        <v>0</v>
      </c>
      <c r="L123" s="84" t="n"/>
    </row>
    <row r="124">
      <c r="A124" s="83" t="n">
        <v>45336</v>
      </c>
      <c r="B124" s="84" t="inlineStr">
        <is>
          <t>Production</t>
        </is>
      </c>
      <c r="C124" s="84" t="inlineStr">
        <is>
          <t>Night</t>
        </is>
      </c>
      <c r="D124" s="85" t="n">
        <v>84</v>
      </c>
      <c r="E124" s="85" t="n">
        <v>82</v>
      </c>
      <c r="F124" s="85" t="n">
        <v>220</v>
      </c>
      <c r="G124" s="85" t="n">
        <v>217</v>
      </c>
      <c r="H124" s="86" t="n">
        <v>7.3</v>
      </c>
      <c r="I124" s="85" t="n">
        <v>81</v>
      </c>
      <c r="J124" s="87" t="n">
        <v>284.55</v>
      </c>
      <c r="K124" s="88" t="n">
        <v>0</v>
      </c>
      <c r="L124" s="84" t="n"/>
    </row>
    <row r="125">
      <c r="A125" s="83" t="n">
        <v>45337</v>
      </c>
      <c r="B125" s="84" t="inlineStr">
        <is>
          <t>Warehouse A</t>
        </is>
      </c>
      <c r="C125" s="84" t="inlineStr">
        <is>
          <t>Early</t>
        </is>
      </c>
      <c r="D125" s="85" t="n">
        <v>184</v>
      </c>
      <c r="E125" s="85" t="n">
        <v>179</v>
      </c>
      <c r="F125" s="85" t="n">
        <v>464</v>
      </c>
      <c r="G125" s="85" t="n">
        <v>458</v>
      </c>
      <c r="H125" s="86" t="n">
        <v>15.8</v>
      </c>
      <c r="I125" s="85" t="n">
        <v>172</v>
      </c>
      <c r="J125" s="87" t="n">
        <v>617.3</v>
      </c>
      <c r="K125" s="88" t="n">
        <v>0</v>
      </c>
      <c r="L125" s="84" t="n"/>
    </row>
    <row r="126">
      <c r="A126" s="83" t="n">
        <v>45337</v>
      </c>
      <c r="B126" s="84" t="inlineStr">
        <is>
          <t>Warehouse B</t>
        </is>
      </c>
      <c r="C126" s="84" t="inlineStr">
        <is>
          <t>Late</t>
        </is>
      </c>
      <c r="D126" s="85" t="n">
        <v>124</v>
      </c>
      <c r="E126" s="85" t="n">
        <v>122</v>
      </c>
      <c r="F126" s="85" t="n">
        <v>332</v>
      </c>
      <c r="G126" s="85" t="n">
        <v>329</v>
      </c>
      <c r="H126" s="86" t="n">
        <v>10.4</v>
      </c>
      <c r="I126" s="85" t="n">
        <v>129</v>
      </c>
      <c r="J126" s="87" t="n">
        <v>408.2</v>
      </c>
      <c r="K126" s="88" t="n">
        <v>0</v>
      </c>
      <c r="L126" s="84" t="n"/>
    </row>
    <row r="127">
      <c r="A127" s="83" t="n">
        <v>45337</v>
      </c>
      <c r="B127" s="84" t="inlineStr">
        <is>
          <t>Production</t>
        </is>
      </c>
      <c r="C127" s="84" t="inlineStr">
        <is>
          <t>Night</t>
        </is>
      </c>
      <c r="D127" s="85" t="n">
        <v>81</v>
      </c>
      <c r="E127" s="85" t="n">
        <v>78</v>
      </c>
      <c r="F127" s="85" t="n">
        <v>208</v>
      </c>
      <c r="G127" s="85" t="n">
        <v>205</v>
      </c>
      <c r="H127" s="86" t="n">
        <v>7.3</v>
      </c>
      <c r="I127" s="85" t="n">
        <v>81</v>
      </c>
      <c r="J127" s="87" t="n">
        <v>282.6</v>
      </c>
      <c r="K127" s="88" t="n">
        <v>0</v>
      </c>
      <c r="L127" s="84" t="n"/>
    </row>
    <row r="128">
      <c r="A128" s="83" t="n">
        <v>45338</v>
      </c>
      <c r="B128" s="84" t="inlineStr">
        <is>
          <t>Warehouse A</t>
        </is>
      </c>
      <c r="C128" s="84" t="inlineStr">
        <is>
          <t>Early</t>
        </is>
      </c>
      <c r="D128" s="85" t="n">
        <v>165</v>
      </c>
      <c r="E128" s="85" t="n">
        <v>164</v>
      </c>
      <c r="F128" s="85" t="n">
        <v>434</v>
      </c>
      <c r="G128" s="85" t="n">
        <v>427</v>
      </c>
      <c r="H128" s="86" t="n">
        <v>13.8</v>
      </c>
      <c r="I128" s="85" t="n">
        <v>179</v>
      </c>
      <c r="J128" s="87" t="n">
        <v>541.95</v>
      </c>
      <c r="K128" s="88" t="n">
        <v>0</v>
      </c>
      <c r="L128" s="84" t="n"/>
    </row>
    <row r="129">
      <c r="A129" s="83" t="n">
        <v>45338</v>
      </c>
      <c r="B129" s="84" t="inlineStr">
        <is>
          <t>Warehouse B</t>
        </is>
      </c>
      <c r="C129" s="84" t="inlineStr">
        <is>
          <t>Late</t>
        </is>
      </c>
      <c r="D129" s="85" t="n">
        <v>139</v>
      </c>
      <c r="E129" s="85" t="n">
        <v>134</v>
      </c>
      <c r="F129" s="85" t="n">
        <v>376</v>
      </c>
      <c r="G129" s="85" t="n">
        <v>371</v>
      </c>
      <c r="H129" s="86" t="n">
        <v>12.4</v>
      </c>
      <c r="I129" s="85" t="n">
        <v>134</v>
      </c>
      <c r="J129" s="87" t="n">
        <v>480.95</v>
      </c>
      <c r="K129" s="88" t="n">
        <v>0</v>
      </c>
      <c r="L129" s="84" t="n"/>
    </row>
    <row r="130">
      <c r="A130" s="83" t="n">
        <v>45338</v>
      </c>
      <c r="B130" s="84" t="inlineStr">
        <is>
          <t>Production</t>
        </is>
      </c>
      <c r="C130" s="84" t="inlineStr">
        <is>
          <t>Night</t>
        </is>
      </c>
      <c r="D130" s="85" t="n">
        <v>92</v>
      </c>
      <c r="E130" s="85" t="n">
        <v>89</v>
      </c>
      <c r="F130" s="85" t="n">
        <v>244</v>
      </c>
      <c r="G130" s="85" t="n">
        <v>242</v>
      </c>
      <c r="H130" s="86" t="n">
        <v>8.199999999999999</v>
      </c>
      <c r="I130" s="85" t="n">
        <v>85</v>
      </c>
      <c r="J130" s="87" t="n">
        <v>318.1</v>
      </c>
      <c r="K130" s="88" t="n">
        <v>0</v>
      </c>
      <c r="L130" s="84" t="n"/>
    </row>
    <row r="131">
      <c r="A131" s="83" t="n">
        <v>45339</v>
      </c>
      <c r="B131" s="84" t="inlineStr">
        <is>
          <t>Warehouse A</t>
        </is>
      </c>
      <c r="C131" s="84" t="inlineStr">
        <is>
          <t>Early</t>
        </is>
      </c>
      <c r="D131" s="85" t="n">
        <v>120</v>
      </c>
      <c r="E131" s="85" t="n">
        <v>114</v>
      </c>
      <c r="F131" s="85" t="n">
        <v>329</v>
      </c>
      <c r="G131" s="85" t="n">
        <v>327</v>
      </c>
      <c r="H131" s="86" t="n">
        <v>10.9</v>
      </c>
      <c r="I131" s="85" t="n">
        <v>124</v>
      </c>
      <c r="J131" s="87" t="n">
        <v>421.35</v>
      </c>
      <c r="K131" s="88" t="n">
        <v>0</v>
      </c>
      <c r="L131" s="84" t="n"/>
    </row>
    <row r="132">
      <c r="A132" s="83" t="n">
        <v>45339</v>
      </c>
      <c r="B132" s="84" t="inlineStr">
        <is>
          <t>Warehouse B</t>
        </is>
      </c>
      <c r="C132" s="84" t="inlineStr">
        <is>
          <t>Late</t>
        </is>
      </c>
      <c r="D132" s="85" t="n">
        <v>89</v>
      </c>
      <c r="E132" s="85" t="n">
        <v>88</v>
      </c>
      <c r="F132" s="85" t="n">
        <v>233</v>
      </c>
      <c r="G132" s="85" t="n">
        <v>229</v>
      </c>
      <c r="H132" s="86" t="n">
        <v>7.9</v>
      </c>
      <c r="I132" s="85" t="n">
        <v>93</v>
      </c>
      <c r="J132" s="87" t="n">
        <v>306.7</v>
      </c>
      <c r="K132" s="88" t="n">
        <v>0</v>
      </c>
      <c r="L132" s="84" t="n"/>
    </row>
    <row r="133">
      <c r="A133" s="83" t="n">
        <v>45339</v>
      </c>
      <c r="B133" s="84" t="inlineStr">
        <is>
          <t>Production</t>
        </is>
      </c>
      <c r="C133" s="84" t="inlineStr">
        <is>
          <t>Night</t>
        </is>
      </c>
      <c r="D133" s="85" t="n">
        <v>57</v>
      </c>
      <c r="E133" s="85" t="n">
        <v>56</v>
      </c>
      <c r="F133" s="85" t="n">
        <v>149</v>
      </c>
      <c r="G133" s="85" t="n">
        <v>147</v>
      </c>
      <c r="H133" s="86" t="n">
        <v>4.7</v>
      </c>
      <c r="I133" s="85" t="n">
        <v>59</v>
      </c>
      <c r="J133" s="87" t="n">
        <v>185.1</v>
      </c>
      <c r="K133" s="88" t="n">
        <v>0</v>
      </c>
      <c r="L133" s="84" t="n"/>
    </row>
    <row r="134">
      <c r="A134" s="83" t="n">
        <v>45341</v>
      </c>
      <c r="B134" s="84" t="inlineStr">
        <is>
          <t>Warehouse A</t>
        </is>
      </c>
      <c r="C134" s="84" t="inlineStr">
        <is>
          <t>Early</t>
        </is>
      </c>
      <c r="D134" s="85" t="n">
        <v>188</v>
      </c>
      <c r="E134" s="85" t="n">
        <v>179</v>
      </c>
      <c r="F134" s="85" t="n">
        <v>478</v>
      </c>
      <c r="G134" s="85" t="n">
        <v>472</v>
      </c>
      <c r="H134" s="86" t="n">
        <v>16.1</v>
      </c>
      <c r="I134" s="85" t="n">
        <v>186</v>
      </c>
      <c r="J134" s="87" t="n">
        <v>629.35</v>
      </c>
      <c r="K134" s="88" t="n">
        <v>0</v>
      </c>
      <c r="L134" s="84" t="n"/>
    </row>
    <row r="135">
      <c r="A135" s="83" t="n">
        <v>45341</v>
      </c>
      <c r="B135" s="84" t="inlineStr">
        <is>
          <t>Warehouse B</t>
        </is>
      </c>
      <c r="C135" s="84" t="inlineStr">
        <is>
          <t>Late</t>
        </is>
      </c>
      <c r="D135" s="85" t="n">
        <v>147</v>
      </c>
      <c r="E135" s="85" t="n">
        <v>142</v>
      </c>
      <c r="F135" s="85" t="n">
        <v>407</v>
      </c>
      <c r="G135" s="85" t="n">
        <v>404</v>
      </c>
      <c r="H135" s="86" t="n">
        <v>13.1</v>
      </c>
      <c r="I135" s="85" t="n">
        <v>140</v>
      </c>
      <c r="J135" s="87" t="n">
        <v>508.2</v>
      </c>
      <c r="K135" s="88" t="n">
        <v>0</v>
      </c>
      <c r="L135" s="84" t="n"/>
    </row>
    <row r="136">
      <c r="A136" s="83" t="n">
        <v>45341</v>
      </c>
      <c r="B136" s="84" t="inlineStr">
        <is>
          <t>Production</t>
        </is>
      </c>
      <c r="C136" s="84" t="inlineStr">
        <is>
          <t>Night</t>
        </is>
      </c>
      <c r="D136" s="85" t="n">
        <v>81</v>
      </c>
      <c r="E136" s="85" t="n">
        <v>80</v>
      </c>
      <c r="F136" s="85" t="n">
        <v>202</v>
      </c>
      <c r="G136" s="85" t="n">
        <v>199</v>
      </c>
      <c r="H136" s="86" t="n">
        <v>7.5</v>
      </c>
      <c r="I136" s="85" t="n">
        <v>88</v>
      </c>
      <c r="J136" s="87" t="n">
        <v>288.9</v>
      </c>
      <c r="K136" s="88" t="n">
        <v>0</v>
      </c>
      <c r="L136" s="84" t="n"/>
    </row>
    <row r="137">
      <c r="A137" s="83" t="n">
        <v>45342</v>
      </c>
      <c r="B137" s="84" t="inlineStr">
        <is>
          <t>Warehouse A</t>
        </is>
      </c>
      <c r="C137" s="84" t="inlineStr">
        <is>
          <t>Early</t>
        </is>
      </c>
      <c r="D137" s="85" t="n">
        <v>179</v>
      </c>
      <c r="E137" s="85" t="n">
        <v>178</v>
      </c>
      <c r="F137" s="85" t="n">
        <v>495</v>
      </c>
      <c r="G137" s="85" t="n">
        <v>492</v>
      </c>
      <c r="H137" s="86" t="n">
        <v>15.9</v>
      </c>
      <c r="I137" s="85" t="n">
        <v>178</v>
      </c>
      <c r="J137" s="87" t="n">
        <v>617.2</v>
      </c>
      <c r="K137" s="88" t="n">
        <v>0</v>
      </c>
      <c r="L137" s="84" t="n"/>
    </row>
    <row r="138">
      <c r="A138" s="83" t="n">
        <v>45342</v>
      </c>
      <c r="B138" s="84" t="inlineStr">
        <is>
          <t>Warehouse B</t>
        </is>
      </c>
      <c r="C138" s="84" t="inlineStr">
        <is>
          <t>Late</t>
        </is>
      </c>
      <c r="D138" s="85" t="n">
        <v>142</v>
      </c>
      <c r="E138" s="85" t="n">
        <v>133</v>
      </c>
      <c r="F138" s="85" t="n">
        <v>370</v>
      </c>
      <c r="G138" s="85" t="n">
        <v>365</v>
      </c>
      <c r="H138" s="86" t="n">
        <v>13</v>
      </c>
      <c r="I138" s="85" t="n">
        <v>133</v>
      </c>
      <c r="J138" s="87" t="n">
        <v>501.8</v>
      </c>
      <c r="K138" s="88" t="n">
        <v>0</v>
      </c>
      <c r="L138" s="84" t="n"/>
    </row>
    <row r="139">
      <c r="A139" s="83" t="n">
        <v>45342</v>
      </c>
      <c r="B139" s="84" t="inlineStr">
        <is>
          <t>Production</t>
        </is>
      </c>
      <c r="C139" s="84" t="inlineStr">
        <is>
          <t>Night</t>
        </is>
      </c>
      <c r="D139" s="85" t="n">
        <v>92</v>
      </c>
      <c r="E139" s="85" t="n">
        <v>89</v>
      </c>
      <c r="F139" s="85" t="n">
        <v>235</v>
      </c>
      <c r="G139" s="85" t="n">
        <v>233</v>
      </c>
      <c r="H139" s="86" t="n">
        <v>7.7</v>
      </c>
      <c r="I139" s="85" t="n">
        <v>84</v>
      </c>
      <c r="J139" s="87" t="n">
        <v>302.35</v>
      </c>
      <c r="K139" s="88" t="n">
        <v>0</v>
      </c>
      <c r="L139" s="84" t="n"/>
    </row>
    <row r="140">
      <c r="A140" s="83" t="n">
        <v>45343</v>
      </c>
      <c r="B140" s="84" t="inlineStr">
        <is>
          <t>Warehouse A</t>
        </is>
      </c>
      <c r="C140" s="84" t="inlineStr">
        <is>
          <t>Early</t>
        </is>
      </c>
      <c r="D140" s="85" t="n">
        <v>186</v>
      </c>
      <c r="E140" s="85" t="n">
        <v>181</v>
      </c>
      <c r="F140" s="85" t="n">
        <v>505</v>
      </c>
      <c r="G140" s="85" t="n">
        <v>497</v>
      </c>
      <c r="H140" s="86" t="n">
        <v>16.7</v>
      </c>
      <c r="I140" s="85" t="n">
        <v>172</v>
      </c>
      <c r="J140" s="87" t="n">
        <v>646.95</v>
      </c>
      <c r="K140" s="88" t="n">
        <v>0</v>
      </c>
      <c r="L140" s="84" t="n"/>
    </row>
    <row r="141">
      <c r="A141" s="83" t="n">
        <v>45343</v>
      </c>
      <c r="B141" s="84" t="inlineStr">
        <is>
          <t>Warehouse B</t>
        </is>
      </c>
      <c r="C141" s="84" t="inlineStr">
        <is>
          <t>Late</t>
        </is>
      </c>
      <c r="D141" s="85" t="n">
        <v>130</v>
      </c>
      <c r="E141" s="85" t="n">
        <v>126</v>
      </c>
      <c r="F141" s="85" t="n">
        <v>328</v>
      </c>
      <c r="G141" s="85" t="n">
        <v>322</v>
      </c>
      <c r="H141" s="86" t="n">
        <v>11.4</v>
      </c>
      <c r="I141" s="85" t="n">
        <v>129</v>
      </c>
      <c r="J141" s="87" t="n">
        <v>443.6</v>
      </c>
      <c r="K141" s="88" t="n">
        <v>0</v>
      </c>
      <c r="L141" s="84" t="n"/>
    </row>
    <row r="142">
      <c r="A142" s="83" t="n">
        <v>45343</v>
      </c>
      <c r="B142" s="84" t="inlineStr">
        <is>
          <t>Production</t>
        </is>
      </c>
      <c r="C142" s="84" t="inlineStr">
        <is>
          <t>Night</t>
        </is>
      </c>
      <c r="D142" s="85" t="n">
        <v>81</v>
      </c>
      <c r="E142" s="85" t="n">
        <v>79</v>
      </c>
      <c r="F142" s="85" t="n">
        <v>206</v>
      </c>
      <c r="G142" s="85" t="n">
        <v>204</v>
      </c>
      <c r="H142" s="86" t="n">
        <v>7.1</v>
      </c>
      <c r="I142" s="85" t="n">
        <v>81</v>
      </c>
      <c r="J142" s="87" t="n">
        <v>276.3</v>
      </c>
      <c r="K142" s="88" t="n">
        <v>0</v>
      </c>
      <c r="L142" s="84" t="n"/>
    </row>
    <row r="143">
      <c r="A143" s="83" t="n">
        <v>45344</v>
      </c>
      <c r="B143" s="84" t="inlineStr">
        <is>
          <t>Warehouse A</t>
        </is>
      </c>
      <c r="C143" s="84" t="inlineStr">
        <is>
          <t>Early</t>
        </is>
      </c>
      <c r="D143" s="85" t="n">
        <v>171</v>
      </c>
      <c r="E143" s="85" t="n">
        <v>164</v>
      </c>
      <c r="F143" s="85" t="n">
        <v>458</v>
      </c>
      <c r="G143" s="85" t="n">
        <v>453</v>
      </c>
      <c r="H143" s="86" t="n">
        <v>15</v>
      </c>
      <c r="I143" s="85" t="n">
        <v>172</v>
      </c>
      <c r="J143" s="87" t="n">
        <v>583.65</v>
      </c>
      <c r="K143" s="88" t="n">
        <v>0</v>
      </c>
      <c r="L143" s="84" t="n"/>
    </row>
    <row r="144">
      <c r="A144" s="83" t="n">
        <v>45344</v>
      </c>
      <c r="B144" s="84" t="inlineStr">
        <is>
          <t>Warehouse B</t>
        </is>
      </c>
      <c r="C144" s="84" t="inlineStr">
        <is>
          <t>Late</t>
        </is>
      </c>
      <c r="D144" s="85" t="n">
        <v>136</v>
      </c>
      <c r="E144" s="85" t="n">
        <v>135</v>
      </c>
      <c r="F144" s="85" t="n">
        <v>365</v>
      </c>
      <c r="G144" s="85" t="n">
        <v>361</v>
      </c>
      <c r="H144" s="86" t="n">
        <v>11.6</v>
      </c>
      <c r="I144" s="85" t="n">
        <v>129</v>
      </c>
      <c r="J144" s="87" t="n">
        <v>453.8</v>
      </c>
      <c r="K144" s="88" t="n">
        <v>0</v>
      </c>
      <c r="L144" s="84" t="n"/>
    </row>
    <row r="145">
      <c r="A145" s="83" t="n">
        <v>45344</v>
      </c>
      <c r="B145" s="84" t="inlineStr">
        <is>
          <t>Production</t>
        </is>
      </c>
      <c r="C145" s="84" t="inlineStr">
        <is>
          <t>Night</t>
        </is>
      </c>
      <c r="D145" s="85" t="n">
        <v>84</v>
      </c>
      <c r="E145" s="85" t="n">
        <v>83</v>
      </c>
      <c r="F145" s="85" t="n">
        <v>218</v>
      </c>
      <c r="G145" s="85" t="n">
        <v>212</v>
      </c>
      <c r="H145" s="86" t="n">
        <v>7.9</v>
      </c>
      <c r="I145" s="85" t="n">
        <v>81</v>
      </c>
      <c r="J145" s="87" t="n">
        <v>303.45</v>
      </c>
      <c r="K145" s="88" t="n">
        <v>0</v>
      </c>
      <c r="L145" s="84" t="n"/>
    </row>
    <row r="146">
      <c r="A146" s="83" t="n">
        <v>45345</v>
      </c>
      <c r="B146" s="84" t="inlineStr">
        <is>
          <t>Warehouse A</t>
        </is>
      </c>
      <c r="C146" s="84" t="inlineStr">
        <is>
          <t>Early</t>
        </is>
      </c>
      <c r="D146" s="85" t="n">
        <v>183</v>
      </c>
      <c r="E146" s="85" t="n">
        <v>181</v>
      </c>
      <c r="F146" s="85" t="n">
        <v>471</v>
      </c>
      <c r="G146" s="85" t="n">
        <v>461</v>
      </c>
      <c r="H146" s="86" t="n">
        <v>16.1</v>
      </c>
      <c r="I146" s="85" t="n">
        <v>179</v>
      </c>
      <c r="J146" s="87" t="n">
        <v>626.1</v>
      </c>
      <c r="K146" s="88" t="n">
        <v>0</v>
      </c>
      <c r="L146" s="84" t="n"/>
    </row>
    <row r="147">
      <c r="A147" s="83" t="n">
        <v>45345</v>
      </c>
      <c r="B147" s="84" t="inlineStr">
        <is>
          <t>Warehouse B</t>
        </is>
      </c>
      <c r="C147" s="84" t="inlineStr">
        <is>
          <t>Late</t>
        </is>
      </c>
      <c r="D147" s="85" t="n">
        <v>141</v>
      </c>
      <c r="E147" s="85" t="n">
        <v>133</v>
      </c>
      <c r="F147" s="85" t="n">
        <v>347</v>
      </c>
      <c r="G147" s="85" t="n">
        <v>344</v>
      </c>
      <c r="H147" s="86" t="n">
        <v>12.5</v>
      </c>
      <c r="I147" s="85" t="n">
        <v>135</v>
      </c>
      <c r="J147" s="87" t="n">
        <v>485.4</v>
      </c>
      <c r="K147" s="88" t="n">
        <v>0</v>
      </c>
      <c r="L147" s="84" t="n"/>
    </row>
    <row r="148">
      <c r="A148" s="83" t="n">
        <v>45345</v>
      </c>
      <c r="B148" s="84" t="inlineStr">
        <is>
          <t>Production</t>
        </is>
      </c>
      <c r="C148" s="84" t="inlineStr">
        <is>
          <t>Night</t>
        </is>
      </c>
      <c r="D148" s="85" t="n">
        <v>82</v>
      </c>
      <c r="E148" s="85" t="n">
        <v>78</v>
      </c>
      <c r="F148" s="85" t="n">
        <v>225</v>
      </c>
      <c r="G148" s="85" t="n">
        <v>220</v>
      </c>
      <c r="H148" s="86" t="n">
        <v>6.9</v>
      </c>
      <c r="I148" s="85" t="n">
        <v>85</v>
      </c>
      <c r="J148" s="87" t="n">
        <v>270.65</v>
      </c>
      <c r="K148" s="88" t="n">
        <v>0</v>
      </c>
      <c r="L148" s="84" t="n"/>
    </row>
    <row r="149">
      <c r="A149" s="83" t="n">
        <v>45346</v>
      </c>
      <c r="B149" s="84" t="inlineStr">
        <is>
          <t>Warehouse A</t>
        </is>
      </c>
      <c r="C149" s="84" t="inlineStr">
        <is>
          <t>Early</t>
        </is>
      </c>
      <c r="D149" s="85" t="n">
        <v>121</v>
      </c>
      <c r="E149" s="85" t="n">
        <v>115</v>
      </c>
      <c r="F149" s="85" t="n">
        <v>327</v>
      </c>
      <c r="G149" s="85" t="n">
        <v>325</v>
      </c>
      <c r="H149" s="86" t="n">
        <v>10.2</v>
      </c>
      <c r="I149" s="85" t="n">
        <v>124</v>
      </c>
      <c r="J149" s="87" t="n">
        <v>399.95</v>
      </c>
      <c r="K149" s="88" t="n">
        <v>1</v>
      </c>
      <c r="L149" s="84" t="n"/>
    </row>
    <row r="150">
      <c r="A150" s="83" t="n">
        <v>45346</v>
      </c>
      <c r="B150" s="84" t="inlineStr">
        <is>
          <t>Warehouse B</t>
        </is>
      </c>
      <c r="C150" s="84" t="inlineStr">
        <is>
          <t>Late</t>
        </is>
      </c>
      <c r="D150" s="85" t="n">
        <v>85</v>
      </c>
      <c r="E150" s="85" t="n">
        <v>79</v>
      </c>
      <c r="F150" s="85" t="n">
        <v>238</v>
      </c>
      <c r="G150" s="85" t="n">
        <v>233</v>
      </c>
      <c r="H150" s="86" t="n">
        <v>7.3</v>
      </c>
      <c r="I150" s="85" t="n">
        <v>93</v>
      </c>
      <c r="J150" s="87" t="n">
        <v>285.2</v>
      </c>
      <c r="K150" s="88" t="n">
        <v>0</v>
      </c>
      <c r="L150" s="84" t="n"/>
    </row>
    <row r="151">
      <c r="A151" s="83" t="n">
        <v>45346</v>
      </c>
      <c r="B151" s="84" t="inlineStr">
        <is>
          <t>Production</t>
        </is>
      </c>
      <c r="C151" s="84" t="inlineStr">
        <is>
          <t>Night</t>
        </is>
      </c>
      <c r="D151" s="85" t="n">
        <v>54</v>
      </c>
      <c r="E151" s="85" t="n">
        <v>51</v>
      </c>
      <c r="F151" s="85" t="n">
        <v>139</v>
      </c>
      <c r="G151" s="85" t="n">
        <v>136</v>
      </c>
      <c r="H151" s="86" t="n">
        <v>4.7</v>
      </c>
      <c r="I151" s="85" t="n">
        <v>59</v>
      </c>
      <c r="J151" s="87" t="n">
        <v>183.15</v>
      </c>
      <c r="K151" s="88" t="n">
        <v>0</v>
      </c>
      <c r="L151" s="84" t="n"/>
    </row>
    <row r="152">
      <c r="A152" s="83" t="n">
        <v>45348</v>
      </c>
      <c r="B152" s="84" t="inlineStr">
        <is>
          <t>Warehouse A</t>
        </is>
      </c>
      <c r="C152" s="84" t="inlineStr">
        <is>
          <t>Early</t>
        </is>
      </c>
      <c r="D152" s="85" t="n">
        <v>169</v>
      </c>
      <c r="E152" s="85" t="n">
        <v>163</v>
      </c>
      <c r="F152" s="85" t="n">
        <v>431</v>
      </c>
      <c r="G152" s="85" t="n">
        <v>423</v>
      </c>
      <c r="H152" s="86" t="n">
        <v>15.7</v>
      </c>
      <c r="I152" s="85" t="n">
        <v>186</v>
      </c>
      <c r="J152" s="87" t="n">
        <v>604.4</v>
      </c>
      <c r="K152" s="88" t="n">
        <v>0</v>
      </c>
      <c r="L152" s="84" t="n"/>
    </row>
    <row r="153">
      <c r="A153" s="83" t="n">
        <v>45348</v>
      </c>
      <c r="B153" s="84" t="inlineStr">
        <is>
          <t>Warehouse B</t>
        </is>
      </c>
      <c r="C153" s="84" t="inlineStr">
        <is>
          <t>Late</t>
        </is>
      </c>
      <c r="D153" s="85" t="n">
        <v>142</v>
      </c>
      <c r="E153" s="85" t="n">
        <v>137</v>
      </c>
      <c r="F153" s="85" t="n">
        <v>345</v>
      </c>
      <c r="G153" s="85" t="n">
        <v>339</v>
      </c>
      <c r="H153" s="86" t="n">
        <v>12</v>
      </c>
      <c r="I153" s="85" t="n">
        <v>140</v>
      </c>
      <c r="J153" s="87" t="n">
        <v>470.3</v>
      </c>
      <c r="K153" s="88" t="n">
        <v>0</v>
      </c>
      <c r="L153" s="84" t="n"/>
    </row>
    <row r="154">
      <c r="A154" s="83" t="n">
        <v>45348</v>
      </c>
      <c r="B154" s="84" t="inlineStr">
        <is>
          <t>Production</t>
        </is>
      </c>
      <c r="C154" s="84" t="inlineStr">
        <is>
          <t>Night</t>
        </is>
      </c>
      <c r="D154" s="85" t="n">
        <v>83</v>
      </c>
      <c r="E154" s="85" t="n">
        <v>81</v>
      </c>
      <c r="F154" s="85" t="n">
        <v>215</v>
      </c>
      <c r="G154" s="85" t="n">
        <v>212</v>
      </c>
      <c r="H154" s="86" t="n">
        <v>7.6</v>
      </c>
      <c r="I154" s="85" t="n">
        <v>88</v>
      </c>
      <c r="J154" s="87" t="n">
        <v>293.35</v>
      </c>
      <c r="K154" s="88" t="n">
        <v>0</v>
      </c>
      <c r="L154" s="84" t="n"/>
    </row>
    <row r="155">
      <c r="A155" s="83" t="n">
        <v>45349</v>
      </c>
      <c r="B155" s="84" t="inlineStr">
        <is>
          <t>Warehouse A</t>
        </is>
      </c>
      <c r="C155" s="84" t="inlineStr">
        <is>
          <t>Early</t>
        </is>
      </c>
      <c r="D155" s="85" t="n">
        <v>160</v>
      </c>
      <c r="E155" s="85" t="n">
        <v>156</v>
      </c>
      <c r="F155" s="85" t="n">
        <v>427</v>
      </c>
      <c r="G155" s="85" t="n">
        <v>417</v>
      </c>
      <c r="H155" s="86" t="n">
        <v>14.8</v>
      </c>
      <c r="I155" s="85" t="n">
        <v>178</v>
      </c>
      <c r="J155" s="87" t="n">
        <v>570.2</v>
      </c>
      <c r="K155" s="88" t="n">
        <v>0</v>
      </c>
      <c r="L155" s="84" t="n"/>
    </row>
    <row r="156">
      <c r="A156" s="83" t="n">
        <v>45349</v>
      </c>
      <c r="B156" s="84" t="inlineStr">
        <is>
          <t>Warehouse B</t>
        </is>
      </c>
      <c r="C156" s="84" t="inlineStr">
        <is>
          <t>Late</t>
        </is>
      </c>
      <c r="D156" s="85" t="n">
        <v>129</v>
      </c>
      <c r="E156" s="85" t="n">
        <v>121</v>
      </c>
      <c r="F156" s="85" t="n">
        <v>331</v>
      </c>
      <c r="G156" s="85" t="n">
        <v>325</v>
      </c>
      <c r="H156" s="86" t="n">
        <v>11.8</v>
      </c>
      <c r="I156" s="85" t="n">
        <v>133</v>
      </c>
      <c r="J156" s="87" t="n">
        <v>455.55</v>
      </c>
      <c r="K156" s="88" t="n">
        <v>0</v>
      </c>
      <c r="L156" s="84" t="n"/>
    </row>
    <row r="157">
      <c r="A157" s="83" t="n">
        <v>45349</v>
      </c>
      <c r="B157" s="84" t="inlineStr">
        <is>
          <t>Production</t>
        </is>
      </c>
      <c r="C157" s="84" t="inlineStr">
        <is>
          <t>Night</t>
        </is>
      </c>
      <c r="D157" s="85" t="n">
        <v>79</v>
      </c>
      <c r="E157" s="85" t="n">
        <v>75</v>
      </c>
      <c r="F157" s="85" t="n">
        <v>197</v>
      </c>
      <c r="G157" s="85" t="n">
        <v>195</v>
      </c>
      <c r="H157" s="86" t="n">
        <v>6.9</v>
      </c>
      <c r="I157" s="85" t="n">
        <v>84</v>
      </c>
      <c r="J157" s="87" t="n">
        <v>268.7</v>
      </c>
      <c r="K157" s="88" t="n">
        <v>0</v>
      </c>
      <c r="L157" s="84" t="n"/>
    </row>
    <row r="158">
      <c r="A158" s="83" t="n">
        <v>45350</v>
      </c>
      <c r="B158" s="84" t="inlineStr">
        <is>
          <t>Warehouse A</t>
        </is>
      </c>
      <c r="C158" s="84" t="inlineStr">
        <is>
          <t>Early</t>
        </is>
      </c>
      <c r="D158" s="85" t="n">
        <v>190</v>
      </c>
      <c r="E158" s="85" t="n">
        <v>180</v>
      </c>
      <c r="F158" s="85" t="n">
        <v>506</v>
      </c>
      <c r="G158" s="85" t="n">
        <v>505</v>
      </c>
      <c r="H158" s="86" t="n">
        <v>17.3</v>
      </c>
      <c r="I158" s="85" t="n">
        <v>173</v>
      </c>
      <c r="J158" s="87" t="n">
        <v>668.45</v>
      </c>
      <c r="K158" s="88" t="n">
        <v>0</v>
      </c>
      <c r="L158" s="84" t="n"/>
    </row>
    <row r="159">
      <c r="A159" s="83" t="n">
        <v>45350</v>
      </c>
      <c r="B159" s="84" t="inlineStr">
        <is>
          <t>Warehouse B</t>
        </is>
      </c>
      <c r="C159" s="84" t="inlineStr">
        <is>
          <t>Late</t>
        </is>
      </c>
      <c r="D159" s="85" t="n">
        <v>134</v>
      </c>
      <c r="E159" s="85" t="n">
        <v>129</v>
      </c>
      <c r="F159" s="85" t="n">
        <v>354</v>
      </c>
      <c r="G159" s="85" t="n">
        <v>349</v>
      </c>
      <c r="H159" s="86" t="n">
        <v>11.9</v>
      </c>
      <c r="I159" s="85" t="n">
        <v>129</v>
      </c>
      <c r="J159" s="87" t="n">
        <v>461.95</v>
      </c>
      <c r="K159" s="88" t="n">
        <v>0</v>
      </c>
      <c r="L159" s="84" t="n"/>
    </row>
    <row r="160">
      <c r="A160" s="83" t="n">
        <v>45350</v>
      </c>
      <c r="B160" s="84" t="inlineStr">
        <is>
          <t>Production</t>
        </is>
      </c>
      <c r="C160" s="84" t="inlineStr">
        <is>
          <t>Night</t>
        </is>
      </c>
      <c r="D160" s="85" t="n">
        <v>78</v>
      </c>
      <c r="E160" s="85" t="n">
        <v>76</v>
      </c>
      <c r="F160" s="85" t="n">
        <v>198</v>
      </c>
      <c r="G160" s="85" t="n">
        <v>194</v>
      </c>
      <c r="H160" s="86" t="n">
        <v>6.8</v>
      </c>
      <c r="I160" s="85" t="n">
        <v>82</v>
      </c>
      <c r="J160" s="87" t="n">
        <v>264.9</v>
      </c>
      <c r="K160" s="88" t="n">
        <v>0</v>
      </c>
      <c r="L160" s="84" t="n"/>
    </row>
    <row r="161">
      <c r="A161" s="83" t="n">
        <v>45351</v>
      </c>
      <c r="B161" s="84" t="inlineStr">
        <is>
          <t>Warehouse A</t>
        </is>
      </c>
      <c r="C161" s="84" t="inlineStr">
        <is>
          <t>Early</t>
        </is>
      </c>
      <c r="D161" s="85" t="n">
        <v>179</v>
      </c>
      <c r="E161" s="85" t="n">
        <v>171</v>
      </c>
      <c r="F161" s="85" t="n">
        <v>490</v>
      </c>
      <c r="G161" s="85" t="n">
        <v>480</v>
      </c>
      <c r="H161" s="86" t="n">
        <v>15.6</v>
      </c>
      <c r="I161" s="85" t="n">
        <v>173</v>
      </c>
      <c r="J161" s="87" t="n">
        <v>607.75</v>
      </c>
      <c r="K161" s="88" t="n">
        <v>0</v>
      </c>
      <c r="L161" s="84" t="n"/>
    </row>
    <row r="162">
      <c r="A162" s="83" t="n">
        <v>45351</v>
      </c>
      <c r="B162" s="84" t="inlineStr">
        <is>
          <t>Warehouse B</t>
        </is>
      </c>
      <c r="C162" s="84" t="inlineStr">
        <is>
          <t>Late</t>
        </is>
      </c>
      <c r="D162" s="85" t="n">
        <v>133</v>
      </c>
      <c r="E162" s="85" t="n">
        <v>127</v>
      </c>
      <c r="F162" s="85" t="n">
        <v>350</v>
      </c>
      <c r="G162" s="85" t="n">
        <v>347</v>
      </c>
      <c r="H162" s="86" t="n">
        <v>11.4</v>
      </c>
      <c r="I162" s="85" t="n">
        <v>129</v>
      </c>
      <c r="J162" s="87" t="n">
        <v>445.55</v>
      </c>
      <c r="K162" s="88" t="n">
        <v>0</v>
      </c>
      <c r="L162" s="84" t="n"/>
    </row>
    <row r="163">
      <c r="A163" s="83" t="n">
        <v>45351</v>
      </c>
      <c r="B163" s="84" t="inlineStr">
        <is>
          <t>Production</t>
        </is>
      </c>
      <c r="C163" s="84" t="inlineStr">
        <is>
          <t>Night</t>
        </is>
      </c>
      <c r="D163" s="85" t="n">
        <v>78</v>
      </c>
      <c r="E163" s="85" t="n">
        <v>75</v>
      </c>
      <c r="F163" s="85" t="n">
        <v>191</v>
      </c>
      <c r="G163" s="85" t="n">
        <v>188</v>
      </c>
      <c r="H163" s="86" t="n">
        <v>6.9</v>
      </c>
      <c r="I163" s="85" t="n">
        <v>82</v>
      </c>
      <c r="J163" s="87" t="n">
        <v>268.05</v>
      </c>
      <c r="K163" s="88" t="n">
        <v>0</v>
      </c>
      <c r="L163" s="84" t="n"/>
    </row>
    <row r="164">
      <c r="A164" s="83" t="n">
        <v>45352</v>
      </c>
      <c r="B164" s="84" t="inlineStr">
        <is>
          <t>Warehouse A</t>
        </is>
      </c>
      <c r="C164" s="84" t="inlineStr">
        <is>
          <t>Early</t>
        </is>
      </c>
      <c r="D164" s="85" t="n">
        <v>190</v>
      </c>
      <c r="E164" s="85" t="n">
        <v>188</v>
      </c>
      <c r="F164" s="85" t="n">
        <v>476</v>
      </c>
      <c r="G164" s="85" t="n">
        <v>467</v>
      </c>
      <c r="H164" s="86" t="n">
        <v>16.1</v>
      </c>
      <c r="I164" s="85" t="n">
        <v>189</v>
      </c>
      <c r="J164" s="87" t="n">
        <v>630.65</v>
      </c>
      <c r="K164" s="88" t="n">
        <v>0</v>
      </c>
      <c r="L164" s="84" t="n"/>
    </row>
    <row r="165">
      <c r="A165" s="83" t="n">
        <v>45352</v>
      </c>
      <c r="B165" s="84" t="inlineStr">
        <is>
          <t>Warehouse B</t>
        </is>
      </c>
      <c r="C165" s="84" t="inlineStr">
        <is>
          <t>Late</t>
        </is>
      </c>
      <c r="D165" s="85" t="n">
        <v>150</v>
      </c>
      <c r="E165" s="85" t="n">
        <v>144</v>
      </c>
      <c r="F165" s="85" t="n">
        <v>367</v>
      </c>
      <c r="G165" s="85" t="n">
        <v>360</v>
      </c>
      <c r="H165" s="86" t="n">
        <v>12.5</v>
      </c>
      <c r="I165" s="85" t="n">
        <v>142</v>
      </c>
      <c r="J165" s="87" t="n">
        <v>491.25</v>
      </c>
      <c r="K165" s="88" t="n">
        <v>0</v>
      </c>
      <c r="L165" s="84" t="n"/>
    </row>
    <row r="166">
      <c r="A166" s="83" t="n">
        <v>45352</v>
      </c>
      <c r="B166" s="84" t="inlineStr">
        <is>
          <t>Production</t>
        </is>
      </c>
      <c r="C166" s="84" t="inlineStr">
        <is>
          <t>Night</t>
        </is>
      </c>
      <c r="D166" s="85" t="n">
        <v>98</v>
      </c>
      <c r="E166" s="85" t="n">
        <v>96</v>
      </c>
      <c r="F166" s="85" t="n">
        <v>274</v>
      </c>
      <c r="G166" s="85" t="n">
        <v>269</v>
      </c>
      <c r="H166" s="86" t="n">
        <v>8.199999999999999</v>
      </c>
      <c r="I166" s="85" t="n">
        <v>89</v>
      </c>
      <c r="J166" s="87" t="n">
        <v>322</v>
      </c>
      <c r="K166" s="88" t="n">
        <v>0</v>
      </c>
      <c r="L166" s="84" t="n"/>
    </row>
    <row r="167">
      <c r="A167" s="83" t="n">
        <v>45353</v>
      </c>
      <c r="B167" s="84" t="inlineStr">
        <is>
          <t>Warehouse A</t>
        </is>
      </c>
      <c r="C167" s="84" t="inlineStr">
        <is>
          <t>Early</t>
        </is>
      </c>
      <c r="D167" s="85" t="n">
        <v>127</v>
      </c>
      <c r="E167" s="85" t="n">
        <v>122</v>
      </c>
      <c r="F167" s="85" t="n">
        <v>332</v>
      </c>
      <c r="G167" s="85" t="n">
        <v>327</v>
      </c>
      <c r="H167" s="86" t="n">
        <v>11.3</v>
      </c>
      <c r="I167" s="85" t="n">
        <v>131</v>
      </c>
      <c r="J167" s="87" t="n">
        <v>438.5</v>
      </c>
      <c r="K167" s="88" t="n">
        <v>0</v>
      </c>
      <c r="L167" s="84" t="n"/>
    </row>
    <row r="168">
      <c r="A168" s="83" t="n">
        <v>45353</v>
      </c>
      <c r="B168" s="84" t="inlineStr">
        <is>
          <t>Warehouse B</t>
        </is>
      </c>
      <c r="C168" s="84" t="inlineStr">
        <is>
          <t>Late</t>
        </is>
      </c>
      <c r="D168" s="85" t="n">
        <v>102</v>
      </c>
      <c r="E168" s="85" t="n">
        <v>95</v>
      </c>
      <c r="F168" s="85" t="n">
        <v>283</v>
      </c>
      <c r="G168" s="85" t="n">
        <v>278</v>
      </c>
      <c r="H168" s="86" t="n">
        <v>9.5</v>
      </c>
      <c r="I168" s="85" t="n">
        <v>98</v>
      </c>
      <c r="J168" s="87" t="n">
        <v>365.55</v>
      </c>
      <c r="K168" s="88" t="n">
        <v>0</v>
      </c>
      <c r="L168" s="84" t="n"/>
    </row>
    <row r="169">
      <c r="A169" s="83" t="n">
        <v>45353</v>
      </c>
      <c r="B169" s="84" t="inlineStr">
        <is>
          <t>Production</t>
        </is>
      </c>
      <c r="C169" s="84" t="inlineStr">
        <is>
          <t>Night</t>
        </is>
      </c>
      <c r="D169" s="85" t="n">
        <v>56</v>
      </c>
      <c r="E169" s="85" t="n">
        <v>55</v>
      </c>
      <c r="F169" s="85" t="n">
        <v>155</v>
      </c>
      <c r="G169" s="85" t="n">
        <v>152</v>
      </c>
      <c r="H169" s="86" t="n">
        <v>5.1</v>
      </c>
      <c r="I169" s="85" t="n">
        <v>62</v>
      </c>
      <c r="J169" s="87" t="n">
        <v>197.05</v>
      </c>
      <c r="K169" s="88" t="n">
        <v>0</v>
      </c>
      <c r="L169" s="84" t="n"/>
    </row>
    <row r="170">
      <c r="A170" s="83" t="n">
        <v>45355</v>
      </c>
      <c r="B170" s="84" t="inlineStr">
        <is>
          <t>Warehouse A</t>
        </is>
      </c>
      <c r="C170" s="84" t="inlineStr">
        <is>
          <t>Early</t>
        </is>
      </c>
      <c r="D170" s="85" t="n">
        <v>209</v>
      </c>
      <c r="E170" s="85" t="n">
        <v>204</v>
      </c>
      <c r="F170" s="85" t="n">
        <v>536</v>
      </c>
      <c r="G170" s="85" t="n">
        <v>527</v>
      </c>
      <c r="H170" s="86" t="n">
        <v>19.4</v>
      </c>
      <c r="I170" s="85" t="n">
        <v>196</v>
      </c>
      <c r="J170" s="87" t="n">
        <v>746.95</v>
      </c>
      <c r="K170" s="88" t="n">
        <v>0</v>
      </c>
      <c r="L170" s="84" t="n"/>
    </row>
    <row r="171">
      <c r="A171" s="83" t="n">
        <v>45355</v>
      </c>
      <c r="B171" s="84" t="inlineStr">
        <is>
          <t>Warehouse B</t>
        </is>
      </c>
      <c r="C171" s="84" t="inlineStr">
        <is>
          <t>Late</t>
        </is>
      </c>
      <c r="D171" s="85" t="n">
        <v>142</v>
      </c>
      <c r="E171" s="85" t="n">
        <v>136</v>
      </c>
      <c r="F171" s="85" t="n">
        <v>391</v>
      </c>
      <c r="G171" s="85" t="n">
        <v>386</v>
      </c>
      <c r="H171" s="86" t="n">
        <v>13.2</v>
      </c>
      <c r="I171" s="85" t="n">
        <v>147</v>
      </c>
      <c r="J171" s="87" t="n">
        <v>508.1</v>
      </c>
      <c r="K171" s="88" t="n">
        <v>0</v>
      </c>
      <c r="L171" s="84" t="n"/>
    </row>
    <row r="172">
      <c r="A172" s="83" t="n">
        <v>45355</v>
      </c>
      <c r="B172" s="84" t="inlineStr">
        <is>
          <t>Production</t>
        </is>
      </c>
      <c r="C172" s="84" t="inlineStr">
        <is>
          <t>Night</t>
        </is>
      </c>
      <c r="D172" s="85" t="n">
        <v>96</v>
      </c>
      <c r="E172" s="85" t="n">
        <v>92</v>
      </c>
      <c r="F172" s="85" t="n">
        <v>246</v>
      </c>
      <c r="G172" s="85" t="n">
        <v>240</v>
      </c>
      <c r="H172" s="86" t="n">
        <v>8.199999999999999</v>
      </c>
      <c r="I172" s="85" t="n">
        <v>93</v>
      </c>
      <c r="J172" s="87" t="n">
        <v>320.7</v>
      </c>
      <c r="K172" s="88" t="n">
        <v>0</v>
      </c>
      <c r="L172" s="84" t="n"/>
    </row>
    <row r="173">
      <c r="A173" s="83" t="n">
        <v>45356</v>
      </c>
      <c r="B173" s="84" t="inlineStr">
        <is>
          <t>Warehouse A</t>
        </is>
      </c>
      <c r="C173" s="84" t="inlineStr">
        <is>
          <t>Early</t>
        </is>
      </c>
      <c r="D173" s="85" t="n">
        <v>184</v>
      </c>
      <c r="E173" s="85" t="n">
        <v>180</v>
      </c>
      <c r="F173" s="85" t="n">
        <v>472</v>
      </c>
      <c r="G173" s="85" t="n">
        <v>467</v>
      </c>
      <c r="H173" s="86" t="n">
        <v>15.3</v>
      </c>
      <c r="I173" s="85" t="n">
        <v>187</v>
      </c>
      <c r="J173" s="87" t="n">
        <v>601.55</v>
      </c>
      <c r="K173" s="88" t="n">
        <v>1</v>
      </c>
      <c r="L173" s="84" t="n"/>
    </row>
    <row r="174">
      <c r="A174" s="83" t="n">
        <v>45356</v>
      </c>
      <c r="B174" s="84" t="inlineStr">
        <is>
          <t>Warehouse B</t>
        </is>
      </c>
      <c r="C174" s="84" t="inlineStr">
        <is>
          <t>Late</t>
        </is>
      </c>
      <c r="D174" s="85" t="n">
        <v>137</v>
      </c>
      <c r="E174" s="85" t="n">
        <v>126</v>
      </c>
      <c r="F174" s="85" t="n">
        <v>376</v>
      </c>
      <c r="G174" s="85" t="n">
        <v>372</v>
      </c>
      <c r="H174" s="86" t="n">
        <v>12.8</v>
      </c>
      <c r="I174" s="85" t="n">
        <v>141</v>
      </c>
      <c r="J174" s="87" t="n">
        <v>492.25</v>
      </c>
      <c r="K174" s="88" t="n">
        <v>0</v>
      </c>
      <c r="L174" s="84" t="n"/>
    </row>
    <row r="175">
      <c r="A175" s="83" t="n">
        <v>45356</v>
      </c>
      <c r="B175" s="84" t="inlineStr">
        <is>
          <t>Production</t>
        </is>
      </c>
      <c r="C175" s="84" t="inlineStr">
        <is>
          <t>Night</t>
        </is>
      </c>
      <c r="D175" s="85" t="n">
        <v>89</v>
      </c>
      <c r="E175" s="85" t="n">
        <v>87</v>
      </c>
      <c r="F175" s="85" t="n">
        <v>228</v>
      </c>
      <c r="G175" s="85" t="n">
        <v>225</v>
      </c>
      <c r="H175" s="86" t="n">
        <v>8.199999999999999</v>
      </c>
      <c r="I175" s="85" t="n">
        <v>88</v>
      </c>
      <c r="J175" s="87" t="n">
        <v>316.15</v>
      </c>
      <c r="K175" s="88" t="n">
        <v>0</v>
      </c>
      <c r="L175" s="84" t="n"/>
    </row>
    <row r="176">
      <c r="A176" s="83" t="n">
        <v>45357</v>
      </c>
      <c r="B176" s="84" t="inlineStr">
        <is>
          <t>Warehouse A</t>
        </is>
      </c>
      <c r="C176" s="84" t="inlineStr">
        <is>
          <t>Early</t>
        </is>
      </c>
      <c r="D176" s="85" t="n">
        <v>195</v>
      </c>
      <c r="E176" s="85" t="n">
        <v>183</v>
      </c>
      <c r="F176" s="85" t="n">
        <v>518</v>
      </c>
      <c r="G176" s="85" t="n">
        <v>512</v>
      </c>
      <c r="H176" s="86" t="n">
        <v>17</v>
      </c>
      <c r="I176" s="85" t="n">
        <v>182</v>
      </c>
      <c r="J176" s="87" t="n">
        <v>662.25</v>
      </c>
      <c r="K176" s="88" t="n">
        <v>1</v>
      </c>
      <c r="L176" s="84" t="n"/>
    </row>
    <row r="177">
      <c r="A177" s="83" t="n">
        <v>45357</v>
      </c>
      <c r="B177" s="84" t="inlineStr">
        <is>
          <t>Warehouse B</t>
        </is>
      </c>
      <c r="C177" s="84" t="inlineStr">
        <is>
          <t>Late</t>
        </is>
      </c>
      <c r="D177" s="85" t="n">
        <v>144</v>
      </c>
      <c r="E177" s="85" t="n">
        <v>139</v>
      </c>
      <c r="F177" s="85" t="n">
        <v>378</v>
      </c>
      <c r="G177" s="85" t="n">
        <v>374</v>
      </c>
      <c r="H177" s="86" t="n">
        <v>13.5</v>
      </c>
      <c r="I177" s="85" t="n">
        <v>136</v>
      </c>
      <c r="J177" s="87" t="n">
        <v>518.85</v>
      </c>
      <c r="K177" s="88" t="n">
        <v>0</v>
      </c>
      <c r="L177" s="84" t="n"/>
    </row>
    <row r="178">
      <c r="A178" s="83" t="n">
        <v>45357</v>
      </c>
      <c r="B178" s="84" t="inlineStr">
        <is>
          <t>Production</t>
        </is>
      </c>
      <c r="C178" s="84" t="inlineStr">
        <is>
          <t>Night</t>
        </is>
      </c>
      <c r="D178" s="85" t="n">
        <v>81</v>
      </c>
      <c r="E178" s="85" t="n">
        <v>79</v>
      </c>
      <c r="F178" s="85" t="n">
        <v>205</v>
      </c>
      <c r="G178" s="85" t="n">
        <v>204</v>
      </c>
      <c r="H178" s="86" t="n">
        <v>7.5</v>
      </c>
      <c r="I178" s="85" t="n">
        <v>86</v>
      </c>
      <c r="J178" s="87" t="n">
        <v>288.9</v>
      </c>
      <c r="K178" s="88" t="n">
        <v>0</v>
      </c>
      <c r="L178" s="84" t="n"/>
    </row>
    <row r="179">
      <c r="A179" s="83" t="n">
        <v>45358</v>
      </c>
      <c r="B179" s="84" t="inlineStr">
        <is>
          <t>Warehouse A</t>
        </is>
      </c>
      <c r="C179" s="84" t="inlineStr">
        <is>
          <t>Early</t>
        </is>
      </c>
      <c r="D179" s="85" t="n">
        <v>164</v>
      </c>
      <c r="E179" s="85" t="n">
        <v>159</v>
      </c>
      <c r="F179" s="85" t="n">
        <v>402</v>
      </c>
      <c r="G179" s="85" t="n">
        <v>396</v>
      </c>
      <c r="H179" s="86" t="n">
        <v>15</v>
      </c>
      <c r="I179" s="85" t="n">
        <v>182</v>
      </c>
      <c r="J179" s="87" t="n">
        <v>579.1</v>
      </c>
      <c r="K179" s="88" t="n">
        <v>0</v>
      </c>
      <c r="L179" s="84" t="n"/>
    </row>
    <row r="180">
      <c r="A180" s="83" t="n">
        <v>45358</v>
      </c>
      <c r="B180" s="84" t="inlineStr">
        <is>
          <t>Warehouse B</t>
        </is>
      </c>
      <c r="C180" s="84" t="inlineStr">
        <is>
          <t>Late</t>
        </is>
      </c>
      <c r="D180" s="85" t="n">
        <v>141</v>
      </c>
      <c r="E180" s="85" t="n">
        <v>136</v>
      </c>
      <c r="F180" s="85" t="n">
        <v>383</v>
      </c>
      <c r="G180" s="85" t="n">
        <v>378</v>
      </c>
      <c r="H180" s="86" t="n">
        <v>12.9</v>
      </c>
      <c r="I180" s="85" t="n">
        <v>136</v>
      </c>
      <c r="J180" s="87" t="n">
        <v>498</v>
      </c>
      <c r="K180" s="88" t="n">
        <v>0</v>
      </c>
      <c r="L180" s="84" t="n"/>
    </row>
    <row r="181">
      <c r="A181" s="83" t="n">
        <v>45358</v>
      </c>
      <c r="B181" s="84" t="inlineStr">
        <is>
          <t>Production</t>
        </is>
      </c>
      <c r="C181" s="84" t="inlineStr">
        <is>
          <t>Night</t>
        </is>
      </c>
      <c r="D181" s="85" t="n">
        <v>80</v>
      </c>
      <c r="E181" s="85" t="n">
        <v>79</v>
      </c>
      <c r="F181" s="85" t="n">
        <v>209</v>
      </c>
      <c r="G181" s="85" t="n">
        <v>207</v>
      </c>
      <c r="H181" s="86" t="n">
        <v>6.8</v>
      </c>
      <c r="I181" s="85" t="n">
        <v>86</v>
      </c>
      <c r="J181" s="87" t="n">
        <v>266.2</v>
      </c>
      <c r="K181" s="88" t="n">
        <v>0</v>
      </c>
      <c r="L181" s="84" t="n"/>
    </row>
    <row r="182">
      <c r="A182" s="83" t="n">
        <v>45359</v>
      </c>
      <c r="B182" s="84" t="inlineStr">
        <is>
          <t>Warehouse A</t>
        </is>
      </c>
      <c r="C182" s="84" t="inlineStr">
        <is>
          <t>Early</t>
        </is>
      </c>
      <c r="D182" s="85" t="n">
        <v>200</v>
      </c>
      <c r="E182" s="85" t="n">
        <v>191</v>
      </c>
      <c r="F182" s="85" t="n">
        <v>520</v>
      </c>
      <c r="G182" s="85" t="n">
        <v>513</v>
      </c>
      <c r="H182" s="86" t="n">
        <v>16.7</v>
      </c>
      <c r="I182" s="85" t="n">
        <v>189</v>
      </c>
      <c r="J182" s="87" t="n">
        <v>656.05</v>
      </c>
      <c r="K182" s="88" t="n">
        <v>0</v>
      </c>
      <c r="L182" s="84" t="n"/>
    </row>
    <row r="183">
      <c r="A183" s="83" t="n">
        <v>45359</v>
      </c>
      <c r="B183" s="84" t="inlineStr">
        <is>
          <t>Warehouse B</t>
        </is>
      </c>
      <c r="C183" s="84" t="inlineStr">
        <is>
          <t>Late</t>
        </is>
      </c>
      <c r="D183" s="85" t="n">
        <v>150</v>
      </c>
      <c r="E183" s="85" t="n">
        <v>147</v>
      </c>
      <c r="F183" s="85" t="n">
        <v>387</v>
      </c>
      <c r="G183" s="85" t="n">
        <v>380</v>
      </c>
      <c r="H183" s="86" t="n">
        <v>12.5</v>
      </c>
      <c r="I183" s="85" t="n">
        <v>142</v>
      </c>
      <c r="J183" s="87" t="n">
        <v>491.25</v>
      </c>
      <c r="K183" s="88" t="n">
        <v>0</v>
      </c>
      <c r="L183" s="84" t="n"/>
    </row>
    <row r="184">
      <c r="A184" s="83" t="n">
        <v>45359</v>
      </c>
      <c r="B184" s="84" t="inlineStr">
        <is>
          <t>Production</t>
        </is>
      </c>
      <c r="C184" s="84" t="inlineStr">
        <is>
          <t>Night</t>
        </is>
      </c>
      <c r="D184" s="85" t="n">
        <v>89</v>
      </c>
      <c r="E184" s="85" t="n">
        <v>84</v>
      </c>
      <c r="F184" s="85" t="n">
        <v>231</v>
      </c>
      <c r="G184" s="85" t="n">
        <v>229</v>
      </c>
      <c r="H184" s="86" t="n">
        <v>7.5</v>
      </c>
      <c r="I184" s="85" t="n">
        <v>89</v>
      </c>
      <c r="J184" s="87" t="n">
        <v>294.1</v>
      </c>
      <c r="K184" s="88" t="n">
        <v>0</v>
      </c>
      <c r="L184" s="84" t="n"/>
    </row>
    <row r="185">
      <c r="A185" s="83" t="n">
        <v>45360</v>
      </c>
      <c r="B185" s="84" t="inlineStr">
        <is>
          <t>Warehouse A</t>
        </is>
      </c>
      <c r="C185" s="84" t="inlineStr">
        <is>
          <t>Early</t>
        </is>
      </c>
      <c r="D185" s="85" t="n">
        <v>120</v>
      </c>
      <c r="E185" s="85" t="n">
        <v>115</v>
      </c>
      <c r="F185" s="85" t="n">
        <v>301</v>
      </c>
      <c r="G185" s="85" t="n">
        <v>297</v>
      </c>
      <c r="H185" s="86" t="n">
        <v>10.4</v>
      </c>
      <c r="I185" s="85" t="n">
        <v>131</v>
      </c>
      <c r="J185" s="87" t="n">
        <v>405.6</v>
      </c>
      <c r="K185" s="88" t="n">
        <v>0</v>
      </c>
      <c r="L185" s="84" t="n"/>
    </row>
    <row r="186">
      <c r="A186" s="83" t="n">
        <v>45360</v>
      </c>
      <c r="B186" s="84" t="inlineStr">
        <is>
          <t>Warehouse B</t>
        </is>
      </c>
      <c r="C186" s="84" t="inlineStr">
        <is>
          <t>Late</t>
        </is>
      </c>
      <c r="D186" s="85" t="n">
        <v>95</v>
      </c>
      <c r="E186" s="85" t="n">
        <v>94</v>
      </c>
      <c r="F186" s="85" t="n">
        <v>245</v>
      </c>
      <c r="G186" s="85" t="n">
        <v>242</v>
      </c>
      <c r="H186" s="86" t="n">
        <v>8.300000000000001</v>
      </c>
      <c r="I186" s="85" t="n">
        <v>98</v>
      </c>
      <c r="J186" s="87" t="n">
        <v>323.2</v>
      </c>
      <c r="K186" s="88" t="n">
        <v>0</v>
      </c>
      <c r="L186" s="84" t="n"/>
    </row>
    <row r="187">
      <c r="A187" s="83" t="n">
        <v>45360</v>
      </c>
      <c r="B187" s="84" t="inlineStr">
        <is>
          <t>Production</t>
        </is>
      </c>
      <c r="C187" s="84" t="inlineStr">
        <is>
          <t>Night</t>
        </is>
      </c>
      <c r="D187" s="85" t="n">
        <v>64</v>
      </c>
      <c r="E187" s="85" t="n">
        <v>63</v>
      </c>
      <c r="F187" s="85" t="n">
        <v>173</v>
      </c>
      <c r="G187" s="85" t="n">
        <v>170</v>
      </c>
      <c r="H187" s="86" t="n">
        <v>5.5</v>
      </c>
      <c r="I187" s="85" t="n">
        <v>62</v>
      </c>
      <c r="J187" s="87" t="n">
        <v>214.85</v>
      </c>
      <c r="K187" s="88" t="n">
        <v>0</v>
      </c>
      <c r="L187" s="84" t="n"/>
    </row>
    <row r="188">
      <c r="A188" s="83" t="n">
        <v>45362</v>
      </c>
      <c r="B188" s="84" t="inlineStr">
        <is>
          <t>Warehouse A</t>
        </is>
      </c>
      <c r="C188" s="84" t="inlineStr">
        <is>
          <t>Early</t>
        </is>
      </c>
      <c r="D188" s="85" t="n">
        <v>195</v>
      </c>
      <c r="E188" s="85" t="n">
        <v>188</v>
      </c>
      <c r="F188" s="85" t="n">
        <v>503</v>
      </c>
      <c r="G188" s="85" t="n">
        <v>498</v>
      </c>
      <c r="H188" s="86" t="n">
        <v>17.4</v>
      </c>
      <c r="I188" s="85" t="n">
        <v>197</v>
      </c>
      <c r="J188" s="87" t="n">
        <v>674.85</v>
      </c>
      <c r="K188" s="88" t="n">
        <v>0</v>
      </c>
      <c r="L188" s="84" t="n"/>
    </row>
    <row r="189">
      <c r="A189" s="83" t="n">
        <v>45362</v>
      </c>
      <c r="B189" s="84" t="inlineStr">
        <is>
          <t>Warehouse B</t>
        </is>
      </c>
      <c r="C189" s="84" t="inlineStr">
        <is>
          <t>Late</t>
        </is>
      </c>
      <c r="D189" s="85" t="n">
        <v>145</v>
      </c>
      <c r="E189" s="85" t="n">
        <v>138</v>
      </c>
      <c r="F189" s="85" t="n">
        <v>357</v>
      </c>
      <c r="G189" s="85" t="n">
        <v>351</v>
      </c>
      <c r="H189" s="86" t="n">
        <v>12.1</v>
      </c>
      <c r="I189" s="85" t="n">
        <v>147</v>
      </c>
      <c r="J189" s="87" t="n">
        <v>475.4</v>
      </c>
      <c r="K189" s="88" t="n">
        <v>0</v>
      </c>
      <c r="L189" s="84" t="n"/>
    </row>
    <row r="190">
      <c r="A190" s="83" t="n">
        <v>45362</v>
      </c>
      <c r="B190" s="84" t="inlineStr">
        <is>
          <t>Production</t>
        </is>
      </c>
      <c r="C190" s="84" t="inlineStr">
        <is>
          <t>Night</t>
        </is>
      </c>
      <c r="D190" s="85" t="n">
        <v>99</v>
      </c>
      <c r="E190" s="85" t="n">
        <v>96</v>
      </c>
      <c r="F190" s="85" t="n">
        <v>267</v>
      </c>
      <c r="G190" s="85" t="n">
        <v>264</v>
      </c>
      <c r="H190" s="86" t="n">
        <v>8.4</v>
      </c>
      <c r="I190" s="85" t="n">
        <v>93</v>
      </c>
      <c r="J190" s="87" t="n">
        <v>328.95</v>
      </c>
      <c r="K190" s="88" t="n">
        <v>0</v>
      </c>
      <c r="L190" s="84" t="n"/>
    </row>
    <row r="191">
      <c r="A191" s="83" t="n">
        <v>45363</v>
      </c>
      <c r="B191" s="84" t="inlineStr">
        <is>
          <t>Warehouse A</t>
        </is>
      </c>
      <c r="C191" s="84" t="inlineStr">
        <is>
          <t>Early</t>
        </is>
      </c>
      <c r="D191" s="85" t="n">
        <v>191</v>
      </c>
      <c r="E191" s="85" t="n">
        <v>181</v>
      </c>
      <c r="F191" s="85" t="n">
        <v>468</v>
      </c>
      <c r="G191" s="85" t="n">
        <v>461</v>
      </c>
      <c r="H191" s="86" t="n">
        <v>17.2</v>
      </c>
      <c r="I191" s="85" t="n">
        <v>188</v>
      </c>
      <c r="J191" s="87" t="n">
        <v>665.95</v>
      </c>
      <c r="K191" s="88" t="n">
        <v>0</v>
      </c>
      <c r="L191" s="84" t="n"/>
    </row>
    <row r="192">
      <c r="A192" s="83" t="n">
        <v>45363</v>
      </c>
      <c r="B192" s="84" t="inlineStr">
        <is>
          <t>Warehouse B</t>
        </is>
      </c>
      <c r="C192" s="84" t="inlineStr">
        <is>
          <t>Late</t>
        </is>
      </c>
      <c r="D192" s="85" t="n">
        <v>148</v>
      </c>
      <c r="E192" s="85" t="n">
        <v>145</v>
      </c>
      <c r="F192" s="85" t="n">
        <v>413</v>
      </c>
      <c r="G192" s="85" t="n">
        <v>405</v>
      </c>
      <c r="H192" s="86" t="n">
        <v>12.9</v>
      </c>
      <c r="I192" s="85" t="n">
        <v>141</v>
      </c>
      <c r="J192" s="87" t="n">
        <v>502.55</v>
      </c>
      <c r="K192" s="88" t="n">
        <v>0</v>
      </c>
      <c r="L192" s="84" t="n"/>
    </row>
    <row r="193">
      <c r="A193" s="83" t="n">
        <v>45363</v>
      </c>
      <c r="B193" s="84" t="inlineStr">
        <is>
          <t>Production</t>
        </is>
      </c>
      <c r="C193" s="84" t="inlineStr">
        <is>
          <t>Night</t>
        </is>
      </c>
      <c r="D193" s="85" t="n">
        <v>90</v>
      </c>
      <c r="E193" s="85" t="n">
        <v>87</v>
      </c>
      <c r="F193" s="85" t="n">
        <v>224</v>
      </c>
      <c r="G193" s="85" t="n">
        <v>223</v>
      </c>
      <c r="H193" s="86" t="n">
        <v>8.4</v>
      </c>
      <c r="I193" s="85" t="n">
        <v>89</v>
      </c>
      <c r="J193" s="87" t="n">
        <v>323.1</v>
      </c>
      <c r="K193" s="88" t="n">
        <v>0</v>
      </c>
      <c r="L193" s="84" t="n"/>
    </row>
    <row r="194">
      <c r="A194" s="83" t="n">
        <v>45364</v>
      </c>
      <c r="B194" s="84" t="inlineStr">
        <is>
          <t>Warehouse A</t>
        </is>
      </c>
      <c r="C194" s="84" t="inlineStr">
        <is>
          <t>Early</t>
        </is>
      </c>
      <c r="D194" s="85" t="n">
        <v>177</v>
      </c>
      <c r="E194" s="85" t="n">
        <v>171</v>
      </c>
      <c r="F194" s="85" t="n">
        <v>482</v>
      </c>
      <c r="G194" s="85" t="n">
        <v>472</v>
      </c>
      <c r="H194" s="86" t="n">
        <v>15</v>
      </c>
      <c r="I194" s="85" t="n">
        <v>182</v>
      </c>
      <c r="J194" s="87" t="n">
        <v>587.55</v>
      </c>
      <c r="K194" s="88" t="n">
        <v>0</v>
      </c>
      <c r="L194" s="84" t="n"/>
    </row>
    <row r="195">
      <c r="A195" s="83" t="n">
        <v>45364</v>
      </c>
      <c r="B195" s="84" t="inlineStr">
        <is>
          <t>Warehouse B</t>
        </is>
      </c>
      <c r="C195" s="84" t="inlineStr">
        <is>
          <t>Late</t>
        </is>
      </c>
      <c r="D195" s="85" t="n">
        <v>145</v>
      </c>
      <c r="E195" s="85" t="n">
        <v>137</v>
      </c>
      <c r="F195" s="85" t="n">
        <v>350</v>
      </c>
      <c r="G195" s="85" t="n">
        <v>344</v>
      </c>
      <c r="H195" s="86" t="n">
        <v>12.1</v>
      </c>
      <c r="I195" s="85" t="n">
        <v>137</v>
      </c>
      <c r="J195" s="87" t="n">
        <v>475.4</v>
      </c>
      <c r="K195" s="88" t="n">
        <v>0</v>
      </c>
      <c r="L195" s="84" t="n"/>
    </row>
    <row r="196">
      <c r="A196" s="83" t="n">
        <v>45364</v>
      </c>
      <c r="B196" s="84" t="inlineStr">
        <is>
          <t>Production</t>
        </is>
      </c>
      <c r="C196" s="84" t="inlineStr">
        <is>
          <t>Night</t>
        </is>
      </c>
      <c r="D196" s="85" t="n">
        <v>82</v>
      </c>
      <c r="E196" s="85" t="n">
        <v>80</v>
      </c>
      <c r="F196" s="85" t="n">
        <v>207</v>
      </c>
      <c r="G196" s="85" t="n">
        <v>206</v>
      </c>
      <c r="H196" s="86" t="n">
        <v>7.4</v>
      </c>
      <c r="I196" s="85" t="n">
        <v>86</v>
      </c>
      <c r="J196" s="87" t="n">
        <v>286.4</v>
      </c>
      <c r="K196" s="88" t="n">
        <v>1</v>
      </c>
      <c r="L196" s="84" t="n"/>
    </row>
    <row r="197">
      <c r="A197" s="83" t="n">
        <v>45365</v>
      </c>
      <c r="B197" s="84" t="inlineStr">
        <is>
          <t>Warehouse A</t>
        </is>
      </c>
      <c r="C197" s="84" t="inlineStr">
        <is>
          <t>Early</t>
        </is>
      </c>
      <c r="D197" s="85" t="n">
        <v>196</v>
      </c>
      <c r="E197" s="85" t="n">
        <v>185</v>
      </c>
      <c r="F197" s="85" t="n">
        <v>482</v>
      </c>
      <c r="G197" s="85" t="n">
        <v>474</v>
      </c>
      <c r="H197" s="86" t="n">
        <v>17</v>
      </c>
      <c r="I197" s="85" t="n">
        <v>182</v>
      </c>
      <c r="J197" s="87" t="n">
        <v>662.9</v>
      </c>
      <c r="K197" s="88" t="n">
        <v>1</v>
      </c>
      <c r="L197" s="84" t="n"/>
    </row>
    <row r="198">
      <c r="A198" s="83" t="n">
        <v>45365</v>
      </c>
      <c r="B198" s="84" t="inlineStr">
        <is>
          <t>Warehouse B</t>
        </is>
      </c>
      <c r="C198" s="84" t="inlineStr">
        <is>
          <t>Late</t>
        </is>
      </c>
      <c r="D198" s="85" t="n">
        <v>143</v>
      </c>
      <c r="E198" s="85" t="n">
        <v>138</v>
      </c>
      <c r="F198" s="85" t="n">
        <v>363</v>
      </c>
      <c r="G198" s="85" t="n">
        <v>360</v>
      </c>
      <c r="H198" s="86" t="n">
        <v>12.9</v>
      </c>
      <c r="I198" s="85" t="n">
        <v>137</v>
      </c>
      <c r="J198" s="87" t="n">
        <v>499.3</v>
      </c>
      <c r="K198" s="88" t="n">
        <v>0</v>
      </c>
      <c r="L198" s="84" t="n"/>
    </row>
    <row r="199">
      <c r="A199" s="83" t="n">
        <v>45365</v>
      </c>
      <c r="B199" s="84" t="inlineStr">
        <is>
          <t>Production</t>
        </is>
      </c>
      <c r="C199" s="84" t="inlineStr">
        <is>
          <t>Night</t>
        </is>
      </c>
      <c r="D199" s="85" t="n">
        <v>91</v>
      </c>
      <c r="E199" s="85" t="n">
        <v>87</v>
      </c>
      <c r="F199" s="85" t="n">
        <v>220</v>
      </c>
      <c r="G199" s="85" t="n">
        <v>217</v>
      </c>
      <c r="H199" s="86" t="n">
        <v>8.4</v>
      </c>
      <c r="I199" s="85" t="n">
        <v>86</v>
      </c>
      <c r="J199" s="87" t="n">
        <v>323.75</v>
      </c>
      <c r="K199" s="88" t="n">
        <v>0</v>
      </c>
      <c r="L199" s="84" t="n"/>
    </row>
    <row r="200">
      <c r="A200" s="83" t="n">
        <v>45366</v>
      </c>
      <c r="B200" s="84" t="inlineStr">
        <is>
          <t>Warehouse A</t>
        </is>
      </c>
      <c r="C200" s="84" t="inlineStr">
        <is>
          <t>Early</t>
        </is>
      </c>
      <c r="D200" s="85" t="n">
        <v>196</v>
      </c>
      <c r="E200" s="85" t="n">
        <v>188</v>
      </c>
      <c r="F200" s="85" t="n">
        <v>508</v>
      </c>
      <c r="G200" s="85" t="n">
        <v>505</v>
      </c>
      <c r="H200" s="86" t="n">
        <v>17.5</v>
      </c>
      <c r="I200" s="85" t="n">
        <v>189</v>
      </c>
      <c r="J200" s="87" t="n">
        <v>678.65</v>
      </c>
      <c r="K200" s="88" t="n">
        <v>0</v>
      </c>
      <c r="L200" s="84" t="n"/>
    </row>
    <row r="201">
      <c r="A201" s="83" t="n">
        <v>45366</v>
      </c>
      <c r="B201" s="84" t="inlineStr">
        <is>
          <t>Warehouse B</t>
        </is>
      </c>
      <c r="C201" s="84" t="inlineStr">
        <is>
          <t>Late</t>
        </is>
      </c>
      <c r="D201" s="85" t="n">
        <v>149</v>
      </c>
      <c r="E201" s="85" t="n">
        <v>146</v>
      </c>
      <c r="F201" s="85" t="n">
        <v>374</v>
      </c>
      <c r="G201" s="85" t="n">
        <v>370</v>
      </c>
      <c r="H201" s="86" t="n">
        <v>12.9</v>
      </c>
      <c r="I201" s="85" t="n">
        <v>142</v>
      </c>
      <c r="J201" s="87" t="n">
        <v>503.2</v>
      </c>
      <c r="K201" s="88" t="n">
        <v>0</v>
      </c>
      <c r="L201" s="84" t="n"/>
    </row>
    <row r="202">
      <c r="A202" s="83" t="n">
        <v>45366</v>
      </c>
      <c r="B202" s="84" t="inlineStr">
        <is>
          <t>Production</t>
        </is>
      </c>
      <c r="C202" s="84" t="inlineStr">
        <is>
          <t>Night</t>
        </is>
      </c>
      <c r="D202" s="85" t="n">
        <v>92</v>
      </c>
      <c r="E202" s="85" t="n">
        <v>90</v>
      </c>
      <c r="F202" s="85" t="n">
        <v>243</v>
      </c>
      <c r="G202" s="85" t="n">
        <v>240</v>
      </c>
      <c r="H202" s="86" t="n">
        <v>8.699999999999999</v>
      </c>
      <c r="I202" s="85" t="n">
        <v>89</v>
      </c>
      <c r="J202" s="87" t="n">
        <v>333.85</v>
      </c>
      <c r="K202" s="88" t="n">
        <v>0</v>
      </c>
      <c r="L202" s="84" t="n"/>
    </row>
    <row r="203">
      <c r="A203" s="83" t="n">
        <v>45367</v>
      </c>
      <c r="B203" s="84" t="inlineStr">
        <is>
          <t>Warehouse A</t>
        </is>
      </c>
      <c r="C203" s="84" t="inlineStr">
        <is>
          <t>Early</t>
        </is>
      </c>
      <c r="D203" s="85" t="n">
        <v>124</v>
      </c>
      <c r="E203" s="85" t="n">
        <v>121</v>
      </c>
      <c r="F203" s="85" t="n">
        <v>314</v>
      </c>
      <c r="G203" s="85" t="n">
        <v>311</v>
      </c>
      <c r="H203" s="86" t="n">
        <v>11.7</v>
      </c>
      <c r="I203" s="85" t="n">
        <v>131</v>
      </c>
      <c r="J203" s="87" t="n">
        <v>449.15</v>
      </c>
      <c r="K203" s="88" t="n">
        <v>0</v>
      </c>
      <c r="L203" s="84" t="n"/>
    </row>
    <row r="204">
      <c r="A204" s="83" t="n">
        <v>45367</v>
      </c>
      <c r="B204" s="84" t="inlineStr">
        <is>
          <t>Warehouse B</t>
        </is>
      </c>
      <c r="C204" s="84" t="inlineStr">
        <is>
          <t>Late</t>
        </is>
      </c>
      <c r="D204" s="85" t="n">
        <v>92</v>
      </c>
      <c r="E204" s="85" t="n">
        <v>87</v>
      </c>
      <c r="F204" s="85" t="n">
        <v>239</v>
      </c>
      <c r="G204" s="85" t="n">
        <v>237</v>
      </c>
      <c r="H204" s="86" t="n">
        <v>7.8</v>
      </c>
      <c r="I204" s="85" t="n">
        <v>98</v>
      </c>
      <c r="J204" s="87" t="n">
        <v>305.5</v>
      </c>
      <c r="K204" s="88" t="n">
        <v>0</v>
      </c>
      <c r="L204" s="84" t="n"/>
    </row>
    <row r="205">
      <c r="A205" s="83" t="n">
        <v>45367</v>
      </c>
      <c r="B205" s="84" t="inlineStr">
        <is>
          <t>Production</t>
        </is>
      </c>
      <c r="C205" s="84" t="inlineStr">
        <is>
          <t>Night</t>
        </is>
      </c>
      <c r="D205" s="85" t="n">
        <v>57</v>
      </c>
      <c r="E205" s="85" t="n">
        <v>55</v>
      </c>
      <c r="F205" s="85" t="n">
        <v>137</v>
      </c>
      <c r="G205" s="85" t="n">
        <v>135</v>
      </c>
      <c r="H205" s="86" t="n">
        <v>4.8</v>
      </c>
      <c r="I205" s="85" t="n">
        <v>62</v>
      </c>
      <c r="J205" s="87" t="n">
        <v>188.25</v>
      </c>
      <c r="K205" s="88" t="n">
        <v>0</v>
      </c>
      <c r="L205" s="84" t="n"/>
    </row>
    <row r="206">
      <c r="A206" s="83" t="n">
        <v>45369</v>
      </c>
      <c r="B206" s="84" t="inlineStr">
        <is>
          <t>Warehouse A</t>
        </is>
      </c>
      <c r="C206" s="84" t="inlineStr">
        <is>
          <t>Early</t>
        </is>
      </c>
      <c r="D206" s="85" t="n">
        <v>200</v>
      </c>
      <c r="E206" s="85" t="n">
        <v>187</v>
      </c>
      <c r="F206" s="85" t="n">
        <v>513</v>
      </c>
      <c r="G206" s="85" t="n">
        <v>504</v>
      </c>
      <c r="H206" s="86" t="n">
        <v>18.6</v>
      </c>
      <c r="I206" s="85" t="n">
        <v>197</v>
      </c>
      <c r="J206" s="87" t="n">
        <v>715.9</v>
      </c>
      <c r="K206" s="88" t="n">
        <v>1</v>
      </c>
      <c r="L206" s="84" t="n"/>
    </row>
    <row r="207">
      <c r="A207" s="83" t="n">
        <v>45369</v>
      </c>
      <c r="B207" s="84" t="inlineStr">
        <is>
          <t>Warehouse B</t>
        </is>
      </c>
      <c r="C207" s="84" t="inlineStr">
        <is>
          <t>Late</t>
        </is>
      </c>
      <c r="D207" s="85" t="n">
        <v>142</v>
      </c>
      <c r="E207" s="85" t="n">
        <v>138</v>
      </c>
      <c r="F207" s="85" t="n">
        <v>388</v>
      </c>
      <c r="G207" s="85" t="n">
        <v>380</v>
      </c>
      <c r="H207" s="86" t="n">
        <v>11.9</v>
      </c>
      <c r="I207" s="85" t="n">
        <v>148</v>
      </c>
      <c r="J207" s="87" t="n">
        <v>467.15</v>
      </c>
      <c r="K207" s="88" t="n">
        <v>0</v>
      </c>
      <c r="L207" s="84" t="n"/>
    </row>
    <row r="208">
      <c r="A208" s="83" t="n">
        <v>45369</v>
      </c>
      <c r="B208" s="84" t="inlineStr">
        <is>
          <t>Production</t>
        </is>
      </c>
      <c r="C208" s="84" t="inlineStr">
        <is>
          <t>Night</t>
        </is>
      </c>
      <c r="D208" s="85" t="n">
        <v>99</v>
      </c>
      <c r="E208" s="85" t="n">
        <v>95</v>
      </c>
      <c r="F208" s="85" t="n">
        <v>258</v>
      </c>
      <c r="G208" s="85" t="n">
        <v>256</v>
      </c>
      <c r="H208" s="86" t="n">
        <v>8.9</v>
      </c>
      <c r="I208" s="85" t="n">
        <v>93</v>
      </c>
      <c r="J208" s="87" t="n">
        <v>344.7</v>
      </c>
      <c r="K208" s="88" t="n">
        <v>0</v>
      </c>
      <c r="L208" s="84" t="n"/>
    </row>
    <row r="209">
      <c r="A209" s="83" t="n">
        <v>45370</v>
      </c>
      <c r="B209" s="84" t="inlineStr">
        <is>
          <t>Warehouse A</t>
        </is>
      </c>
      <c r="C209" s="84" t="inlineStr">
        <is>
          <t>Early</t>
        </is>
      </c>
      <c r="D209" s="85" t="n">
        <v>182</v>
      </c>
      <c r="E209" s="85" t="n">
        <v>174</v>
      </c>
      <c r="F209" s="85" t="n">
        <v>474</v>
      </c>
      <c r="G209" s="85" t="n">
        <v>469</v>
      </c>
      <c r="H209" s="86" t="n">
        <v>16.9</v>
      </c>
      <c r="I209" s="85" t="n">
        <v>188</v>
      </c>
      <c r="J209" s="87" t="n">
        <v>650.65</v>
      </c>
      <c r="K209" s="88" t="n">
        <v>0</v>
      </c>
      <c r="L209" s="84" t="n"/>
    </row>
    <row r="210">
      <c r="A210" s="83" t="n">
        <v>45370</v>
      </c>
      <c r="B210" s="84" t="inlineStr">
        <is>
          <t>Warehouse B</t>
        </is>
      </c>
      <c r="C210" s="84" t="inlineStr">
        <is>
          <t>Late</t>
        </is>
      </c>
      <c r="D210" s="85" t="n">
        <v>152</v>
      </c>
      <c r="E210" s="85" t="n">
        <v>144</v>
      </c>
      <c r="F210" s="85" t="n">
        <v>415</v>
      </c>
      <c r="G210" s="85" t="n">
        <v>412</v>
      </c>
      <c r="H210" s="86" t="n">
        <v>12.9</v>
      </c>
      <c r="I210" s="85" t="n">
        <v>141</v>
      </c>
      <c r="J210" s="87" t="n">
        <v>505.15</v>
      </c>
      <c r="K210" s="88" t="n">
        <v>0</v>
      </c>
      <c r="L210" s="84" t="n"/>
    </row>
    <row r="211">
      <c r="A211" s="83" t="n">
        <v>45370</v>
      </c>
      <c r="B211" s="84" t="inlineStr">
        <is>
          <t>Production</t>
        </is>
      </c>
      <c r="C211" s="84" t="inlineStr">
        <is>
          <t>Night</t>
        </is>
      </c>
      <c r="D211" s="85" t="n">
        <v>82</v>
      </c>
      <c r="E211" s="85" t="n">
        <v>80</v>
      </c>
      <c r="F211" s="85" t="n">
        <v>222</v>
      </c>
      <c r="G211" s="85" t="n">
        <v>220</v>
      </c>
      <c r="H211" s="86" t="n">
        <v>7.1</v>
      </c>
      <c r="I211" s="85" t="n">
        <v>89</v>
      </c>
      <c r="J211" s="87" t="n">
        <v>276.95</v>
      </c>
      <c r="K211" s="88" t="n">
        <v>0</v>
      </c>
      <c r="L211" s="84" t="n"/>
    </row>
    <row r="212">
      <c r="A212" s="83" t="n">
        <v>45371</v>
      </c>
      <c r="B212" s="84" t="inlineStr">
        <is>
          <t>Warehouse A</t>
        </is>
      </c>
      <c r="C212" s="84" t="inlineStr">
        <is>
          <t>Early</t>
        </is>
      </c>
      <c r="D212" s="85" t="n">
        <v>192</v>
      </c>
      <c r="E212" s="85" t="n">
        <v>179</v>
      </c>
      <c r="F212" s="85" t="n">
        <v>519</v>
      </c>
      <c r="G212" s="85" t="n">
        <v>512</v>
      </c>
      <c r="H212" s="86" t="n">
        <v>17.1</v>
      </c>
      <c r="I212" s="85" t="n">
        <v>182</v>
      </c>
      <c r="J212" s="87" t="n">
        <v>663.45</v>
      </c>
      <c r="K212" s="88" t="n">
        <v>0</v>
      </c>
      <c r="L212" s="84" t="n"/>
    </row>
    <row r="213">
      <c r="A213" s="83" t="n">
        <v>45371</v>
      </c>
      <c r="B213" s="84" t="inlineStr">
        <is>
          <t>Warehouse B</t>
        </is>
      </c>
      <c r="C213" s="84" t="inlineStr">
        <is>
          <t>Late</t>
        </is>
      </c>
      <c r="D213" s="85" t="n">
        <v>139</v>
      </c>
      <c r="E213" s="85" t="n">
        <v>132</v>
      </c>
      <c r="F213" s="85" t="n">
        <v>382</v>
      </c>
      <c r="G213" s="85" t="n">
        <v>375</v>
      </c>
      <c r="H213" s="86" t="n">
        <v>12.1</v>
      </c>
      <c r="I213" s="85" t="n">
        <v>137</v>
      </c>
      <c r="J213" s="87" t="n">
        <v>471.5</v>
      </c>
      <c r="K213" s="88" t="n">
        <v>0</v>
      </c>
      <c r="L213" s="84" t="n"/>
    </row>
    <row r="214">
      <c r="A214" s="83" t="n">
        <v>45371</v>
      </c>
      <c r="B214" s="84" t="inlineStr">
        <is>
          <t>Production</t>
        </is>
      </c>
      <c r="C214" s="84" t="inlineStr">
        <is>
          <t>Night</t>
        </is>
      </c>
      <c r="D214" s="85" t="n">
        <v>79</v>
      </c>
      <c r="E214" s="85" t="n">
        <v>75</v>
      </c>
      <c r="F214" s="85" t="n">
        <v>198</v>
      </c>
      <c r="G214" s="85" t="n">
        <v>196</v>
      </c>
      <c r="H214" s="86" t="n">
        <v>7.4</v>
      </c>
      <c r="I214" s="85" t="n">
        <v>86</v>
      </c>
      <c r="J214" s="87" t="n">
        <v>284.45</v>
      </c>
      <c r="K214" s="88" t="n">
        <v>0</v>
      </c>
      <c r="L214" s="84" t="n"/>
    </row>
    <row r="215">
      <c r="A215" s="83" t="n">
        <v>45372</v>
      </c>
      <c r="B215" s="84" t="inlineStr">
        <is>
          <t>Warehouse A</t>
        </is>
      </c>
      <c r="C215" s="84" t="inlineStr">
        <is>
          <t>Early</t>
        </is>
      </c>
      <c r="D215" s="85" t="n">
        <v>175</v>
      </c>
      <c r="E215" s="85" t="n">
        <v>167</v>
      </c>
      <c r="F215" s="85" t="n">
        <v>478</v>
      </c>
      <c r="G215" s="85" t="n">
        <v>472</v>
      </c>
      <c r="H215" s="86" t="n">
        <v>16.4</v>
      </c>
      <c r="I215" s="85" t="n">
        <v>182</v>
      </c>
      <c r="J215" s="87" t="n">
        <v>630.35</v>
      </c>
      <c r="K215" s="88" t="n">
        <v>0</v>
      </c>
      <c r="L215" s="84" t="n"/>
    </row>
    <row r="216">
      <c r="A216" s="83" t="n">
        <v>45372</v>
      </c>
      <c r="B216" s="84" t="inlineStr">
        <is>
          <t>Warehouse B</t>
        </is>
      </c>
      <c r="C216" s="84" t="inlineStr">
        <is>
          <t>Late</t>
        </is>
      </c>
      <c r="D216" s="85" t="n">
        <v>146</v>
      </c>
      <c r="E216" s="85" t="n">
        <v>138</v>
      </c>
      <c r="F216" s="85" t="n">
        <v>377</v>
      </c>
      <c r="G216" s="85" t="n">
        <v>370</v>
      </c>
      <c r="H216" s="86" t="n">
        <v>12.8</v>
      </c>
      <c r="I216" s="85" t="n">
        <v>137</v>
      </c>
      <c r="J216" s="87" t="n">
        <v>498.1</v>
      </c>
      <c r="K216" s="88" t="n">
        <v>0</v>
      </c>
      <c r="L216" s="84" t="n"/>
    </row>
    <row r="217">
      <c r="A217" s="83" t="n">
        <v>45372</v>
      </c>
      <c r="B217" s="84" t="inlineStr">
        <is>
          <t>Production</t>
        </is>
      </c>
      <c r="C217" s="84" t="inlineStr">
        <is>
          <t>Night</t>
        </is>
      </c>
      <c r="D217" s="85" t="n">
        <v>93</v>
      </c>
      <c r="E217" s="85" t="n">
        <v>87</v>
      </c>
      <c r="F217" s="85" t="n">
        <v>247</v>
      </c>
      <c r="G217" s="85" t="n">
        <v>244</v>
      </c>
      <c r="H217" s="86" t="n">
        <v>8.4</v>
      </c>
      <c r="I217" s="85" t="n">
        <v>86</v>
      </c>
      <c r="J217" s="87" t="n">
        <v>325.05</v>
      </c>
      <c r="K217" s="88" t="n">
        <v>0</v>
      </c>
      <c r="L217" s="84" t="n"/>
    </row>
    <row r="218">
      <c r="A218" s="83" t="n">
        <v>45373</v>
      </c>
      <c r="B218" s="84" t="inlineStr">
        <is>
          <t>Warehouse A</t>
        </is>
      </c>
      <c r="C218" s="84" t="inlineStr">
        <is>
          <t>Early</t>
        </is>
      </c>
      <c r="D218" s="85" t="n">
        <v>176</v>
      </c>
      <c r="E218" s="85" t="n">
        <v>171</v>
      </c>
      <c r="F218" s="85" t="n">
        <v>486</v>
      </c>
      <c r="G218" s="85" t="n">
        <v>480</v>
      </c>
      <c r="H218" s="86" t="n">
        <v>15.9</v>
      </c>
      <c r="I218" s="85" t="n">
        <v>190</v>
      </c>
      <c r="J218" s="87" t="n">
        <v>615.25</v>
      </c>
      <c r="K218" s="88" t="n">
        <v>0</v>
      </c>
      <c r="L218" s="84" t="n"/>
    </row>
    <row r="219">
      <c r="A219" s="83" t="n">
        <v>45373</v>
      </c>
      <c r="B219" s="84" t="inlineStr">
        <is>
          <t>Warehouse B</t>
        </is>
      </c>
      <c r="C219" s="84" t="inlineStr">
        <is>
          <t>Late</t>
        </is>
      </c>
      <c r="D219" s="85" t="n">
        <v>142</v>
      </c>
      <c r="E219" s="85" t="n">
        <v>138</v>
      </c>
      <c r="F219" s="85" t="n">
        <v>366</v>
      </c>
      <c r="G219" s="85" t="n">
        <v>362</v>
      </c>
      <c r="H219" s="86" t="n">
        <v>12.6</v>
      </c>
      <c r="I219" s="85" t="n">
        <v>142</v>
      </c>
      <c r="J219" s="87" t="n">
        <v>489.2</v>
      </c>
      <c r="K219" s="88" t="n">
        <v>0</v>
      </c>
      <c r="L219" s="84" t="n"/>
    </row>
    <row r="220">
      <c r="A220" s="83" t="n">
        <v>45373</v>
      </c>
      <c r="B220" s="84" t="inlineStr">
        <is>
          <t>Production</t>
        </is>
      </c>
      <c r="C220" s="84" t="inlineStr">
        <is>
          <t>Night</t>
        </is>
      </c>
      <c r="D220" s="85" t="n">
        <v>83</v>
      </c>
      <c r="E220" s="85" t="n">
        <v>79</v>
      </c>
      <c r="F220" s="85" t="n">
        <v>213</v>
      </c>
      <c r="G220" s="85" t="n">
        <v>211</v>
      </c>
      <c r="H220" s="86" t="n">
        <v>7.5</v>
      </c>
      <c r="I220" s="85" t="n">
        <v>90</v>
      </c>
      <c r="J220" s="87" t="n">
        <v>290.2</v>
      </c>
      <c r="K220" s="88" t="n">
        <v>0</v>
      </c>
      <c r="L220" s="84" t="n"/>
    </row>
    <row r="221">
      <c r="A221" s="83" t="n">
        <v>45374</v>
      </c>
      <c r="B221" s="84" t="inlineStr">
        <is>
          <t>Warehouse A</t>
        </is>
      </c>
      <c r="C221" s="84" t="inlineStr">
        <is>
          <t>Early</t>
        </is>
      </c>
      <c r="D221" s="85" t="n">
        <v>139</v>
      </c>
      <c r="E221" s="85" t="n">
        <v>133</v>
      </c>
      <c r="F221" s="85" t="n">
        <v>339</v>
      </c>
      <c r="G221" s="85" t="n">
        <v>334</v>
      </c>
      <c r="H221" s="86" t="n">
        <v>12</v>
      </c>
      <c r="I221" s="85" t="n">
        <v>131</v>
      </c>
      <c r="J221" s="87" t="n">
        <v>468.35</v>
      </c>
      <c r="K221" s="88" t="n">
        <v>0</v>
      </c>
      <c r="L221" s="84" t="n"/>
    </row>
    <row r="222">
      <c r="A222" s="83" t="n">
        <v>45374</v>
      </c>
      <c r="B222" s="84" t="inlineStr">
        <is>
          <t>Warehouse B</t>
        </is>
      </c>
      <c r="C222" s="84" t="inlineStr">
        <is>
          <t>Late</t>
        </is>
      </c>
      <c r="D222" s="85" t="n">
        <v>103</v>
      </c>
      <c r="E222" s="85" t="n">
        <v>97</v>
      </c>
      <c r="F222" s="85" t="n">
        <v>283</v>
      </c>
      <c r="G222" s="85" t="n">
        <v>277</v>
      </c>
      <c r="H222" s="86" t="n">
        <v>9.300000000000001</v>
      </c>
      <c r="I222" s="85" t="n">
        <v>99</v>
      </c>
      <c r="J222" s="87" t="n">
        <v>359.9</v>
      </c>
      <c r="K222" s="88" t="n">
        <v>0</v>
      </c>
      <c r="L222" s="84" t="n"/>
    </row>
    <row r="223">
      <c r="A223" s="83" t="n">
        <v>45374</v>
      </c>
      <c r="B223" s="84" t="inlineStr">
        <is>
          <t>Production</t>
        </is>
      </c>
      <c r="C223" s="84" t="inlineStr">
        <is>
          <t>Night</t>
        </is>
      </c>
      <c r="D223" s="85" t="n">
        <v>58</v>
      </c>
      <c r="E223" s="85" t="n">
        <v>54</v>
      </c>
      <c r="F223" s="85" t="n">
        <v>155</v>
      </c>
      <c r="G223" s="85" t="n">
        <v>155</v>
      </c>
      <c r="H223" s="86" t="n">
        <v>5.2</v>
      </c>
      <c r="I223" s="85" t="n">
        <v>62</v>
      </c>
      <c r="J223" s="87" t="n">
        <v>201.5</v>
      </c>
      <c r="K223" s="88" t="n">
        <v>0</v>
      </c>
      <c r="L223" s="84" t="n"/>
    </row>
    <row r="224">
      <c r="A224" s="83" t="n">
        <v>45376</v>
      </c>
      <c r="B224" s="84" t="inlineStr">
        <is>
          <t>Warehouse A</t>
        </is>
      </c>
      <c r="C224" s="84" t="inlineStr">
        <is>
          <t>Early</t>
        </is>
      </c>
      <c r="D224" s="85" t="n">
        <v>214</v>
      </c>
      <c r="E224" s="85" t="n">
        <v>205</v>
      </c>
      <c r="F224" s="85" t="n">
        <v>581</v>
      </c>
      <c r="G224" s="85" t="n">
        <v>576</v>
      </c>
      <c r="H224" s="86" t="n">
        <v>18.1</v>
      </c>
      <c r="I224" s="85" t="n">
        <v>197</v>
      </c>
      <c r="J224" s="87" t="n">
        <v>709.25</v>
      </c>
      <c r="K224" s="88" t="n">
        <v>0</v>
      </c>
      <c r="L224" s="84" t="n"/>
    </row>
    <row r="225">
      <c r="A225" s="83" t="n">
        <v>45376</v>
      </c>
      <c r="B225" s="84" t="inlineStr">
        <is>
          <t>Warehouse B</t>
        </is>
      </c>
      <c r="C225" s="84" t="inlineStr">
        <is>
          <t>Late</t>
        </is>
      </c>
      <c r="D225" s="85" t="n">
        <v>158</v>
      </c>
      <c r="E225" s="85" t="n">
        <v>152</v>
      </c>
      <c r="F225" s="85" t="n">
        <v>412</v>
      </c>
      <c r="G225" s="85" t="n">
        <v>403</v>
      </c>
      <c r="H225" s="86" t="n">
        <v>13.7</v>
      </c>
      <c r="I225" s="85" t="n">
        <v>148</v>
      </c>
      <c r="J225" s="87" t="n">
        <v>534.25</v>
      </c>
      <c r="K225" s="88" t="n">
        <v>0</v>
      </c>
      <c r="L225" s="84" t="n"/>
    </row>
    <row r="226">
      <c r="A226" s="83" t="n">
        <v>45376</v>
      </c>
      <c r="B226" s="84" t="inlineStr">
        <is>
          <t>Production</t>
        </is>
      </c>
      <c r="C226" s="84" t="inlineStr">
        <is>
          <t>Night</t>
        </is>
      </c>
      <c r="D226" s="85" t="n">
        <v>90</v>
      </c>
      <c r="E226" s="85" t="n">
        <v>86</v>
      </c>
      <c r="F226" s="85" t="n">
        <v>224</v>
      </c>
      <c r="G226" s="85" t="n">
        <v>222</v>
      </c>
      <c r="H226" s="86" t="n">
        <v>7.5</v>
      </c>
      <c r="I226" s="85" t="n">
        <v>93</v>
      </c>
      <c r="J226" s="87" t="n">
        <v>294.75</v>
      </c>
      <c r="K226" s="88" t="n">
        <v>0</v>
      </c>
      <c r="L226" s="84" t="n"/>
    </row>
    <row r="227">
      <c r="A227" s="83" t="n">
        <v>45377</v>
      </c>
      <c r="B227" s="84" t="inlineStr">
        <is>
          <t>Warehouse A</t>
        </is>
      </c>
      <c r="C227" s="84" t="inlineStr">
        <is>
          <t>Early</t>
        </is>
      </c>
      <c r="D227" s="85" t="n">
        <v>178</v>
      </c>
      <c r="E227" s="85" t="n">
        <v>172</v>
      </c>
      <c r="F227" s="85" t="n">
        <v>487</v>
      </c>
      <c r="G227" s="85" t="n">
        <v>481</v>
      </c>
      <c r="H227" s="86" t="n">
        <v>16.6</v>
      </c>
      <c r="I227" s="85" t="n">
        <v>188</v>
      </c>
      <c r="J227" s="87" t="n">
        <v>638.6</v>
      </c>
      <c r="K227" s="88" t="n">
        <v>0</v>
      </c>
      <c r="L227" s="84" t="n"/>
    </row>
    <row r="228">
      <c r="A228" s="83" t="n">
        <v>45377</v>
      </c>
      <c r="B228" s="84" t="inlineStr">
        <is>
          <t>Warehouse B</t>
        </is>
      </c>
      <c r="C228" s="84" t="inlineStr">
        <is>
          <t>Late</t>
        </is>
      </c>
      <c r="D228" s="85" t="n">
        <v>150</v>
      </c>
      <c r="E228" s="85" t="n">
        <v>145</v>
      </c>
      <c r="F228" s="85" t="n">
        <v>380</v>
      </c>
      <c r="G228" s="85" t="n">
        <v>375</v>
      </c>
      <c r="H228" s="86" t="n">
        <v>12.8</v>
      </c>
      <c r="I228" s="85" t="n">
        <v>141</v>
      </c>
      <c r="J228" s="87" t="n">
        <v>500.7</v>
      </c>
      <c r="K228" s="88" t="n">
        <v>0</v>
      </c>
      <c r="L228" s="84" t="n"/>
    </row>
    <row r="229">
      <c r="A229" s="83" t="n">
        <v>45377</v>
      </c>
      <c r="B229" s="84" t="inlineStr">
        <is>
          <t>Production</t>
        </is>
      </c>
      <c r="C229" s="84" t="inlineStr">
        <is>
          <t>Night</t>
        </is>
      </c>
      <c r="D229" s="85" t="n">
        <v>87</v>
      </c>
      <c r="E229" s="85" t="n">
        <v>85</v>
      </c>
      <c r="F229" s="85" t="n">
        <v>236</v>
      </c>
      <c r="G229" s="85" t="n">
        <v>235</v>
      </c>
      <c r="H229" s="86" t="n">
        <v>7.4</v>
      </c>
      <c r="I229" s="85" t="n">
        <v>89</v>
      </c>
      <c r="J229" s="87" t="n">
        <v>289.65</v>
      </c>
      <c r="K229" s="88" t="n">
        <v>0</v>
      </c>
      <c r="L229" s="84" t="n"/>
    </row>
    <row r="230">
      <c r="A230" s="83" t="n">
        <v>45378</v>
      </c>
      <c r="B230" s="84" t="inlineStr">
        <is>
          <t>Warehouse A</t>
        </is>
      </c>
      <c r="C230" s="84" t="inlineStr">
        <is>
          <t>Early</t>
        </is>
      </c>
      <c r="D230" s="85" t="n">
        <v>180</v>
      </c>
      <c r="E230" s="85" t="n">
        <v>169</v>
      </c>
      <c r="F230" s="85" t="n">
        <v>449</v>
      </c>
      <c r="G230" s="85" t="n">
        <v>445</v>
      </c>
      <c r="H230" s="86" t="n">
        <v>16</v>
      </c>
      <c r="I230" s="85" t="n">
        <v>183</v>
      </c>
      <c r="J230" s="87" t="n">
        <v>621</v>
      </c>
      <c r="K230" s="88" t="n">
        <v>0</v>
      </c>
      <c r="L230" s="84" t="n"/>
    </row>
    <row r="231">
      <c r="A231" s="83" t="n">
        <v>45378</v>
      </c>
      <c r="B231" s="84" t="inlineStr">
        <is>
          <t>Warehouse B</t>
        </is>
      </c>
      <c r="C231" s="84" t="inlineStr">
        <is>
          <t>Late</t>
        </is>
      </c>
      <c r="D231" s="85" t="n">
        <v>144</v>
      </c>
      <c r="E231" s="85" t="n">
        <v>136</v>
      </c>
      <c r="F231" s="85" t="n">
        <v>363</v>
      </c>
      <c r="G231" s="85" t="n">
        <v>359</v>
      </c>
      <c r="H231" s="86" t="n">
        <v>12.2</v>
      </c>
      <c r="I231" s="85" t="n">
        <v>137</v>
      </c>
      <c r="J231" s="87" t="n">
        <v>477.9</v>
      </c>
      <c r="K231" s="88" t="n">
        <v>0</v>
      </c>
      <c r="L231" s="84" t="n"/>
    </row>
    <row r="232">
      <c r="A232" s="83" t="n">
        <v>45378</v>
      </c>
      <c r="B232" s="84" t="inlineStr">
        <is>
          <t>Production</t>
        </is>
      </c>
      <c r="C232" s="84" t="inlineStr">
        <is>
          <t>Night</t>
        </is>
      </c>
      <c r="D232" s="85" t="n">
        <v>92</v>
      </c>
      <c r="E232" s="85" t="n">
        <v>86</v>
      </c>
      <c r="F232" s="85" t="n">
        <v>257</v>
      </c>
      <c r="G232" s="85" t="n">
        <v>256</v>
      </c>
      <c r="H232" s="86" t="n">
        <v>8.199999999999999</v>
      </c>
      <c r="I232" s="85" t="n">
        <v>86</v>
      </c>
      <c r="J232" s="87" t="n">
        <v>318.1</v>
      </c>
      <c r="K232" s="88" t="n">
        <v>0</v>
      </c>
      <c r="L232" s="84" t="n"/>
    </row>
    <row r="233">
      <c r="A233" s="83" t="n">
        <v>45379</v>
      </c>
      <c r="B233" s="84" t="inlineStr">
        <is>
          <t>Warehouse A</t>
        </is>
      </c>
      <c r="C233" s="84" t="inlineStr">
        <is>
          <t>Early</t>
        </is>
      </c>
      <c r="D233" s="85" t="n">
        <v>178</v>
      </c>
      <c r="E233" s="85" t="n">
        <v>163</v>
      </c>
      <c r="F233" s="85" t="n">
        <v>485</v>
      </c>
      <c r="G233" s="85" t="n">
        <v>477</v>
      </c>
      <c r="H233" s="86" t="n">
        <v>15.1</v>
      </c>
      <c r="I233" s="85" t="n">
        <v>183</v>
      </c>
      <c r="J233" s="87" t="n">
        <v>591.35</v>
      </c>
      <c r="K233" s="88" t="n">
        <v>0</v>
      </c>
      <c r="L233" s="84" t="n"/>
    </row>
    <row r="234">
      <c r="A234" s="83" t="n">
        <v>45379</v>
      </c>
      <c r="B234" s="84" t="inlineStr">
        <is>
          <t>Warehouse B</t>
        </is>
      </c>
      <c r="C234" s="84" t="inlineStr">
        <is>
          <t>Late</t>
        </is>
      </c>
      <c r="D234" s="85" t="n">
        <v>130</v>
      </c>
      <c r="E234" s="85" t="n">
        <v>122</v>
      </c>
      <c r="F234" s="85" t="n">
        <v>341</v>
      </c>
      <c r="G234" s="85" t="n">
        <v>334</v>
      </c>
      <c r="H234" s="86" t="n">
        <v>12.1</v>
      </c>
      <c r="I234" s="85" t="n">
        <v>137</v>
      </c>
      <c r="J234" s="87" t="n">
        <v>465.65</v>
      </c>
      <c r="K234" s="88" t="n">
        <v>0</v>
      </c>
      <c r="L234" s="84" t="n"/>
    </row>
    <row r="235">
      <c r="A235" s="83" t="n">
        <v>45379</v>
      </c>
      <c r="B235" s="84" t="inlineStr">
        <is>
          <t>Production</t>
        </is>
      </c>
      <c r="C235" s="84" t="inlineStr">
        <is>
          <t>Night</t>
        </is>
      </c>
      <c r="D235" s="85" t="n">
        <v>92</v>
      </c>
      <c r="E235" s="85" t="n">
        <v>88</v>
      </c>
      <c r="F235" s="85" t="n">
        <v>231</v>
      </c>
      <c r="G235" s="85" t="n">
        <v>230</v>
      </c>
      <c r="H235" s="86" t="n">
        <v>7.7</v>
      </c>
      <c r="I235" s="85" t="n">
        <v>86</v>
      </c>
      <c r="J235" s="87" t="n">
        <v>302.35</v>
      </c>
      <c r="K235" s="88" t="n">
        <v>0</v>
      </c>
      <c r="L235" s="84" t="n"/>
    </row>
    <row r="236">
      <c r="A236" s="83" t="n">
        <v>45380</v>
      </c>
      <c r="B236" s="84" t="inlineStr">
        <is>
          <t>Warehouse A</t>
        </is>
      </c>
      <c r="C236" s="84" t="inlineStr">
        <is>
          <t>Early</t>
        </is>
      </c>
      <c r="D236" s="85" t="n">
        <v>188</v>
      </c>
      <c r="E236" s="85" t="n">
        <v>183</v>
      </c>
      <c r="F236" s="85" t="n">
        <v>485</v>
      </c>
      <c r="G236" s="85" t="n">
        <v>478</v>
      </c>
      <c r="H236" s="86" t="n">
        <v>16.9</v>
      </c>
      <c r="I236" s="85" t="n">
        <v>190</v>
      </c>
      <c r="J236" s="87" t="n">
        <v>654.55</v>
      </c>
      <c r="K236" s="88" t="n">
        <v>1</v>
      </c>
      <c r="L236" s="84" t="n"/>
    </row>
    <row r="237">
      <c r="A237" s="83" t="n">
        <v>45380</v>
      </c>
      <c r="B237" s="84" t="inlineStr">
        <is>
          <t>Warehouse B</t>
        </is>
      </c>
      <c r="C237" s="84" t="inlineStr">
        <is>
          <t>Late</t>
        </is>
      </c>
      <c r="D237" s="85" t="n">
        <v>130</v>
      </c>
      <c r="E237" s="85" t="n">
        <v>123</v>
      </c>
      <c r="F237" s="85" t="n">
        <v>364</v>
      </c>
      <c r="G237" s="85" t="n">
        <v>359</v>
      </c>
      <c r="H237" s="86" t="n">
        <v>11.7</v>
      </c>
      <c r="I237" s="85" t="n">
        <v>142</v>
      </c>
      <c r="J237" s="87" t="n">
        <v>453.05</v>
      </c>
      <c r="K237" s="88" t="n">
        <v>1</v>
      </c>
      <c r="L237" s="84" t="n"/>
    </row>
    <row r="238">
      <c r="A238" s="83" t="n">
        <v>45380</v>
      </c>
      <c r="B238" s="84" t="inlineStr">
        <is>
          <t>Production</t>
        </is>
      </c>
      <c r="C238" s="84" t="inlineStr">
        <is>
          <t>Night</t>
        </is>
      </c>
      <c r="D238" s="85" t="n">
        <v>97</v>
      </c>
      <c r="E238" s="85" t="n">
        <v>95</v>
      </c>
      <c r="F238" s="85" t="n">
        <v>264</v>
      </c>
      <c r="G238" s="85" t="n">
        <v>259</v>
      </c>
      <c r="H238" s="86" t="n">
        <v>9</v>
      </c>
      <c r="I238" s="85" t="n">
        <v>90</v>
      </c>
      <c r="J238" s="87" t="n">
        <v>346.55</v>
      </c>
      <c r="K238" s="88" t="n">
        <v>0</v>
      </c>
      <c r="L238" s="84" t="n"/>
    </row>
    <row r="239">
      <c r="A239" s="83" t="n">
        <v>45381</v>
      </c>
      <c r="B239" s="84" t="inlineStr">
        <is>
          <t>Warehouse A</t>
        </is>
      </c>
      <c r="C239" s="84" t="inlineStr">
        <is>
          <t>Early</t>
        </is>
      </c>
      <c r="D239" s="85" t="n">
        <v>140</v>
      </c>
      <c r="E239" s="85" t="n">
        <v>134</v>
      </c>
      <c r="F239" s="85" t="n">
        <v>376</v>
      </c>
      <c r="G239" s="85" t="n">
        <v>370</v>
      </c>
      <c r="H239" s="86" t="n">
        <v>12.4</v>
      </c>
      <c r="I239" s="85" t="n">
        <v>131</v>
      </c>
      <c r="J239" s="87" t="n">
        <v>481.6</v>
      </c>
      <c r="K239" s="88" t="n">
        <v>1</v>
      </c>
      <c r="L239" s="84" t="n"/>
    </row>
    <row r="240">
      <c r="A240" s="83" t="n">
        <v>45381</v>
      </c>
      <c r="B240" s="84" t="inlineStr">
        <is>
          <t>Warehouse B</t>
        </is>
      </c>
      <c r="C240" s="84" t="inlineStr">
        <is>
          <t>Late</t>
        </is>
      </c>
      <c r="D240" s="85" t="n">
        <v>90</v>
      </c>
      <c r="E240" s="85" t="n">
        <v>87</v>
      </c>
      <c r="F240" s="85" t="n">
        <v>236</v>
      </c>
      <c r="G240" s="85" t="n">
        <v>235</v>
      </c>
      <c r="H240" s="86" t="n">
        <v>7.7</v>
      </c>
      <c r="I240" s="85" t="n">
        <v>99</v>
      </c>
      <c r="J240" s="87" t="n">
        <v>301.05</v>
      </c>
      <c r="K240" s="88" t="n">
        <v>0</v>
      </c>
      <c r="L240" s="84" t="n"/>
    </row>
    <row r="241">
      <c r="A241" s="83" t="n">
        <v>45381</v>
      </c>
      <c r="B241" s="84" t="inlineStr">
        <is>
          <t>Production</t>
        </is>
      </c>
      <c r="C241" s="84" t="inlineStr">
        <is>
          <t>Night</t>
        </is>
      </c>
      <c r="D241" s="85" t="n">
        <v>57</v>
      </c>
      <c r="E241" s="85" t="n">
        <v>55</v>
      </c>
      <c r="F241" s="85" t="n">
        <v>138</v>
      </c>
      <c r="G241" s="85" t="n">
        <v>137</v>
      </c>
      <c r="H241" s="86" t="n">
        <v>5.1</v>
      </c>
      <c r="I241" s="85" t="n">
        <v>62</v>
      </c>
      <c r="J241" s="87" t="n">
        <v>197.7</v>
      </c>
      <c r="K241" s="88" t="n">
        <v>0</v>
      </c>
      <c r="L241" s="84" t="n"/>
    </row>
    <row r="242">
      <c r="A242" s="83" t="n">
        <v>45383</v>
      </c>
      <c r="B242" s="84" t="inlineStr">
        <is>
          <t>Warehouse A</t>
        </is>
      </c>
      <c r="C242" s="84" t="inlineStr">
        <is>
          <t>Early</t>
        </is>
      </c>
      <c r="D242" s="85" t="n">
        <v>198</v>
      </c>
      <c r="E242" s="85" t="n">
        <v>197</v>
      </c>
      <c r="F242" s="85" t="n">
        <v>522</v>
      </c>
      <c r="G242" s="85" t="n">
        <v>519</v>
      </c>
      <c r="H242" s="86" t="n">
        <v>18.7</v>
      </c>
      <c r="I242" s="85" t="n">
        <v>199</v>
      </c>
      <c r="J242" s="87" t="n">
        <v>717.75</v>
      </c>
      <c r="K242" s="88" t="n">
        <v>0</v>
      </c>
      <c r="L242" s="84" t="n"/>
    </row>
    <row r="243">
      <c r="A243" s="83" t="n">
        <v>45383</v>
      </c>
      <c r="B243" s="84" t="inlineStr">
        <is>
          <t>Warehouse B</t>
        </is>
      </c>
      <c r="C243" s="84" t="inlineStr">
        <is>
          <t>Late</t>
        </is>
      </c>
      <c r="D243" s="85" t="n">
        <v>142</v>
      </c>
      <c r="E243" s="85" t="n">
        <v>138</v>
      </c>
      <c r="F243" s="85" t="n">
        <v>376</v>
      </c>
      <c r="G243" s="85" t="n">
        <v>372</v>
      </c>
      <c r="H243" s="86" t="n">
        <v>13</v>
      </c>
      <c r="I243" s="85" t="n">
        <v>149</v>
      </c>
      <c r="J243" s="87" t="n">
        <v>501.8</v>
      </c>
      <c r="K243" s="88" t="n">
        <v>0</v>
      </c>
      <c r="L243" s="84" t="n"/>
    </row>
    <row r="244">
      <c r="A244" s="83" t="n">
        <v>45383</v>
      </c>
      <c r="B244" s="84" t="inlineStr">
        <is>
          <t>Production</t>
        </is>
      </c>
      <c r="C244" s="84" t="inlineStr">
        <is>
          <t>Night</t>
        </is>
      </c>
      <c r="D244" s="85" t="n">
        <v>97</v>
      </c>
      <c r="E244" s="85" t="n">
        <v>97</v>
      </c>
      <c r="F244" s="85" t="n">
        <v>235</v>
      </c>
      <c r="G244" s="85" t="n">
        <v>233</v>
      </c>
      <c r="H244" s="86" t="n">
        <v>8.5</v>
      </c>
      <c r="I244" s="85" t="n">
        <v>94</v>
      </c>
      <c r="J244" s="87" t="n">
        <v>330.8</v>
      </c>
      <c r="K244" s="88" t="n">
        <v>0</v>
      </c>
      <c r="L244" s="84" t="n"/>
    </row>
    <row r="245">
      <c r="A245" s="83" t="n">
        <v>45384</v>
      </c>
      <c r="B245" s="84" t="inlineStr">
        <is>
          <t>Warehouse A</t>
        </is>
      </c>
      <c r="C245" s="84" t="inlineStr">
        <is>
          <t>Early</t>
        </is>
      </c>
      <c r="D245" s="85" t="n">
        <v>209</v>
      </c>
      <c r="E245" s="85" t="n">
        <v>198</v>
      </c>
      <c r="F245" s="85" t="n">
        <v>541</v>
      </c>
      <c r="G245" s="85" t="n">
        <v>533</v>
      </c>
      <c r="H245" s="86" t="n">
        <v>18.1</v>
      </c>
      <c r="I245" s="85" t="n">
        <v>190</v>
      </c>
      <c r="J245" s="87" t="n">
        <v>706</v>
      </c>
      <c r="K245" s="88" t="n">
        <v>0</v>
      </c>
      <c r="L245" s="84" t="n"/>
    </row>
    <row r="246">
      <c r="A246" s="83" t="n">
        <v>45384</v>
      </c>
      <c r="B246" s="84" t="inlineStr">
        <is>
          <t>Warehouse B</t>
        </is>
      </c>
      <c r="C246" s="84" t="inlineStr">
        <is>
          <t>Late</t>
        </is>
      </c>
      <c r="D246" s="85" t="n">
        <v>136</v>
      </c>
      <c r="E246" s="85" t="n">
        <v>135</v>
      </c>
      <c r="F246" s="85" t="n">
        <v>345</v>
      </c>
      <c r="G246" s="85" t="n">
        <v>341</v>
      </c>
      <c r="H246" s="86" t="n">
        <v>11.6</v>
      </c>
      <c r="I246" s="85" t="n">
        <v>143</v>
      </c>
      <c r="J246" s="87" t="n">
        <v>453.8</v>
      </c>
      <c r="K246" s="88" t="n">
        <v>0</v>
      </c>
      <c r="L246" s="84" t="n"/>
    </row>
    <row r="247">
      <c r="A247" s="83" t="n">
        <v>45384</v>
      </c>
      <c r="B247" s="84" t="inlineStr">
        <is>
          <t>Production</t>
        </is>
      </c>
      <c r="C247" s="84" t="inlineStr">
        <is>
          <t>Night</t>
        </is>
      </c>
      <c r="D247" s="85" t="n">
        <v>95</v>
      </c>
      <c r="E247" s="85" t="n">
        <v>91</v>
      </c>
      <c r="F247" s="85" t="n">
        <v>230</v>
      </c>
      <c r="G247" s="85" t="n">
        <v>226</v>
      </c>
      <c r="H247" s="86" t="n">
        <v>8.300000000000001</v>
      </c>
      <c r="I247" s="85" t="n">
        <v>90</v>
      </c>
      <c r="J247" s="87" t="n">
        <v>323.2</v>
      </c>
      <c r="K247" s="88" t="n">
        <v>0</v>
      </c>
      <c r="L247" s="84" t="n"/>
    </row>
    <row r="248">
      <c r="A248" s="83" t="n">
        <v>45385</v>
      </c>
      <c r="B248" s="84" t="inlineStr">
        <is>
          <t>Warehouse A</t>
        </is>
      </c>
      <c r="C248" s="84" t="inlineStr">
        <is>
          <t>Early</t>
        </is>
      </c>
      <c r="D248" s="85" t="n">
        <v>173</v>
      </c>
      <c r="E248" s="85" t="n">
        <v>167</v>
      </c>
      <c r="F248" s="85" t="n">
        <v>463</v>
      </c>
      <c r="G248" s="85" t="n">
        <v>454</v>
      </c>
      <c r="H248" s="86" t="n">
        <v>15</v>
      </c>
      <c r="I248" s="85" t="n">
        <v>185</v>
      </c>
      <c r="J248" s="87" t="n">
        <v>584.95</v>
      </c>
      <c r="K248" s="88" t="n">
        <v>0</v>
      </c>
      <c r="L248" s="84" t="n"/>
    </row>
    <row r="249">
      <c r="A249" s="83" t="n">
        <v>45385</v>
      </c>
      <c r="B249" s="84" t="inlineStr">
        <is>
          <t>Warehouse B</t>
        </is>
      </c>
      <c r="C249" s="84" t="inlineStr">
        <is>
          <t>Late</t>
        </is>
      </c>
      <c r="D249" s="85" t="n">
        <v>126</v>
      </c>
      <c r="E249" s="85" t="n">
        <v>122</v>
      </c>
      <c r="F249" s="85" t="n">
        <v>317</v>
      </c>
      <c r="G249" s="85" t="n">
        <v>311</v>
      </c>
      <c r="H249" s="86" t="n">
        <v>11.8</v>
      </c>
      <c r="I249" s="85" t="n">
        <v>138</v>
      </c>
      <c r="J249" s="87" t="n">
        <v>453.6</v>
      </c>
      <c r="K249" s="88" t="n">
        <v>0</v>
      </c>
      <c r="L249" s="84" t="n"/>
    </row>
    <row r="250">
      <c r="A250" s="83" t="n">
        <v>45385</v>
      </c>
      <c r="B250" s="84" t="inlineStr">
        <is>
          <t>Production</t>
        </is>
      </c>
      <c r="C250" s="84" t="inlineStr">
        <is>
          <t>Night</t>
        </is>
      </c>
      <c r="D250" s="85" t="n">
        <v>79</v>
      </c>
      <c r="E250" s="85" t="n">
        <v>78</v>
      </c>
      <c r="F250" s="85" t="n">
        <v>221</v>
      </c>
      <c r="G250" s="85" t="n">
        <v>217</v>
      </c>
      <c r="H250" s="86" t="n">
        <v>6.9</v>
      </c>
      <c r="I250" s="85" t="n">
        <v>87</v>
      </c>
      <c r="J250" s="87" t="n">
        <v>268.7</v>
      </c>
      <c r="K250" s="88" t="n">
        <v>0</v>
      </c>
      <c r="L250" s="84" t="n"/>
    </row>
    <row r="251">
      <c r="A251" s="83" t="n">
        <v>45386</v>
      </c>
      <c r="B251" s="84" t="inlineStr">
        <is>
          <t>Warehouse A</t>
        </is>
      </c>
      <c r="C251" s="84" t="inlineStr">
        <is>
          <t>Early</t>
        </is>
      </c>
      <c r="D251" s="85" t="n">
        <v>194</v>
      </c>
      <c r="E251" s="85" t="n">
        <v>188</v>
      </c>
      <c r="F251" s="85" t="n">
        <v>526</v>
      </c>
      <c r="G251" s="85" t="n">
        <v>521</v>
      </c>
      <c r="H251" s="86" t="n">
        <v>16.3</v>
      </c>
      <c r="I251" s="85" t="n">
        <v>185</v>
      </c>
      <c r="J251" s="87" t="n">
        <v>639.55</v>
      </c>
      <c r="K251" s="88" t="n">
        <v>0</v>
      </c>
      <c r="L251" s="84" t="n"/>
    </row>
    <row r="252">
      <c r="A252" s="83" t="n">
        <v>45386</v>
      </c>
      <c r="B252" s="84" t="inlineStr">
        <is>
          <t>Warehouse B</t>
        </is>
      </c>
      <c r="C252" s="84" t="inlineStr">
        <is>
          <t>Late</t>
        </is>
      </c>
      <c r="D252" s="85" t="n">
        <v>128</v>
      </c>
      <c r="E252" s="85" t="n">
        <v>120</v>
      </c>
      <c r="F252" s="85" t="n">
        <v>345</v>
      </c>
      <c r="G252" s="85" t="n">
        <v>343</v>
      </c>
      <c r="H252" s="86" t="n">
        <v>10.7</v>
      </c>
      <c r="I252" s="85" t="n">
        <v>138</v>
      </c>
      <c r="J252" s="87" t="n">
        <v>420.25</v>
      </c>
      <c r="K252" s="88" t="n">
        <v>0</v>
      </c>
      <c r="L252" s="84" t="n"/>
    </row>
    <row r="253">
      <c r="A253" s="83" t="n">
        <v>45386</v>
      </c>
      <c r="B253" s="84" t="inlineStr">
        <is>
          <t>Production</t>
        </is>
      </c>
      <c r="C253" s="84" t="inlineStr">
        <is>
          <t>Night</t>
        </is>
      </c>
      <c r="D253" s="85" t="n">
        <v>95</v>
      </c>
      <c r="E253" s="85" t="n">
        <v>89</v>
      </c>
      <c r="F253" s="85" t="n">
        <v>263</v>
      </c>
      <c r="G253" s="85" t="n">
        <v>259</v>
      </c>
      <c r="H253" s="86" t="n">
        <v>8.4</v>
      </c>
      <c r="I253" s="85" t="n">
        <v>87</v>
      </c>
      <c r="J253" s="87" t="n">
        <v>326.35</v>
      </c>
      <c r="K253" s="88" t="n">
        <v>0</v>
      </c>
      <c r="L253" s="84" t="n"/>
    </row>
    <row r="254">
      <c r="A254" s="83" t="n">
        <v>45387</v>
      </c>
      <c r="B254" s="84" t="inlineStr">
        <is>
          <t>Warehouse A</t>
        </is>
      </c>
      <c r="C254" s="84" t="inlineStr">
        <is>
          <t>Early</t>
        </is>
      </c>
      <c r="D254" s="85" t="n">
        <v>201</v>
      </c>
      <c r="E254" s="85" t="n">
        <v>198</v>
      </c>
      <c r="F254" s="85" t="n">
        <v>549</v>
      </c>
      <c r="G254" s="85" t="n">
        <v>543</v>
      </c>
      <c r="H254" s="86" t="n">
        <v>17.6</v>
      </c>
      <c r="I254" s="85" t="n">
        <v>192</v>
      </c>
      <c r="J254" s="87" t="n">
        <v>685.05</v>
      </c>
      <c r="K254" s="88" t="n">
        <v>0</v>
      </c>
      <c r="L254" s="84" t="n"/>
    </row>
    <row r="255">
      <c r="A255" s="83" t="n">
        <v>45387</v>
      </c>
      <c r="B255" s="84" t="inlineStr">
        <is>
          <t>Warehouse B</t>
        </is>
      </c>
      <c r="C255" s="84" t="inlineStr">
        <is>
          <t>Late</t>
        </is>
      </c>
      <c r="D255" s="85" t="n">
        <v>132</v>
      </c>
      <c r="E255" s="85" t="n">
        <v>126</v>
      </c>
      <c r="F255" s="85" t="n">
        <v>349</v>
      </c>
      <c r="G255" s="85" t="n">
        <v>343</v>
      </c>
      <c r="H255" s="86" t="n">
        <v>11.8</v>
      </c>
      <c r="I255" s="85" t="n">
        <v>144</v>
      </c>
      <c r="J255" s="87" t="n">
        <v>457.5</v>
      </c>
      <c r="K255" s="88" t="n">
        <v>0</v>
      </c>
      <c r="L255" s="84" t="n"/>
    </row>
    <row r="256">
      <c r="A256" s="83" t="n">
        <v>45387</v>
      </c>
      <c r="B256" s="84" t="inlineStr">
        <is>
          <t>Production</t>
        </is>
      </c>
      <c r="C256" s="84" t="inlineStr">
        <is>
          <t>Night</t>
        </is>
      </c>
      <c r="D256" s="85" t="n">
        <v>88</v>
      </c>
      <c r="E256" s="85" t="n">
        <v>88</v>
      </c>
      <c r="F256" s="85" t="n">
        <v>224</v>
      </c>
      <c r="G256" s="85" t="n">
        <v>222</v>
      </c>
      <c r="H256" s="86" t="n">
        <v>7.3</v>
      </c>
      <c r="I256" s="85" t="n">
        <v>91</v>
      </c>
      <c r="J256" s="87" t="n">
        <v>287.15</v>
      </c>
      <c r="K256" s="88" t="n">
        <v>0</v>
      </c>
      <c r="L256" s="84" t="n"/>
    </row>
    <row r="257">
      <c r="A257" s="83" t="n">
        <v>45388</v>
      </c>
      <c r="B257" s="84" t="inlineStr">
        <is>
          <t>Warehouse A</t>
        </is>
      </c>
      <c r="C257" s="84" t="inlineStr">
        <is>
          <t>Early</t>
        </is>
      </c>
      <c r="D257" s="85" t="n">
        <v>146</v>
      </c>
      <c r="E257" s="85" t="n">
        <v>142</v>
      </c>
      <c r="F257" s="85" t="n">
        <v>388</v>
      </c>
      <c r="G257" s="85" t="n">
        <v>383</v>
      </c>
      <c r="H257" s="86" t="n">
        <v>13.1</v>
      </c>
      <c r="I257" s="85" t="n">
        <v>133</v>
      </c>
      <c r="J257" s="87" t="n">
        <v>507.55</v>
      </c>
      <c r="K257" s="88" t="n">
        <v>0</v>
      </c>
      <c r="L257" s="84" t="n"/>
    </row>
    <row r="258">
      <c r="A258" s="83" t="n">
        <v>45388</v>
      </c>
      <c r="B258" s="84" t="inlineStr">
        <is>
          <t>Warehouse B</t>
        </is>
      </c>
      <c r="C258" s="84" t="inlineStr">
        <is>
          <t>Late</t>
        </is>
      </c>
      <c r="D258" s="85" t="n">
        <v>103</v>
      </c>
      <c r="E258" s="85" t="n">
        <v>100</v>
      </c>
      <c r="F258" s="85" t="n">
        <v>272</v>
      </c>
      <c r="G258" s="85" t="n">
        <v>268</v>
      </c>
      <c r="H258" s="86" t="n">
        <v>8.800000000000001</v>
      </c>
      <c r="I258" s="85" t="n">
        <v>100</v>
      </c>
      <c r="J258" s="87" t="n">
        <v>344.15</v>
      </c>
      <c r="K258" s="88" t="n">
        <v>1</v>
      </c>
      <c r="L258" s="84" t="n"/>
    </row>
    <row r="259">
      <c r="A259" s="83" t="n">
        <v>45388</v>
      </c>
      <c r="B259" s="84" t="inlineStr">
        <is>
          <t>Production</t>
        </is>
      </c>
      <c r="C259" s="84" t="inlineStr">
        <is>
          <t>Night</t>
        </is>
      </c>
      <c r="D259" s="85" t="n">
        <v>57</v>
      </c>
      <c r="E259" s="85" t="n">
        <v>55</v>
      </c>
      <c r="F259" s="85" t="n">
        <v>146</v>
      </c>
      <c r="G259" s="85" t="n">
        <v>143</v>
      </c>
      <c r="H259" s="86" t="n">
        <v>5</v>
      </c>
      <c r="I259" s="85" t="n">
        <v>63</v>
      </c>
      <c r="J259" s="87" t="n">
        <v>194.55</v>
      </c>
      <c r="K259" s="88" t="n">
        <v>0</v>
      </c>
      <c r="L259" s="84" t="n"/>
    </row>
    <row r="260">
      <c r="A260" s="83" t="n">
        <v>45390</v>
      </c>
      <c r="B260" s="84" t="inlineStr">
        <is>
          <t>Warehouse A</t>
        </is>
      </c>
      <c r="C260" s="84" t="inlineStr">
        <is>
          <t>Early</t>
        </is>
      </c>
      <c r="D260" s="85" t="n">
        <v>207</v>
      </c>
      <c r="E260" s="85" t="n">
        <v>203</v>
      </c>
      <c r="F260" s="85" t="n">
        <v>560</v>
      </c>
      <c r="G260" s="85" t="n">
        <v>552</v>
      </c>
      <c r="H260" s="86" t="n">
        <v>18.1</v>
      </c>
      <c r="I260" s="85" t="n">
        <v>200</v>
      </c>
      <c r="J260" s="87" t="n">
        <v>704.7</v>
      </c>
      <c r="K260" s="88" t="n">
        <v>0</v>
      </c>
      <c r="L260" s="84" t="n"/>
    </row>
    <row r="261">
      <c r="A261" s="83" t="n">
        <v>45390</v>
      </c>
      <c r="B261" s="84" t="inlineStr">
        <is>
          <t>Warehouse B</t>
        </is>
      </c>
      <c r="C261" s="84" t="inlineStr">
        <is>
          <t>Late</t>
        </is>
      </c>
      <c r="D261" s="85" t="n">
        <v>147</v>
      </c>
      <c r="E261" s="85" t="n">
        <v>140</v>
      </c>
      <c r="F261" s="85" t="n">
        <v>359</v>
      </c>
      <c r="G261" s="85" t="n">
        <v>353</v>
      </c>
      <c r="H261" s="86" t="n">
        <v>12.6</v>
      </c>
      <c r="I261" s="85" t="n">
        <v>150</v>
      </c>
      <c r="J261" s="87" t="n">
        <v>492.45</v>
      </c>
      <c r="K261" s="88" t="n">
        <v>0</v>
      </c>
      <c r="L261" s="84" t="n"/>
    </row>
    <row r="262">
      <c r="A262" s="83" t="n">
        <v>45390</v>
      </c>
      <c r="B262" s="84" t="inlineStr">
        <is>
          <t>Production</t>
        </is>
      </c>
      <c r="C262" s="84" t="inlineStr">
        <is>
          <t>Night</t>
        </is>
      </c>
      <c r="D262" s="85" t="n">
        <v>92</v>
      </c>
      <c r="E262" s="85" t="n">
        <v>87</v>
      </c>
      <c r="F262" s="85" t="n">
        <v>230</v>
      </c>
      <c r="G262" s="85" t="n">
        <v>227</v>
      </c>
      <c r="H262" s="86" t="n">
        <v>8.199999999999999</v>
      </c>
      <c r="I262" s="85" t="n">
        <v>94</v>
      </c>
      <c r="J262" s="87" t="n">
        <v>318.1</v>
      </c>
      <c r="K262" s="88" t="n">
        <v>0</v>
      </c>
      <c r="L262" s="84" t="n"/>
    </row>
    <row r="263">
      <c r="A263" s="83" t="n">
        <v>45391</v>
      </c>
      <c r="B263" s="84" t="inlineStr">
        <is>
          <t>Warehouse A</t>
        </is>
      </c>
      <c r="C263" s="84" t="inlineStr">
        <is>
          <t>Early</t>
        </is>
      </c>
      <c r="D263" s="85" t="n">
        <v>182</v>
      </c>
      <c r="E263" s="85" t="n">
        <v>179</v>
      </c>
      <c r="F263" s="85" t="n">
        <v>446</v>
      </c>
      <c r="G263" s="85" t="n">
        <v>439</v>
      </c>
      <c r="H263" s="86" t="n">
        <v>15.3</v>
      </c>
      <c r="I263" s="85" t="n">
        <v>190</v>
      </c>
      <c r="J263" s="87" t="n">
        <v>600.25</v>
      </c>
      <c r="K263" s="88" t="n">
        <v>0</v>
      </c>
      <c r="L263" s="84" t="n"/>
    </row>
    <row r="264">
      <c r="A264" s="83" t="n">
        <v>45391</v>
      </c>
      <c r="B264" s="84" t="inlineStr">
        <is>
          <t>Warehouse B</t>
        </is>
      </c>
      <c r="C264" s="84" t="inlineStr">
        <is>
          <t>Late</t>
        </is>
      </c>
      <c r="D264" s="85" t="n">
        <v>154</v>
      </c>
      <c r="E264" s="85" t="n">
        <v>147</v>
      </c>
      <c r="F264" s="85" t="n">
        <v>412</v>
      </c>
      <c r="G264" s="85" t="n">
        <v>407</v>
      </c>
      <c r="H264" s="86" t="n">
        <v>13</v>
      </c>
      <c r="I264" s="85" t="n">
        <v>143</v>
      </c>
      <c r="J264" s="87" t="n">
        <v>509.6</v>
      </c>
      <c r="K264" s="88" t="n">
        <v>0</v>
      </c>
      <c r="L264" s="84" t="n"/>
    </row>
    <row r="265">
      <c r="A265" s="83" t="n">
        <v>45391</v>
      </c>
      <c r="B265" s="84" t="inlineStr">
        <is>
          <t>Production</t>
        </is>
      </c>
      <c r="C265" s="84" t="inlineStr">
        <is>
          <t>Night</t>
        </is>
      </c>
      <c r="D265" s="85" t="n">
        <v>87</v>
      </c>
      <c r="E265" s="85" t="n">
        <v>86</v>
      </c>
      <c r="F265" s="85" t="n">
        <v>240</v>
      </c>
      <c r="G265" s="85" t="n">
        <v>237</v>
      </c>
      <c r="H265" s="86" t="n">
        <v>7.3</v>
      </c>
      <c r="I265" s="85" t="n">
        <v>90</v>
      </c>
      <c r="J265" s="87" t="n">
        <v>286.5</v>
      </c>
      <c r="K265" s="88" t="n">
        <v>0</v>
      </c>
      <c r="L265" s="84" t="n"/>
    </row>
    <row r="266">
      <c r="A266" s="83" t="n">
        <v>45392</v>
      </c>
      <c r="B266" s="84" t="inlineStr">
        <is>
          <t>Warehouse A</t>
        </is>
      </c>
      <c r="C266" s="84" t="inlineStr">
        <is>
          <t>Early</t>
        </is>
      </c>
      <c r="D266" s="85" t="n">
        <v>201</v>
      </c>
      <c r="E266" s="85" t="n">
        <v>189</v>
      </c>
      <c r="F266" s="85" t="n">
        <v>523</v>
      </c>
      <c r="G266" s="85" t="n">
        <v>512</v>
      </c>
      <c r="H266" s="86" t="n">
        <v>18.7</v>
      </c>
      <c r="I266" s="85" t="n">
        <v>185</v>
      </c>
      <c r="J266" s="87" t="n">
        <v>719.7</v>
      </c>
      <c r="K266" s="88" t="n">
        <v>0</v>
      </c>
      <c r="L266" s="84" t="n"/>
    </row>
    <row r="267">
      <c r="A267" s="83" t="n">
        <v>45392</v>
      </c>
      <c r="B267" s="84" t="inlineStr">
        <is>
          <t>Warehouse B</t>
        </is>
      </c>
      <c r="C267" s="84" t="inlineStr">
        <is>
          <t>Late</t>
        </is>
      </c>
      <c r="D267" s="85" t="n">
        <v>129</v>
      </c>
      <c r="E267" s="85" t="n">
        <v>124</v>
      </c>
      <c r="F267" s="85" t="n">
        <v>338</v>
      </c>
      <c r="G267" s="85" t="n">
        <v>333</v>
      </c>
      <c r="H267" s="86" t="n">
        <v>11.6</v>
      </c>
      <c r="I267" s="85" t="n">
        <v>139</v>
      </c>
      <c r="J267" s="87" t="n">
        <v>449.25</v>
      </c>
      <c r="K267" s="88" t="n">
        <v>0</v>
      </c>
      <c r="L267" s="84" t="n"/>
    </row>
    <row r="268">
      <c r="A268" s="83" t="n">
        <v>45392</v>
      </c>
      <c r="B268" s="84" t="inlineStr">
        <is>
          <t>Production</t>
        </is>
      </c>
      <c r="C268" s="84" t="inlineStr">
        <is>
          <t>Night</t>
        </is>
      </c>
      <c r="D268" s="85" t="n">
        <v>88</v>
      </c>
      <c r="E268" s="85" t="n">
        <v>84</v>
      </c>
      <c r="F268" s="85" t="n">
        <v>222</v>
      </c>
      <c r="G268" s="85" t="n">
        <v>219</v>
      </c>
      <c r="H268" s="86" t="n">
        <v>7.3</v>
      </c>
      <c r="I268" s="85" t="n">
        <v>87</v>
      </c>
      <c r="J268" s="87" t="n">
        <v>287.15</v>
      </c>
      <c r="K268" s="88" t="n">
        <v>0</v>
      </c>
      <c r="L268" s="84" t="n"/>
    </row>
    <row r="269">
      <c r="A269" s="83" t="n">
        <v>45393</v>
      </c>
      <c r="B269" s="84" t="inlineStr">
        <is>
          <t>Warehouse A</t>
        </is>
      </c>
      <c r="C269" s="84" t="inlineStr">
        <is>
          <t>Early</t>
        </is>
      </c>
      <c r="D269" s="85" t="n">
        <v>186</v>
      </c>
      <c r="E269" s="85" t="n">
        <v>180</v>
      </c>
      <c r="F269" s="85" t="n">
        <v>452</v>
      </c>
      <c r="G269" s="85" t="n">
        <v>442</v>
      </c>
      <c r="H269" s="86" t="n">
        <v>15.4</v>
      </c>
      <c r="I269" s="85" t="n">
        <v>185</v>
      </c>
      <c r="J269" s="87" t="n">
        <v>606</v>
      </c>
      <c r="K269" s="88" t="n">
        <v>0</v>
      </c>
      <c r="L269" s="84" t="n"/>
    </row>
    <row r="270">
      <c r="A270" s="83" t="n">
        <v>45393</v>
      </c>
      <c r="B270" s="84" t="inlineStr">
        <is>
          <t>Warehouse B</t>
        </is>
      </c>
      <c r="C270" s="84" t="inlineStr">
        <is>
          <t>Late</t>
        </is>
      </c>
      <c r="D270" s="85" t="n">
        <v>137</v>
      </c>
      <c r="E270" s="85" t="n">
        <v>131</v>
      </c>
      <c r="F270" s="85" t="n">
        <v>377</v>
      </c>
      <c r="G270" s="85" t="n">
        <v>370</v>
      </c>
      <c r="H270" s="86" t="n">
        <v>11.6</v>
      </c>
      <c r="I270" s="85" t="n">
        <v>139</v>
      </c>
      <c r="J270" s="87" t="n">
        <v>454.45</v>
      </c>
      <c r="K270" s="88" t="n">
        <v>0</v>
      </c>
      <c r="L270" s="84" t="n"/>
    </row>
    <row r="271">
      <c r="A271" s="83" t="n">
        <v>45393</v>
      </c>
      <c r="B271" s="84" t="inlineStr">
        <is>
          <t>Production</t>
        </is>
      </c>
      <c r="C271" s="84" t="inlineStr">
        <is>
          <t>Night</t>
        </is>
      </c>
      <c r="D271" s="85" t="n">
        <v>82</v>
      </c>
      <c r="E271" s="85" t="n">
        <v>81</v>
      </c>
      <c r="F271" s="85" t="n">
        <v>227</v>
      </c>
      <c r="G271" s="85" t="n">
        <v>224</v>
      </c>
      <c r="H271" s="86" t="n">
        <v>7.7</v>
      </c>
      <c r="I271" s="85" t="n">
        <v>87</v>
      </c>
      <c r="J271" s="87" t="n">
        <v>295.85</v>
      </c>
      <c r="K271" s="88" t="n">
        <v>0</v>
      </c>
      <c r="L271" s="84" t="n"/>
    </row>
    <row r="272">
      <c r="A272" s="83" t="n">
        <v>45394</v>
      </c>
      <c r="B272" s="84" t="inlineStr">
        <is>
          <t>Warehouse A</t>
        </is>
      </c>
      <c r="C272" s="84" t="inlineStr">
        <is>
          <t>Early</t>
        </is>
      </c>
      <c r="D272" s="85" t="n">
        <v>179</v>
      </c>
      <c r="E272" s="85" t="n">
        <v>174</v>
      </c>
      <c r="F272" s="85" t="n">
        <v>480</v>
      </c>
      <c r="G272" s="85" t="n">
        <v>475</v>
      </c>
      <c r="H272" s="86" t="n">
        <v>16.1</v>
      </c>
      <c r="I272" s="85" t="n">
        <v>192</v>
      </c>
      <c r="J272" s="87" t="n">
        <v>623.5</v>
      </c>
      <c r="K272" s="88" t="n">
        <v>0</v>
      </c>
      <c r="L272" s="84" t="n"/>
    </row>
    <row r="273">
      <c r="A273" s="83" t="n">
        <v>45394</v>
      </c>
      <c r="B273" s="84" t="inlineStr">
        <is>
          <t>Warehouse B</t>
        </is>
      </c>
      <c r="C273" s="84" t="inlineStr">
        <is>
          <t>Late</t>
        </is>
      </c>
      <c r="D273" s="85" t="n">
        <v>156</v>
      </c>
      <c r="E273" s="85" t="n">
        <v>151</v>
      </c>
      <c r="F273" s="85" t="n">
        <v>414</v>
      </c>
      <c r="G273" s="85" t="n">
        <v>407</v>
      </c>
      <c r="H273" s="86" t="n">
        <v>13.7</v>
      </c>
      <c r="I273" s="85" t="n">
        <v>144</v>
      </c>
      <c r="J273" s="87" t="n">
        <v>532.95</v>
      </c>
      <c r="K273" s="88" t="n">
        <v>0</v>
      </c>
      <c r="L273" s="84" t="n"/>
    </row>
    <row r="274">
      <c r="A274" s="83" t="n">
        <v>45394</v>
      </c>
      <c r="B274" s="84" t="inlineStr">
        <is>
          <t>Production</t>
        </is>
      </c>
      <c r="C274" s="84" t="inlineStr">
        <is>
          <t>Night</t>
        </is>
      </c>
      <c r="D274" s="85" t="n">
        <v>87</v>
      </c>
      <c r="E274" s="85" t="n">
        <v>82</v>
      </c>
      <c r="F274" s="85" t="n">
        <v>215</v>
      </c>
      <c r="G274" s="85" t="n">
        <v>212</v>
      </c>
      <c r="H274" s="86" t="n">
        <v>7.2</v>
      </c>
      <c r="I274" s="85" t="n">
        <v>91</v>
      </c>
      <c r="J274" s="87" t="n">
        <v>283.35</v>
      </c>
      <c r="K274" s="88" t="n">
        <v>0</v>
      </c>
      <c r="L274" s="84" t="n"/>
    </row>
    <row r="275">
      <c r="A275" s="83" t="n">
        <v>45395</v>
      </c>
      <c r="B275" s="84" t="inlineStr">
        <is>
          <t>Warehouse A</t>
        </is>
      </c>
      <c r="C275" s="84" t="inlineStr">
        <is>
          <t>Early</t>
        </is>
      </c>
      <c r="D275" s="85" t="n">
        <v>137</v>
      </c>
      <c r="E275" s="85" t="n">
        <v>131</v>
      </c>
      <c r="F275" s="85" t="n">
        <v>375</v>
      </c>
      <c r="G275" s="85" t="n">
        <v>367</v>
      </c>
      <c r="H275" s="86" t="n">
        <v>12</v>
      </c>
      <c r="I275" s="85" t="n">
        <v>133</v>
      </c>
      <c r="J275" s="87" t="n">
        <v>467.05</v>
      </c>
      <c r="K275" s="88" t="n">
        <v>0</v>
      </c>
      <c r="L275" s="84" t="n"/>
    </row>
    <row r="276">
      <c r="A276" s="83" t="n">
        <v>45395</v>
      </c>
      <c r="B276" s="84" t="inlineStr">
        <is>
          <t>Warehouse B</t>
        </is>
      </c>
      <c r="C276" s="84" t="inlineStr">
        <is>
          <t>Late</t>
        </is>
      </c>
      <c r="D276" s="85" t="n">
        <v>90</v>
      </c>
      <c r="E276" s="85" t="n">
        <v>89</v>
      </c>
      <c r="F276" s="85" t="n">
        <v>237</v>
      </c>
      <c r="G276" s="85" t="n">
        <v>234</v>
      </c>
      <c r="H276" s="86" t="n">
        <v>7.8</v>
      </c>
      <c r="I276" s="85" t="n">
        <v>100</v>
      </c>
      <c r="J276" s="87" t="n">
        <v>304.2</v>
      </c>
      <c r="K276" s="88" t="n">
        <v>0</v>
      </c>
      <c r="L276" s="84" t="n"/>
    </row>
    <row r="277">
      <c r="A277" s="83" t="n">
        <v>45395</v>
      </c>
      <c r="B277" s="84" t="inlineStr">
        <is>
          <t>Production</t>
        </is>
      </c>
      <c r="C277" s="84" t="inlineStr">
        <is>
          <t>Night</t>
        </is>
      </c>
      <c r="D277" s="85" t="n">
        <v>62</v>
      </c>
      <c r="E277" s="85" t="n">
        <v>59</v>
      </c>
      <c r="F277" s="85" t="n">
        <v>164</v>
      </c>
      <c r="G277" s="85" t="n">
        <v>161</v>
      </c>
      <c r="H277" s="86" t="n">
        <v>5.6</v>
      </c>
      <c r="I277" s="85" t="n">
        <v>63</v>
      </c>
      <c r="J277" s="87" t="n">
        <v>216.7</v>
      </c>
      <c r="K277" s="88" t="n">
        <v>0</v>
      </c>
      <c r="L277" s="84" t="n"/>
    </row>
    <row r="278">
      <c r="A278" s="83" t="n">
        <v>45397</v>
      </c>
      <c r="B278" s="84" t="inlineStr">
        <is>
          <t>Warehouse A</t>
        </is>
      </c>
      <c r="C278" s="84" t="inlineStr">
        <is>
          <t>Early</t>
        </is>
      </c>
      <c r="D278" s="85" t="n">
        <v>199</v>
      </c>
      <c r="E278" s="85" t="n">
        <v>194</v>
      </c>
      <c r="F278" s="85" t="n">
        <v>501</v>
      </c>
      <c r="G278" s="85" t="n">
        <v>491</v>
      </c>
      <c r="H278" s="86" t="n">
        <v>18.6</v>
      </c>
      <c r="I278" s="85" t="n">
        <v>200</v>
      </c>
      <c r="J278" s="87" t="n">
        <v>715.25</v>
      </c>
      <c r="K278" s="88" t="n">
        <v>0</v>
      </c>
      <c r="L278" s="84" t="n"/>
    </row>
    <row r="279">
      <c r="A279" s="83" t="n">
        <v>45397</v>
      </c>
      <c r="B279" s="84" t="inlineStr">
        <is>
          <t>Warehouse B</t>
        </is>
      </c>
      <c r="C279" s="84" t="inlineStr">
        <is>
          <t>Late</t>
        </is>
      </c>
      <c r="D279" s="85" t="n">
        <v>148</v>
      </c>
      <c r="E279" s="85" t="n">
        <v>141</v>
      </c>
      <c r="F279" s="85" t="n">
        <v>391</v>
      </c>
      <c r="G279" s="85" t="n">
        <v>386</v>
      </c>
      <c r="H279" s="86" t="n">
        <v>13.4</v>
      </c>
      <c r="I279" s="85" t="n">
        <v>150</v>
      </c>
      <c r="J279" s="87" t="n">
        <v>518.3</v>
      </c>
      <c r="K279" s="88" t="n">
        <v>0</v>
      </c>
      <c r="L279" s="84" t="n"/>
    </row>
    <row r="280">
      <c r="A280" s="83" t="n">
        <v>45397</v>
      </c>
      <c r="B280" s="84" t="inlineStr">
        <is>
          <t>Production</t>
        </is>
      </c>
      <c r="C280" s="84" t="inlineStr">
        <is>
          <t>Night</t>
        </is>
      </c>
      <c r="D280" s="85" t="n">
        <v>99</v>
      </c>
      <c r="E280" s="85" t="n">
        <v>98</v>
      </c>
      <c r="F280" s="85" t="n">
        <v>243</v>
      </c>
      <c r="G280" s="85" t="n">
        <v>237</v>
      </c>
      <c r="H280" s="86" t="n">
        <v>8.9</v>
      </c>
      <c r="I280" s="85" t="n">
        <v>94</v>
      </c>
      <c r="J280" s="87" t="n">
        <v>344.7</v>
      </c>
      <c r="K280" s="88" t="n">
        <v>0</v>
      </c>
      <c r="L280" s="84" t="n"/>
    </row>
    <row r="281">
      <c r="A281" s="83" t="n">
        <v>45398</v>
      </c>
      <c r="B281" s="84" t="inlineStr">
        <is>
          <t>Warehouse A</t>
        </is>
      </c>
      <c r="C281" s="84" t="inlineStr">
        <is>
          <t>Early</t>
        </is>
      </c>
      <c r="D281" s="85" t="n">
        <v>184</v>
      </c>
      <c r="E281" s="85" t="n">
        <v>175</v>
      </c>
      <c r="F281" s="85" t="n">
        <v>460</v>
      </c>
      <c r="G281" s="85" t="n">
        <v>454</v>
      </c>
      <c r="H281" s="86" t="n">
        <v>17.1</v>
      </c>
      <c r="I281" s="85" t="n">
        <v>191</v>
      </c>
      <c r="J281" s="87" t="n">
        <v>658.25</v>
      </c>
      <c r="K281" s="88" t="n">
        <v>0</v>
      </c>
      <c r="L281" s="84" t="n"/>
    </row>
    <row r="282">
      <c r="A282" s="83" t="n">
        <v>45398</v>
      </c>
      <c r="B282" s="84" t="inlineStr">
        <is>
          <t>Warehouse B</t>
        </is>
      </c>
      <c r="C282" s="84" t="inlineStr">
        <is>
          <t>Late</t>
        </is>
      </c>
      <c r="D282" s="85" t="n">
        <v>140</v>
      </c>
      <c r="E282" s="85" t="n">
        <v>133</v>
      </c>
      <c r="F282" s="85" t="n">
        <v>384</v>
      </c>
      <c r="G282" s="85" t="n">
        <v>378</v>
      </c>
      <c r="H282" s="86" t="n">
        <v>12.9</v>
      </c>
      <c r="I282" s="85" t="n">
        <v>143</v>
      </c>
      <c r="J282" s="87" t="n">
        <v>497.35</v>
      </c>
      <c r="K282" s="88" t="n">
        <v>0</v>
      </c>
      <c r="L282" s="84" t="n"/>
    </row>
    <row r="283">
      <c r="A283" s="83" t="n">
        <v>45398</v>
      </c>
      <c r="B283" s="84" t="inlineStr">
        <is>
          <t>Production</t>
        </is>
      </c>
      <c r="C283" s="84" t="inlineStr">
        <is>
          <t>Night</t>
        </is>
      </c>
      <c r="D283" s="85" t="n">
        <v>91</v>
      </c>
      <c r="E283" s="85" t="n">
        <v>87</v>
      </c>
      <c r="F283" s="85" t="n">
        <v>237</v>
      </c>
      <c r="G283" s="85" t="n">
        <v>236</v>
      </c>
      <c r="H283" s="86" t="n">
        <v>8</v>
      </c>
      <c r="I283" s="85" t="n">
        <v>90</v>
      </c>
      <c r="J283" s="87" t="n">
        <v>311.15</v>
      </c>
      <c r="K283" s="88" t="n">
        <v>0</v>
      </c>
      <c r="L283" s="84" t="n"/>
    </row>
    <row r="284">
      <c r="A284" s="83" t="n">
        <v>45399</v>
      </c>
      <c r="B284" s="84" t="inlineStr">
        <is>
          <t>Warehouse A</t>
        </is>
      </c>
      <c r="C284" s="84" t="inlineStr">
        <is>
          <t>Early</t>
        </is>
      </c>
      <c r="D284" s="85" t="n">
        <v>178</v>
      </c>
      <c r="E284" s="85" t="n">
        <v>177</v>
      </c>
      <c r="F284" s="85" t="n">
        <v>463</v>
      </c>
      <c r="G284" s="85" t="n">
        <v>458</v>
      </c>
      <c r="H284" s="86" t="n">
        <v>14.8</v>
      </c>
      <c r="I284" s="85" t="n">
        <v>185</v>
      </c>
      <c r="J284" s="87" t="n">
        <v>581.9</v>
      </c>
      <c r="K284" s="88" t="n">
        <v>0</v>
      </c>
      <c r="L284" s="84" t="n"/>
    </row>
    <row r="285">
      <c r="A285" s="83" t="n">
        <v>45399</v>
      </c>
      <c r="B285" s="84" t="inlineStr">
        <is>
          <t>Warehouse B</t>
        </is>
      </c>
      <c r="C285" s="84" t="inlineStr">
        <is>
          <t>Late</t>
        </is>
      </c>
      <c r="D285" s="85" t="n">
        <v>135</v>
      </c>
      <c r="E285" s="85" t="n">
        <v>133</v>
      </c>
      <c r="F285" s="85" t="n">
        <v>372</v>
      </c>
      <c r="G285" s="85" t="n">
        <v>368</v>
      </c>
      <c r="H285" s="86" t="n">
        <v>11.7</v>
      </c>
      <c r="I285" s="85" t="n">
        <v>139</v>
      </c>
      <c r="J285" s="87" t="n">
        <v>456.3</v>
      </c>
      <c r="K285" s="88" t="n">
        <v>0</v>
      </c>
      <c r="L285" s="84" t="n"/>
    </row>
    <row r="286">
      <c r="A286" s="83" t="n">
        <v>45399</v>
      </c>
      <c r="B286" s="84" t="inlineStr">
        <is>
          <t>Production</t>
        </is>
      </c>
      <c r="C286" s="84" t="inlineStr">
        <is>
          <t>Night</t>
        </is>
      </c>
      <c r="D286" s="85" t="n">
        <v>88</v>
      </c>
      <c r="E286" s="85" t="n">
        <v>86</v>
      </c>
      <c r="F286" s="85" t="n">
        <v>242</v>
      </c>
      <c r="G286" s="85" t="n">
        <v>238</v>
      </c>
      <c r="H286" s="86" t="n">
        <v>7.5</v>
      </c>
      <c r="I286" s="85" t="n">
        <v>87</v>
      </c>
      <c r="J286" s="87" t="n">
        <v>293.45</v>
      </c>
      <c r="K286" s="88" t="n">
        <v>0</v>
      </c>
      <c r="L286" s="84" t="n"/>
    </row>
    <row r="287">
      <c r="A287" s="83" t="n">
        <v>45400</v>
      </c>
      <c r="B287" s="84" t="inlineStr">
        <is>
          <t>Warehouse A</t>
        </is>
      </c>
      <c r="C287" s="84" t="inlineStr">
        <is>
          <t>Early</t>
        </is>
      </c>
      <c r="D287" s="85" t="n">
        <v>180</v>
      </c>
      <c r="E287" s="85" t="n">
        <v>170</v>
      </c>
      <c r="F287" s="85" t="n">
        <v>446</v>
      </c>
      <c r="G287" s="85" t="n">
        <v>442</v>
      </c>
      <c r="H287" s="86" t="n">
        <v>15.7</v>
      </c>
      <c r="I287" s="85" t="n">
        <v>185</v>
      </c>
      <c r="J287" s="87" t="n">
        <v>611.55</v>
      </c>
      <c r="K287" s="88" t="n">
        <v>0</v>
      </c>
      <c r="L287" s="84" t="n"/>
    </row>
    <row r="288">
      <c r="A288" s="83" t="n">
        <v>45400</v>
      </c>
      <c r="B288" s="84" t="inlineStr">
        <is>
          <t>Warehouse B</t>
        </is>
      </c>
      <c r="C288" s="84" t="inlineStr">
        <is>
          <t>Late</t>
        </is>
      </c>
      <c r="D288" s="85" t="n">
        <v>139</v>
      </c>
      <c r="E288" s="85" t="n">
        <v>134</v>
      </c>
      <c r="F288" s="85" t="n">
        <v>389</v>
      </c>
      <c r="G288" s="85" t="n">
        <v>382</v>
      </c>
      <c r="H288" s="86" t="n">
        <v>12</v>
      </c>
      <c r="I288" s="85" t="n">
        <v>139</v>
      </c>
      <c r="J288" s="87" t="n">
        <v>468.35</v>
      </c>
      <c r="K288" s="88" t="n">
        <v>0</v>
      </c>
      <c r="L288" s="84" t="n"/>
    </row>
    <row r="289">
      <c r="A289" s="83" t="n">
        <v>45400</v>
      </c>
      <c r="B289" s="84" t="inlineStr">
        <is>
          <t>Production</t>
        </is>
      </c>
      <c r="C289" s="84" t="inlineStr">
        <is>
          <t>Night</t>
        </is>
      </c>
      <c r="D289" s="85" t="n">
        <v>96</v>
      </c>
      <c r="E289" s="85" t="n">
        <v>90</v>
      </c>
      <c r="F289" s="85" t="n">
        <v>243</v>
      </c>
      <c r="G289" s="85" t="n">
        <v>241</v>
      </c>
      <c r="H289" s="86" t="n">
        <v>8</v>
      </c>
      <c r="I289" s="85" t="n">
        <v>87</v>
      </c>
      <c r="J289" s="87" t="n">
        <v>314.4</v>
      </c>
      <c r="K289" s="88" t="n">
        <v>0</v>
      </c>
      <c r="L289" s="84" t="n"/>
    </row>
    <row r="290">
      <c r="A290" s="83" t="n">
        <v>45401</v>
      </c>
      <c r="B290" s="84" t="inlineStr">
        <is>
          <t>Warehouse A</t>
        </is>
      </c>
      <c r="C290" s="84" t="inlineStr">
        <is>
          <t>Early</t>
        </is>
      </c>
      <c r="D290" s="85" t="n">
        <v>181</v>
      </c>
      <c r="E290" s="85" t="n">
        <v>171</v>
      </c>
      <c r="F290" s="85" t="n">
        <v>438</v>
      </c>
      <c r="G290" s="85" t="n">
        <v>432</v>
      </c>
      <c r="H290" s="86" t="n">
        <v>16.8</v>
      </c>
      <c r="I290" s="85" t="n">
        <v>192</v>
      </c>
      <c r="J290" s="87" t="n">
        <v>646.85</v>
      </c>
      <c r="K290" s="88" t="n">
        <v>0</v>
      </c>
      <c r="L290" s="84" t="n"/>
    </row>
    <row r="291">
      <c r="A291" s="83" t="n">
        <v>45401</v>
      </c>
      <c r="B291" s="84" t="inlineStr">
        <is>
          <t>Warehouse B</t>
        </is>
      </c>
      <c r="C291" s="84" t="inlineStr">
        <is>
          <t>Late</t>
        </is>
      </c>
      <c r="D291" s="85" t="n">
        <v>144</v>
      </c>
      <c r="E291" s="85" t="n">
        <v>135</v>
      </c>
      <c r="F291" s="85" t="n">
        <v>375</v>
      </c>
      <c r="G291" s="85" t="n">
        <v>371</v>
      </c>
      <c r="H291" s="86" t="n">
        <v>13</v>
      </c>
      <c r="I291" s="85" t="n">
        <v>144</v>
      </c>
      <c r="J291" s="87" t="n">
        <v>503.1</v>
      </c>
      <c r="K291" s="88" t="n">
        <v>0</v>
      </c>
      <c r="L291" s="84" t="n"/>
    </row>
    <row r="292">
      <c r="A292" s="83" t="n">
        <v>45401</v>
      </c>
      <c r="B292" s="84" t="inlineStr">
        <is>
          <t>Production</t>
        </is>
      </c>
      <c r="C292" s="84" t="inlineStr">
        <is>
          <t>Night</t>
        </is>
      </c>
      <c r="D292" s="85" t="n">
        <v>85</v>
      </c>
      <c r="E292" s="85" t="n">
        <v>84</v>
      </c>
      <c r="F292" s="85" t="n">
        <v>214</v>
      </c>
      <c r="G292" s="85" t="n">
        <v>211</v>
      </c>
      <c r="H292" s="86" t="n">
        <v>7.7</v>
      </c>
      <c r="I292" s="85" t="n">
        <v>91</v>
      </c>
      <c r="J292" s="87" t="n">
        <v>297.8</v>
      </c>
      <c r="K292" s="88" t="n">
        <v>0</v>
      </c>
      <c r="L292" s="84" t="n"/>
    </row>
    <row r="293">
      <c r="A293" s="83" t="n">
        <v>45402</v>
      </c>
      <c r="B293" s="84" t="inlineStr">
        <is>
          <t>Warehouse A</t>
        </is>
      </c>
      <c r="C293" s="84" t="inlineStr">
        <is>
          <t>Early</t>
        </is>
      </c>
      <c r="D293" s="85" t="n">
        <v>134</v>
      </c>
      <c r="E293" s="85" t="n">
        <v>129</v>
      </c>
      <c r="F293" s="85" t="n">
        <v>365</v>
      </c>
      <c r="G293" s="85" t="n">
        <v>359</v>
      </c>
      <c r="H293" s="86" t="n">
        <v>12</v>
      </c>
      <c r="I293" s="85" t="n">
        <v>133</v>
      </c>
      <c r="J293" s="87" t="n">
        <v>465.1</v>
      </c>
      <c r="K293" s="88" t="n">
        <v>0</v>
      </c>
      <c r="L293" s="84" t="n"/>
    </row>
    <row r="294">
      <c r="A294" s="83" t="n">
        <v>45402</v>
      </c>
      <c r="B294" s="84" t="inlineStr">
        <is>
          <t>Warehouse B</t>
        </is>
      </c>
      <c r="C294" s="84" t="inlineStr">
        <is>
          <t>Late</t>
        </is>
      </c>
      <c r="D294" s="85" t="n">
        <v>110</v>
      </c>
      <c r="E294" s="85" t="n">
        <v>103</v>
      </c>
      <c r="F294" s="85" t="n">
        <v>296</v>
      </c>
      <c r="G294" s="85" t="n">
        <v>291</v>
      </c>
      <c r="H294" s="86" t="n">
        <v>9.5</v>
      </c>
      <c r="I294" s="85" t="n">
        <v>100</v>
      </c>
      <c r="J294" s="87" t="n">
        <v>370.75</v>
      </c>
      <c r="K294" s="88" t="n">
        <v>1</v>
      </c>
      <c r="L294" s="84" t="n"/>
    </row>
    <row r="295">
      <c r="A295" s="83" t="n">
        <v>45402</v>
      </c>
      <c r="B295" s="84" t="inlineStr">
        <is>
          <t>Production</t>
        </is>
      </c>
      <c r="C295" s="84" t="inlineStr">
        <is>
          <t>Night</t>
        </is>
      </c>
      <c r="D295" s="85" t="n">
        <v>63</v>
      </c>
      <c r="E295" s="85" t="n">
        <v>63</v>
      </c>
      <c r="F295" s="85" t="n">
        <v>171</v>
      </c>
      <c r="G295" s="85" t="n">
        <v>168</v>
      </c>
      <c r="H295" s="86" t="n">
        <v>5.5</v>
      </c>
      <c r="I295" s="85" t="n">
        <v>63</v>
      </c>
      <c r="J295" s="87" t="n">
        <v>214.2</v>
      </c>
      <c r="K295" s="88" t="n">
        <v>0</v>
      </c>
      <c r="L295" s="84" t="n"/>
    </row>
    <row r="296">
      <c r="A296" s="83" t="n">
        <v>45404</v>
      </c>
      <c r="B296" s="84" t="inlineStr">
        <is>
          <t>Warehouse A</t>
        </is>
      </c>
      <c r="C296" s="84" t="inlineStr">
        <is>
          <t>Early</t>
        </is>
      </c>
      <c r="D296" s="85" t="n">
        <v>203</v>
      </c>
      <c r="E296" s="85" t="n">
        <v>198</v>
      </c>
      <c r="F296" s="85" t="n">
        <v>538</v>
      </c>
      <c r="G296" s="85" t="n">
        <v>534</v>
      </c>
      <c r="H296" s="86" t="n">
        <v>17.1</v>
      </c>
      <c r="I296" s="85" t="n">
        <v>200</v>
      </c>
      <c r="J296" s="87" t="n">
        <v>670.6</v>
      </c>
      <c r="K296" s="88" t="n">
        <v>0</v>
      </c>
      <c r="L296" s="84" t="n"/>
    </row>
    <row r="297">
      <c r="A297" s="83" t="n">
        <v>45404</v>
      </c>
      <c r="B297" s="84" t="inlineStr">
        <is>
          <t>Warehouse B</t>
        </is>
      </c>
      <c r="C297" s="84" t="inlineStr">
        <is>
          <t>Late</t>
        </is>
      </c>
      <c r="D297" s="85" t="n">
        <v>155</v>
      </c>
      <c r="E297" s="85" t="n">
        <v>154</v>
      </c>
      <c r="F297" s="85" t="n">
        <v>379</v>
      </c>
      <c r="G297" s="85" t="n">
        <v>375</v>
      </c>
      <c r="H297" s="86" t="n">
        <v>14.6</v>
      </c>
      <c r="I297" s="85" t="n">
        <v>150</v>
      </c>
      <c r="J297" s="87" t="n">
        <v>560.65</v>
      </c>
      <c r="K297" s="88" t="n">
        <v>0</v>
      </c>
      <c r="L297" s="84" t="n"/>
    </row>
    <row r="298">
      <c r="A298" s="83" t="n">
        <v>45404</v>
      </c>
      <c r="B298" s="84" t="inlineStr">
        <is>
          <t>Production</t>
        </is>
      </c>
      <c r="C298" s="84" t="inlineStr">
        <is>
          <t>Night</t>
        </is>
      </c>
      <c r="D298" s="85" t="n">
        <v>88</v>
      </c>
      <c r="E298" s="85" t="n">
        <v>84</v>
      </c>
      <c r="F298" s="85" t="n">
        <v>238</v>
      </c>
      <c r="G298" s="85" t="n">
        <v>234</v>
      </c>
      <c r="H298" s="86" t="n">
        <v>7.3</v>
      </c>
      <c r="I298" s="85" t="n">
        <v>94</v>
      </c>
      <c r="J298" s="87" t="n">
        <v>287.15</v>
      </c>
      <c r="K298" s="88" t="n">
        <v>0</v>
      </c>
      <c r="L298" s="84" t="n"/>
    </row>
    <row r="299">
      <c r="A299" s="83" t="n">
        <v>45405</v>
      </c>
      <c r="B299" s="84" t="inlineStr">
        <is>
          <t>Warehouse A</t>
        </is>
      </c>
      <c r="C299" s="84" t="inlineStr">
        <is>
          <t>Early</t>
        </is>
      </c>
      <c r="D299" s="85" t="n">
        <v>200</v>
      </c>
      <c r="E299" s="85" t="n">
        <v>194</v>
      </c>
      <c r="F299" s="85" t="n">
        <v>497</v>
      </c>
      <c r="G299" s="85" t="n">
        <v>491</v>
      </c>
      <c r="H299" s="86" t="n">
        <v>18</v>
      </c>
      <c r="I299" s="85" t="n">
        <v>191</v>
      </c>
      <c r="J299" s="87" t="n">
        <v>697</v>
      </c>
      <c r="K299" s="88" t="n">
        <v>0</v>
      </c>
      <c r="L299" s="84" t="n"/>
    </row>
    <row r="300">
      <c r="A300" s="83" t="n">
        <v>45405</v>
      </c>
      <c r="B300" s="84" t="inlineStr">
        <is>
          <t>Warehouse B</t>
        </is>
      </c>
      <c r="C300" s="84" t="inlineStr">
        <is>
          <t>Late</t>
        </is>
      </c>
      <c r="D300" s="85" t="n">
        <v>144</v>
      </c>
      <c r="E300" s="85" t="n">
        <v>138</v>
      </c>
      <c r="F300" s="85" t="n">
        <v>398</v>
      </c>
      <c r="G300" s="85" t="n">
        <v>394</v>
      </c>
      <c r="H300" s="86" t="n">
        <v>13</v>
      </c>
      <c r="I300" s="85" t="n">
        <v>143</v>
      </c>
      <c r="J300" s="87" t="n">
        <v>503.1</v>
      </c>
      <c r="K300" s="88" t="n">
        <v>0</v>
      </c>
      <c r="L300" s="84" t="n"/>
    </row>
    <row r="301">
      <c r="A301" s="83" t="n">
        <v>45405</v>
      </c>
      <c r="B301" s="84" t="inlineStr">
        <is>
          <t>Production</t>
        </is>
      </c>
      <c r="C301" s="84" t="inlineStr">
        <is>
          <t>Night</t>
        </is>
      </c>
      <c r="D301" s="85" t="n">
        <v>95</v>
      </c>
      <c r="E301" s="85" t="n">
        <v>91</v>
      </c>
      <c r="F301" s="85" t="n">
        <v>254</v>
      </c>
      <c r="G301" s="85" t="n">
        <v>249</v>
      </c>
      <c r="H301" s="86" t="n">
        <v>8.199999999999999</v>
      </c>
      <c r="I301" s="85" t="n">
        <v>90</v>
      </c>
      <c r="J301" s="87" t="n">
        <v>320.05</v>
      </c>
      <c r="K301" s="88" t="n">
        <v>0</v>
      </c>
      <c r="L301" s="84" t="n"/>
    </row>
    <row r="302">
      <c r="A302" s="83" t="n">
        <v>45406</v>
      </c>
      <c r="B302" s="84" t="inlineStr">
        <is>
          <t>Warehouse A</t>
        </is>
      </c>
      <c r="C302" s="84" t="inlineStr">
        <is>
          <t>Early</t>
        </is>
      </c>
      <c r="D302" s="85" t="n">
        <v>176</v>
      </c>
      <c r="E302" s="85" t="n">
        <v>167</v>
      </c>
      <c r="F302" s="85" t="n">
        <v>491</v>
      </c>
      <c r="G302" s="85" t="n">
        <v>484</v>
      </c>
      <c r="H302" s="86" t="n">
        <v>15.9</v>
      </c>
      <c r="I302" s="85" t="n">
        <v>185</v>
      </c>
      <c r="J302" s="87" t="n">
        <v>615.25</v>
      </c>
      <c r="K302" s="88" t="n">
        <v>0</v>
      </c>
      <c r="L302" s="84" t="n"/>
    </row>
    <row r="303">
      <c r="A303" s="83" t="n">
        <v>45406</v>
      </c>
      <c r="B303" s="84" t="inlineStr">
        <is>
          <t>Warehouse B</t>
        </is>
      </c>
      <c r="C303" s="84" t="inlineStr">
        <is>
          <t>Late</t>
        </is>
      </c>
      <c r="D303" s="85" t="n">
        <v>131</v>
      </c>
      <c r="E303" s="85" t="n">
        <v>126</v>
      </c>
      <c r="F303" s="85" t="n">
        <v>333</v>
      </c>
      <c r="G303" s="85" t="n">
        <v>327</v>
      </c>
      <c r="H303" s="86" t="n">
        <v>10.9</v>
      </c>
      <c r="I303" s="85" t="n">
        <v>139</v>
      </c>
      <c r="J303" s="87" t="n">
        <v>428.5</v>
      </c>
      <c r="K303" s="88" t="n">
        <v>0</v>
      </c>
      <c r="L303" s="84" t="n"/>
    </row>
    <row r="304">
      <c r="A304" s="83" t="n">
        <v>45406</v>
      </c>
      <c r="B304" s="84" t="inlineStr">
        <is>
          <t>Production</t>
        </is>
      </c>
      <c r="C304" s="84" t="inlineStr">
        <is>
          <t>Night</t>
        </is>
      </c>
      <c r="D304" s="85" t="n">
        <v>83</v>
      </c>
      <c r="E304" s="85" t="n">
        <v>82</v>
      </c>
      <c r="F304" s="85" t="n">
        <v>212</v>
      </c>
      <c r="G304" s="85" t="n">
        <v>210</v>
      </c>
      <c r="H304" s="86" t="n">
        <v>6.9</v>
      </c>
      <c r="I304" s="85" t="n">
        <v>87</v>
      </c>
      <c r="J304" s="87" t="n">
        <v>271.3</v>
      </c>
      <c r="K304" s="88" t="n">
        <v>0</v>
      </c>
      <c r="L304" s="84" t="n"/>
    </row>
    <row r="305">
      <c r="A305" s="83" t="n">
        <v>45407</v>
      </c>
      <c r="B305" s="84" t="inlineStr">
        <is>
          <t>Warehouse A</t>
        </is>
      </c>
      <c r="C305" s="84" t="inlineStr">
        <is>
          <t>Early</t>
        </is>
      </c>
      <c r="D305" s="85" t="n">
        <v>202</v>
      </c>
      <c r="E305" s="85" t="n">
        <v>196</v>
      </c>
      <c r="F305" s="85" t="n">
        <v>508</v>
      </c>
      <c r="G305" s="85" t="n">
        <v>499</v>
      </c>
      <c r="H305" s="86" t="n">
        <v>17.3</v>
      </c>
      <c r="I305" s="85" t="n">
        <v>185</v>
      </c>
      <c r="J305" s="87" t="n">
        <v>676.25</v>
      </c>
      <c r="K305" s="88" t="n">
        <v>0</v>
      </c>
      <c r="L305" s="84" t="n"/>
    </row>
    <row r="306">
      <c r="A306" s="83" t="n">
        <v>45407</v>
      </c>
      <c r="B306" s="84" t="inlineStr">
        <is>
          <t>Warehouse B</t>
        </is>
      </c>
      <c r="C306" s="84" t="inlineStr">
        <is>
          <t>Late</t>
        </is>
      </c>
      <c r="D306" s="85" t="n">
        <v>137</v>
      </c>
      <c r="E306" s="85" t="n">
        <v>132</v>
      </c>
      <c r="F306" s="85" t="n">
        <v>340</v>
      </c>
      <c r="G306" s="85" t="n">
        <v>337</v>
      </c>
      <c r="H306" s="86" t="n">
        <v>12</v>
      </c>
      <c r="I306" s="85" t="n">
        <v>139</v>
      </c>
      <c r="J306" s="87" t="n">
        <v>467.05</v>
      </c>
      <c r="K306" s="88" t="n">
        <v>0</v>
      </c>
      <c r="L306" s="84" t="n"/>
    </row>
    <row r="307">
      <c r="A307" s="83" t="n">
        <v>45407</v>
      </c>
      <c r="B307" s="84" t="inlineStr">
        <is>
          <t>Production</t>
        </is>
      </c>
      <c r="C307" s="84" t="inlineStr">
        <is>
          <t>Night</t>
        </is>
      </c>
      <c r="D307" s="85" t="n">
        <v>91</v>
      </c>
      <c r="E307" s="85" t="n">
        <v>89</v>
      </c>
      <c r="F307" s="85" t="n">
        <v>240</v>
      </c>
      <c r="G307" s="85" t="n">
        <v>238</v>
      </c>
      <c r="H307" s="86" t="n">
        <v>8.300000000000001</v>
      </c>
      <c r="I307" s="85" t="n">
        <v>87</v>
      </c>
      <c r="J307" s="87" t="n">
        <v>320.6</v>
      </c>
      <c r="K307" s="88" t="n">
        <v>0</v>
      </c>
      <c r="L307" s="84" t="n"/>
    </row>
    <row r="308">
      <c r="A308" s="83" t="n">
        <v>45408</v>
      </c>
      <c r="B308" s="84" t="inlineStr">
        <is>
          <t>Warehouse A</t>
        </is>
      </c>
      <c r="C308" s="84" t="inlineStr">
        <is>
          <t>Early</t>
        </is>
      </c>
      <c r="D308" s="85" t="n">
        <v>194</v>
      </c>
      <c r="E308" s="85" t="n">
        <v>186</v>
      </c>
      <c r="F308" s="85" t="n">
        <v>498</v>
      </c>
      <c r="G308" s="85" t="n">
        <v>491</v>
      </c>
      <c r="H308" s="86" t="n">
        <v>16.6</v>
      </c>
      <c r="I308" s="85" t="n">
        <v>193</v>
      </c>
      <c r="J308" s="87" t="n">
        <v>649</v>
      </c>
      <c r="K308" s="88" t="n">
        <v>0</v>
      </c>
      <c r="L308" s="84" t="n"/>
    </row>
    <row r="309">
      <c r="A309" s="83" t="n">
        <v>45408</v>
      </c>
      <c r="B309" s="84" t="inlineStr">
        <is>
          <t>Warehouse B</t>
        </is>
      </c>
      <c r="C309" s="84" t="inlineStr">
        <is>
          <t>Late</t>
        </is>
      </c>
      <c r="D309" s="85" t="n">
        <v>152</v>
      </c>
      <c r="E309" s="85" t="n">
        <v>150</v>
      </c>
      <c r="F309" s="85" t="n">
        <v>421</v>
      </c>
      <c r="G309" s="85" t="n">
        <v>415</v>
      </c>
      <c r="H309" s="86" t="n">
        <v>13.6</v>
      </c>
      <c r="I309" s="85" t="n">
        <v>145</v>
      </c>
      <c r="J309" s="87" t="n">
        <v>527.2</v>
      </c>
      <c r="K309" s="88" t="n">
        <v>0</v>
      </c>
      <c r="L309" s="84" t="n"/>
    </row>
    <row r="310">
      <c r="A310" s="83" t="n">
        <v>45408</v>
      </c>
      <c r="B310" s="84" t="inlineStr">
        <is>
          <t>Production</t>
        </is>
      </c>
      <c r="C310" s="84" t="inlineStr">
        <is>
          <t>Night</t>
        </is>
      </c>
      <c r="D310" s="85" t="n">
        <v>98</v>
      </c>
      <c r="E310" s="85" t="n">
        <v>93</v>
      </c>
      <c r="F310" s="85" t="n">
        <v>273</v>
      </c>
      <c r="G310" s="85" t="n">
        <v>269</v>
      </c>
      <c r="H310" s="86" t="n">
        <v>8.800000000000001</v>
      </c>
      <c r="I310" s="85" t="n">
        <v>91</v>
      </c>
      <c r="J310" s="87" t="n">
        <v>340.9</v>
      </c>
      <c r="K310" s="88" t="n">
        <v>0</v>
      </c>
      <c r="L310" s="84" t="n"/>
    </row>
    <row r="311">
      <c r="A311" s="83" t="n">
        <v>45409</v>
      </c>
      <c r="B311" s="84" t="inlineStr">
        <is>
          <t>Warehouse A</t>
        </is>
      </c>
      <c r="C311" s="84" t="inlineStr">
        <is>
          <t>Early</t>
        </is>
      </c>
      <c r="D311" s="85" t="n">
        <v>144</v>
      </c>
      <c r="E311" s="85" t="n">
        <v>142</v>
      </c>
      <c r="F311" s="85" t="n">
        <v>376</v>
      </c>
      <c r="G311" s="85" t="n">
        <v>372</v>
      </c>
      <c r="H311" s="86" t="n">
        <v>12.3</v>
      </c>
      <c r="I311" s="85" t="n">
        <v>133</v>
      </c>
      <c r="J311" s="87" t="n">
        <v>481.05</v>
      </c>
      <c r="K311" s="88" t="n">
        <v>0</v>
      </c>
      <c r="L311" s="84" t="n"/>
    </row>
    <row r="312">
      <c r="A312" s="83" t="n">
        <v>45409</v>
      </c>
      <c r="B312" s="84" t="inlineStr">
        <is>
          <t>Warehouse B</t>
        </is>
      </c>
      <c r="C312" s="84" t="inlineStr">
        <is>
          <t>Late</t>
        </is>
      </c>
      <c r="D312" s="85" t="n">
        <v>108</v>
      </c>
      <c r="E312" s="85" t="n">
        <v>106</v>
      </c>
      <c r="F312" s="85" t="n">
        <v>267</v>
      </c>
      <c r="G312" s="85" t="n">
        <v>266</v>
      </c>
      <c r="H312" s="86" t="n">
        <v>9</v>
      </c>
      <c r="I312" s="85" t="n">
        <v>100</v>
      </c>
      <c r="J312" s="87" t="n">
        <v>353.7</v>
      </c>
      <c r="K312" s="88" t="n">
        <v>0</v>
      </c>
      <c r="L312" s="84" t="n"/>
    </row>
    <row r="313">
      <c r="A313" s="83" t="n">
        <v>45409</v>
      </c>
      <c r="B313" s="84" t="inlineStr">
        <is>
          <t>Production</t>
        </is>
      </c>
      <c r="C313" s="84" t="inlineStr">
        <is>
          <t>Night</t>
        </is>
      </c>
      <c r="D313" s="85" t="n">
        <v>62</v>
      </c>
      <c r="E313" s="85" t="n">
        <v>57</v>
      </c>
      <c r="F313" s="85" t="n">
        <v>173</v>
      </c>
      <c r="G313" s="85" t="n">
        <v>171</v>
      </c>
      <c r="H313" s="86" t="n">
        <v>5.2</v>
      </c>
      <c r="I313" s="85" t="n">
        <v>63</v>
      </c>
      <c r="J313" s="87" t="n">
        <v>204.1</v>
      </c>
      <c r="K313" s="88" t="n">
        <v>0</v>
      </c>
      <c r="L313" s="84" t="n"/>
    </row>
    <row r="314">
      <c r="A314" s="83" t="n">
        <v>45411</v>
      </c>
      <c r="B314" s="84" t="inlineStr">
        <is>
          <t>Warehouse A</t>
        </is>
      </c>
      <c r="C314" s="84" t="inlineStr">
        <is>
          <t>Early</t>
        </is>
      </c>
      <c r="D314" s="85" t="n">
        <v>181</v>
      </c>
      <c r="E314" s="85" t="n">
        <v>173</v>
      </c>
      <c r="F314" s="85" t="n">
        <v>506</v>
      </c>
      <c r="G314" s="85" t="n">
        <v>499</v>
      </c>
      <c r="H314" s="86" t="n">
        <v>16.4</v>
      </c>
      <c r="I314" s="85" t="n">
        <v>200</v>
      </c>
      <c r="J314" s="87" t="n">
        <v>634.25</v>
      </c>
      <c r="K314" s="88" t="n">
        <v>0</v>
      </c>
      <c r="L314" s="84" t="n"/>
    </row>
    <row r="315">
      <c r="A315" s="83" t="n">
        <v>45411</v>
      </c>
      <c r="B315" s="84" t="inlineStr">
        <is>
          <t>Warehouse B</t>
        </is>
      </c>
      <c r="C315" s="84" t="inlineStr">
        <is>
          <t>Late</t>
        </is>
      </c>
      <c r="D315" s="85" t="n">
        <v>151</v>
      </c>
      <c r="E315" s="85" t="n">
        <v>139</v>
      </c>
      <c r="F315" s="85" t="n">
        <v>414</v>
      </c>
      <c r="G315" s="85" t="n">
        <v>409</v>
      </c>
      <c r="H315" s="86" t="n">
        <v>13.3</v>
      </c>
      <c r="I315" s="85" t="n">
        <v>150</v>
      </c>
      <c r="J315" s="87" t="n">
        <v>517.1</v>
      </c>
      <c r="K315" s="88" t="n">
        <v>0</v>
      </c>
      <c r="L315" s="84" t="n"/>
    </row>
    <row r="316">
      <c r="A316" s="83" t="n">
        <v>45411</v>
      </c>
      <c r="B316" s="84" t="inlineStr">
        <is>
          <t>Production</t>
        </is>
      </c>
      <c r="C316" s="84" t="inlineStr">
        <is>
          <t>Night</t>
        </is>
      </c>
      <c r="D316" s="85" t="n">
        <v>87</v>
      </c>
      <c r="E316" s="85" t="n">
        <v>85</v>
      </c>
      <c r="F316" s="85" t="n">
        <v>218</v>
      </c>
      <c r="G316" s="85" t="n">
        <v>216</v>
      </c>
      <c r="H316" s="86" t="n">
        <v>8</v>
      </c>
      <c r="I316" s="85" t="n">
        <v>95</v>
      </c>
      <c r="J316" s="87" t="n">
        <v>308.55</v>
      </c>
      <c r="K316" s="88" t="n">
        <v>0</v>
      </c>
      <c r="L316" s="84" t="n"/>
    </row>
    <row r="317">
      <c r="A317" s="83" t="n">
        <v>45412</v>
      </c>
      <c r="B317" s="84" t="inlineStr">
        <is>
          <t>Warehouse A</t>
        </is>
      </c>
      <c r="C317" s="84" t="inlineStr">
        <is>
          <t>Early</t>
        </is>
      </c>
      <c r="D317" s="85" t="n">
        <v>202</v>
      </c>
      <c r="E317" s="85" t="n">
        <v>189</v>
      </c>
      <c r="F317" s="85" t="n">
        <v>499</v>
      </c>
      <c r="G317" s="85" t="n">
        <v>491</v>
      </c>
      <c r="H317" s="86" t="n">
        <v>17</v>
      </c>
      <c r="I317" s="85" t="n">
        <v>191</v>
      </c>
      <c r="J317" s="87" t="n">
        <v>666.8</v>
      </c>
      <c r="K317" s="88" t="n">
        <v>0</v>
      </c>
      <c r="L317" s="84" t="n"/>
    </row>
    <row r="318">
      <c r="A318" s="83" t="n">
        <v>45412</v>
      </c>
      <c r="B318" s="84" t="inlineStr">
        <is>
          <t>Warehouse B</t>
        </is>
      </c>
      <c r="C318" s="84" t="inlineStr">
        <is>
          <t>Late</t>
        </is>
      </c>
      <c r="D318" s="85" t="n">
        <v>153</v>
      </c>
      <c r="E318" s="85" t="n">
        <v>146</v>
      </c>
      <c r="F318" s="85" t="n">
        <v>408</v>
      </c>
      <c r="G318" s="85" t="n">
        <v>402</v>
      </c>
      <c r="H318" s="86" t="n">
        <v>14.1</v>
      </c>
      <c r="I318" s="85" t="n">
        <v>143</v>
      </c>
      <c r="J318" s="87" t="n">
        <v>543.6</v>
      </c>
      <c r="K318" s="88" t="n">
        <v>0</v>
      </c>
      <c r="L318" s="84" t="n"/>
    </row>
    <row r="319">
      <c r="A319" s="83" t="n">
        <v>45412</v>
      </c>
      <c r="B319" s="84" t="inlineStr">
        <is>
          <t>Production</t>
        </is>
      </c>
      <c r="C319" s="84" t="inlineStr">
        <is>
          <t>Night</t>
        </is>
      </c>
      <c r="D319" s="85" t="n">
        <v>87</v>
      </c>
      <c r="E319" s="85" t="n">
        <v>84</v>
      </c>
      <c r="F319" s="85" t="n">
        <v>217</v>
      </c>
      <c r="G319" s="85" t="n">
        <v>215</v>
      </c>
      <c r="H319" s="86" t="n">
        <v>7.4</v>
      </c>
      <c r="I319" s="85" t="n">
        <v>90</v>
      </c>
      <c r="J319" s="87" t="n">
        <v>289.65</v>
      </c>
      <c r="K319" s="88" t="n">
        <v>0</v>
      </c>
      <c r="L319" s="84" t="n"/>
    </row>
    <row r="320">
      <c r="A320" s="83" t="n">
        <v>45413</v>
      </c>
      <c r="B320" s="84" t="inlineStr">
        <is>
          <t>Warehouse A</t>
        </is>
      </c>
      <c r="C320" s="84" t="inlineStr">
        <is>
          <t>Early</t>
        </is>
      </c>
      <c r="D320" s="85" t="n">
        <v>180</v>
      </c>
      <c r="E320" s="85" t="n">
        <v>173</v>
      </c>
      <c r="F320" s="85" t="n">
        <v>479</v>
      </c>
      <c r="G320" s="85" t="n">
        <v>472</v>
      </c>
      <c r="H320" s="86" t="n">
        <v>15.4</v>
      </c>
      <c r="I320" s="85" t="n">
        <v>187</v>
      </c>
      <c r="J320" s="87" t="n">
        <v>602.1</v>
      </c>
      <c r="K320" s="88" t="n">
        <v>0</v>
      </c>
      <c r="L320" s="84" t="n"/>
    </row>
    <row r="321">
      <c r="A321" s="83" t="n">
        <v>45413</v>
      </c>
      <c r="B321" s="84" t="inlineStr">
        <is>
          <t>Warehouse B</t>
        </is>
      </c>
      <c r="C321" s="84" t="inlineStr">
        <is>
          <t>Late</t>
        </is>
      </c>
      <c r="D321" s="85" t="n">
        <v>130</v>
      </c>
      <c r="E321" s="85" t="n">
        <v>124</v>
      </c>
      <c r="F321" s="85" t="n">
        <v>338</v>
      </c>
      <c r="G321" s="85" t="n">
        <v>335</v>
      </c>
      <c r="H321" s="86" t="n">
        <v>10.9</v>
      </c>
      <c r="I321" s="85" t="n">
        <v>140</v>
      </c>
      <c r="J321" s="87" t="n">
        <v>427.85</v>
      </c>
      <c r="K321" s="88" t="n">
        <v>0</v>
      </c>
      <c r="L321" s="84" t="n"/>
    </row>
    <row r="322">
      <c r="A322" s="83" t="n">
        <v>45413</v>
      </c>
      <c r="B322" s="84" t="inlineStr">
        <is>
          <t>Production</t>
        </is>
      </c>
      <c r="C322" s="84" t="inlineStr">
        <is>
          <t>Night</t>
        </is>
      </c>
      <c r="D322" s="85" t="n">
        <v>85</v>
      </c>
      <c r="E322" s="85" t="n">
        <v>84</v>
      </c>
      <c r="F322" s="85" t="n">
        <v>214</v>
      </c>
      <c r="G322" s="85" t="n">
        <v>213</v>
      </c>
      <c r="H322" s="86" t="n">
        <v>7.4</v>
      </c>
      <c r="I322" s="85" t="n">
        <v>88</v>
      </c>
      <c r="J322" s="87" t="n">
        <v>288.35</v>
      </c>
      <c r="K322" s="88" t="n">
        <v>0</v>
      </c>
      <c r="L322" s="84" t="n"/>
    </row>
    <row r="323">
      <c r="A323" s="83" t="n">
        <v>45414</v>
      </c>
      <c r="B323" s="84" t="inlineStr">
        <is>
          <t>Warehouse A</t>
        </is>
      </c>
      <c r="C323" s="84" t="inlineStr">
        <is>
          <t>Early</t>
        </is>
      </c>
      <c r="D323" s="85" t="n">
        <v>174</v>
      </c>
      <c r="E323" s="85" t="n">
        <v>171</v>
      </c>
      <c r="F323" s="85" t="n">
        <v>460</v>
      </c>
      <c r="G323" s="85" t="n">
        <v>457</v>
      </c>
      <c r="H323" s="86" t="n">
        <v>15.5</v>
      </c>
      <c r="I323" s="85" t="n">
        <v>187</v>
      </c>
      <c r="J323" s="87" t="n">
        <v>601.35</v>
      </c>
      <c r="K323" s="88" t="n">
        <v>0</v>
      </c>
      <c r="L323" s="84" t="n"/>
    </row>
    <row r="324">
      <c r="A324" s="83" t="n">
        <v>45414</v>
      </c>
      <c r="B324" s="84" t="inlineStr">
        <is>
          <t>Warehouse B</t>
        </is>
      </c>
      <c r="C324" s="84" t="inlineStr">
        <is>
          <t>Late</t>
        </is>
      </c>
      <c r="D324" s="85" t="n">
        <v>140</v>
      </c>
      <c r="E324" s="85" t="n">
        <v>131</v>
      </c>
      <c r="F324" s="85" t="n">
        <v>348</v>
      </c>
      <c r="G324" s="85" t="n">
        <v>343</v>
      </c>
      <c r="H324" s="86" t="n">
        <v>12.8</v>
      </c>
      <c r="I324" s="85" t="n">
        <v>140</v>
      </c>
      <c r="J324" s="87" t="n">
        <v>494.2</v>
      </c>
      <c r="K324" s="88" t="n">
        <v>0</v>
      </c>
      <c r="L324" s="84" t="n"/>
    </row>
    <row r="325">
      <c r="A325" s="83" t="n">
        <v>45414</v>
      </c>
      <c r="B325" s="84" t="inlineStr">
        <is>
          <t>Production</t>
        </is>
      </c>
      <c r="C325" s="84" t="inlineStr">
        <is>
          <t>Night</t>
        </is>
      </c>
      <c r="D325" s="85" t="n">
        <v>95</v>
      </c>
      <c r="E325" s="85" t="n">
        <v>93</v>
      </c>
      <c r="F325" s="85" t="n">
        <v>255</v>
      </c>
      <c r="G325" s="85" t="n">
        <v>252</v>
      </c>
      <c r="H325" s="86" t="n">
        <v>8.9</v>
      </c>
      <c r="I325" s="85" t="n">
        <v>88</v>
      </c>
      <c r="J325" s="87" t="n">
        <v>342.1</v>
      </c>
      <c r="K325" s="88" t="n">
        <v>0</v>
      </c>
      <c r="L325" s="84" t="n"/>
    </row>
    <row r="326">
      <c r="A326" s="83" t="n">
        <v>45415</v>
      </c>
      <c r="B326" s="84" t="inlineStr">
        <is>
          <t>Warehouse A</t>
        </is>
      </c>
      <c r="C326" s="84" t="inlineStr">
        <is>
          <t>Early</t>
        </is>
      </c>
      <c r="D326" s="85" t="n">
        <v>178</v>
      </c>
      <c r="E326" s="85" t="n">
        <v>168</v>
      </c>
      <c r="F326" s="85" t="n">
        <v>468</v>
      </c>
      <c r="G326" s="85" t="n">
        <v>461</v>
      </c>
      <c r="H326" s="86" t="n">
        <v>16.4</v>
      </c>
      <c r="I326" s="85" t="n">
        <v>195</v>
      </c>
      <c r="J326" s="87" t="n">
        <v>632.3</v>
      </c>
      <c r="K326" s="88" t="n">
        <v>0</v>
      </c>
      <c r="L326" s="84" t="n"/>
    </row>
    <row r="327">
      <c r="A327" s="83" t="n">
        <v>45415</v>
      </c>
      <c r="B327" s="84" t="inlineStr">
        <is>
          <t>Warehouse B</t>
        </is>
      </c>
      <c r="C327" s="84" t="inlineStr">
        <is>
          <t>Late</t>
        </is>
      </c>
      <c r="D327" s="85" t="n">
        <v>147</v>
      </c>
      <c r="E327" s="85" t="n">
        <v>143</v>
      </c>
      <c r="F327" s="85" t="n">
        <v>387</v>
      </c>
      <c r="G327" s="85" t="n">
        <v>383</v>
      </c>
      <c r="H327" s="86" t="n">
        <v>13.7</v>
      </c>
      <c r="I327" s="85" t="n">
        <v>146</v>
      </c>
      <c r="J327" s="87" t="n">
        <v>527.1</v>
      </c>
      <c r="K327" s="88" t="n">
        <v>0</v>
      </c>
      <c r="L327" s="84" t="n"/>
    </row>
    <row r="328">
      <c r="A328" s="83" t="n">
        <v>45415</v>
      </c>
      <c r="B328" s="84" t="inlineStr">
        <is>
          <t>Production</t>
        </is>
      </c>
      <c r="C328" s="84" t="inlineStr">
        <is>
          <t>Night</t>
        </is>
      </c>
      <c r="D328" s="85" t="n">
        <v>98</v>
      </c>
      <c r="E328" s="85" t="n">
        <v>92</v>
      </c>
      <c r="F328" s="85" t="n">
        <v>253</v>
      </c>
      <c r="G328" s="85" t="n">
        <v>250</v>
      </c>
      <c r="H328" s="86" t="n">
        <v>9.199999999999999</v>
      </c>
      <c r="I328" s="85" t="n">
        <v>92</v>
      </c>
      <c r="J328" s="87" t="n">
        <v>353.5</v>
      </c>
      <c r="K328" s="88" t="n">
        <v>0</v>
      </c>
      <c r="L328" s="84" t="n"/>
    </row>
    <row r="329">
      <c r="A329" s="83" t="n">
        <v>45416</v>
      </c>
      <c r="B329" s="84" t="inlineStr">
        <is>
          <t>Warehouse A</t>
        </is>
      </c>
      <c r="C329" s="84" t="inlineStr">
        <is>
          <t>Early</t>
        </is>
      </c>
      <c r="D329" s="85" t="n">
        <v>143</v>
      </c>
      <c r="E329" s="85" t="n">
        <v>137</v>
      </c>
      <c r="F329" s="85" t="n">
        <v>390</v>
      </c>
      <c r="G329" s="85" t="n">
        <v>383</v>
      </c>
      <c r="H329" s="86" t="n">
        <v>12.2</v>
      </c>
      <c r="I329" s="85" t="n">
        <v>135</v>
      </c>
      <c r="J329" s="87" t="n">
        <v>477.25</v>
      </c>
      <c r="K329" s="88" t="n">
        <v>0</v>
      </c>
      <c r="L329" s="84" t="n"/>
    </row>
    <row r="330">
      <c r="A330" s="83" t="n">
        <v>45416</v>
      </c>
      <c r="B330" s="84" t="inlineStr">
        <is>
          <t>Warehouse B</t>
        </is>
      </c>
      <c r="C330" s="84" t="inlineStr">
        <is>
          <t>Late</t>
        </is>
      </c>
      <c r="D330" s="85" t="n">
        <v>92</v>
      </c>
      <c r="E330" s="85" t="n">
        <v>88</v>
      </c>
      <c r="F330" s="85" t="n">
        <v>257</v>
      </c>
      <c r="G330" s="85" t="n">
        <v>254</v>
      </c>
      <c r="H330" s="86" t="n">
        <v>7.7</v>
      </c>
      <c r="I330" s="85" t="n">
        <v>101</v>
      </c>
      <c r="J330" s="87" t="n">
        <v>302.35</v>
      </c>
      <c r="K330" s="88" t="n">
        <v>0</v>
      </c>
      <c r="L330" s="84" t="n"/>
    </row>
    <row r="331">
      <c r="A331" s="83" t="n">
        <v>45416</v>
      </c>
      <c r="B331" s="84" t="inlineStr">
        <is>
          <t>Production</t>
        </is>
      </c>
      <c r="C331" s="84" t="inlineStr">
        <is>
          <t>Night</t>
        </is>
      </c>
      <c r="D331" s="85" t="n">
        <v>69</v>
      </c>
      <c r="E331" s="85" t="n">
        <v>68</v>
      </c>
      <c r="F331" s="85" t="n">
        <v>187</v>
      </c>
      <c r="G331" s="85" t="n">
        <v>185</v>
      </c>
      <c r="H331" s="86" t="n">
        <v>5.9</v>
      </c>
      <c r="I331" s="85" t="n">
        <v>64</v>
      </c>
      <c r="J331" s="87" t="n">
        <v>230.7</v>
      </c>
      <c r="K331" s="88" t="n">
        <v>0</v>
      </c>
      <c r="L331" s="84" t="n"/>
    </row>
    <row r="332">
      <c r="A332" s="83" t="n">
        <v>45418</v>
      </c>
      <c r="B332" s="84" t="inlineStr">
        <is>
          <t>Warehouse A</t>
        </is>
      </c>
      <c r="C332" s="84" t="inlineStr">
        <is>
          <t>Early</t>
        </is>
      </c>
      <c r="D332" s="85" t="n">
        <v>208</v>
      </c>
      <c r="E332" s="85" t="n">
        <v>190</v>
      </c>
      <c r="F332" s="85" t="n">
        <v>531</v>
      </c>
      <c r="G332" s="85" t="n">
        <v>528</v>
      </c>
      <c r="H332" s="86" t="n">
        <v>17.4</v>
      </c>
      <c r="I332" s="85" t="n">
        <v>202</v>
      </c>
      <c r="J332" s="87" t="n">
        <v>683.3</v>
      </c>
      <c r="K332" s="88" t="n">
        <v>0</v>
      </c>
      <c r="L332" s="84" t="n"/>
    </row>
    <row r="333">
      <c r="A333" s="83" t="n">
        <v>45418</v>
      </c>
      <c r="B333" s="84" t="inlineStr">
        <is>
          <t>Warehouse B</t>
        </is>
      </c>
      <c r="C333" s="84" t="inlineStr">
        <is>
          <t>Late</t>
        </is>
      </c>
      <c r="D333" s="85" t="n">
        <v>148</v>
      </c>
      <c r="E333" s="85" t="n">
        <v>141</v>
      </c>
      <c r="F333" s="85" t="n">
        <v>387</v>
      </c>
      <c r="G333" s="85" t="n">
        <v>379</v>
      </c>
      <c r="H333" s="86" t="n">
        <v>12.8</v>
      </c>
      <c r="I333" s="85" t="n">
        <v>152</v>
      </c>
      <c r="J333" s="87" t="n">
        <v>499.4</v>
      </c>
      <c r="K333" s="88" t="n">
        <v>0</v>
      </c>
      <c r="L333" s="84" t="n"/>
    </row>
    <row r="334">
      <c r="A334" s="83" t="n">
        <v>45418</v>
      </c>
      <c r="B334" s="84" t="inlineStr">
        <is>
          <t>Production</t>
        </is>
      </c>
      <c r="C334" s="84" t="inlineStr">
        <is>
          <t>Night</t>
        </is>
      </c>
      <c r="D334" s="85" t="n">
        <v>89</v>
      </c>
      <c r="E334" s="85" t="n">
        <v>84</v>
      </c>
      <c r="F334" s="85" t="n">
        <v>240</v>
      </c>
      <c r="G334" s="85" t="n">
        <v>236</v>
      </c>
      <c r="H334" s="86" t="n">
        <v>8.1</v>
      </c>
      <c r="I334" s="85" t="n">
        <v>96</v>
      </c>
      <c r="J334" s="87" t="n">
        <v>313</v>
      </c>
      <c r="K334" s="88" t="n">
        <v>1</v>
      </c>
      <c r="L334" s="84" t="n"/>
    </row>
    <row r="335">
      <c r="A335" s="83" t="n">
        <v>45419</v>
      </c>
      <c r="B335" s="84" t="inlineStr">
        <is>
          <t>Warehouse A</t>
        </is>
      </c>
      <c r="C335" s="84" t="inlineStr">
        <is>
          <t>Early</t>
        </is>
      </c>
      <c r="D335" s="85" t="n">
        <v>175</v>
      </c>
      <c r="E335" s="85" t="n">
        <v>167</v>
      </c>
      <c r="F335" s="85" t="n">
        <v>458</v>
      </c>
      <c r="G335" s="85" t="n">
        <v>455</v>
      </c>
      <c r="H335" s="86" t="n">
        <v>15.3</v>
      </c>
      <c r="I335" s="85" t="n">
        <v>193</v>
      </c>
      <c r="J335" s="87" t="n">
        <v>595.7</v>
      </c>
      <c r="K335" s="88" t="n">
        <v>0</v>
      </c>
      <c r="L335" s="84" t="n"/>
    </row>
    <row r="336">
      <c r="A336" s="83" t="n">
        <v>45419</v>
      </c>
      <c r="B336" s="84" t="inlineStr">
        <is>
          <t>Warehouse B</t>
        </is>
      </c>
      <c r="C336" s="84" t="inlineStr">
        <is>
          <t>Late</t>
        </is>
      </c>
      <c r="D336" s="85" t="n">
        <v>137</v>
      </c>
      <c r="E336" s="85" t="n">
        <v>131</v>
      </c>
      <c r="F336" s="85" t="n">
        <v>380</v>
      </c>
      <c r="G336" s="85" t="n">
        <v>376</v>
      </c>
      <c r="H336" s="86" t="n">
        <v>11.7</v>
      </c>
      <c r="I336" s="85" t="n">
        <v>145</v>
      </c>
      <c r="J336" s="87" t="n">
        <v>457.6</v>
      </c>
      <c r="K336" s="88" t="n">
        <v>0</v>
      </c>
      <c r="L336" s="84" t="n"/>
    </row>
    <row r="337">
      <c r="A337" s="83" t="n">
        <v>45419</v>
      </c>
      <c r="B337" s="84" t="inlineStr">
        <is>
          <t>Production</t>
        </is>
      </c>
      <c r="C337" s="84" t="inlineStr">
        <is>
          <t>Night</t>
        </is>
      </c>
      <c r="D337" s="85" t="n">
        <v>97</v>
      </c>
      <c r="E337" s="85" t="n">
        <v>91</v>
      </c>
      <c r="F337" s="85" t="n">
        <v>267</v>
      </c>
      <c r="G337" s="85" t="n">
        <v>265</v>
      </c>
      <c r="H337" s="86" t="n">
        <v>9.1</v>
      </c>
      <c r="I337" s="85" t="n">
        <v>91</v>
      </c>
      <c r="J337" s="87" t="n">
        <v>349.7</v>
      </c>
      <c r="K337" s="88" t="n">
        <v>0</v>
      </c>
      <c r="L337" s="84" t="n"/>
    </row>
    <row r="338">
      <c r="A338" s="83" t="n">
        <v>45420</v>
      </c>
      <c r="B338" s="84" t="inlineStr">
        <is>
          <t>Warehouse A</t>
        </is>
      </c>
      <c r="C338" s="84" t="inlineStr">
        <is>
          <t>Early</t>
        </is>
      </c>
      <c r="D338" s="85" t="n">
        <v>172</v>
      </c>
      <c r="E338" s="85" t="n">
        <v>170</v>
      </c>
      <c r="F338" s="85" t="n">
        <v>461</v>
      </c>
      <c r="G338" s="85" t="n">
        <v>456</v>
      </c>
      <c r="H338" s="86" t="n">
        <v>16.1</v>
      </c>
      <c r="I338" s="85" t="n">
        <v>187</v>
      </c>
      <c r="J338" s="87" t="n">
        <v>618.95</v>
      </c>
      <c r="K338" s="88" t="n">
        <v>0</v>
      </c>
      <c r="L338" s="84" t="n"/>
    </row>
    <row r="339">
      <c r="A339" s="83" t="n">
        <v>45420</v>
      </c>
      <c r="B339" s="84" t="inlineStr">
        <is>
          <t>Warehouse B</t>
        </is>
      </c>
      <c r="C339" s="84" t="inlineStr">
        <is>
          <t>Late</t>
        </is>
      </c>
      <c r="D339" s="85" t="n">
        <v>138</v>
      </c>
      <c r="E339" s="85" t="n">
        <v>133</v>
      </c>
      <c r="F339" s="85" t="n">
        <v>379</v>
      </c>
      <c r="G339" s="85" t="n">
        <v>375</v>
      </c>
      <c r="H339" s="86" t="n">
        <v>12.9</v>
      </c>
      <c r="I339" s="85" t="n">
        <v>141</v>
      </c>
      <c r="J339" s="87" t="n">
        <v>496.05</v>
      </c>
      <c r="K339" s="88" t="n">
        <v>0</v>
      </c>
      <c r="L339" s="84" t="n"/>
    </row>
    <row r="340">
      <c r="A340" s="83" t="n">
        <v>45420</v>
      </c>
      <c r="B340" s="84" t="inlineStr">
        <is>
          <t>Production</t>
        </is>
      </c>
      <c r="C340" s="84" t="inlineStr">
        <is>
          <t>Night</t>
        </is>
      </c>
      <c r="D340" s="85" t="n">
        <v>85</v>
      </c>
      <c r="E340" s="85" t="n">
        <v>83</v>
      </c>
      <c r="F340" s="85" t="n">
        <v>215</v>
      </c>
      <c r="G340" s="85" t="n">
        <v>211</v>
      </c>
      <c r="H340" s="86" t="n">
        <v>7.4</v>
      </c>
      <c r="I340" s="85" t="n">
        <v>89</v>
      </c>
      <c r="J340" s="87" t="n">
        <v>288.35</v>
      </c>
      <c r="K340" s="88" t="n">
        <v>0</v>
      </c>
      <c r="L340" s="84" t="n"/>
    </row>
    <row r="341">
      <c r="A341" s="83" t="n">
        <v>45421</v>
      </c>
      <c r="B341" s="84" t="inlineStr">
        <is>
          <t>Warehouse A</t>
        </is>
      </c>
      <c r="C341" s="84" t="inlineStr">
        <is>
          <t>Early</t>
        </is>
      </c>
      <c r="D341" s="85" t="n">
        <v>181</v>
      </c>
      <c r="E341" s="85" t="n">
        <v>174</v>
      </c>
      <c r="F341" s="85" t="n">
        <v>482</v>
      </c>
      <c r="G341" s="85" t="n">
        <v>477</v>
      </c>
      <c r="H341" s="86" t="n">
        <v>16.5</v>
      </c>
      <c r="I341" s="85" t="n">
        <v>187</v>
      </c>
      <c r="J341" s="87" t="n">
        <v>637.4</v>
      </c>
      <c r="K341" s="88" t="n">
        <v>0</v>
      </c>
      <c r="L341" s="84" t="n"/>
    </row>
    <row r="342">
      <c r="A342" s="83" t="n">
        <v>45421</v>
      </c>
      <c r="B342" s="84" t="inlineStr">
        <is>
          <t>Warehouse B</t>
        </is>
      </c>
      <c r="C342" s="84" t="inlineStr">
        <is>
          <t>Late</t>
        </is>
      </c>
      <c r="D342" s="85" t="n">
        <v>128</v>
      </c>
      <c r="E342" s="85" t="n">
        <v>127</v>
      </c>
      <c r="F342" s="85" t="n">
        <v>354</v>
      </c>
      <c r="G342" s="85" t="n">
        <v>348</v>
      </c>
      <c r="H342" s="86" t="n">
        <v>11.1</v>
      </c>
      <c r="I342" s="85" t="n">
        <v>141</v>
      </c>
      <c r="J342" s="87" t="n">
        <v>432.85</v>
      </c>
      <c r="K342" s="88" t="n">
        <v>0</v>
      </c>
      <c r="L342" s="84" t="n"/>
    </row>
    <row r="343">
      <c r="A343" s="83" t="n">
        <v>45421</v>
      </c>
      <c r="B343" s="84" t="inlineStr">
        <is>
          <t>Production</t>
        </is>
      </c>
      <c r="C343" s="84" t="inlineStr">
        <is>
          <t>Night</t>
        </is>
      </c>
      <c r="D343" s="85" t="n">
        <v>88</v>
      </c>
      <c r="E343" s="85" t="n">
        <v>88</v>
      </c>
      <c r="F343" s="85" t="n">
        <v>235</v>
      </c>
      <c r="G343" s="85" t="n">
        <v>231</v>
      </c>
      <c r="H343" s="86" t="n">
        <v>7.5</v>
      </c>
      <c r="I343" s="85" t="n">
        <v>89</v>
      </c>
      <c r="J343" s="87" t="n">
        <v>293.45</v>
      </c>
      <c r="K343" s="88" t="n">
        <v>0</v>
      </c>
      <c r="L343" s="84" t="n"/>
    </row>
    <row r="344">
      <c r="A344" s="83" t="n">
        <v>45422</v>
      </c>
      <c r="B344" s="84" t="inlineStr">
        <is>
          <t>Warehouse A</t>
        </is>
      </c>
      <c r="C344" s="84" t="inlineStr">
        <is>
          <t>Early</t>
        </is>
      </c>
      <c r="D344" s="85" t="n">
        <v>192</v>
      </c>
      <c r="E344" s="85" t="n">
        <v>187</v>
      </c>
      <c r="F344" s="85" t="n">
        <v>519</v>
      </c>
      <c r="G344" s="85" t="n">
        <v>514</v>
      </c>
      <c r="H344" s="86" t="n">
        <v>16.9</v>
      </c>
      <c r="I344" s="85" t="n">
        <v>195</v>
      </c>
      <c r="J344" s="87" t="n">
        <v>657.15</v>
      </c>
      <c r="K344" s="88" t="n">
        <v>0</v>
      </c>
      <c r="L344" s="84" t="n"/>
    </row>
    <row r="345">
      <c r="A345" s="83" t="n">
        <v>45422</v>
      </c>
      <c r="B345" s="84" t="inlineStr">
        <is>
          <t>Warehouse B</t>
        </is>
      </c>
      <c r="C345" s="84" t="inlineStr">
        <is>
          <t>Late</t>
        </is>
      </c>
      <c r="D345" s="85" t="n">
        <v>140</v>
      </c>
      <c r="E345" s="85" t="n">
        <v>134</v>
      </c>
      <c r="F345" s="85" t="n">
        <v>387</v>
      </c>
      <c r="G345" s="85" t="n">
        <v>378</v>
      </c>
      <c r="H345" s="86" t="n">
        <v>12.2</v>
      </c>
      <c r="I345" s="85" t="n">
        <v>146</v>
      </c>
      <c r="J345" s="87" t="n">
        <v>475.3</v>
      </c>
      <c r="K345" s="88" t="n">
        <v>0</v>
      </c>
      <c r="L345" s="84" t="n"/>
    </row>
    <row r="346">
      <c r="A346" s="83" t="n">
        <v>45422</v>
      </c>
      <c r="B346" s="84" t="inlineStr">
        <is>
          <t>Production</t>
        </is>
      </c>
      <c r="C346" s="84" t="inlineStr">
        <is>
          <t>Night</t>
        </is>
      </c>
      <c r="D346" s="85" t="n">
        <v>93</v>
      </c>
      <c r="E346" s="85" t="n">
        <v>90</v>
      </c>
      <c r="F346" s="85" t="n">
        <v>231</v>
      </c>
      <c r="G346" s="85" t="n">
        <v>229</v>
      </c>
      <c r="H346" s="86" t="n">
        <v>8</v>
      </c>
      <c r="I346" s="85" t="n">
        <v>92</v>
      </c>
      <c r="J346" s="87" t="n">
        <v>312.45</v>
      </c>
      <c r="K346" s="88" t="n">
        <v>0</v>
      </c>
      <c r="L346" s="84" t="n"/>
    </row>
    <row r="347">
      <c r="A347" s="83" t="n">
        <v>45423</v>
      </c>
      <c r="B347" s="84" t="inlineStr">
        <is>
          <t>Warehouse A</t>
        </is>
      </c>
      <c r="C347" s="84" t="inlineStr">
        <is>
          <t>Early</t>
        </is>
      </c>
      <c r="D347" s="85" t="n">
        <v>144</v>
      </c>
      <c r="E347" s="85" t="n">
        <v>142</v>
      </c>
      <c r="F347" s="85" t="n">
        <v>357</v>
      </c>
      <c r="G347" s="85" t="n">
        <v>354</v>
      </c>
      <c r="H347" s="86" t="n">
        <v>13.1</v>
      </c>
      <c r="I347" s="85" t="n">
        <v>135</v>
      </c>
      <c r="J347" s="87" t="n">
        <v>506.25</v>
      </c>
      <c r="K347" s="88" t="n">
        <v>0</v>
      </c>
      <c r="L347" s="84" t="n"/>
    </row>
    <row r="348">
      <c r="A348" s="83" t="n">
        <v>45423</v>
      </c>
      <c r="B348" s="84" t="inlineStr">
        <is>
          <t>Warehouse B</t>
        </is>
      </c>
      <c r="C348" s="84" t="inlineStr">
        <is>
          <t>Late</t>
        </is>
      </c>
      <c r="D348" s="85" t="n">
        <v>103</v>
      </c>
      <c r="E348" s="85" t="n">
        <v>100</v>
      </c>
      <c r="F348" s="85" t="n">
        <v>279</v>
      </c>
      <c r="G348" s="85" t="n">
        <v>275</v>
      </c>
      <c r="H348" s="86" t="n">
        <v>8.800000000000001</v>
      </c>
      <c r="I348" s="85" t="n">
        <v>101</v>
      </c>
      <c r="J348" s="87" t="n">
        <v>344.15</v>
      </c>
      <c r="K348" s="88" t="n">
        <v>0</v>
      </c>
      <c r="L348" s="84" t="n"/>
    </row>
    <row r="349">
      <c r="A349" s="83" t="n">
        <v>45423</v>
      </c>
      <c r="B349" s="84" t="inlineStr">
        <is>
          <t>Production</t>
        </is>
      </c>
      <c r="C349" s="84" t="inlineStr">
        <is>
          <t>Night</t>
        </is>
      </c>
      <c r="D349" s="85" t="n">
        <v>64</v>
      </c>
      <c r="E349" s="85" t="n">
        <v>62</v>
      </c>
      <c r="F349" s="85" t="n">
        <v>178</v>
      </c>
      <c r="G349" s="85" t="n">
        <v>175</v>
      </c>
      <c r="H349" s="86" t="n">
        <v>6</v>
      </c>
      <c r="I349" s="85" t="n">
        <v>64</v>
      </c>
      <c r="J349" s="87" t="n">
        <v>230.6</v>
      </c>
      <c r="K349" s="88" t="n">
        <v>0</v>
      </c>
      <c r="L349" s="84" t="n"/>
    </row>
    <row r="350">
      <c r="A350" s="83" t="n">
        <v>45425</v>
      </c>
      <c r="B350" s="84" t="inlineStr">
        <is>
          <t>Warehouse A</t>
        </is>
      </c>
      <c r="C350" s="84" t="inlineStr">
        <is>
          <t>Early</t>
        </is>
      </c>
      <c r="D350" s="85" t="n">
        <v>221</v>
      </c>
      <c r="E350" s="85" t="n">
        <v>220</v>
      </c>
      <c r="F350" s="85" t="n">
        <v>573</v>
      </c>
      <c r="G350" s="85" t="n">
        <v>572</v>
      </c>
      <c r="H350" s="86" t="n">
        <v>20.1</v>
      </c>
      <c r="I350" s="85" t="n">
        <v>203</v>
      </c>
      <c r="J350" s="87" t="n">
        <v>776.8</v>
      </c>
      <c r="K350" s="88" t="n">
        <v>0</v>
      </c>
      <c r="L350" s="84" t="n"/>
    </row>
    <row r="351">
      <c r="A351" s="83" t="n">
        <v>45425</v>
      </c>
      <c r="B351" s="84" t="inlineStr">
        <is>
          <t>Warehouse B</t>
        </is>
      </c>
      <c r="C351" s="84" t="inlineStr">
        <is>
          <t>Late</t>
        </is>
      </c>
      <c r="D351" s="85" t="n">
        <v>143</v>
      </c>
      <c r="E351" s="85" t="n">
        <v>141</v>
      </c>
      <c r="F351" s="85" t="n">
        <v>388</v>
      </c>
      <c r="G351" s="85" t="n">
        <v>382</v>
      </c>
      <c r="H351" s="86" t="n">
        <v>12.8</v>
      </c>
      <c r="I351" s="85" t="n">
        <v>152</v>
      </c>
      <c r="J351" s="87" t="n">
        <v>496.15</v>
      </c>
      <c r="K351" s="88" t="n">
        <v>0</v>
      </c>
      <c r="L351" s="84" t="n"/>
    </row>
    <row r="352">
      <c r="A352" s="83" t="n">
        <v>45425</v>
      </c>
      <c r="B352" s="84" t="inlineStr">
        <is>
          <t>Production</t>
        </is>
      </c>
      <c r="C352" s="84" t="inlineStr">
        <is>
          <t>Night</t>
        </is>
      </c>
      <c r="D352" s="85" t="n">
        <v>93</v>
      </c>
      <c r="E352" s="85" t="n">
        <v>89</v>
      </c>
      <c r="F352" s="85" t="n">
        <v>242</v>
      </c>
      <c r="G352" s="85" t="n">
        <v>240</v>
      </c>
      <c r="H352" s="86" t="n">
        <v>8.6</v>
      </c>
      <c r="I352" s="85" t="n">
        <v>96</v>
      </c>
      <c r="J352" s="87" t="n">
        <v>331.35</v>
      </c>
      <c r="K352" s="88" t="n">
        <v>0</v>
      </c>
      <c r="L352" s="84" t="n"/>
    </row>
    <row r="353">
      <c r="A353" s="83" t="n">
        <v>45426</v>
      </c>
      <c r="B353" s="84" t="inlineStr">
        <is>
          <t>Warehouse A</t>
        </is>
      </c>
      <c r="C353" s="84" t="inlineStr">
        <is>
          <t>Early</t>
        </is>
      </c>
      <c r="D353" s="85" t="n">
        <v>192</v>
      </c>
      <c r="E353" s="85" t="n">
        <v>189</v>
      </c>
      <c r="F353" s="85" t="n">
        <v>489</v>
      </c>
      <c r="G353" s="85" t="n">
        <v>478</v>
      </c>
      <c r="H353" s="86" t="n">
        <v>17.1</v>
      </c>
      <c r="I353" s="85" t="n">
        <v>193</v>
      </c>
      <c r="J353" s="87" t="n">
        <v>663.45</v>
      </c>
      <c r="K353" s="88" t="n">
        <v>0</v>
      </c>
      <c r="L353" s="84" t="n"/>
    </row>
    <row r="354">
      <c r="A354" s="83" t="n">
        <v>45426</v>
      </c>
      <c r="B354" s="84" t="inlineStr">
        <is>
          <t>Warehouse B</t>
        </is>
      </c>
      <c r="C354" s="84" t="inlineStr">
        <is>
          <t>Late</t>
        </is>
      </c>
      <c r="D354" s="85" t="n">
        <v>137</v>
      </c>
      <c r="E354" s="85" t="n">
        <v>133</v>
      </c>
      <c r="F354" s="85" t="n">
        <v>380</v>
      </c>
      <c r="G354" s="85" t="n">
        <v>376</v>
      </c>
      <c r="H354" s="86" t="n">
        <v>11.9</v>
      </c>
      <c r="I354" s="85" t="n">
        <v>145</v>
      </c>
      <c r="J354" s="87" t="n">
        <v>463.9</v>
      </c>
      <c r="K354" s="88" t="n">
        <v>0</v>
      </c>
      <c r="L354" s="84" t="n"/>
    </row>
    <row r="355">
      <c r="A355" s="83" t="n">
        <v>45426</v>
      </c>
      <c r="B355" s="84" t="inlineStr">
        <is>
          <t>Production</t>
        </is>
      </c>
      <c r="C355" s="84" t="inlineStr">
        <is>
          <t>Night</t>
        </is>
      </c>
      <c r="D355" s="85" t="n">
        <v>85</v>
      </c>
      <c r="E355" s="85" t="n">
        <v>81</v>
      </c>
      <c r="F355" s="85" t="n">
        <v>232</v>
      </c>
      <c r="G355" s="85" t="n">
        <v>230</v>
      </c>
      <c r="H355" s="86" t="n">
        <v>7.5</v>
      </c>
      <c r="I355" s="85" t="n">
        <v>91</v>
      </c>
      <c r="J355" s="87" t="n">
        <v>291.5</v>
      </c>
      <c r="K355" s="88" t="n">
        <v>0</v>
      </c>
      <c r="L355" s="84" t="n"/>
    </row>
    <row r="356">
      <c r="A356" s="83" t="n">
        <v>45427</v>
      </c>
      <c r="B356" s="84" t="inlineStr">
        <is>
          <t>Warehouse A</t>
        </is>
      </c>
      <c r="C356" s="84" t="inlineStr">
        <is>
          <t>Early</t>
        </is>
      </c>
      <c r="D356" s="85" t="n">
        <v>195</v>
      </c>
      <c r="E356" s="85" t="n">
        <v>188</v>
      </c>
      <c r="F356" s="85" t="n">
        <v>543</v>
      </c>
      <c r="G356" s="85" t="n">
        <v>541</v>
      </c>
      <c r="H356" s="86" t="n">
        <v>16.8</v>
      </c>
      <c r="I356" s="85" t="n">
        <v>188</v>
      </c>
      <c r="J356" s="87" t="n">
        <v>655.95</v>
      </c>
      <c r="K356" s="88" t="n">
        <v>0</v>
      </c>
      <c r="L356" s="84" t="n"/>
    </row>
    <row r="357">
      <c r="A357" s="83" t="n">
        <v>45427</v>
      </c>
      <c r="B357" s="84" t="inlineStr">
        <is>
          <t>Warehouse B</t>
        </is>
      </c>
      <c r="C357" s="84" t="inlineStr">
        <is>
          <t>Late</t>
        </is>
      </c>
      <c r="D357" s="85" t="n">
        <v>131</v>
      </c>
      <c r="E357" s="85" t="n">
        <v>127</v>
      </c>
      <c r="F357" s="85" t="n">
        <v>352</v>
      </c>
      <c r="G357" s="85" t="n">
        <v>346</v>
      </c>
      <c r="H357" s="86" t="n">
        <v>11.5</v>
      </c>
      <c r="I357" s="85" t="n">
        <v>141</v>
      </c>
      <c r="J357" s="87" t="n">
        <v>447.4</v>
      </c>
      <c r="K357" s="88" t="n">
        <v>0</v>
      </c>
      <c r="L357" s="84" t="n"/>
    </row>
    <row r="358">
      <c r="A358" s="83" t="n">
        <v>45427</v>
      </c>
      <c r="B358" s="84" t="inlineStr">
        <is>
          <t>Production</t>
        </is>
      </c>
      <c r="C358" s="84" t="inlineStr">
        <is>
          <t>Night</t>
        </is>
      </c>
      <c r="D358" s="85" t="n">
        <v>89</v>
      </c>
      <c r="E358" s="85" t="n">
        <v>85</v>
      </c>
      <c r="F358" s="85" t="n">
        <v>215</v>
      </c>
      <c r="G358" s="85" t="n">
        <v>212</v>
      </c>
      <c r="H358" s="86" t="n">
        <v>7.5</v>
      </c>
      <c r="I358" s="85" t="n">
        <v>89</v>
      </c>
      <c r="J358" s="87" t="n">
        <v>294.1</v>
      </c>
      <c r="K358" s="88" t="n">
        <v>0</v>
      </c>
      <c r="L358" s="84" t="n"/>
    </row>
    <row r="359">
      <c r="A359" s="83" t="n">
        <v>45428</v>
      </c>
      <c r="B359" s="84" t="inlineStr">
        <is>
          <t>Warehouse A</t>
        </is>
      </c>
      <c r="C359" s="84" t="inlineStr">
        <is>
          <t>Early</t>
        </is>
      </c>
      <c r="D359" s="85" t="n">
        <v>194</v>
      </c>
      <c r="E359" s="85" t="n">
        <v>187</v>
      </c>
      <c r="F359" s="85" t="n">
        <v>531</v>
      </c>
      <c r="G359" s="85" t="n">
        <v>521</v>
      </c>
      <c r="H359" s="86" t="n">
        <v>17.7</v>
      </c>
      <c r="I359" s="85" t="n">
        <v>188</v>
      </c>
      <c r="J359" s="87" t="n">
        <v>683.65</v>
      </c>
      <c r="K359" s="88" t="n">
        <v>0</v>
      </c>
      <c r="L359" s="84" t="n"/>
    </row>
    <row r="360">
      <c r="A360" s="83" t="n">
        <v>45428</v>
      </c>
      <c r="B360" s="84" t="inlineStr">
        <is>
          <t>Warehouse B</t>
        </is>
      </c>
      <c r="C360" s="84" t="inlineStr">
        <is>
          <t>Late</t>
        </is>
      </c>
      <c r="D360" s="85" t="n">
        <v>127</v>
      </c>
      <c r="E360" s="85" t="n">
        <v>120</v>
      </c>
      <c r="F360" s="85" t="n">
        <v>336</v>
      </c>
      <c r="G360" s="85" t="n">
        <v>331</v>
      </c>
      <c r="H360" s="86" t="n">
        <v>10.9</v>
      </c>
      <c r="I360" s="85" t="n">
        <v>141</v>
      </c>
      <c r="J360" s="87" t="n">
        <v>425.9</v>
      </c>
      <c r="K360" s="88" t="n">
        <v>0</v>
      </c>
      <c r="L360" s="84" t="n"/>
    </row>
    <row r="361">
      <c r="A361" s="83" t="n">
        <v>45428</v>
      </c>
      <c r="B361" s="84" t="inlineStr">
        <is>
          <t>Production</t>
        </is>
      </c>
      <c r="C361" s="84" t="inlineStr">
        <is>
          <t>Night</t>
        </is>
      </c>
      <c r="D361" s="85" t="n">
        <v>88</v>
      </c>
      <c r="E361" s="85" t="n">
        <v>85</v>
      </c>
      <c r="F361" s="85" t="n">
        <v>231</v>
      </c>
      <c r="G361" s="85" t="n">
        <v>228</v>
      </c>
      <c r="H361" s="86" t="n">
        <v>8.300000000000001</v>
      </c>
      <c r="I361" s="85" t="n">
        <v>89</v>
      </c>
      <c r="J361" s="87" t="n">
        <v>318.65</v>
      </c>
      <c r="K361" s="88" t="n">
        <v>0</v>
      </c>
      <c r="L361" s="84" t="n"/>
    </row>
    <row r="362">
      <c r="A362" s="83" t="n">
        <v>45429</v>
      </c>
      <c r="B362" s="84" t="inlineStr">
        <is>
          <t>Warehouse A</t>
        </is>
      </c>
      <c r="C362" s="84" t="inlineStr">
        <is>
          <t>Early</t>
        </is>
      </c>
      <c r="D362" s="85" t="n">
        <v>186</v>
      </c>
      <c r="E362" s="85" t="n">
        <v>180</v>
      </c>
      <c r="F362" s="85" t="n">
        <v>507</v>
      </c>
      <c r="G362" s="85" t="n">
        <v>500</v>
      </c>
      <c r="H362" s="86" t="n">
        <v>16</v>
      </c>
      <c r="I362" s="85" t="n">
        <v>195</v>
      </c>
      <c r="J362" s="87" t="n">
        <v>624.9</v>
      </c>
      <c r="K362" s="88" t="n">
        <v>0</v>
      </c>
      <c r="L362" s="84" t="n"/>
    </row>
    <row r="363">
      <c r="A363" s="83" t="n">
        <v>45429</v>
      </c>
      <c r="B363" s="84" t="inlineStr">
        <is>
          <t>Warehouse B</t>
        </is>
      </c>
      <c r="C363" s="84" t="inlineStr">
        <is>
          <t>Late</t>
        </is>
      </c>
      <c r="D363" s="85" t="n">
        <v>158</v>
      </c>
      <c r="E363" s="85" t="n">
        <v>153</v>
      </c>
      <c r="F363" s="85" t="n">
        <v>389</v>
      </c>
      <c r="G363" s="85" t="n">
        <v>384</v>
      </c>
      <c r="H363" s="86" t="n">
        <v>14.5</v>
      </c>
      <c r="I363" s="85" t="n">
        <v>146</v>
      </c>
      <c r="J363" s="87" t="n">
        <v>559.45</v>
      </c>
      <c r="K363" s="88" t="n">
        <v>0</v>
      </c>
      <c r="L363" s="84" t="n"/>
    </row>
    <row r="364">
      <c r="A364" s="83" t="n">
        <v>45429</v>
      </c>
      <c r="B364" s="84" t="inlineStr">
        <is>
          <t>Production</t>
        </is>
      </c>
      <c r="C364" s="84" t="inlineStr">
        <is>
          <t>Night</t>
        </is>
      </c>
      <c r="D364" s="85" t="n">
        <v>98</v>
      </c>
      <c r="E364" s="85" t="n">
        <v>94</v>
      </c>
      <c r="F364" s="85" t="n">
        <v>250</v>
      </c>
      <c r="G364" s="85" t="n">
        <v>248</v>
      </c>
      <c r="H364" s="86" t="n">
        <v>8.699999999999999</v>
      </c>
      <c r="I364" s="85" t="n">
        <v>92</v>
      </c>
      <c r="J364" s="87" t="n">
        <v>337.75</v>
      </c>
      <c r="K364" s="88" t="n">
        <v>0</v>
      </c>
      <c r="L364" s="84" t="n"/>
    </row>
    <row r="365">
      <c r="A365" s="83" t="n">
        <v>45430</v>
      </c>
      <c r="B365" s="84" t="inlineStr">
        <is>
          <t>Warehouse A</t>
        </is>
      </c>
      <c r="C365" s="84" t="inlineStr">
        <is>
          <t>Early</t>
        </is>
      </c>
      <c r="D365" s="85" t="n">
        <v>148</v>
      </c>
      <c r="E365" s="85" t="n">
        <v>143</v>
      </c>
      <c r="F365" s="85" t="n">
        <v>405</v>
      </c>
      <c r="G365" s="85" t="n">
        <v>403</v>
      </c>
      <c r="H365" s="86" t="n">
        <v>12.7</v>
      </c>
      <c r="I365" s="85" t="n">
        <v>135</v>
      </c>
      <c r="J365" s="87" t="n">
        <v>496.25</v>
      </c>
      <c r="K365" s="88" t="n">
        <v>0</v>
      </c>
      <c r="L365" s="84" t="n"/>
    </row>
    <row r="366">
      <c r="A366" s="83" t="n">
        <v>45430</v>
      </c>
      <c r="B366" s="84" t="inlineStr">
        <is>
          <t>Warehouse B</t>
        </is>
      </c>
      <c r="C366" s="84" t="inlineStr">
        <is>
          <t>Late</t>
        </is>
      </c>
      <c r="D366" s="85" t="n">
        <v>107</v>
      </c>
      <c r="E366" s="85" t="n">
        <v>105</v>
      </c>
      <c r="F366" s="85" t="n">
        <v>280</v>
      </c>
      <c r="G366" s="85" t="n">
        <v>277</v>
      </c>
      <c r="H366" s="86" t="n">
        <v>10</v>
      </c>
      <c r="I366" s="85" t="n">
        <v>101</v>
      </c>
      <c r="J366" s="87" t="n">
        <v>384.55</v>
      </c>
      <c r="K366" s="88" t="n">
        <v>1</v>
      </c>
      <c r="L366" s="84" t="n"/>
    </row>
    <row r="367">
      <c r="A367" s="83" t="n">
        <v>45430</v>
      </c>
      <c r="B367" s="84" t="inlineStr">
        <is>
          <t>Production</t>
        </is>
      </c>
      <c r="C367" s="84" t="inlineStr">
        <is>
          <t>Night</t>
        </is>
      </c>
      <c r="D367" s="85" t="n">
        <v>60</v>
      </c>
      <c r="E367" s="85" t="n">
        <v>57</v>
      </c>
      <c r="F367" s="85" t="n">
        <v>163</v>
      </c>
      <c r="G367" s="85" t="n">
        <v>161</v>
      </c>
      <c r="H367" s="86" t="n">
        <v>5.2</v>
      </c>
      <c r="I367" s="85" t="n">
        <v>64</v>
      </c>
      <c r="J367" s="87" t="n">
        <v>202.8</v>
      </c>
      <c r="K367" s="88" t="n">
        <v>0</v>
      </c>
      <c r="L367" s="84" t="n"/>
    </row>
    <row r="368">
      <c r="A368" s="83" t="n">
        <v>45432</v>
      </c>
      <c r="B368" s="84" t="inlineStr">
        <is>
          <t>Warehouse A</t>
        </is>
      </c>
      <c r="C368" s="84" t="inlineStr">
        <is>
          <t>Early</t>
        </is>
      </c>
      <c r="D368" s="85" t="n">
        <v>186</v>
      </c>
      <c r="E368" s="85" t="n">
        <v>178</v>
      </c>
      <c r="F368" s="85" t="n">
        <v>462</v>
      </c>
      <c r="G368" s="85" t="n">
        <v>456</v>
      </c>
      <c r="H368" s="86" t="n">
        <v>15.6</v>
      </c>
      <c r="I368" s="85" t="n">
        <v>203</v>
      </c>
      <c r="J368" s="87" t="n">
        <v>612.3</v>
      </c>
      <c r="K368" s="88" t="n">
        <v>0</v>
      </c>
      <c r="L368" s="84" t="n"/>
    </row>
    <row r="369">
      <c r="A369" s="83" t="n">
        <v>45432</v>
      </c>
      <c r="B369" s="84" t="inlineStr">
        <is>
          <t>Warehouse B</t>
        </is>
      </c>
      <c r="C369" s="84" t="inlineStr">
        <is>
          <t>Late</t>
        </is>
      </c>
      <c r="D369" s="85" t="n">
        <v>151</v>
      </c>
      <c r="E369" s="85" t="n">
        <v>147</v>
      </c>
      <c r="F369" s="85" t="n">
        <v>418</v>
      </c>
      <c r="G369" s="85" t="n">
        <v>413</v>
      </c>
      <c r="H369" s="86" t="n">
        <v>12.6</v>
      </c>
      <c r="I369" s="85" t="n">
        <v>152</v>
      </c>
      <c r="J369" s="87" t="n">
        <v>495.05</v>
      </c>
      <c r="K369" s="88" t="n">
        <v>0</v>
      </c>
      <c r="L369" s="84" t="n"/>
    </row>
    <row r="370">
      <c r="A370" s="83" t="n">
        <v>45432</v>
      </c>
      <c r="B370" s="84" t="inlineStr">
        <is>
          <t>Production</t>
        </is>
      </c>
      <c r="C370" s="84" t="inlineStr">
        <is>
          <t>Night</t>
        </is>
      </c>
      <c r="D370" s="85" t="n">
        <v>87</v>
      </c>
      <c r="E370" s="85" t="n">
        <v>85</v>
      </c>
      <c r="F370" s="85" t="n">
        <v>242</v>
      </c>
      <c r="G370" s="85" t="n">
        <v>238</v>
      </c>
      <c r="H370" s="86" t="n">
        <v>7.6</v>
      </c>
      <c r="I370" s="85" t="n">
        <v>96</v>
      </c>
      <c r="J370" s="87" t="n">
        <v>295.95</v>
      </c>
      <c r="K370" s="88" t="n">
        <v>0</v>
      </c>
      <c r="L370" s="84" t="n"/>
    </row>
    <row r="371">
      <c r="A371" s="83" t="n">
        <v>45433</v>
      </c>
      <c r="B371" s="84" t="inlineStr">
        <is>
          <t>Warehouse A</t>
        </is>
      </c>
      <c r="C371" s="84" t="inlineStr">
        <is>
          <t>Early</t>
        </is>
      </c>
      <c r="D371" s="85" t="n">
        <v>202</v>
      </c>
      <c r="E371" s="85" t="n">
        <v>193</v>
      </c>
      <c r="F371" s="85" t="n">
        <v>498</v>
      </c>
      <c r="G371" s="85" t="n">
        <v>492</v>
      </c>
      <c r="H371" s="86" t="n">
        <v>18.4</v>
      </c>
      <c r="I371" s="85" t="n">
        <v>193</v>
      </c>
      <c r="J371" s="87" t="n">
        <v>710.9</v>
      </c>
      <c r="K371" s="88" t="n">
        <v>0</v>
      </c>
      <c r="L371" s="84" t="n"/>
    </row>
    <row r="372">
      <c r="A372" s="83" t="n">
        <v>45433</v>
      </c>
      <c r="B372" s="84" t="inlineStr">
        <is>
          <t>Warehouse B</t>
        </is>
      </c>
      <c r="C372" s="84" t="inlineStr">
        <is>
          <t>Late</t>
        </is>
      </c>
      <c r="D372" s="85" t="n">
        <v>142</v>
      </c>
      <c r="E372" s="85" t="n">
        <v>139</v>
      </c>
      <c r="F372" s="85" t="n">
        <v>384</v>
      </c>
      <c r="G372" s="85" t="n">
        <v>378</v>
      </c>
      <c r="H372" s="86" t="n">
        <v>13.1</v>
      </c>
      <c r="I372" s="85" t="n">
        <v>145</v>
      </c>
      <c r="J372" s="87" t="n">
        <v>504.95</v>
      </c>
      <c r="K372" s="88" t="n">
        <v>0</v>
      </c>
      <c r="L372" s="84" t="n"/>
    </row>
    <row r="373">
      <c r="A373" s="83" t="n">
        <v>45433</v>
      </c>
      <c r="B373" s="84" t="inlineStr">
        <is>
          <t>Production</t>
        </is>
      </c>
      <c r="C373" s="84" t="inlineStr">
        <is>
          <t>Night</t>
        </is>
      </c>
      <c r="D373" s="85" t="n">
        <v>95</v>
      </c>
      <c r="E373" s="85" t="n">
        <v>87</v>
      </c>
      <c r="F373" s="85" t="n">
        <v>230</v>
      </c>
      <c r="G373" s="85" t="n">
        <v>227</v>
      </c>
      <c r="H373" s="86" t="n">
        <v>8.4</v>
      </c>
      <c r="I373" s="85" t="n">
        <v>91</v>
      </c>
      <c r="J373" s="87" t="n">
        <v>326.35</v>
      </c>
      <c r="K373" s="88" t="n">
        <v>0</v>
      </c>
      <c r="L373" s="84" t="n"/>
    </row>
    <row r="374">
      <c r="A374" s="83" t="n">
        <v>45434</v>
      </c>
      <c r="B374" s="84" t="inlineStr">
        <is>
          <t>Warehouse A</t>
        </is>
      </c>
      <c r="C374" s="84" t="inlineStr">
        <is>
          <t>Early</t>
        </is>
      </c>
      <c r="D374" s="85" t="n">
        <v>182</v>
      </c>
      <c r="E374" s="85" t="n">
        <v>176</v>
      </c>
      <c r="F374" s="85" t="n">
        <v>466</v>
      </c>
      <c r="G374" s="85" t="n">
        <v>454</v>
      </c>
      <c r="H374" s="86" t="n">
        <v>15.4</v>
      </c>
      <c r="I374" s="85" t="n">
        <v>188</v>
      </c>
      <c r="J374" s="87" t="n">
        <v>603.4</v>
      </c>
      <c r="K374" s="88" t="n">
        <v>1</v>
      </c>
      <c r="L374" s="84" t="n"/>
    </row>
    <row r="375">
      <c r="A375" s="83" t="n">
        <v>45434</v>
      </c>
      <c r="B375" s="84" t="inlineStr">
        <is>
          <t>Warehouse B</t>
        </is>
      </c>
      <c r="C375" s="84" t="inlineStr">
        <is>
          <t>Late</t>
        </is>
      </c>
      <c r="D375" s="85" t="n">
        <v>135</v>
      </c>
      <c r="E375" s="85" t="n">
        <v>133</v>
      </c>
      <c r="F375" s="85" t="n">
        <v>343</v>
      </c>
      <c r="G375" s="85" t="n">
        <v>338</v>
      </c>
      <c r="H375" s="86" t="n">
        <v>11.2</v>
      </c>
      <c r="I375" s="85" t="n">
        <v>141</v>
      </c>
      <c r="J375" s="87" t="n">
        <v>440.55</v>
      </c>
      <c r="K375" s="88" t="n">
        <v>0</v>
      </c>
      <c r="L375" s="84" t="n"/>
    </row>
    <row r="376">
      <c r="A376" s="83" t="n">
        <v>45434</v>
      </c>
      <c r="B376" s="84" t="inlineStr">
        <is>
          <t>Production</t>
        </is>
      </c>
      <c r="C376" s="84" t="inlineStr">
        <is>
          <t>Night</t>
        </is>
      </c>
      <c r="D376" s="85" t="n">
        <v>92</v>
      </c>
      <c r="E376" s="85" t="n">
        <v>88</v>
      </c>
      <c r="F376" s="85" t="n">
        <v>244</v>
      </c>
      <c r="G376" s="85" t="n">
        <v>240</v>
      </c>
      <c r="H376" s="86" t="n">
        <v>7.8</v>
      </c>
      <c r="I376" s="85" t="n">
        <v>89</v>
      </c>
      <c r="J376" s="87" t="n">
        <v>305.5</v>
      </c>
      <c r="K376" s="88" t="n">
        <v>0</v>
      </c>
      <c r="L376" s="84" t="n"/>
    </row>
    <row r="377">
      <c r="A377" s="83" t="n">
        <v>45435</v>
      </c>
      <c r="B377" s="84" t="inlineStr">
        <is>
          <t>Warehouse A</t>
        </is>
      </c>
      <c r="C377" s="84" t="inlineStr">
        <is>
          <t>Early</t>
        </is>
      </c>
      <c r="D377" s="85" t="n">
        <v>172</v>
      </c>
      <c r="E377" s="85" t="n">
        <v>168</v>
      </c>
      <c r="F377" s="85" t="n">
        <v>456</v>
      </c>
      <c r="G377" s="85" t="n">
        <v>453</v>
      </c>
      <c r="H377" s="86" t="n">
        <v>14.6</v>
      </c>
      <c r="I377" s="85" t="n">
        <v>188</v>
      </c>
      <c r="J377" s="87" t="n">
        <v>571.7</v>
      </c>
      <c r="K377" s="88" t="n">
        <v>0</v>
      </c>
      <c r="L377" s="84" t="n"/>
    </row>
    <row r="378">
      <c r="A378" s="83" t="n">
        <v>45435</v>
      </c>
      <c r="B378" s="84" t="inlineStr">
        <is>
          <t>Warehouse B</t>
        </is>
      </c>
      <c r="C378" s="84" t="inlineStr">
        <is>
          <t>Late</t>
        </is>
      </c>
      <c r="D378" s="85" t="n">
        <v>130</v>
      </c>
      <c r="E378" s="85" t="n">
        <v>127</v>
      </c>
      <c r="F378" s="85" t="n">
        <v>331</v>
      </c>
      <c r="G378" s="85" t="n">
        <v>327</v>
      </c>
      <c r="H378" s="86" t="n">
        <v>11.8</v>
      </c>
      <c r="I378" s="85" t="n">
        <v>141</v>
      </c>
      <c r="J378" s="87" t="n">
        <v>456.2</v>
      </c>
      <c r="K378" s="88" t="n">
        <v>0</v>
      </c>
      <c r="L378" s="84" t="n"/>
    </row>
    <row r="379">
      <c r="A379" s="83" t="n">
        <v>45435</v>
      </c>
      <c r="B379" s="84" t="inlineStr">
        <is>
          <t>Production</t>
        </is>
      </c>
      <c r="C379" s="84" t="inlineStr">
        <is>
          <t>Night</t>
        </is>
      </c>
      <c r="D379" s="85" t="n">
        <v>83</v>
      </c>
      <c r="E379" s="85" t="n">
        <v>78</v>
      </c>
      <c r="F379" s="85" t="n">
        <v>213</v>
      </c>
      <c r="G379" s="85" t="n">
        <v>211</v>
      </c>
      <c r="H379" s="86" t="n">
        <v>7.8</v>
      </c>
      <c r="I379" s="85" t="n">
        <v>89</v>
      </c>
      <c r="J379" s="87" t="n">
        <v>299.65</v>
      </c>
      <c r="K379" s="88" t="n">
        <v>0</v>
      </c>
      <c r="L379" s="84" t="n"/>
    </row>
    <row r="380">
      <c r="A380" s="83" t="n">
        <v>45436</v>
      </c>
      <c r="B380" s="84" t="inlineStr">
        <is>
          <t>Warehouse A</t>
        </is>
      </c>
      <c r="C380" s="84" t="inlineStr">
        <is>
          <t>Early</t>
        </is>
      </c>
      <c r="D380" s="85" t="n">
        <v>180</v>
      </c>
      <c r="E380" s="85" t="n">
        <v>171</v>
      </c>
      <c r="F380" s="85" t="n">
        <v>460</v>
      </c>
      <c r="G380" s="85" t="n">
        <v>453</v>
      </c>
      <c r="H380" s="86" t="n">
        <v>16.3</v>
      </c>
      <c r="I380" s="85" t="n">
        <v>195</v>
      </c>
      <c r="J380" s="87" t="n">
        <v>630.45</v>
      </c>
      <c r="K380" s="88" t="n">
        <v>0</v>
      </c>
      <c r="L380" s="84" t="n"/>
    </row>
    <row r="381">
      <c r="A381" s="83" t="n">
        <v>45436</v>
      </c>
      <c r="B381" s="84" t="inlineStr">
        <is>
          <t>Warehouse B</t>
        </is>
      </c>
      <c r="C381" s="84" t="inlineStr">
        <is>
          <t>Late</t>
        </is>
      </c>
      <c r="D381" s="85" t="n">
        <v>134</v>
      </c>
      <c r="E381" s="85" t="n">
        <v>133</v>
      </c>
      <c r="F381" s="85" t="n">
        <v>374</v>
      </c>
      <c r="G381" s="85" t="n">
        <v>367</v>
      </c>
      <c r="H381" s="86" t="n">
        <v>11.7</v>
      </c>
      <c r="I381" s="85" t="n">
        <v>147</v>
      </c>
      <c r="J381" s="87" t="n">
        <v>455.65</v>
      </c>
      <c r="K381" s="88" t="n">
        <v>0</v>
      </c>
      <c r="L381" s="84" t="n"/>
    </row>
    <row r="382">
      <c r="A382" s="83" t="n">
        <v>45436</v>
      </c>
      <c r="B382" s="84" t="inlineStr">
        <is>
          <t>Production</t>
        </is>
      </c>
      <c r="C382" s="84" t="inlineStr">
        <is>
          <t>Night</t>
        </is>
      </c>
      <c r="D382" s="85" t="n">
        <v>90</v>
      </c>
      <c r="E382" s="85" t="n">
        <v>88</v>
      </c>
      <c r="F382" s="85" t="n">
        <v>234</v>
      </c>
      <c r="G382" s="85" t="n">
        <v>232</v>
      </c>
      <c r="H382" s="86" t="n">
        <v>8.4</v>
      </c>
      <c r="I382" s="85" t="n">
        <v>92</v>
      </c>
      <c r="J382" s="87" t="n">
        <v>323.1</v>
      </c>
      <c r="K382" s="88" t="n">
        <v>0</v>
      </c>
      <c r="L382" s="84" t="n"/>
    </row>
    <row r="383">
      <c r="A383" s="83" t="n">
        <v>45437</v>
      </c>
      <c r="B383" s="84" t="inlineStr">
        <is>
          <t>Warehouse A</t>
        </is>
      </c>
      <c r="C383" s="84" t="inlineStr">
        <is>
          <t>Early</t>
        </is>
      </c>
      <c r="D383" s="85" t="n">
        <v>133</v>
      </c>
      <c r="E383" s="85" t="n">
        <v>127</v>
      </c>
      <c r="F383" s="85" t="n">
        <v>333</v>
      </c>
      <c r="G383" s="85" t="n">
        <v>329</v>
      </c>
      <c r="H383" s="86" t="n">
        <v>12.1</v>
      </c>
      <c r="I383" s="85" t="n">
        <v>135</v>
      </c>
      <c r="J383" s="87" t="n">
        <v>467.6</v>
      </c>
      <c r="K383" s="88" t="n">
        <v>0</v>
      </c>
      <c r="L383" s="84" t="n"/>
    </row>
    <row r="384">
      <c r="A384" s="83" t="n">
        <v>45437</v>
      </c>
      <c r="B384" s="84" t="inlineStr">
        <is>
          <t>Warehouse B</t>
        </is>
      </c>
      <c r="C384" s="84" t="inlineStr">
        <is>
          <t>Late</t>
        </is>
      </c>
      <c r="D384" s="85" t="n">
        <v>103</v>
      </c>
      <c r="E384" s="85" t="n">
        <v>100</v>
      </c>
      <c r="F384" s="85" t="n">
        <v>260</v>
      </c>
      <c r="G384" s="85" t="n">
        <v>257</v>
      </c>
      <c r="H384" s="86" t="n">
        <v>8.5</v>
      </c>
      <c r="I384" s="85" t="n">
        <v>102</v>
      </c>
      <c r="J384" s="87" t="n">
        <v>334.7</v>
      </c>
      <c r="K384" s="88" t="n">
        <v>0</v>
      </c>
      <c r="L384" s="84" t="n"/>
    </row>
    <row r="385">
      <c r="A385" s="83" t="n">
        <v>45437</v>
      </c>
      <c r="B385" s="84" t="inlineStr">
        <is>
          <t>Production</t>
        </is>
      </c>
      <c r="C385" s="84" t="inlineStr">
        <is>
          <t>Night</t>
        </is>
      </c>
      <c r="D385" s="85" t="n">
        <v>65</v>
      </c>
      <c r="E385" s="85" t="n">
        <v>63</v>
      </c>
      <c r="F385" s="85" t="n">
        <v>165</v>
      </c>
      <c r="G385" s="85" t="n">
        <v>162</v>
      </c>
      <c r="H385" s="86" t="n">
        <v>5.5</v>
      </c>
      <c r="I385" s="85" t="n">
        <v>64</v>
      </c>
      <c r="J385" s="87" t="n">
        <v>215.5</v>
      </c>
      <c r="K385" s="88" t="n">
        <v>0</v>
      </c>
      <c r="L385" s="84" t="n"/>
    </row>
    <row r="386">
      <c r="A386" s="83" t="n">
        <v>45439</v>
      </c>
      <c r="B386" s="84" t="inlineStr">
        <is>
          <t>Warehouse A</t>
        </is>
      </c>
      <c r="C386" s="84" t="inlineStr">
        <is>
          <t>Early</t>
        </is>
      </c>
      <c r="D386" s="85" t="n">
        <v>222</v>
      </c>
      <c r="E386" s="85" t="n">
        <v>216</v>
      </c>
      <c r="F386" s="85" t="n">
        <v>617</v>
      </c>
      <c r="G386" s="85" t="n">
        <v>611</v>
      </c>
      <c r="H386" s="86" t="n">
        <v>20.3</v>
      </c>
      <c r="I386" s="85" t="n">
        <v>203</v>
      </c>
      <c r="J386" s="87" t="n">
        <v>783.75</v>
      </c>
      <c r="K386" s="88" t="n">
        <v>0</v>
      </c>
      <c r="L386" s="84" t="n"/>
    </row>
    <row r="387">
      <c r="A387" s="83" t="n">
        <v>45439</v>
      </c>
      <c r="B387" s="84" t="inlineStr">
        <is>
          <t>Warehouse B</t>
        </is>
      </c>
      <c r="C387" s="84" t="inlineStr">
        <is>
          <t>Late</t>
        </is>
      </c>
      <c r="D387" s="85" t="n">
        <v>166</v>
      </c>
      <c r="E387" s="85" t="n">
        <v>162</v>
      </c>
      <c r="F387" s="85" t="n">
        <v>445</v>
      </c>
      <c r="G387" s="85" t="n">
        <v>439</v>
      </c>
      <c r="H387" s="86" t="n">
        <v>14.6</v>
      </c>
      <c r="I387" s="85" t="n">
        <v>152</v>
      </c>
      <c r="J387" s="87" t="n">
        <v>567.8</v>
      </c>
      <c r="K387" s="88" t="n">
        <v>0</v>
      </c>
      <c r="L387" s="84" t="n"/>
    </row>
    <row r="388">
      <c r="A388" s="83" t="n">
        <v>45439</v>
      </c>
      <c r="B388" s="84" t="inlineStr">
        <is>
          <t>Production</t>
        </is>
      </c>
      <c r="C388" s="84" t="inlineStr">
        <is>
          <t>Night</t>
        </is>
      </c>
      <c r="D388" s="85" t="n">
        <v>91</v>
      </c>
      <c r="E388" s="85" t="n">
        <v>86</v>
      </c>
      <c r="F388" s="85" t="n">
        <v>233</v>
      </c>
      <c r="G388" s="85" t="n">
        <v>231</v>
      </c>
      <c r="H388" s="86" t="n">
        <v>8.4</v>
      </c>
      <c r="I388" s="85" t="n">
        <v>96</v>
      </c>
      <c r="J388" s="87" t="n">
        <v>323.75</v>
      </c>
      <c r="K388" s="88" t="n">
        <v>0</v>
      </c>
      <c r="L388" s="84" t="n"/>
    </row>
    <row r="389">
      <c r="A389" s="83" t="n">
        <v>45440</v>
      </c>
      <c r="B389" s="84" t="inlineStr">
        <is>
          <t>Warehouse A</t>
        </is>
      </c>
      <c r="C389" s="84" t="inlineStr">
        <is>
          <t>Early</t>
        </is>
      </c>
      <c r="D389" s="85" t="n">
        <v>197</v>
      </c>
      <c r="E389" s="85" t="n">
        <v>185</v>
      </c>
      <c r="F389" s="85" t="n">
        <v>516</v>
      </c>
      <c r="G389" s="85" t="n">
        <v>508</v>
      </c>
      <c r="H389" s="86" t="n">
        <v>16.3</v>
      </c>
      <c r="I389" s="85" t="n">
        <v>194</v>
      </c>
      <c r="J389" s="87" t="n">
        <v>641.5</v>
      </c>
      <c r="K389" s="88" t="n">
        <v>0</v>
      </c>
      <c r="L389" s="84" t="n"/>
    </row>
    <row r="390">
      <c r="A390" s="83" t="n">
        <v>45440</v>
      </c>
      <c r="B390" s="84" t="inlineStr">
        <is>
          <t>Warehouse B</t>
        </is>
      </c>
      <c r="C390" s="84" t="inlineStr">
        <is>
          <t>Late</t>
        </is>
      </c>
      <c r="D390" s="85" t="n">
        <v>151</v>
      </c>
      <c r="E390" s="85" t="n">
        <v>143</v>
      </c>
      <c r="F390" s="85" t="n">
        <v>404</v>
      </c>
      <c r="G390" s="85" t="n">
        <v>399</v>
      </c>
      <c r="H390" s="86" t="n">
        <v>12.7</v>
      </c>
      <c r="I390" s="85" t="n">
        <v>145</v>
      </c>
      <c r="J390" s="87" t="n">
        <v>498.2</v>
      </c>
      <c r="K390" s="88" t="n">
        <v>0</v>
      </c>
      <c r="L390" s="84" t="n"/>
    </row>
    <row r="391">
      <c r="A391" s="83" t="n">
        <v>45440</v>
      </c>
      <c r="B391" s="84" t="inlineStr">
        <is>
          <t>Production</t>
        </is>
      </c>
      <c r="C391" s="84" t="inlineStr">
        <is>
          <t>Night</t>
        </is>
      </c>
      <c r="D391" s="85" t="n">
        <v>90</v>
      </c>
      <c r="E391" s="85" t="n">
        <v>84</v>
      </c>
      <c r="F391" s="85" t="n">
        <v>225</v>
      </c>
      <c r="G391" s="85" t="n">
        <v>222</v>
      </c>
      <c r="H391" s="86" t="n">
        <v>7.7</v>
      </c>
      <c r="I391" s="85" t="n">
        <v>91</v>
      </c>
      <c r="J391" s="87" t="n">
        <v>301.05</v>
      </c>
      <c r="K391" s="88" t="n">
        <v>0</v>
      </c>
      <c r="L391" s="84" t="n"/>
    </row>
    <row r="392">
      <c r="A392" s="83" t="n">
        <v>45441</v>
      </c>
      <c r="B392" s="84" t="inlineStr">
        <is>
          <t>Warehouse A</t>
        </is>
      </c>
      <c r="C392" s="84" t="inlineStr">
        <is>
          <t>Early</t>
        </is>
      </c>
      <c r="D392" s="85" t="n">
        <v>199</v>
      </c>
      <c r="E392" s="85" t="n">
        <v>198</v>
      </c>
      <c r="F392" s="85" t="n">
        <v>516</v>
      </c>
      <c r="G392" s="85" t="n">
        <v>513</v>
      </c>
      <c r="H392" s="86" t="n">
        <v>17.7</v>
      </c>
      <c r="I392" s="85" t="n">
        <v>188</v>
      </c>
      <c r="J392" s="87" t="n">
        <v>686.9</v>
      </c>
      <c r="K392" s="88" t="n">
        <v>0</v>
      </c>
      <c r="L392" s="84" t="n"/>
    </row>
    <row r="393">
      <c r="A393" s="83" t="n">
        <v>45441</v>
      </c>
      <c r="B393" s="84" t="inlineStr">
        <is>
          <t>Warehouse B</t>
        </is>
      </c>
      <c r="C393" s="84" t="inlineStr">
        <is>
          <t>Late</t>
        </is>
      </c>
      <c r="D393" s="85" t="n">
        <v>153</v>
      </c>
      <c r="E393" s="85" t="n">
        <v>146</v>
      </c>
      <c r="F393" s="85" t="n">
        <v>416</v>
      </c>
      <c r="G393" s="85" t="n">
        <v>408</v>
      </c>
      <c r="H393" s="86" t="n">
        <v>13.7</v>
      </c>
      <c r="I393" s="85" t="n">
        <v>141</v>
      </c>
      <c r="J393" s="87" t="n">
        <v>531</v>
      </c>
      <c r="K393" s="88" t="n">
        <v>0</v>
      </c>
      <c r="L393" s="84" t="n"/>
    </row>
    <row r="394">
      <c r="A394" s="83" t="n">
        <v>45441</v>
      </c>
      <c r="B394" s="84" t="inlineStr">
        <is>
          <t>Production</t>
        </is>
      </c>
      <c r="C394" s="84" t="inlineStr">
        <is>
          <t>Night</t>
        </is>
      </c>
      <c r="D394" s="85" t="n">
        <v>89</v>
      </c>
      <c r="E394" s="85" t="n">
        <v>85</v>
      </c>
      <c r="F394" s="85" t="n">
        <v>241</v>
      </c>
      <c r="G394" s="85" t="n">
        <v>237</v>
      </c>
      <c r="H394" s="86" t="n">
        <v>7.7</v>
      </c>
      <c r="I394" s="85" t="n">
        <v>89</v>
      </c>
      <c r="J394" s="87" t="n">
        <v>300.4</v>
      </c>
      <c r="K394" s="88" t="n">
        <v>0</v>
      </c>
      <c r="L394" s="84" t="n"/>
    </row>
    <row r="395">
      <c r="A395" s="83" t="n">
        <v>45442</v>
      </c>
      <c r="B395" s="84" t="inlineStr">
        <is>
          <t>Warehouse A</t>
        </is>
      </c>
      <c r="C395" s="84" t="inlineStr">
        <is>
          <t>Early</t>
        </is>
      </c>
      <c r="D395" s="85" t="n">
        <v>194</v>
      </c>
      <c r="E395" s="85" t="n">
        <v>193</v>
      </c>
      <c r="F395" s="85" t="n">
        <v>518</v>
      </c>
      <c r="G395" s="85" t="n">
        <v>513</v>
      </c>
      <c r="H395" s="86" t="n">
        <v>17.3</v>
      </c>
      <c r="I395" s="85" t="n">
        <v>188</v>
      </c>
      <c r="J395" s="87" t="n">
        <v>671.05</v>
      </c>
      <c r="K395" s="88" t="n">
        <v>0</v>
      </c>
      <c r="L395" s="84" t="n"/>
    </row>
    <row r="396">
      <c r="A396" s="83" t="n">
        <v>45442</v>
      </c>
      <c r="B396" s="84" t="inlineStr">
        <is>
          <t>Warehouse B</t>
        </is>
      </c>
      <c r="C396" s="84" t="inlineStr">
        <is>
          <t>Late</t>
        </is>
      </c>
      <c r="D396" s="85" t="n">
        <v>154</v>
      </c>
      <c r="E396" s="85" t="n">
        <v>148</v>
      </c>
      <c r="F396" s="85" t="n">
        <v>386</v>
      </c>
      <c r="G396" s="85" t="n">
        <v>381</v>
      </c>
      <c r="H396" s="86" t="n">
        <v>13.5</v>
      </c>
      <c r="I396" s="85" t="n">
        <v>141</v>
      </c>
      <c r="J396" s="87" t="n">
        <v>525.35</v>
      </c>
      <c r="K396" s="88" t="n">
        <v>0</v>
      </c>
      <c r="L396" s="84" t="n"/>
    </row>
    <row r="397">
      <c r="A397" s="83" t="n">
        <v>45442</v>
      </c>
      <c r="B397" s="84" t="inlineStr">
        <is>
          <t>Production</t>
        </is>
      </c>
      <c r="C397" s="84" t="inlineStr">
        <is>
          <t>Night</t>
        </is>
      </c>
      <c r="D397" s="85" t="n">
        <v>90</v>
      </c>
      <c r="E397" s="85" t="n">
        <v>85</v>
      </c>
      <c r="F397" s="85" t="n">
        <v>230</v>
      </c>
      <c r="G397" s="85" t="n">
        <v>226</v>
      </c>
      <c r="H397" s="86" t="n">
        <v>7.6</v>
      </c>
      <c r="I397" s="85" t="n">
        <v>89</v>
      </c>
      <c r="J397" s="87" t="n">
        <v>297.9</v>
      </c>
      <c r="K397" s="88" t="n">
        <v>0</v>
      </c>
      <c r="L397" s="84" t="n"/>
    </row>
    <row r="398">
      <c r="A398" s="83" t="n">
        <v>45443</v>
      </c>
      <c r="B398" s="84" t="inlineStr">
        <is>
          <t>Warehouse A</t>
        </is>
      </c>
      <c r="C398" s="84" t="inlineStr">
        <is>
          <t>Early</t>
        </is>
      </c>
      <c r="D398" s="85" t="n">
        <v>196</v>
      </c>
      <c r="E398" s="85" t="n">
        <v>188</v>
      </c>
      <c r="F398" s="85" t="n">
        <v>479</v>
      </c>
      <c r="G398" s="85" t="n">
        <v>473</v>
      </c>
      <c r="H398" s="86" t="n">
        <v>17.4</v>
      </c>
      <c r="I398" s="85" t="n">
        <v>196</v>
      </c>
      <c r="J398" s="87" t="n">
        <v>675.5</v>
      </c>
      <c r="K398" s="88" t="n">
        <v>0</v>
      </c>
      <c r="L398" s="84" t="n"/>
    </row>
    <row r="399">
      <c r="A399" s="83" t="n">
        <v>45443</v>
      </c>
      <c r="B399" s="84" t="inlineStr">
        <is>
          <t>Warehouse B</t>
        </is>
      </c>
      <c r="C399" s="84" t="inlineStr">
        <is>
          <t>Late</t>
        </is>
      </c>
      <c r="D399" s="85" t="n">
        <v>135</v>
      </c>
      <c r="E399" s="85" t="n">
        <v>131</v>
      </c>
      <c r="F399" s="85" t="n">
        <v>341</v>
      </c>
      <c r="G399" s="85" t="n">
        <v>336</v>
      </c>
      <c r="H399" s="86" t="n">
        <v>11.9</v>
      </c>
      <c r="I399" s="85" t="n">
        <v>147</v>
      </c>
      <c r="J399" s="87" t="n">
        <v>462.6</v>
      </c>
      <c r="K399" s="88" t="n">
        <v>0</v>
      </c>
      <c r="L399" s="84" t="n"/>
    </row>
    <row r="400">
      <c r="A400" s="83" t="n">
        <v>45443</v>
      </c>
      <c r="B400" s="84" t="inlineStr">
        <is>
          <t>Production</t>
        </is>
      </c>
      <c r="C400" s="84" t="inlineStr">
        <is>
          <t>Night</t>
        </is>
      </c>
      <c r="D400" s="85" t="n">
        <v>92</v>
      </c>
      <c r="E400" s="85" t="n">
        <v>87</v>
      </c>
      <c r="F400" s="85" t="n">
        <v>246</v>
      </c>
      <c r="G400" s="85" t="n">
        <v>243</v>
      </c>
      <c r="H400" s="86" t="n">
        <v>8.300000000000001</v>
      </c>
      <c r="I400" s="85" t="n">
        <v>92</v>
      </c>
      <c r="J400" s="87" t="n">
        <v>321.25</v>
      </c>
      <c r="K400" s="88" t="n">
        <v>0</v>
      </c>
      <c r="L400" s="84" t="n"/>
    </row>
    <row r="401">
      <c r="A401" s="83" t="n">
        <v>45444</v>
      </c>
      <c r="B401" s="84" t="inlineStr">
        <is>
          <t>Warehouse A</t>
        </is>
      </c>
      <c r="C401" s="84" t="inlineStr">
        <is>
          <t>Early</t>
        </is>
      </c>
      <c r="D401" s="85" t="n">
        <v>141</v>
      </c>
      <c r="E401" s="85" t="n">
        <v>140</v>
      </c>
      <c r="F401" s="85" t="n">
        <v>375</v>
      </c>
      <c r="G401" s="85" t="n">
        <v>372</v>
      </c>
      <c r="H401" s="86" t="n">
        <v>12.1</v>
      </c>
      <c r="I401" s="85" t="n">
        <v>133</v>
      </c>
      <c r="J401" s="87" t="n">
        <v>472.8</v>
      </c>
      <c r="K401" s="88" t="n">
        <v>0</v>
      </c>
      <c r="L401" s="84" t="n"/>
    </row>
    <row r="402">
      <c r="A402" s="83" t="n">
        <v>45444</v>
      </c>
      <c r="B402" s="84" t="inlineStr">
        <is>
          <t>Warehouse B</t>
        </is>
      </c>
      <c r="C402" s="84" t="inlineStr">
        <is>
          <t>Late</t>
        </is>
      </c>
      <c r="D402" s="85" t="n">
        <v>109</v>
      </c>
      <c r="E402" s="85" t="n">
        <v>105</v>
      </c>
      <c r="F402" s="85" t="n">
        <v>269</v>
      </c>
      <c r="G402" s="85" t="n">
        <v>266</v>
      </c>
      <c r="H402" s="86" t="n">
        <v>9.5</v>
      </c>
      <c r="I402" s="85" t="n">
        <v>100</v>
      </c>
      <c r="J402" s="87" t="n">
        <v>370.1</v>
      </c>
      <c r="K402" s="88" t="n">
        <v>0</v>
      </c>
      <c r="L402" s="84" t="n"/>
    </row>
    <row r="403">
      <c r="A403" s="83" t="n">
        <v>45444</v>
      </c>
      <c r="B403" s="84" t="inlineStr">
        <is>
          <t>Production</t>
        </is>
      </c>
      <c r="C403" s="84" t="inlineStr">
        <is>
          <t>Night</t>
        </is>
      </c>
      <c r="D403" s="85" t="n">
        <v>59</v>
      </c>
      <c r="E403" s="85" t="n">
        <v>56</v>
      </c>
      <c r="F403" s="85" t="n">
        <v>157</v>
      </c>
      <c r="G403" s="85" t="n">
        <v>155</v>
      </c>
      <c r="H403" s="86" t="n">
        <v>5.2</v>
      </c>
      <c r="I403" s="85" t="n">
        <v>63</v>
      </c>
      <c r="J403" s="87" t="n">
        <v>202.15</v>
      </c>
      <c r="K403" s="88" t="n">
        <v>1</v>
      </c>
      <c r="L403" s="84" t="n"/>
    </row>
    <row r="404">
      <c r="A404" s="83" t="n">
        <v>45446</v>
      </c>
      <c r="B404" s="84" t="inlineStr">
        <is>
          <t>Warehouse A</t>
        </is>
      </c>
      <c r="C404" s="84" t="inlineStr">
        <is>
          <t>Early</t>
        </is>
      </c>
      <c r="D404" s="85" t="n">
        <v>204</v>
      </c>
      <c r="E404" s="85" t="n">
        <v>198</v>
      </c>
      <c r="F404" s="85" t="n">
        <v>521</v>
      </c>
      <c r="G404" s="85" t="n">
        <v>517</v>
      </c>
      <c r="H404" s="86" t="n">
        <v>17.4</v>
      </c>
      <c r="I404" s="85" t="n">
        <v>199</v>
      </c>
      <c r="J404" s="87" t="n">
        <v>680.7</v>
      </c>
      <c r="K404" s="88" t="n">
        <v>0</v>
      </c>
      <c r="L404" s="84" t="n"/>
    </row>
    <row r="405">
      <c r="A405" s="83" t="n">
        <v>45446</v>
      </c>
      <c r="B405" s="84" t="inlineStr">
        <is>
          <t>Warehouse B</t>
        </is>
      </c>
      <c r="C405" s="84" t="inlineStr">
        <is>
          <t>Late</t>
        </is>
      </c>
      <c r="D405" s="85" t="n">
        <v>157</v>
      </c>
      <c r="E405" s="85" t="n">
        <v>152</v>
      </c>
      <c r="F405" s="85" t="n">
        <v>383</v>
      </c>
      <c r="G405" s="85" t="n">
        <v>377</v>
      </c>
      <c r="H405" s="86" t="n">
        <v>13.1</v>
      </c>
      <c r="I405" s="85" t="n">
        <v>149</v>
      </c>
      <c r="J405" s="87" t="n">
        <v>514.7</v>
      </c>
      <c r="K405" s="88" t="n">
        <v>0</v>
      </c>
      <c r="L405" s="84" t="n"/>
    </row>
    <row r="406">
      <c r="A406" s="83" t="n">
        <v>45446</v>
      </c>
      <c r="B406" s="84" t="inlineStr">
        <is>
          <t>Production</t>
        </is>
      </c>
      <c r="C406" s="84" t="inlineStr">
        <is>
          <t>Night</t>
        </is>
      </c>
      <c r="D406" s="85" t="n">
        <v>91</v>
      </c>
      <c r="E406" s="85" t="n">
        <v>86</v>
      </c>
      <c r="F406" s="85" t="n">
        <v>250</v>
      </c>
      <c r="G406" s="85" t="n">
        <v>247</v>
      </c>
      <c r="H406" s="86" t="n">
        <v>8</v>
      </c>
      <c r="I406" s="85" t="n">
        <v>94</v>
      </c>
      <c r="J406" s="87" t="n">
        <v>311.15</v>
      </c>
      <c r="K406" s="88" t="n">
        <v>0</v>
      </c>
      <c r="L406" s="84" t="n"/>
    </row>
    <row r="407">
      <c r="A407" s="83" t="n">
        <v>45447</v>
      </c>
      <c r="B407" s="84" t="inlineStr">
        <is>
          <t>Warehouse A</t>
        </is>
      </c>
      <c r="C407" s="84" t="inlineStr">
        <is>
          <t>Early</t>
        </is>
      </c>
      <c r="D407" s="85" t="n">
        <v>194</v>
      </c>
      <c r="E407" s="85" t="n">
        <v>183</v>
      </c>
      <c r="F407" s="85" t="n">
        <v>493</v>
      </c>
      <c r="G407" s="85" t="n">
        <v>484</v>
      </c>
      <c r="H407" s="86" t="n">
        <v>16.3</v>
      </c>
      <c r="I407" s="85" t="n">
        <v>190</v>
      </c>
      <c r="J407" s="87" t="n">
        <v>639.55</v>
      </c>
      <c r="K407" s="88" t="n">
        <v>0</v>
      </c>
      <c r="L407" s="84" t="n"/>
    </row>
    <row r="408">
      <c r="A408" s="83" t="n">
        <v>45447</v>
      </c>
      <c r="B408" s="84" t="inlineStr">
        <is>
          <t>Warehouse B</t>
        </is>
      </c>
      <c r="C408" s="84" t="inlineStr">
        <is>
          <t>Late</t>
        </is>
      </c>
      <c r="D408" s="85" t="n">
        <v>152</v>
      </c>
      <c r="E408" s="85" t="n">
        <v>146</v>
      </c>
      <c r="F408" s="85" t="n">
        <v>402</v>
      </c>
      <c r="G408" s="85" t="n">
        <v>395</v>
      </c>
      <c r="H408" s="86" t="n">
        <v>14.1</v>
      </c>
      <c r="I408" s="85" t="n">
        <v>143</v>
      </c>
      <c r="J408" s="87" t="n">
        <v>542.95</v>
      </c>
      <c r="K408" s="88" t="n">
        <v>0</v>
      </c>
      <c r="L408" s="84" t="n"/>
    </row>
    <row r="409">
      <c r="A409" s="83" t="n">
        <v>45447</v>
      </c>
      <c r="B409" s="84" t="inlineStr">
        <is>
          <t>Production</t>
        </is>
      </c>
      <c r="C409" s="84" t="inlineStr">
        <is>
          <t>Night</t>
        </is>
      </c>
      <c r="D409" s="85" t="n">
        <v>83</v>
      </c>
      <c r="E409" s="85" t="n">
        <v>80</v>
      </c>
      <c r="F409" s="85" t="n">
        <v>222</v>
      </c>
      <c r="G409" s="85" t="n">
        <v>220</v>
      </c>
      <c r="H409" s="86" t="n">
        <v>7.3</v>
      </c>
      <c r="I409" s="85" t="n">
        <v>90</v>
      </c>
      <c r="J409" s="87" t="n">
        <v>283.9</v>
      </c>
      <c r="K409" s="88" t="n">
        <v>0</v>
      </c>
      <c r="L409" s="84" t="n"/>
    </row>
    <row r="410">
      <c r="A410" s="83" t="n">
        <v>45448</v>
      </c>
      <c r="B410" s="84" t="inlineStr">
        <is>
          <t>Warehouse A</t>
        </is>
      </c>
      <c r="C410" s="84" t="inlineStr">
        <is>
          <t>Early</t>
        </is>
      </c>
      <c r="D410" s="85" t="n">
        <v>171</v>
      </c>
      <c r="E410" s="85" t="n">
        <v>163</v>
      </c>
      <c r="F410" s="85" t="n">
        <v>454</v>
      </c>
      <c r="G410" s="85" t="n">
        <v>449</v>
      </c>
      <c r="H410" s="86" t="n">
        <v>14.6</v>
      </c>
      <c r="I410" s="85" t="n">
        <v>185</v>
      </c>
      <c r="J410" s="87" t="n">
        <v>571.05</v>
      </c>
      <c r="K410" s="88" t="n">
        <v>0</v>
      </c>
      <c r="L410" s="84" t="n"/>
    </row>
    <row r="411">
      <c r="A411" s="83" t="n">
        <v>45448</v>
      </c>
      <c r="B411" s="84" t="inlineStr">
        <is>
          <t>Warehouse B</t>
        </is>
      </c>
      <c r="C411" s="84" t="inlineStr">
        <is>
          <t>Late</t>
        </is>
      </c>
      <c r="D411" s="85" t="n">
        <v>152</v>
      </c>
      <c r="E411" s="85" t="n">
        <v>143</v>
      </c>
      <c r="F411" s="85" t="n">
        <v>373</v>
      </c>
      <c r="G411" s="85" t="n">
        <v>367</v>
      </c>
      <c r="H411" s="86" t="n">
        <v>13.7</v>
      </c>
      <c r="I411" s="85" t="n">
        <v>138</v>
      </c>
      <c r="J411" s="87" t="n">
        <v>530.35</v>
      </c>
      <c r="K411" s="88" t="n">
        <v>0</v>
      </c>
      <c r="L411" s="84" t="n"/>
    </row>
    <row r="412">
      <c r="A412" s="83" t="n">
        <v>45448</v>
      </c>
      <c r="B412" s="84" t="inlineStr">
        <is>
          <t>Production</t>
        </is>
      </c>
      <c r="C412" s="84" t="inlineStr">
        <is>
          <t>Night</t>
        </is>
      </c>
      <c r="D412" s="85" t="n">
        <v>79</v>
      </c>
      <c r="E412" s="85" t="n">
        <v>76</v>
      </c>
      <c r="F412" s="85" t="n">
        <v>194</v>
      </c>
      <c r="G412" s="85" t="n">
        <v>192</v>
      </c>
      <c r="H412" s="86" t="n">
        <v>6.7</v>
      </c>
      <c r="I412" s="85" t="n">
        <v>87</v>
      </c>
      <c r="J412" s="87" t="n">
        <v>262.4</v>
      </c>
      <c r="K412" s="88" t="n">
        <v>0</v>
      </c>
      <c r="L412" s="84" t="n"/>
    </row>
    <row r="413">
      <c r="A413" s="83" t="n">
        <v>45449</v>
      </c>
      <c r="B413" s="84" t="inlineStr">
        <is>
          <t>Warehouse A</t>
        </is>
      </c>
      <c r="C413" s="84" t="inlineStr">
        <is>
          <t>Early</t>
        </is>
      </c>
      <c r="D413" s="85" t="n">
        <v>185</v>
      </c>
      <c r="E413" s="85" t="n">
        <v>173</v>
      </c>
      <c r="F413" s="85" t="n">
        <v>475</v>
      </c>
      <c r="G413" s="85" t="n">
        <v>469</v>
      </c>
      <c r="H413" s="86" t="n">
        <v>15.5</v>
      </c>
      <c r="I413" s="85" t="n">
        <v>185</v>
      </c>
      <c r="J413" s="87" t="n">
        <v>608.5</v>
      </c>
      <c r="K413" s="88" t="n">
        <v>0</v>
      </c>
      <c r="L413" s="84" t="n"/>
    </row>
    <row r="414">
      <c r="A414" s="83" t="n">
        <v>45449</v>
      </c>
      <c r="B414" s="84" t="inlineStr">
        <is>
          <t>Warehouse B</t>
        </is>
      </c>
      <c r="C414" s="84" t="inlineStr">
        <is>
          <t>Late</t>
        </is>
      </c>
      <c r="D414" s="85" t="n">
        <v>127</v>
      </c>
      <c r="E414" s="85" t="n">
        <v>126</v>
      </c>
      <c r="F414" s="85" t="n">
        <v>320</v>
      </c>
      <c r="G414" s="85" t="n">
        <v>316</v>
      </c>
      <c r="H414" s="86" t="n">
        <v>11.5</v>
      </c>
      <c r="I414" s="85" t="n">
        <v>138</v>
      </c>
      <c r="J414" s="87" t="n">
        <v>444.8</v>
      </c>
      <c r="K414" s="88" t="n">
        <v>0</v>
      </c>
      <c r="L414" s="84" t="n"/>
    </row>
    <row r="415">
      <c r="A415" s="83" t="n">
        <v>45449</v>
      </c>
      <c r="B415" s="84" t="inlineStr">
        <is>
          <t>Production</t>
        </is>
      </c>
      <c r="C415" s="84" t="inlineStr">
        <is>
          <t>Night</t>
        </is>
      </c>
      <c r="D415" s="85" t="n">
        <v>81</v>
      </c>
      <c r="E415" s="85" t="n">
        <v>76</v>
      </c>
      <c r="F415" s="85" t="n">
        <v>219</v>
      </c>
      <c r="G415" s="85" t="n">
        <v>217</v>
      </c>
      <c r="H415" s="86" t="n">
        <v>7.1</v>
      </c>
      <c r="I415" s="85" t="n">
        <v>87</v>
      </c>
      <c r="J415" s="87" t="n">
        <v>276.3</v>
      </c>
      <c r="K415" s="88" t="n">
        <v>0</v>
      </c>
      <c r="L415" s="84" t="n"/>
    </row>
    <row r="416">
      <c r="A416" s="83" t="n">
        <v>45450</v>
      </c>
      <c r="B416" s="84" t="inlineStr">
        <is>
          <t>Warehouse A</t>
        </is>
      </c>
      <c r="C416" s="84" t="inlineStr">
        <is>
          <t>Early</t>
        </is>
      </c>
      <c r="D416" s="85" t="n">
        <v>177</v>
      </c>
      <c r="E416" s="85" t="n">
        <v>172</v>
      </c>
      <c r="F416" s="85" t="n">
        <v>451</v>
      </c>
      <c r="G416" s="85" t="n">
        <v>441</v>
      </c>
      <c r="H416" s="86" t="n">
        <v>14.9</v>
      </c>
      <c r="I416" s="85" t="n">
        <v>192</v>
      </c>
      <c r="J416" s="87" t="n">
        <v>584.4</v>
      </c>
      <c r="K416" s="88" t="n">
        <v>0</v>
      </c>
      <c r="L416" s="84" t="n"/>
    </row>
    <row r="417">
      <c r="A417" s="83" t="n">
        <v>45450</v>
      </c>
      <c r="B417" s="84" t="inlineStr">
        <is>
          <t>Warehouse B</t>
        </is>
      </c>
      <c r="C417" s="84" t="inlineStr">
        <is>
          <t>Late</t>
        </is>
      </c>
      <c r="D417" s="85" t="n">
        <v>150</v>
      </c>
      <c r="E417" s="85" t="n">
        <v>137</v>
      </c>
      <c r="F417" s="85" t="n">
        <v>366</v>
      </c>
      <c r="G417" s="85" t="n">
        <v>360</v>
      </c>
      <c r="H417" s="86" t="n">
        <v>12.6</v>
      </c>
      <c r="I417" s="85" t="n">
        <v>144</v>
      </c>
      <c r="J417" s="87" t="n">
        <v>494.4</v>
      </c>
      <c r="K417" s="88" t="n">
        <v>0</v>
      </c>
      <c r="L417" s="84" t="n"/>
    </row>
    <row r="418">
      <c r="A418" s="83" t="n">
        <v>45450</v>
      </c>
      <c r="B418" s="84" t="inlineStr">
        <is>
          <t>Production</t>
        </is>
      </c>
      <c r="C418" s="84" t="inlineStr">
        <is>
          <t>Night</t>
        </is>
      </c>
      <c r="D418" s="85" t="n">
        <v>87</v>
      </c>
      <c r="E418" s="85" t="n">
        <v>86</v>
      </c>
      <c r="F418" s="85" t="n">
        <v>221</v>
      </c>
      <c r="G418" s="85" t="n">
        <v>218</v>
      </c>
      <c r="H418" s="86" t="n">
        <v>7.3</v>
      </c>
      <c r="I418" s="85" t="n">
        <v>91</v>
      </c>
      <c r="J418" s="87" t="n">
        <v>286.5</v>
      </c>
      <c r="K418" s="88" t="n">
        <v>0</v>
      </c>
      <c r="L418" s="84" t="n"/>
    </row>
    <row r="419">
      <c r="A419" s="83" t="n">
        <v>45451</v>
      </c>
      <c r="B419" s="84" t="inlineStr">
        <is>
          <t>Warehouse A</t>
        </is>
      </c>
      <c r="C419" s="84" t="inlineStr">
        <is>
          <t>Early</t>
        </is>
      </c>
      <c r="D419" s="85" t="n">
        <v>146</v>
      </c>
      <c r="E419" s="85" t="n">
        <v>141</v>
      </c>
      <c r="F419" s="85" t="n">
        <v>398</v>
      </c>
      <c r="G419" s="85" t="n">
        <v>391</v>
      </c>
      <c r="H419" s="86" t="n">
        <v>12.7</v>
      </c>
      <c r="I419" s="85" t="n">
        <v>133</v>
      </c>
      <c r="J419" s="87" t="n">
        <v>494.95</v>
      </c>
      <c r="K419" s="88" t="n">
        <v>0</v>
      </c>
      <c r="L419" s="84" t="n"/>
    </row>
    <row r="420">
      <c r="A420" s="83" t="n">
        <v>45451</v>
      </c>
      <c r="B420" s="84" t="inlineStr">
        <is>
          <t>Warehouse B</t>
        </is>
      </c>
      <c r="C420" s="84" t="inlineStr">
        <is>
          <t>Late</t>
        </is>
      </c>
      <c r="D420" s="85" t="n">
        <v>104</v>
      </c>
      <c r="E420" s="85" t="n">
        <v>99</v>
      </c>
      <c r="F420" s="85" t="n">
        <v>255</v>
      </c>
      <c r="G420" s="85" t="n">
        <v>251</v>
      </c>
      <c r="H420" s="86" t="n">
        <v>9.5</v>
      </c>
      <c r="I420" s="85" t="n">
        <v>100</v>
      </c>
      <c r="J420" s="87" t="n">
        <v>366.85</v>
      </c>
      <c r="K420" s="88" t="n">
        <v>0</v>
      </c>
      <c r="L420" s="84" t="n"/>
    </row>
    <row r="421">
      <c r="A421" s="83" t="n">
        <v>45451</v>
      </c>
      <c r="B421" s="84" t="inlineStr">
        <is>
          <t>Production</t>
        </is>
      </c>
      <c r="C421" s="84" t="inlineStr">
        <is>
          <t>Night</t>
        </is>
      </c>
      <c r="D421" s="85" t="n">
        <v>57</v>
      </c>
      <c r="E421" s="85" t="n">
        <v>54</v>
      </c>
      <c r="F421" s="85" t="n">
        <v>149</v>
      </c>
      <c r="G421" s="85" t="n">
        <v>148</v>
      </c>
      <c r="H421" s="86" t="n">
        <v>5.1</v>
      </c>
      <c r="I421" s="85" t="n">
        <v>63</v>
      </c>
      <c r="J421" s="87" t="n">
        <v>197.7</v>
      </c>
      <c r="K421" s="88" t="n">
        <v>0</v>
      </c>
      <c r="L421" s="84" t="n"/>
    </row>
    <row r="422">
      <c r="A422" s="83" t="n">
        <v>45453</v>
      </c>
      <c r="B422" s="84" t="inlineStr">
        <is>
          <t>Warehouse A</t>
        </is>
      </c>
      <c r="C422" s="84" t="inlineStr">
        <is>
          <t>Early</t>
        </is>
      </c>
      <c r="D422" s="85" t="n">
        <v>191</v>
      </c>
      <c r="E422" s="85" t="n">
        <v>183</v>
      </c>
      <c r="F422" s="85" t="n">
        <v>534</v>
      </c>
      <c r="G422" s="85" t="n">
        <v>532</v>
      </c>
      <c r="H422" s="86" t="n">
        <v>16.4</v>
      </c>
      <c r="I422" s="85" t="n">
        <v>200</v>
      </c>
      <c r="J422" s="87" t="n">
        <v>640.75</v>
      </c>
      <c r="K422" s="88" t="n">
        <v>0</v>
      </c>
      <c r="L422" s="84" t="n"/>
    </row>
    <row r="423">
      <c r="A423" s="83" t="n">
        <v>45453</v>
      </c>
      <c r="B423" s="84" t="inlineStr">
        <is>
          <t>Warehouse B</t>
        </is>
      </c>
      <c r="C423" s="84" t="inlineStr">
        <is>
          <t>Late</t>
        </is>
      </c>
      <c r="D423" s="85" t="n">
        <v>164</v>
      </c>
      <c r="E423" s="85" t="n">
        <v>160</v>
      </c>
      <c r="F423" s="85" t="n">
        <v>459</v>
      </c>
      <c r="G423" s="85" t="n">
        <v>448</v>
      </c>
      <c r="H423" s="86" t="n">
        <v>13.7</v>
      </c>
      <c r="I423" s="85" t="n">
        <v>150</v>
      </c>
      <c r="J423" s="87" t="n">
        <v>538.15</v>
      </c>
      <c r="K423" s="88" t="n">
        <v>0</v>
      </c>
      <c r="L423" s="84" t="n"/>
    </row>
    <row r="424">
      <c r="A424" s="83" t="n">
        <v>45453</v>
      </c>
      <c r="B424" s="84" t="inlineStr">
        <is>
          <t>Production</t>
        </is>
      </c>
      <c r="C424" s="84" t="inlineStr">
        <is>
          <t>Night</t>
        </is>
      </c>
      <c r="D424" s="85" t="n">
        <v>101</v>
      </c>
      <c r="E424" s="85" t="n">
        <v>97</v>
      </c>
      <c r="F424" s="85" t="n">
        <v>276</v>
      </c>
      <c r="G424" s="85" t="n">
        <v>275</v>
      </c>
      <c r="H424" s="86" t="n">
        <v>8.6</v>
      </c>
      <c r="I424" s="85" t="n">
        <v>94</v>
      </c>
      <c r="J424" s="87" t="n">
        <v>336.55</v>
      </c>
      <c r="K424" s="88" t="n">
        <v>0</v>
      </c>
      <c r="L424" s="84" t="n"/>
    </row>
    <row r="425">
      <c r="A425" s="83" t="n">
        <v>45454</v>
      </c>
      <c r="B425" s="84" t="inlineStr">
        <is>
          <t>Warehouse A</t>
        </is>
      </c>
      <c r="C425" s="84" t="inlineStr">
        <is>
          <t>Early</t>
        </is>
      </c>
      <c r="D425" s="85" t="n">
        <v>190</v>
      </c>
      <c r="E425" s="85" t="n">
        <v>181</v>
      </c>
      <c r="F425" s="85" t="n">
        <v>487</v>
      </c>
      <c r="G425" s="85" t="n">
        <v>480</v>
      </c>
      <c r="H425" s="86" t="n">
        <v>16.8</v>
      </c>
      <c r="I425" s="85" t="n">
        <v>190</v>
      </c>
      <c r="J425" s="87" t="n">
        <v>652.7</v>
      </c>
      <c r="K425" s="88" t="n">
        <v>0</v>
      </c>
      <c r="L425" s="84" t="n"/>
    </row>
    <row r="426">
      <c r="A426" s="83" t="n">
        <v>45454</v>
      </c>
      <c r="B426" s="84" t="inlineStr">
        <is>
          <t>Warehouse B</t>
        </is>
      </c>
      <c r="C426" s="84" t="inlineStr">
        <is>
          <t>Late</t>
        </is>
      </c>
      <c r="D426" s="85" t="n">
        <v>154</v>
      </c>
      <c r="E426" s="85" t="n">
        <v>151</v>
      </c>
      <c r="F426" s="85" t="n">
        <v>387</v>
      </c>
      <c r="G426" s="85" t="n">
        <v>383</v>
      </c>
      <c r="H426" s="86" t="n">
        <v>12.8</v>
      </c>
      <c r="I426" s="85" t="n">
        <v>143</v>
      </c>
      <c r="J426" s="87" t="n">
        <v>503.3</v>
      </c>
      <c r="K426" s="88" t="n">
        <v>0</v>
      </c>
      <c r="L426" s="84" t="n"/>
    </row>
    <row r="427">
      <c r="A427" s="83" t="n">
        <v>45454</v>
      </c>
      <c r="B427" s="84" t="inlineStr">
        <is>
          <t>Production</t>
        </is>
      </c>
      <c r="C427" s="84" t="inlineStr">
        <is>
          <t>Night</t>
        </is>
      </c>
      <c r="D427" s="85" t="n">
        <v>98</v>
      </c>
      <c r="E427" s="85" t="n">
        <v>94</v>
      </c>
      <c r="F427" s="85" t="n">
        <v>266</v>
      </c>
      <c r="G427" s="85" t="n">
        <v>263</v>
      </c>
      <c r="H427" s="86" t="n">
        <v>8.300000000000001</v>
      </c>
      <c r="I427" s="85" t="n">
        <v>90</v>
      </c>
      <c r="J427" s="87" t="n">
        <v>325.15</v>
      </c>
      <c r="K427" s="88" t="n">
        <v>0</v>
      </c>
      <c r="L427" s="84" t="n"/>
    </row>
    <row r="428">
      <c r="A428" s="83" t="n">
        <v>45455</v>
      </c>
      <c r="B428" s="84" t="inlineStr">
        <is>
          <t>Warehouse A</t>
        </is>
      </c>
      <c r="C428" s="84" t="inlineStr">
        <is>
          <t>Early</t>
        </is>
      </c>
      <c r="D428" s="85" t="n">
        <v>183</v>
      </c>
      <c r="E428" s="85" t="n">
        <v>175</v>
      </c>
      <c r="F428" s="85" t="n">
        <v>444</v>
      </c>
      <c r="G428" s="85" t="n">
        <v>436</v>
      </c>
      <c r="H428" s="86" t="n">
        <v>16</v>
      </c>
      <c r="I428" s="85" t="n">
        <v>185</v>
      </c>
      <c r="J428" s="87" t="n">
        <v>622.95</v>
      </c>
      <c r="K428" s="88" t="n">
        <v>0</v>
      </c>
      <c r="L428" s="84" t="n"/>
    </row>
    <row r="429">
      <c r="A429" s="83" t="n">
        <v>45455</v>
      </c>
      <c r="B429" s="84" t="inlineStr">
        <is>
          <t>Warehouse B</t>
        </is>
      </c>
      <c r="C429" s="84" t="inlineStr">
        <is>
          <t>Late</t>
        </is>
      </c>
      <c r="D429" s="85" t="n">
        <v>137</v>
      </c>
      <c r="E429" s="85" t="n">
        <v>133</v>
      </c>
      <c r="F429" s="85" t="n">
        <v>374</v>
      </c>
      <c r="G429" s="85" t="n">
        <v>371</v>
      </c>
      <c r="H429" s="86" t="n">
        <v>12.3</v>
      </c>
      <c r="I429" s="85" t="n">
        <v>139</v>
      </c>
      <c r="J429" s="87" t="n">
        <v>476.5</v>
      </c>
      <c r="K429" s="88" t="n">
        <v>0</v>
      </c>
      <c r="L429" s="84" t="n"/>
    </row>
    <row r="430">
      <c r="A430" s="83" t="n">
        <v>45455</v>
      </c>
      <c r="B430" s="84" t="inlineStr">
        <is>
          <t>Production</t>
        </is>
      </c>
      <c r="C430" s="84" t="inlineStr">
        <is>
          <t>Night</t>
        </is>
      </c>
      <c r="D430" s="85" t="n">
        <v>88</v>
      </c>
      <c r="E430" s="85" t="n">
        <v>83</v>
      </c>
      <c r="F430" s="85" t="n">
        <v>235</v>
      </c>
      <c r="G430" s="85" t="n">
        <v>232</v>
      </c>
      <c r="H430" s="86" t="n">
        <v>8.199999999999999</v>
      </c>
      <c r="I430" s="85" t="n">
        <v>87</v>
      </c>
      <c r="J430" s="87" t="n">
        <v>315.5</v>
      </c>
      <c r="K430" s="88" t="n">
        <v>0</v>
      </c>
      <c r="L430" s="84" t="n"/>
    </row>
    <row r="431">
      <c r="A431" s="83" t="n">
        <v>45456</v>
      </c>
      <c r="B431" s="84" t="inlineStr">
        <is>
          <t>Warehouse A</t>
        </is>
      </c>
      <c r="C431" s="84" t="inlineStr">
        <is>
          <t>Early</t>
        </is>
      </c>
      <c r="D431" s="85" t="n">
        <v>195</v>
      </c>
      <c r="E431" s="85" t="n">
        <v>186</v>
      </c>
      <c r="F431" s="85" t="n">
        <v>535</v>
      </c>
      <c r="G431" s="85" t="n">
        <v>528</v>
      </c>
      <c r="H431" s="86" t="n">
        <v>17.2</v>
      </c>
      <c r="I431" s="85" t="n">
        <v>185</v>
      </c>
      <c r="J431" s="87" t="n">
        <v>668.55</v>
      </c>
      <c r="K431" s="88" t="n">
        <v>1</v>
      </c>
      <c r="L431" s="84" t="n"/>
    </row>
    <row r="432">
      <c r="A432" s="83" t="n">
        <v>45456</v>
      </c>
      <c r="B432" s="84" t="inlineStr">
        <is>
          <t>Warehouse B</t>
        </is>
      </c>
      <c r="C432" s="84" t="inlineStr">
        <is>
          <t>Late</t>
        </is>
      </c>
      <c r="D432" s="85" t="n">
        <v>151</v>
      </c>
      <c r="E432" s="85" t="n">
        <v>147</v>
      </c>
      <c r="F432" s="85" t="n">
        <v>370</v>
      </c>
      <c r="G432" s="85" t="n">
        <v>368</v>
      </c>
      <c r="H432" s="86" t="n">
        <v>13</v>
      </c>
      <c r="I432" s="85" t="n">
        <v>139</v>
      </c>
      <c r="J432" s="87" t="n">
        <v>507.65</v>
      </c>
      <c r="K432" s="88" t="n">
        <v>0</v>
      </c>
      <c r="L432" s="84" t="n"/>
    </row>
    <row r="433">
      <c r="A433" s="83" t="n">
        <v>45456</v>
      </c>
      <c r="B433" s="84" t="inlineStr">
        <is>
          <t>Production</t>
        </is>
      </c>
      <c r="C433" s="84" t="inlineStr">
        <is>
          <t>Night</t>
        </is>
      </c>
      <c r="D433" s="85" t="n">
        <v>95</v>
      </c>
      <c r="E433" s="85" t="n">
        <v>91</v>
      </c>
      <c r="F433" s="85" t="n">
        <v>238</v>
      </c>
      <c r="G433" s="85" t="n">
        <v>237</v>
      </c>
      <c r="H433" s="86" t="n">
        <v>8.5</v>
      </c>
      <c r="I433" s="85" t="n">
        <v>87</v>
      </c>
      <c r="J433" s="87" t="n">
        <v>329.5</v>
      </c>
      <c r="K433" s="88" t="n">
        <v>0</v>
      </c>
      <c r="L433" s="84" t="n"/>
    </row>
    <row r="434">
      <c r="A434" s="83" t="n">
        <v>45457</v>
      </c>
      <c r="B434" s="84" t="inlineStr">
        <is>
          <t>Warehouse A</t>
        </is>
      </c>
      <c r="C434" s="84" t="inlineStr">
        <is>
          <t>Early</t>
        </is>
      </c>
      <c r="D434" s="85" t="n">
        <v>179</v>
      </c>
      <c r="E434" s="85" t="n">
        <v>170</v>
      </c>
      <c r="F434" s="85" t="n">
        <v>480</v>
      </c>
      <c r="G434" s="85" t="n">
        <v>475</v>
      </c>
      <c r="H434" s="86" t="n">
        <v>16.3</v>
      </c>
      <c r="I434" s="85" t="n">
        <v>192</v>
      </c>
      <c r="J434" s="87" t="n">
        <v>629.8</v>
      </c>
      <c r="K434" s="88" t="n">
        <v>0</v>
      </c>
      <c r="L434" s="84" t="n"/>
    </row>
    <row r="435">
      <c r="A435" s="83" t="n">
        <v>45457</v>
      </c>
      <c r="B435" s="84" t="inlineStr">
        <is>
          <t>Warehouse B</t>
        </is>
      </c>
      <c r="C435" s="84" t="inlineStr">
        <is>
          <t>Late</t>
        </is>
      </c>
      <c r="D435" s="85" t="n">
        <v>150</v>
      </c>
      <c r="E435" s="85" t="n">
        <v>148</v>
      </c>
      <c r="F435" s="85" t="n">
        <v>368</v>
      </c>
      <c r="G435" s="85" t="n">
        <v>363</v>
      </c>
      <c r="H435" s="86" t="n">
        <v>13.7</v>
      </c>
      <c r="I435" s="85" t="n">
        <v>144</v>
      </c>
      <c r="J435" s="87" t="n">
        <v>529.05</v>
      </c>
      <c r="K435" s="88" t="n">
        <v>0</v>
      </c>
      <c r="L435" s="84" t="n"/>
    </row>
    <row r="436">
      <c r="A436" s="83" t="n">
        <v>45457</v>
      </c>
      <c r="B436" s="84" t="inlineStr">
        <is>
          <t>Production</t>
        </is>
      </c>
      <c r="C436" s="84" t="inlineStr">
        <is>
          <t>Night</t>
        </is>
      </c>
      <c r="D436" s="85" t="n">
        <v>82</v>
      </c>
      <c r="E436" s="85" t="n">
        <v>78</v>
      </c>
      <c r="F436" s="85" t="n">
        <v>229</v>
      </c>
      <c r="G436" s="85" t="n">
        <v>224</v>
      </c>
      <c r="H436" s="86" t="n">
        <v>7.3</v>
      </c>
      <c r="I436" s="85" t="n">
        <v>91</v>
      </c>
      <c r="J436" s="87" t="n">
        <v>283.25</v>
      </c>
      <c r="K436" s="88" t="n">
        <v>0</v>
      </c>
      <c r="L436" s="84" t="n"/>
    </row>
    <row r="437">
      <c r="A437" s="83" t="n">
        <v>45458</v>
      </c>
      <c r="B437" s="84" t="inlineStr">
        <is>
          <t>Warehouse A</t>
        </is>
      </c>
      <c r="C437" s="84" t="inlineStr">
        <is>
          <t>Early</t>
        </is>
      </c>
      <c r="D437" s="85" t="n">
        <v>122</v>
      </c>
      <c r="E437" s="85" t="n">
        <v>115</v>
      </c>
      <c r="F437" s="85" t="n">
        <v>298</v>
      </c>
      <c r="G437" s="85" t="n">
        <v>296</v>
      </c>
      <c r="H437" s="86" t="n">
        <v>11</v>
      </c>
      <c r="I437" s="85" t="n">
        <v>133</v>
      </c>
      <c r="J437" s="87" t="n">
        <v>425.8</v>
      </c>
      <c r="K437" s="88" t="n">
        <v>0</v>
      </c>
      <c r="L437" s="84" t="n"/>
    </row>
    <row r="438">
      <c r="A438" s="83" t="n">
        <v>45458</v>
      </c>
      <c r="B438" s="84" t="inlineStr">
        <is>
          <t>Warehouse B</t>
        </is>
      </c>
      <c r="C438" s="84" t="inlineStr">
        <is>
          <t>Late</t>
        </is>
      </c>
      <c r="D438" s="85" t="n">
        <v>93</v>
      </c>
      <c r="E438" s="85" t="n">
        <v>90</v>
      </c>
      <c r="F438" s="85" t="n">
        <v>228</v>
      </c>
      <c r="G438" s="85" t="n">
        <v>223</v>
      </c>
      <c r="H438" s="86" t="n">
        <v>7.7</v>
      </c>
      <c r="I438" s="85" t="n">
        <v>100</v>
      </c>
      <c r="J438" s="87" t="n">
        <v>303</v>
      </c>
      <c r="K438" s="88" t="n">
        <v>0</v>
      </c>
      <c r="L438" s="84" t="n"/>
    </row>
    <row r="439">
      <c r="A439" s="83" t="n">
        <v>45458</v>
      </c>
      <c r="B439" s="84" t="inlineStr">
        <is>
          <t>Production</t>
        </is>
      </c>
      <c r="C439" s="84" t="inlineStr">
        <is>
          <t>Night</t>
        </is>
      </c>
      <c r="D439" s="85" t="n">
        <v>63</v>
      </c>
      <c r="E439" s="85" t="n">
        <v>62</v>
      </c>
      <c r="F439" s="85" t="n">
        <v>162</v>
      </c>
      <c r="G439" s="85" t="n">
        <v>160</v>
      </c>
      <c r="H439" s="86" t="n">
        <v>5.4</v>
      </c>
      <c r="I439" s="85" t="n">
        <v>63</v>
      </c>
      <c r="J439" s="87" t="n">
        <v>211.05</v>
      </c>
      <c r="K439" s="88" t="n">
        <v>0</v>
      </c>
      <c r="L439" s="84" t="n"/>
    </row>
    <row r="440">
      <c r="A440" s="83" t="n">
        <v>45460</v>
      </c>
      <c r="B440" s="84" t="inlineStr">
        <is>
          <t>Warehouse A</t>
        </is>
      </c>
      <c r="C440" s="84" t="inlineStr">
        <is>
          <t>Early</t>
        </is>
      </c>
      <c r="D440" s="85" t="n">
        <v>186</v>
      </c>
      <c r="E440" s="85" t="n">
        <v>175</v>
      </c>
      <c r="F440" s="85" t="n">
        <v>510</v>
      </c>
      <c r="G440" s="85" t="n">
        <v>505</v>
      </c>
      <c r="H440" s="86" t="n">
        <v>17.3</v>
      </c>
      <c r="I440" s="85" t="n">
        <v>200</v>
      </c>
      <c r="J440" s="87" t="n">
        <v>665.85</v>
      </c>
      <c r="K440" s="88" t="n">
        <v>0</v>
      </c>
      <c r="L440" s="84" t="n"/>
    </row>
    <row r="441">
      <c r="A441" s="83" t="n">
        <v>45460</v>
      </c>
      <c r="B441" s="84" t="inlineStr">
        <is>
          <t>Warehouse B</t>
        </is>
      </c>
      <c r="C441" s="84" t="inlineStr">
        <is>
          <t>Late</t>
        </is>
      </c>
      <c r="D441" s="85" t="n">
        <v>157</v>
      </c>
      <c r="E441" s="85" t="n">
        <v>149</v>
      </c>
      <c r="F441" s="85" t="n">
        <v>437</v>
      </c>
      <c r="G441" s="85" t="n">
        <v>430</v>
      </c>
      <c r="H441" s="86" t="n">
        <v>14.1</v>
      </c>
      <c r="I441" s="85" t="n">
        <v>150</v>
      </c>
      <c r="J441" s="87" t="n">
        <v>546.2</v>
      </c>
      <c r="K441" s="88" t="n">
        <v>0</v>
      </c>
      <c r="L441" s="84" t="n"/>
    </row>
    <row r="442">
      <c r="A442" s="83" t="n">
        <v>45460</v>
      </c>
      <c r="B442" s="84" t="inlineStr">
        <is>
          <t>Production</t>
        </is>
      </c>
      <c r="C442" s="84" t="inlineStr">
        <is>
          <t>Night</t>
        </is>
      </c>
      <c r="D442" s="85" t="n">
        <v>90</v>
      </c>
      <c r="E442" s="85" t="n">
        <v>89</v>
      </c>
      <c r="F442" s="85" t="n">
        <v>238</v>
      </c>
      <c r="G442" s="85" t="n">
        <v>236</v>
      </c>
      <c r="H442" s="86" t="n">
        <v>7.8</v>
      </c>
      <c r="I442" s="85" t="n">
        <v>94</v>
      </c>
      <c r="J442" s="87" t="n">
        <v>304.2</v>
      </c>
      <c r="K442" s="88" t="n">
        <v>0</v>
      </c>
      <c r="L442" s="84" t="n"/>
    </row>
    <row r="443">
      <c r="A443" s="83" t="n">
        <v>45461</v>
      </c>
      <c r="B443" s="84" t="inlineStr">
        <is>
          <t>Warehouse A</t>
        </is>
      </c>
      <c r="C443" s="84" t="inlineStr">
        <is>
          <t>Early</t>
        </is>
      </c>
      <c r="D443" s="85" t="n">
        <v>198</v>
      </c>
      <c r="E443" s="85" t="n">
        <v>194</v>
      </c>
      <c r="F443" s="85" t="n">
        <v>499</v>
      </c>
      <c r="G443" s="85" t="n">
        <v>489</v>
      </c>
      <c r="H443" s="86" t="n">
        <v>17.3</v>
      </c>
      <c r="I443" s="85" t="n">
        <v>191</v>
      </c>
      <c r="J443" s="87" t="n">
        <v>673.65</v>
      </c>
      <c r="K443" s="88" t="n">
        <v>0</v>
      </c>
      <c r="L443" s="84" t="n"/>
    </row>
    <row r="444">
      <c r="A444" s="83" t="n">
        <v>45461</v>
      </c>
      <c r="B444" s="84" t="inlineStr">
        <is>
          <t>Warehouse B</t>
        </is>
      </c>
      <c r="C444" s="84" t="inlineStr">
        <is>
          <t>Late</t>
        </is>
      </c>
      <c r="D444" s="85" t="n">
        <v>150</v>
      </c>
      <c r="E444" s="85" t="n">
        <v>144</v>
      </c>
      <c r="F444" s="85" t="n">
        <v>414</v>
      </c>
      <c r="G444" s="85" t="n">
        <v>409</v>
      </c>
      <c r="H444" s="86" t="n">
        <v>12.4</v>
      </c>
      <c r="I444" s="85" t="n">
        <v>143</v>
      </c>
      <c r="J444" s="87" t="n">
        <v>488.1</v>
      </c>
      <c r="K444" s="88" t="n">
        <v>0</v>
      </c>
      <c r="L444" s="84" t="n"/>
    </row>
    <row r="445">
      <c r="A445" s="83" t="n">
        <v>45461</v>
      </c>
      <c r="B445" s="84" t="inlineStr">
        <is>
          <t>Production</t>
        </is>
      </c>
      <c r="C445" s="84" t="inlineStr">
        <is>
          <t>Night</t>
        </is>
      </c>
      <c r="D445" s="85" t="n">
        <v>83</v>
      </c>
      <c r="E445" s="85" t="n">
        <v>78</v>
      </c>
      <c r="F445" s="85" t="n">
        <v>217</v>
      </c>
      <c r="G445" s="85" t="n">
        <v>214</v>
      </c>
      <c r="H445" s="86" t="n">
        <v>6.8</v>
      </c>
      <c r="I445" s="85" t="n">
        <v>90</v>
      </c>
      <c r="J445" s="87" t="n">
        <v>268.15</v>
      </c>
      <c r="K445" s="88" t="n">
        <v>0</v>
      </c>
      <c r="L445" s="84" t="n"/>
    </row>
    <row r="446">
      <c r="A446" s="83" t="n">
        <v>45462</v>
      </c>
      <c r="B446" s="84" t="inlineStr">
        <is>
          <t>Warehouse A</t>
        </is>
      </c>
      <c r="C446" s="84" t="inlineStr">
        <is>
          <t>Early</t>
        </is>
      </c>
      <c r="D446" s="85" t="n">
        <v>201</v>
      </c>
      <c r="E446" s="85" t="n">
        <v>199</v>
      </c>
      <c r="F446" s="85" t="n">
        <v>528</v>
      </c>
      <c r="G446" s="85" t="n">
        <v>525</v>
      </c>
      <c r="H446" s="86" t="n">
        <v>17.9</v>
      </c>
      <c r="I446" s="85" t="n">
        <v>185</v>
      </c>
      <c r="J446" s="87" t="n">
        <v>694.5</v>
      </c>
      <c r="K446" s="88" t="n">
        <v>0</v>
      </c>
      <c r="L446" s="84" t="n"/>
    </row>
    <row r="447">
      <c r="A447" s="83" t="n">
        <v>45462</v>
      </c>
      <c r="B447" s="84" t="inlineStr">
        <is>
          <t>Warehouse B</t>
        </is>
      </c>
      <c r="C447" s="84" t="inlineStr">
        <is>
          <t>Late</t>
        </is>
      </c>
      <c r="D447" s="85" t="n">
        <v>146</v>
      </c>
      <c r="E447" s="85" t="n">
        <v>145</v>
      </c>
      <c r="F447" s="85" t="n">
        <v>351</v>
      </c>
      <c r="G447" s="85" t="n">
        <v>346</v>
      </c>
      <c r="H447" s="86" t="n">
        <v>13.6</v>
      </c>
      <c r="I447" s="85" t="n">
        <v>139</v>
      </c>
      <c r="J447" s="87" t="n">
        <v>523.3</v>
      </c>
      <c r="K447" s="88" t="n">
        <v>0</v>
      </c>
      <c r="L447" s="84" t="n"/>
    </row>
    <row r="448">
      <c r="A448" s="83" t="n">
        <v>45462</v>
      </c>
      <c r="B448" s="84" t="inlineStr">
        <is>
          <t>Production</t>
        </is>
      </c>
      <c r="C448" s="84" t="inlineStr">
        <is>
          <t>Night</t>
        </is>
      </c>
      <c r="D448" s="85" t="n">
        <v>79</v>
      </c>
      <c r="E448" s="85" t="n">
        <v>78</v>
      </c>
      <c r="F448" s="85" t="n">
        <v>206</v>
      </c>
      <c r="G448" s="85" t="n">
        <v>204</v>
      </c>
      <c r="H448" s="86" t="n">
        <v>6.8</v>
      </c>
      <c r="I448" s="85" t="n">
        <v>87</v>
      </c>
      <c r="J448" s="87" t="n">
        <v>265.55</v>
      </c>
      <c r="K448" s="88" t="n">
        <v>0</v>
      </c>
      <c r="L448" s="84" t="n"/>
    </row>
    <row r="449">
      <c r="A449" s="83" t="n">
        <v>45463</v>
      </c>
      <c r="B449" s="84" t="inlineStr">
        <is>
          <t>Warehouse A</t>
        </is>
      </c>
      <c r="C449" s="84" t="inlineStr">
        <is>
          <t>Early</t>
        </is>
      </c>
      <c r="D449" s="85" t="n">
        <v>182</v>
      </c>
      <c r="E449" s="85" t="n">
        <v>175</v>
      </c>
      <c r="F449" s="85" t="n">
        <v>476</v>
      </c>
      <c r="G449" s="85" t="n">
        <v>469</v>
      </c>
      <c r="H449" s="86" t="n">
        <v>15.7</v>
      </c>
      <c r="I449" s="85" t="n">
        <v>185</v>
      </c>
      <c r="J449" s="87" t="n">
        <v>612.85</v>
      </c>
      <c r="K449" s="88" t="n">
        <v>0</v>
      </c>
      <c r="L449" s="84" t="n"/>
    </row>
    <row r="450">
      <c r="A450" s="83" t="n">
        <v>45463</v>
      </c>
      <c r="B450" s="84" t="inlineStr">
        <is>
          <t>Warehouse B</t>
        </is>
      </c>
      <c r="C450" s="84" t="inlineStr">
        <is>
          <t>Late</t>
        </is>
      </c>
      <c r="D450" s="85" t="n">
        <v>134</v>
      </c>
      <c r="E450" s="85" t="n">
        <v>128</v>
      </c>
      <c r="F450" s="85" t="n">
        <v>365</v>
      </c>
      <c r="G450" s="85" t="n">
        <v>360</v>
      </c>
      <c r="H450" s="86" t="n">
        <v>11.7</v>
      </c>
      <c r="I450" s="85" t="n">
        <v>139</v>
      </c>
      <c r="J450" s="87" t="n">
        <v>455.65</v>
      </c>
      <c r="K450" s="88" t="n">
        <v>0</v>
      </c>
      <c r="L450" s="84" t="n"/>
    </row>
    <row r="451">
      <c r="A451" s="83" t="n">
        <v>45463</v>
      </c>
      <c r="B451" s="84" t="inlineStr">
        <is>
          <t>Production</t>
        </is>
      </c>
      <c r="C451" s="84" t="inlineStr">
        <is>
          <t>Night</t>
        </is>
      </c>
      <c r="D451" s="85" t="n">
        <v>90</v>
      </c>
      <c r="E451" s="85" t="n">
        <v>88</v>
      </c>
      <c r="F451" s="85" t="n">
        <v>218</v>
      </c>
      <c r="G451" s="85" t="n">
        <v>214</v>
      </c>
      <c r="H451" s="86" t="n">
        <v>7.7</v>
      </c>
      <c r="I451" s="85" t="n">
        <v>87</v>
      </c>
      <c r="J451" s="87" t="n">
        <v>301.05</v>
      </c>
      <c r="K451" s="88" t="n">
        <v>0</v>
      </c>
      <c r="L451" s="84" t="n"/>
    </row>
    <row r="452">
      <c r="A452" s="83" t="n">
        <v>45464</v>
      </c>
      <c r="B452" s="84" t="inlineStr">
        <is>
          <t>Warehouse A</t>
        </is>
      </c>
      <c r="C452" s="84" t="inlineStr">
        <is>
          <t>Early</t>
        </is>
      </c>
      <c r="D452" s="85" t="n">
        <v>206</v>
      </c>
      <c r="E452" s="85" t="n">
        <v>200</v>
      </c>
      <c r="F452" s="85" t="n">
        <v>530</v>
      </c>
      <c r="G452" s="85" t="n">
        <v>523</v>
      </c>
      <c r="H452" s="86" t="n">
        <v>18.2</v>
      </c>
      <c r="I452" s="85" t="n">
        <v>192</v>
      </c>
      <c r="J452" s="87" t="n">
        <v>707.2</v>
      </c>
      <c r="K452" s="88" t="n">
        <v>0</v>
      </c>
      <c r="L452" s="84" t="n"/>
    </row>
    <row r="453">
      <c r="A453" s="83" t="n">
        <v>45464</v>
      </c>
      <c r="B453" s="84" t="inlineStr">
        <is>
          <t>Warehouse B</t>
        </is>
      </c>
      <c r="C453" s="84" t="inlineStr">
        <is>
          <t>Late</t>
        </is>
      </c>
      <c r="D453" s="85" t="n">
        <v>139</v>
      </c>
      <c r="E453" s="85" t="n">
        <v>134</v>
      </c>
      <c r="F453" s="85" t="n">
        <v>340</v>
      </c>
      <c r="G453" s="85" t="n">
        <v>333</v>
      </c>
      <c r="H453" s="86" t="n">
        <v>11.9</v>
      </c>
      <c r="I453" s="85" t="n">
        <v>144</v>
      </c>
      <c r="J453" s="87" t="n">
        <v>465.2</v>
      </c>
      <c r="K453" s="88" t="n">
        <v>0</v>
      </c>
      <c r="L453" s="84" t="n"/>
    </row>
    <row r="454">
      <c r="A454" s="83" t="n">
        <v>45464</v>
      </c>
      <c r="B454" s="84" t="inlineStr">
        <is>
          <t>Production</t>
        </is>
      </c>
      <c r="C454" s="84" t="inlineStr">
        <is>
          <t>Night</t>
        </is>
      </c>
      <c r="D454" s="85" t="n">
        <v>85</v>
      </c>
      <c r="E454" s="85" t="n">
        <v>84</v>
      </c>
      <c r="F454" s="85" t="n">
        <v>231</v>
      </c>
      <c r="G454" s="85" t="n">
        <v>228</v>
      </c>
      <c r="H454" s="86" t="n">
        <v>7.2</v>
      </c>
      <c r="I454" s="85" t="n">
        <v>91</v>
      </c>
      <c r="J454" s="87" t="n">
        <v>282.05</v>
      </c>
      <c r="K454" s="88" t="n">
        <v>0</v>
      </c>
      <c r="L454" s="84" t="n"/>
    </row>
    <row r="455">
      <c r="A455" s="83" t="n">
        <v>45465</v>
      </c>
      <c r="B455" s="84" t="inlineStr">
        <is>
          <t>Warehouse A</t>
        </is>
      </c>
      <c r="C455" s="84" t="inlineStr">
        <is>
          <t>Early</t>
        </is>
      </c>
      <c r="D455" s="85" t="n">
        <v>123</v>
      </c>
      <c r="E455" s="85" t="n">
        <v>119</v>
      </c>
      <c r="F455" s="85" t="n">
        <v>339</v>
      </c>
      <c r="G455" s="85" t="n">
        <v>333</v>
      </c>
      <c r="H455" s="86" t="n">
        <v>10.4</v>
      </c>
      <c r="I455" s="85" t="n">
        <v>133</v>
      </c>
      <c r="J455" s="87" t="n">
        <v>407.55</v>
      </c>
      <c r="K455" s="88" t="n">
        <v>1</v>
      </c>
      <c r="L455" s="84" t="n"/>
    </row>
    <row r="456">
      <c r="A456" s="83" t="n">
        <v>45465</v>
      </c>
      <c r="B456" s="84" t="inlineStr">
        <is>
          <t>Warehouse B</t>
        </is>
      </c>
      <c r="C456" s="84" t="inlineStr">
        <is>
          <t>Late</t>
        </is>
      </c>
      <c r="D456" s="85" t="n">
        <v>106</v>
      </c>
      <c r="E456" s="85" t="n">
        <v>102</v>
      </c>
      <c r="F456" s="85" t="n">
        <v>285</v>
      </c>
      <c r="G456" s="85" t="n">
        <v>282</v>
      </c>
      <c r="H456" s="86" t="n">
        <v>9.199999999999999</v>
      </c>
      <c r="I456" s="85" t="n">
        <v>100</v>
      </c>
      <c r="J456" s="87" t="n">
        <v>358.7</v>
      </c>
      <c r="K456" s="88" t="n">
        <v>0</v>
      </c>
      <c r="L456" s="84" t="n"/>
    </row>
    <row r="457">
      <c r="A457" s="83" t="n">
        <v>45465</v>
      </c>
      <c r="B457" s="84" t="inlineStr">
        <is>
          <t>Production</t>
        </is>
      </c>
      <c r="C457" s="84" t="inlineStr">
        <is>
          <t>Night</t>
        </is>
      </c>
      <c r="D457" s="85" t="n">
        <v>62</v>
      </c>
      <c r="E457" s="85" t="n">
        <v>59</v>
      </c>
      <c r="F457" s="85" t="n">
        <v>163</v>
      </c>
      <c r="G457" s="85" t="n">
        <v>162</v>
      </c>
      <c r="H457" s="86" t="n">
        <v>5.5</v>
      </c>
      <c r="I457" s="85" t="n">
        <v>63</v>
      </c>
      <c r="J457" s="87" t="n">
        <v>213.55</v>
      </c>
      <c r="K457" s="88" t="n">
        <v>0</v>
      </c>
      <c r="L457" s="84" t="n"/>
    </row>
    <row r="458">
      <c r="A458" s="83" t="n">
        <v>45467</v>
      </c>
      <c r="B458" s="84" t="inlineStr">
        <is>
          <t>Warehouse A</t>
        </is>
      </c>
      <c r="C458" s="84" t="inlineStr">
        <is>
          <t>Early</t>
        </is>
      </c>
      <c r="D458" s="85" t="n">
        <v>184</v>
      </c>
      <c r="E458" s="85" t="n">
        <v>173</v>
      </c>
      <c r="F458" s="85" t="n">
        <v>458</v>
      </c>
      <c r="G458" s="85" t="n">
        <v>450</v>
      </c>
      <c r="H458" s="86" t="n">
        <v>16.1</v>
      </c>
      <c r="I458" s="85" t="n">
        <v>200</v>
      </c>
      <c r="J458" s="87" t="n">
        <v>626.75</v>
      </c>
      <c r="K458" s="88" t="n">
        <v>0</v>
      </c>
      <c r="L458" s="84" t="n"/>
    </row>
    <row r="459">
      <c r="A459" s="83" t="n">
        <v>45467</v>
      </c>
      <c r="B459" s="84" t="inlineStr">
        <is>
          <t>Warehouse B</t>
        </is>
      </c>
      <c r="C459" s="84" t="inlineStr">
        <is>
          <t>Late</t>
        </is>
      </c>
      <c r="D459" s="85" t="n">
        <v>161</v>
      </c>
      <c r="E459" s="85" t="n">
        <v>155</v>
      </c>
      <c r="F459" s="85" t="n">
        <v>411</v>
      </c>
      <c r="G459" s="85" t="n">
        <v>408</v>
      </c>
      <c r="H459" s="86" t="n">
        <v>14.8</v>
      </c>
      <c r="I459" s="85" t="n">
        <v>150</v>
      </c>
      <c r="J459" s="87" t="n">
        <v>570.85</v>
      </c>
      <c r="K459" s="88" t="n">
        <v>0</v>
      </c>
      <c r="L459" s="84" t="n"/>
    </row>
    <row r="460">
      <c r="A460" s="83" t="n">
        <v>45467</v>
      </c>
      <c r="B460" s="84" t="inlineStr">
        <is>
          <t>Production</t>
        </is>
      </c>
      <c r="C460" s="84" t="inlineStr">
        <is>
          <t>Night</t>
        </is>
      </c>
      <c r="D460" s="85" t="n">
        <v>101</v>
      </c>
      <c r="E460" s="85" t="n">
        <v>94</v>
      </c>
      <c r="F460" s="85" t="n">
        <v>272</v>
      </c>
      <c r="G460" s="85" t="n">
        <v>267</v>
      </c>
      <c r="H460" s="86" t="n">
        <v>8.9</v>
      </c>
      <c r="I460" s="85" t="n">
        <v>94</v>
      </c>
      <c r="J460" s="87" t="n">
        <v>346</v>
      </c>
      <c r="K460" s="88" t="n">
        <v>0</v>
      </c>
      <c r="L460" s="84" t="n"/>
    </row>
    <row r="461">
      <c r="A461" s="83" t="n">
        <v>45468</v>
      </c>
      <c r="B461" s="84" t="inlineStr">
        <is>
          <t>Warehouse A</t>
        </is>
      </c>
      <c r="C461" s="84" t="inlineStr">
        <is>
          <t>Early</t>
        </is>
      </c>
      <c r="D461" s="85" t="n">
        <v>188</v>
      </c>
      <c r="E461" s="85" t="n">
        <v>181</v>
      </c>
      <c r="F461" s="85" t="n">
        <v>457</v>
      </c>
      <c r="G461" s="85" t="n">
        <v>449</v>
      </c>
      <c r="H461" s="86" t="n">
        <v>16.8</v>
      </c>
      <c r="I461" s="85" t="n">
        <v>191</v>
      </c>
      <c r="J461" s="87" t="n">
        <v>651.4</v>
      </c>
      <c r="K461" s="88" t="n">
        <v>0</v>
      </c>
      <c r="L461" s="84" t="n"/>
    </row>
    <row r="462">
      <c r="A462" s="83" t="n">
        <v>45468</v>
      </c>
      <c r="B462" s="84" t="inlineStr">
        <is>
          <t>Warehouse B</t>
        </is>
      </c>
      <c r="C462" s="84" t="inlineStr">
        <is>
          <t>Late</t>
        </is>
      </c>
      <c r="D462" s="85" t="n">
        <v>155</v>
      </c>
      <c r="E462" s="85" t="n">
        <v>152</v>
      </c>
      <c r="F462" s="85" t="n">
        <v>433</v>
      </c>
      <c r="G462" s="85" t="n">
        <v>431</v>
      </c>
      <c r="H462" s="86" t="n">
        <v>12.8</v>
      </c>
      <c r="I462" s="85" t="n">
        <v>143</v>
      </c>
      <c r="J462" s="87" t="n">
        <v>503.95</v>
      </c>
      <c r="K462" s="88" t="n">
        <v>0</v>
      </c>
      <c r="L462" s="84" t="n"/>
    </row>
    <row r="463">
      <c r="A463" s="83" t="n">
        <v>45468</v>
      </c>
      <c r="B463" s="84" t="inlineStr">
        <is>
          <t>Production</t>
        </is>
      </c>
      <c r="C463" s="84" t="inlineStr">
        <is>
          <t>Night</t>
        </is>
      </c>
      <c r="D463" s="85" t="n">
        <v>89</v>
      </c>
      <c r="E463" s="85" t="n">
        <v>85</v>
      </c>
      <c r="F463" s="85" t="n">
        <v>225</v>
      </c>
      <c r="G463" s="85" t="n">
        <v>224</v>
      </c>
      <c r="H463" s="86" t="n">
        <v>7.7</v>
      </c>
      <c r="I463" s="85" t="n">
        <v>90</v>
      </c>
      <c r="J463" s="87" t="n">
        <v>300.4</v>
      </c>
      <c r="K463" s="88" t="n">
        <v>1</v>
      </c>
      <c r="L463" s="84" t="n"/>
    </row>
    <row r="464">
      <c r="A464" s="83" t="n">
        <v>45469</v>
      </c>
      <c r="B464" s="84" t="inlineStr">
        <is>
          <t>Warehouse A</t>
        </is>
      </c>
      <c r="C464" s="84" t="inlineStr">
        <is>
          <t>Early</t>
        </is>
      </c>
      <c r="D464" s="85" t="n">
        <v>174</v>
      </c>
      <c r="E464" s="85" t="n">
        <v>165</v>
      </c>
      <c r="F464" s="85" t="n">
        <v>461</v>
      </c>
      <c r="G464" s="85" t="n">
        <v>454</v>
      </c>
      <c r="H464" s="86" t="n">
        <v>15.3</v>
      </c>
      <c r="I464" s="85" t="n">
        <v>185</v>
      </c>
      <c r="J464" s="87" t="n">
        <v>595.05</v>
      </c>
      <c r="K464" s="88" t="n">
        <v>0</v>
      </c>
      <c r="L464" s="84" t="n"/>
    </row>
    <row r="465">
      <c r="A465" s="83" t="n">
        <v>45469</v>
      </c>
      <c r="B465" s="84" t="inlineStr">
        <is>
          <t>Warehouse B</t>
        </is>
      </c>
      <c r="C465" s="84" t="inlineStr">
        <is>
          <t>Late</t>
        </is>
      </c>
      <c r="D465" s="85" t="n">
        <v>139</v>
      </c>
      <c r="E465" s="85" t="n">
        <v>134</v>
      </c>
      <c r="F465" s="85" t="n">
        <v>384</v>
      </c>
      <c r="G465" s="85" t="n">
        <v>378</v>
      </c>
      <c r="H465" s="86" t="n">
        <v>11.8</v>
      </c>
      <c r="I465" s="85" t="n">
        <v>139</v>
      </c>
      <c r="J465" s="87" t="n">
        <v>462.05</v>
      </c>
      <c r="K465" s="88" t="n">
        <v>0</v>
      </c>
      <c r="L465" s="84" t="n"/>
    </row>
    <row r="466">
      <c r="A466" s="83" t="n">
        <v>45469</v>
      </c>
      <c r="B466" s="84" t="inlineStr">
        <is>
          <t>Production</t>
        </is>
      </c>
      <c r="C466" s="84" t="inlineStr">
        <is>
          <t>Night</t>
        </is>
      </c>
      <c r="D466" s="85" t="n">
        <v>79</v>
      </c>
      <c r="E466" s="85" t="n">
        <v>75</v>
      </c>
      <c r="F466" s="85" t="n">
        <v>201</v>
      </c>
      <c r="G466" s="85" t="n">
        <v>199</v>
      </c>
      <c r="H466" s="86" t="n">
        <v>6.6</v>
      </c>
      <c r="I466" s="85" t="n">
        <v>87</v>
      </c>
      <c r="J466" s="87" t="n">
        <v>259.25</v>
      </c>
      <c r="K466" s="88" t="n">
        <v>0</v>
      </c>
      <c r="L466" s="84" t="n"/>
    </row>
    <row r="467">
      <c r="A467" s="83" t="n">
        <v>45470</v>
      </c>
      <c r="B467" s="84" t="inlineStr">
        <is>
          <t>Warehouse A</t>
        </is>
      </c>
      <c r="C467" s="84" t="inlineStr">
        <is>
          <t>Early</t>
        </is>
      </c>
      <c r="D467" s="85" t="n">
        <v>202</v>
      </c>
      <c r="E467" s="85" t="n">
        <v>200</v>
      </c>
      <c r="F467" s="85" t="n">
        <v>553</v>
      </c>
      <c r="G467" s="85" t="n">
        <v>546</v>
      </c>
      <c r="H467" s="86" t="n">
        <v>17.2</v>
      </c>
      <c r="I467" s="85" t="n">
        <v>185</v>
      </c>
      <c r="J467" s="87" t="n">
        <v>673.1</v>
      </c>
      <c r="K467" s="88" t="n">
        <v>0</v>
      </c>
      <c r="L467" s="84" t="n"/>
    </row>
    <row r="468">
      <c r="A468" s="83" t="n">
        <v>45470</v>
      </c>
      <c r="B468" s="84" t="inlineStr">
        <is>
          <t>Warehouse B</t>
        </is>
      </c>
      <c r="C468" s="84" t="inlineStr">
        <is>
          <t>Late</t>
        </is>
      </c>
      <c r="D468" s="85" t="n">
        <v>140</v>
      </c>
      <c r="E468" s="85" t="n">
        <v>135</v>
      </c>
      <c r="F468" s="85" t="n">
        <v>339</v>
      </c>
      <c r="G468" s="85" t="n">
        <v>337</v>
      </c>
      <c r="H468" s="86" t="n">
        <v>11.5</v>
      </c>
      <c r="I468" s="85" t="n">
        <v>139</v>
      </c>
      <c r="J468" s="87" t="n">
        <v>453.25</v>
      </c>
      <c r="K468" s="88" t="n">
        <v>0</v>
      </c>
      <c r="L468" s="84" t="n"/>
    </row>
    <row r="469">
      <c r="A469" s="83" t="n">
        <v>45470</v>
      </c>
      <c r="B469" s="84" t="inlineStr">
        <is>
          <t>Production</t>
        </is>
      </c>
      <c r="C469" s="84" t="inlineStr">
        <is>
          <t>Night</t>
        </is>
      </c>
      <c r="D469" s="85" t="n">
        <v>80</v>
      </c>
      <c r="E469" s="85" t="n">
        <v>80</v>
      </c>
      <c r="F469" s="85" t="n">
        <v>209</v>
      </c>
      <c r="G469" s="85" t="n">
        <v>205</v>
      </c>
      <c r="H469" s="86" t="n">
        <v>6.8</v>
      </c>
      <c r="I469" s="85" t="n">
        <v>87</v>
      </c>
      <c r="J469" s="87" t="n">
        <v>266.2</v>
      </c>
      <c r="K469" s="88" t="n">
        <v>0</v>
      </c>
      <c r="L469" s="84" t="n"/>
    </row>
    <row r="470">
      <c r="A470" s="83" t="n">
        <v>45471</v>
      </c>
      <c r="B470" s="84" t="inlineStr">
        <is>
          <t>Warehouse A</t>
        </is>
      </c>
      <c r="C470" s="84" t="inlineStr">
        <is>
          <t>Early</t>
        </is>
      </c>
      <c r="D470" s="85" t="n">
        <v>211</v>
      </c>
      <c r="E470" s="85" t="n">
        <v>205</v>
      </c>
      <c r="F470" s="85" t="n">
        <v>518</v>
      </c>
      <c r="G470" s="85" t="n">
        <v>512</v>
      </c>
      <c r="H470" s="86" t="n">
        <v>17.7</v>
      </c>
      <c r="I470" s="85" t="n">
        <v>193</v>
      </c>
      <c r="J470" s="87" t="n">
        <v>694.7</v>
      </c>
      <c r="K470" s="88" t="n">
        <v>0</v>
      </c>
      <c r="L470" s="84" t="n"/>
    </row>
    <row r="471">
      <c r="A471" s="83" t="n">
        <v>45471</v>
      </c>
      <c r="B471" s="84" t="inlineStr">
        <is>
          <t>Warehouse B</t>
        </is>
      </c>
      <c r="C471" s="84" t="inlineStr">
        <is>
          <t>Late</t>
        </is>
      </c>
      <c r="D471" s="85" t="n">
        <v>146</v>
      </c>
      <c r="E471" s="85" t="n">
        <v>135</v>
      </c>
      <c r="F471" s="85" t="n">
        <v>364</v>
      </c>
      <c r="G471" s="85" t="n">
        <v>361</v>
      </c>
      <c r="H471" s="86" t="n">
        <v>13.2</v>
      </c>
      <c r="I471" s="85" t="n">
        <v>145</v>
      </c>
      <c r="J471" s="87" t="n">
        <v>510.7</v>
      </c>
      <c r="K471" s="88" t="n">
        <v>0</v>
      </c>
      <c r="L471" s="84" t="n"/>
    </row>
    <row r="472">
      <c r="A472" s="83" t="n">
        <v>45471</v>
      </c>
      <c r="B472" s="84" t="inlineStr">
        <is>
          <t>Production</t>
        </is>
      </c>
      <c r="C472" s="84" t="inlineStr">
        <is>
          <t>Night</t>
        </is>
      </c>
      <c r="D472" s="85" t="n">
        <v>96</v>
      </c>
      <c r="E472" s="85" t="n">
        <v>92</v>
      </c>
      <c r="F472" s="85" t="n">
        <v>243</v>
      </c>
      <c r="G472" s="85" t="n">
        <v>238</v>
      </c>
      <c r="H472" s="86" t="n">
        <v>8.699999999999999</v>
      </c>
      <c r="I472" s="85" t="n">
        <v>91</v>
      </c>
      <c r="J472" s="87" t="n">
        <v>336.45</v>
      </c>
      <c r="K472" s="88" t="n">
        <v>0</v>
      </c>
      <c r="L472" s="84" t="n"/>
    </row>
    <row r="473">
      <c r="A473" s="83" t="n">
        <v>45472</v>
      </c>
      <c r="B473" s="84" t="inlineStr">
        <is>
          <t>Warehouse A</t>
        </is>
      </c>
      <c r="C473" s="84" t="inlineStr">
        <is>
          <t>Early</t>
        </is>
      </c>
      <c r="D473" s="85" t="n">
        <v>125</v>
      </c>
      <c r="E473" s="85" t="n">
        <v>121</v>
      </c>
      <c r="F473" s="85" t="n">
        <v>308</v>
      </c>
      <c r="G473" s="85" t="n">
        <v>302</v>
      </c>
      <c r="H473" s="86" t="n">
        <v>11.5</v>
      </c>
      <c r="I473" s="85" t="n">
        <v>133</v>
      </c>
      <c r="J473" s="87" t="n">
        <v>443.5</v>
      </c>
      <c r="K473" s="88" t="n">
        <v>0</v>
      </c>
      <c r="L473" s="84" t="n"/>
    </row>
    <row r="474">
      <c r="A474" s="83" t="n">
        <v>45472</v>
      </c>
      <c r="B474" s="84" t="inlineStr">
        <is>
          <t>Warehouse B</t>
        </is>
      </c>
      <c r="C474" s="84" t="inlineStr">
        <is>
          <t>Late</t>
        </is>
      </c>
      <c r="D474" s="85" t="n">
        <v>98</v>
      </c>
      <c r="E474" s="85" t="n">
        <v>90</v>
      </c>
      <c r="F474" s="85" t="n">
        <v>243</v>
      </c>
      <c r="G474" s="85" t="n">
        <v>239</v>
      </c>
      <c r="H474" s="86" t="n">
        <v>8.800000000000001</v>
      </c>
      <c r="I474" s="85" t="n">
        <v>100</v>
      </c>
      <c r="J474" s="87" t="n">
        <v>340.9</v>
      </c>
      <c r="K474" s="88" t="n">
        <v>0</v>
      </c>
      <c r="L474" s="84" t="n"/>
    </row>
    <row r="475">
      <c r="A475" s="83" t="n">
        <v>45472</v>
      </c>
      <c r="B475" s="84" t="inlineStr">
        <is>
          <t>Production</t>
        </is>
      </c>
      <c r="C475" s="84" t="inlineStr">
        <is>
          <t>Night</t>
        </is>
      </c>
      <c r="D475" s="85" t="n">
        <v>58</v>
      </c>
      <c r="E475" s="85" t="n">
        <v>57</v>
      </c>
      <c r="F475" s="85" t="n">
        <v>158</v>
      </c>
      <c r="G475" s="85" t="n">
        <v>157</v>
      </c>
      <c r="H475" s="86" t="n">
        <v>5</v>
      </c>
      <c r="I475" s="85" t="n">
        <v>63</v>
      </c>
      <c r="J475" s="87" t="n">
        <v>195.2</v>
      </c>
      <c r="K475" s="88" t="n">
        <v>0</v>
      </c>
      <c r="L475" s="84" t="n"/>
    </row>
    <row r="476">
      <c r="A476" s="83" t="n">
        <v>45474</v>
      </c>
      <c r="B476" s="84" t="inlineStr">
        <is>
          <t>Warehouse A</t>
        </is>
      </c>
      <c r="C476" s="84" t="inlineStr">
        <is>
          <t>Early</t>
        </is>
      </c>
      <c r="D476" s="85" t="n">
        <v>207</v>
      </c>
      <c r="E476" s="85" t="n">
        <v>199</v>
      </c>
      <c r="F476" s="85" t="n">
        <v>517</v>
      </c>
      <c r="G476" s="85" t="n">
        <v>511</v>
      </c>
      <c r="H476" s="86" t="n">
        <v>18.5</v>
      </c>
      <c r="I476" s="85" t="n">
        <v>194</v>
      </c>
      <c r="J476" s="87" t="n">
        <v>717.3</v>
      </c>
      <c r="K476" s="88" t="n">
        <v>0</v>
      </c>
      <c r="L476" s="84" t="n"/>
    </row>
    <row r="477">
      <c r="A477" s="83" t="n">
        <v>45474</v>
      </c>
      <c r="B477" s="84" t="inlineStr">
        <is>
          <t>Warehouse B</t>
        </is>
      </c>
      <c r="C477" s="84" t="inlineStr">
        <is>
          <t>Late</t>
        </is>
      </c>
      <c r="D477" s="85" t="n">
        <v>151</v>
      </c>
      <c r="E477" s="85" t="n">
        <v>145</v>
      </c>
      <c r="F477" s="85" t="n">
        <v>364</v>
      </c>
      <c r="G477" s="85" t="n">
        <v>364</v>
      </c>
      <c r="H477" s="86" t="n">
        <v>13.4</v>
      </c>
      <c r="I477" s="85" t="n">
        <v>146</v>
      </c>
      <c r="J477" s="87" t="n">
        <v>520.25</v>
      </c>
      <c r="K477" s="88" t="n">
        <v>0</v>
      </c>
      <c r="L477" s="84" t="n"/>
    </row>
    <row r="478">
      <c r="A478" s="83" t="n">
        <v>45474</v>
      </c>
      <c r="B478" s="84" t="inlineStr">
        <is>
          <t>Production</t>
        </is>
      </c>
      <c r="C478" s="84" t="inlineStr">
        <is>
          <t>Night</t>
        </is>
      </c>
      <c r="D478" s="85" t="n">
        <v>96</v>
      </c>
      <c r="E478" s="85" t="n">
        <v>93</v>
      </c>
      <c r="F478" s="85" t="n">
        <v>261</v>
      </c>
      <c r="G478" s="85" t="n">
        <v>259</v>
      </c>
      <c r="H478" s="86" t="n">
        <v>8.800000000000001</v>
      </c>
      <c r="I478" s="85" t="n">
        <v>92</v>
      </c>
      <c r="J478" s="87" t="n">
        <v>339.6</v>
      </c>
      <c r="K478" s="88" t="n">
        <v>1</v>
      </c>
      <c r="L478" s="84" t="n"/>
    </row>
    <row r="479">
      <c r="A479" s="83" t="n">
        <v>45475</v>
      </c>
      <c r="B479" s="84" t="inlineStr">
        <is>
          <t>Warehouse A</t>
        </is>
      </c>
      <c r="C479" s="84" t="inlineStr">
        <is>
          <t>Early</t>
        </is>
      </c>
      <c r="D479" s="85" t="n">
        <v>197</v>
      </c>
      <c r="E479" s="85" t="n">
        <v>192</v>
      </c>
      <c r="F479" s="85" t="n">
        <v>538</v>
      </c>
      <c r="G479" s="85" t="n">
        <v>531</v>
      </c>
      <c r="H479" s="86" t="n">
        <v>17.6</v>
      </c>
      <c r="I479" s="85" t="n">
        <v>185</v>
      </c>
      <c r="J479" s="87" t="n">
        <v>682.45</v>
      </c>
      <c r="K479" s="88" t="n">
        <v>0</v>
      </c>
      <c r="L479" s="84" t="n"/>
    </row>
    <row r="480">
      <c r="A480" s="83" t="n">
        <v>45475</v>
      </c>
      <c r="B480" s="84" t="inlineStr">
        <is>
          <t>Warehouse B</t>
        </is>
      </c>
      <c r="C480" s="84" t="inlineStr">
        <is>
          <t>Late</t>
        </is>
      </c>
      <c r="D480" s="85" t="n">
        <v>143</v>
      </c>
      <c r="E480" s="85" t="n">
        <v>136</v>
      </c>
      <c r="F480" s="85" t="n">
        <v>390</v>
      </c>
      <c r="G480" s="85" t="n">
        <v>384</v>
      </c>
      <c r="H480" s="86" t="n">
        <v>13.4</v>
      </c>
      <c r="I480" s="85" t="n">
        <v>139</v>
      </c>
      <c r="J480" s="87" t="n">
        <v>515.05</v>
      </c>
      <c r="K480" s="88" t="n">
        <v>0</v>
      </c>
      <c r="L480" s="84" t="n"/>
    </row>
    <row r="481">
      <c r="A481" s="83" t="n">
        <v>45475</v>
      </c>
      <c r="B481" s="84" t="inlineStr">
        <is>
          <t>Production</t>
        </is>
      </c>
      <c r="C481" s="84" t="inlineStr">
        <is>
          <t>Night</t>
        </is>
      </c>
      <c r="D481" s="85" t="n">
        <v>95</v>
      </c>
      <c r="E481" s="85" t="n">
        <v>91</v>
      </c>
      <c r="F481" s="85" t="n">
        <v>262</v>
      </c>
      <c r="G481" s="85" t="n">
        <v>259</v>
      </c>
      <c r="H481" s="86" t="n">
        <v>8</v>
      </c>
      <c r="I481" s="85" t="n">
        <v>87</v>
      </c>
      <c r="J481" s="87" t="n">
        <v>313.75</v>
      </c>
      <c r="K481" s="88" t="n">
        <v>0</v>
      </c>
      <c r="L481" s="84" t="n"/>
    </row>
    <row r="482">
      <c r="A482" s="83" t="n">
        <v>45476</v>
      </c>
      <c r="B482" s="84" t="inlineStr">
        <is>
          <t>Warehouse A</t>
        </is>
      </c>
      <c r="C482" s="84" t="inlineStr">
        <is>
          <t>Early</t>
        </is>
      </c>
      <c r="D482" s="85" t="n">
        <v>163</v>
      </c>
      <c r="E482" s="85" t="n">
        <v>155</v>
      </c>
      <c r="F482" s="85" t="n">
        <v>429</v>
      </c>
      <c r="G482" s="85" t="n">
        <v>424</v>
      </c>
      <c r="H482" s="86" t="n">
        <v>13.7</v>
      </c>
      <c r="I482" s="85" t="n">
        <v>180</v>
      </c>
      <c r="J482" s="87" t="n">
        <v>537.5</v>
      </c>
      <c r="K482" s="88" t="n">
        <v>0</v>
      </c>
      <c r="L482" s="84" t="n"/>
    </row>
    <row r="483">
      <c r="A483" s="83" t="n">
        <v>45476</v>
      </c>
      <c r="B483" s="84" t="inlineStr">
        <is>
          <t>Warehouse B</t>
        </is>
      </c>
      <c r="C483" s="84" t="inlineStr">
        <is>
          <t>Late</t>
        </is>
      </c>
      <c r="D483" s="85" t="n">
        <v>122</v>
      </c>
      <c r="E483" s="85" t="n">
        <v>117</v>
      </c>
      <c r="F483" s="85" t="n">
        <v>303</v>
      </c>
      <c r="G483" s="85" t="n">
        <v>298</v>
      </c>
      <c r="H483" s="86" t="n">
        <v>11.1</v>
      </c>
      <c r="I483" s="85" t="n">
        <v>135</v>
      </c>
      <c r="J483" s="87" t="n">
        <v>428.95</v>
      </c>
      <c r="K483" s="88" t="n">
        <v>0</v>
      </c>
      <c r="L483" s="84" t="n"/>
    </row>
    <row r="484">
      <c r="A484" s="83" t="n">
        <v>45476</v>
      </c>
      <c r="B484" s="84" t="inlineStr">
        <is>
          <t>Production</t>
        </is>
      </c>
      <c r="C484" s="84" t="inlineStr">
        <is>
          <t>Night</t>
        </is>
      </c>
      <c r="D484" s="85" t="n">
        <v>91</v>
      </c>
      <c r="E484" s="85" t="n">
        <v>90</v>
      </c>
      <c r="F484" s="85" t="n">
        <v>227</v>
      </c>
      <c r="G484" s="85" t="n">
        <v>224</v>
      </c>
      <c r="H484" s="86" t="n">
        <v>8.199999999999999</v>
      </c>
      <c r="I484" s="85" t="n">
        <v>85</v>
      </c>
      <c r="J484" s="87" t="n">
        <v>317.45</v>
      </c>
      <c r="K484" s="88" t="n">
        <v>0</v>
      </c>
      <c r="L484" s="84" t="n"/>
    </row>
    <row r="485">
      <c r="A485" s="83" t="n">
        <v>45477</v>
      </c>
      <c r="B485" s="84" t="inlineStr">
        <is>
          <t>Warehouse A</t>
        </is>
      </c>
      <c r="C485" s="84" t="inlineStr">
        <is>
          <t>Early</t>
        </is>
      </c>
      <c r="D485" s="85" t="n">
        <v>182</v>
      </c>
      <c r="E485" s="85" t="n">
        <v>178</v>
      </c>
      <c r="F485" s="85" t="n">
        <v>447</v>
      </c>
      <c r="G485" s="85" t="n">
        <v>442</v>
      </c>
      <c r="H485" s="86" t="n">
        <v>16.6</v>
      </c>
      <c r="I485" s="85" t="n">
        <v>180</v>
      </c>
      <c r="J485" s="87" t="n">
        <v>641.2</v>
      </c>
      <c r="K485" s="88" t="n">
        <v>0</v>
      </c>
      <c r="L485" s="84" t="n"/>
    </row>
    <row r="486">
      <c r="A486" s="83" t="n">
        <v>45477</v>
      </c>
      <c r="B486" s="84" t="inlineStr">
        <is>
          <t>Warehouse B</t>
        </is>
      </c>
      <c r="C486" s="84" t="inlineStr">
        <is>
          <t>Late</t>
        </is>
      </c>
      <c r="D486" s="85" t="n">
        <v>136</v>
      </c>
      <c r="E486" s="85" t="n">
        <v>128</v>
      </c>
      <c r="F486" s="85" t="n">
        <v>370</v>
      </c>
      <c r="G486" s="85" t="n">
        <v>363</v>
      </c>
      <c r="H486" s="86" t="n">
        <v>11.2</v>
      </c>
      <c r="I486" s="85" t="n">
        <v>135</v>
      </c>
      <c r="J486" s="87" t="n">
        <v>441.2</v>
      </c>
      <c r="K486" s="88" t="n">
        <v>0</v>
      </c>
      <c r="L486" s="84" t="n"/>
    </row>
    <row r="487">
      <c r="A487" s="83" t="n">
        <v>45477</v>
      </c>
      <c r="B487" s="84" t="inlineStr">
        <is>
          <t>Production</t>
        </is>
      </c>
      <c r="C487" s="84" t="inlineStr">
        <is>
          <t>Night</t>
        </is>
      </c>
      <c r="D487" s="85" t="n">
        <v>83</v>
      </c>
      <c r="E487" s="85" t="n">
        <v>78</v>
      </c>
      <c r="F487" s="85" t="n">
        <v>230</v>
      </c>
      <c r="G487" s="85" t="n">
        <v>227</v>
      </c>
      <c r="H487" s="86" t="n">
        <v>7.3</v>
      </c>
      <c r="I487" s="85" t="n">
        <v>85</v>
      </c>
      <c r="J487" s="87" t="n">
        <v>283.9</v>
      </c>
      <c r="K487" s="88" t="n">
        <v>0</v>
      </c>
      <c r="L487" s="84" t="n"/>
    </row>
    <row r="488">
      <c r="A488" s="83" t="n">
        <v>45478</v>
      </c>
      <c r="B488" s="84" t="inlineStr">
        <is>
          <t>Warehouse A</t>
        </is>
      </c>
      <c r="C488" s="84" t="inlineStr">
        <is>
          <t>Early</t>
        </is>
      </c>
      <c r="D488" s="85" t="n">
        <v>175</v>
      </c>
      <c r="E488" s="85" t="n">
        <v>168</v>
      </c>
      <c r="F488" s="85" t="n">
        <v>483</v>
      </c>
      <c r="G488" s="85" t="n">
        <v>478</v>
      </c>
      <c r="H488" s="86" t="n">
        <v>14.8</v>
      </c>
      <c r="I488" s="85" t="n">
        <v>187</v>
      </c>
      <c r="J488" s="87" t="n">
        <v>579.95</v>
      </c>
      <c r="K488" s="88" t="n">
        <v>0</v>
      </c>
      <c r="L488" s="84" t="n"/>
    </row>
    <row r="489">
      <c r="A489" s="83" t="n">
        <v>45478</v>
      </c>
      <c r="B489" s="84" t="inlineStr">
        <is>
          <t>Warehouse B</t>
        </is>
      </c>
      <c r="C489" s="84" t="inlineStr">
        <is>
          <t>Late</t>
        </is>
      </c>
      <c r="D489" s="85" t="n">
        <v>154</v>
      </c>
      <c r="E489" s="85" t="n">
        <v>144</v>
      </c>
      <c r="F489" s="85" t="n">
        <v>431</v>
      </c>
      <c r="G489" s="85" t="n">
        <v>425</v>
      </c>
      <c r="H489" s="86" t="n">
        <v>12.7</v>
      </c>
      <c r="I489" s="85" t="n">
        <v>140</v>
      </c>
      <c r="J489" s="87" t="n">
        <v>500.15</v>
      </c>
      <c r="K489" s="88" t="n">
        <v>0</v>
      </c>
      <c r="L489" s="84" t="n"/>
    </row>
    <row r="490">
      <c r="A490" s="83" t="n">
        <v>45478</v>
      </c>
      <c r="B490" s="84" t="inlineStr">
        <is>
          <t>Production</t>
        </is>
      </c>
      <c r="C490" s="84" t="inlineStr">
        <is>
          <t>Night</t>
        </is>
      </c>
      <c r="D490" s="85" t="n">
        <v>91</v>
      </c>
      <c r="E490" s="85" t="n">
        <v>87</v>
      </c>
      <c r="F490" s="85" t="n">
        <v>252</v>
      </c>
      <c r="G490" s="85" t="n">
        <v>251</v>
      </c>
      <c r="H490" s="86" t="n">
        <v>8.5</v>
      </c>
      <c r="I490" s="85" t="n">
        <v>88</v>
      </c>
      <c r="J490" s="87" t="n">
        <v>326.9</v>
      </c>
      <c r="K490" s="88" t="n">
        <v>0</v>
      </c>
      <c r="L490" s="84" t="n"/>
    </row>
    <row r="491">
      <c r="A491" s="83" t="n">
        <v>45479</v>
      </c>
      <c r="B491" s="84" t="inlineStr">
        <is>
          <t>Warehouse A</t>
        </is>
      </c>
      <c r="C491" s="84" t="inlineStr">
        <is>
          <t>Early</t>
        </is>
      </c>
      <c r="D491" s="85" t="n">
        <v>122</v>
      </c>
      <c r="E491" s="85" t="n">
        <v>120</v>
      </c>
      <c r="F491" s="85" t="n">
        <v>310</v>
      </c>
      <c r="G491" s="85" t="n">
        <v>304</v>
      </c>
      <c r="H491" s="86" t="n">
        <v>10.2</v>
      </c>
      <c r="I491" s="85" t="n">
        <v>130</v>
      </c>
      <c r="J491" s="87" t="n">
        <v>400.6</v>
      </c>
      <c r="K491" s="88" t="n">
        <v>0</v>
      </c>
      <c r="L491" s="84" t="n"/>
    </row>
    <row r="492">
      <c r="A492" s="83" t="n">
        <v>45479</v>
      </c>
      <c r="B492" s="84" t="inlineStr">
        <is>
          <t>Warehouse B</t>
        </is>
      </c>
      <c r="C492" s="84" t="inlineStr">
        <is>
          <t>Late</t>
        </is>
      </c>
      <c r="D492" s="85" t="n">
        <v>91</v>
      </c>
      <c r="E492" s="85" t="n">
        <v>85</v>
      </c>
      <c r="F492" s="85" t="n">
        <v>244</v>
      </c>
      <c r="G492" s="85" t="n">
        <v>240</v>
      </c>
      <c r="H492" s="86" t="n">
        <v>7.5</v>
      </c>
      <c r="I492" s="85" t="n">
        <v>97</v>
      </c>
      <c r="J492" s="87" t="n">
        <v>295.4</v>
      </c>
      <c r="K492" s="88" t="n">
        <v>1</v>
      </c>
      <c r="L492" s="84" t="n"/>
    </row>
    <row r="493">
      <c r="A493" s="83" t="n">
        <v>45479</v>
      </c>
      <c r="B493" s="84" t="inlineStr">
        <is>
          <t>Production</t>
        </is>
      </c>
      <c r="C493" s="84" t="inlineStr">
        <is>
          <t>Night</t>
        </is>
      </c>
      <c r="D493" s="85" t="n">
        <v>64</v>
      </c>
      <c r="E493" s="85" t="n">
        <v>63</v>
      </c>
      <c r="F493" s="85" t="n">
        <v>168</v>
      </c>
      <c r="G493" s="85" t="n">
        <v>165</v>
      </c>
      <c r="H493" s="86" t="n">
        <v>5.8</v>
      </c>
      <c r="I493" s="85" t="n">
        <v>61</v>
      </c>
      <c r="J493" s="87" t="n">
        <v>224.3</v>
      </c>
      <c r="K493" s="88" t="n">
        <v>0</v>
      </c>
      <c r="L493" s="84" t="n"/>
    </row>
    <row r="494">
      <c r="A494" s="83" t="n">
        <v>45481</v>
      </c>
      <c r="B494" s="84" t="inlineStr">
        <is>
          <t>Warehouse A</t>
        </is>
      </c>
      <c r="C494" s="84" t="inlineStr">
        <is>
          <t>Early</t>
        </is>
      </c>
      <c r="D494" s="85" t="n">
        <v>209</v>
      </c>
      <c r="E494" s="85" t="n">
        <v>198</v>
      </c>
      <c r="F494" s="85" t="n">
        <v>543</v>
      </c>
      <c r="G494" s="85" t="n">
        <v>536</v>
      </c>
      <c r="H494" s="86" t="n">
        <v>19.4</v>
      </c>
      <c r="I494" s="85" t="n">
        <v>194</v>
      </c>
      <c r="J494" s="87" t="n">
        <v>746.95</v>
      </c>
      <c r="K494" s="88" t="n">
        <v>0</v>
      </c>
      <c r="L494" s="84" t="n"/>
    </row>
    <row r="495">
      <c r="A495" s="83" t="n">
        <v>45481</v>
      </c>
      <c r="B495" s="84" t="inlineStr">
        <is>
          <t>Warehouse B</t>
        </is>
      </c>
      <c r="C495" s="84" t="inlineStr">
        <is>
          <t>Late</t>
        </is>
      </c>
      <c r="D495" s="85" t="n">
        <v>138</v>
      </c>
      <c r="E495" s="85" t="n">
        <v>133</v>
      </c>
      <c r="F495" s="85" t="n">
        <v>382</v>
      </c>
      <c r="G495" s="85" t="n">
        <v>377</v>
      </c>
      <c r="H495" s="86" t="n">
        <v>12.6</v>
      </c>
      <c r="I495" s="85" t="n">
        <v>146</v>
      </c>
      <c r="J495" s="87" t="n">
        <v>486.6</v>
      </c>
      <c r="K495" s="88" t="n">
        <v>0</v>
      </c>
      <c r="L495" s="84" t="n"/>
    </row>
    <row r="496">
      <c r="A496" s="83" t="n">
        <v>45481</v>
      </c>
      <c r="B496" s="84" t="inlineStr">
        <is>
          <t>Production</t>
        </is>
      </c>
      <c r="C496" s="84" t="inlineStr">
        <is>
          <t>Night</t>
        </is>
      </c>
      <c r="D496" s="85" t="n">
        <v>96</v>
      </c>
      <c r="E496" s="85" t="n">
        <v>95</v>
      </c>
      <c r="F496" s="85" t="n">
        <v>243</v>
      </c>
      <c r="G496" s="85" t="n">
        <v>239</v>
      </c>
      <c r="H496" s="86" t="n">
        <v>9</v>
      </c>
      <c r="I496" s="85" t="n">
        <v>92</v>
      </c>
      <c r="J496" s="87" t="n">
        <v>345.9</v>
      </c>
      <c r="K496" s="88" t="n">
        <v>0</v>
      </c>
      <c r="L496" s="84" t="n"/>
    </row>
    <row r="497">
      <c r="A497" s="83" t="n">
        <v>45482</v>
      </c>
      <c r="B497" s="84" t="inlineStr">
        <is>
          <t>Warehouse A</t>
        </is>
      </c>
      <c r="C497" s="84" t="inlineStr">
        <is>
          <t>Early</t>
        </is>
      </c>
      <c r="D497" s="85" t="n">
        <v>201</v>
      </c>
      <c r="E497" s="85" t="n">
        <v>195</v>
      </c>
      <c r="F497" s="85" t="n">
        <v>552</v>
      </c>
      <c r="G497" s="85" t="n">
        <v>540</v>
      </c>
      <c r="H497" s="86" t="n">
        <v>16.6</v>
      </c>
      <c r="I497" s="85" t="n">
        <v>185</v>
      </c>
      <c r="J497" s="87" t="n">
        <v>653.55</v>
      </c>
      <c r="K497" s="88" t="n">
        <v>0</v>
      </c>
      <c r="L497" s="84" t="n"/>
    </row>
    <row r="498">
      <c r="A498" s="83" t="n">
        <v>45482</v>
      </c>
      <c r="B498" s="84" t="inlineStr">
        <is>
          <t>Warehouse B</t>
        </is>
      </c>
      <c r="C498" s="84" t="inlineStr">
        <is>
          <t>Late</t>
        </is>
      </c>
      <c r="D498" s="85" t="n">
        <v>151</v>
      </c>
      <c r="E498" s="85" t="n">
        <v>145</v>
      </c>
      <c r="F498" s="85" t="n">
        <v>381</v>
      </c>
      <c r="G498" s="85" t="n">
        <v>377</v>
      </c>
      <c r="H498" s="86" t="n">
        <v>13.9</v>
      </c>
      <c r="I498" s="85" t="n">
        <v>139</v>
      </c>
      <c r="J498" s="87" t="n">
        <v>536</v>
      </c>
      <c r="K498" s="88" t="n">
        <v>0</v>
      </c>
      <c r="L498" s="84" t="n"/>
    </row>
    <row r="499">
      <c r="A499" s="83" t="n">
        <v>45482</v>
      </c>
      <c r="B499" s="84" t="inlineStr">
        <is>
          <t>Production</t>
        </is>
      </c>
      <c r="C499" s="84" t="inlineStr">
        <is>
          <t>Night</t>
        </is>
      </c>
      <c r="D499" s="85" t="n">
        <v>95</v>
      </c>
      <c r="E499" s="85" t="n">
        <v>93</v>
      </c>
      <c r="F499" s="85" t="n">
        <v>253</v>
      </c>
      <c r="G499" s="85" t="n">
        <v>247</v>
      </c>
      <c r="H499" s="86" t="n">
        <v>8.699999999999999</v>
      </c>
      <c r="I499" s="85" t="n">
        <v>88</v>
      </c>
      <c r="J499" s="87" t="n">
        <v>335.8</v>
      </c>
      <c r="K499" s="88" t="n">
        <v>0</v>
      </c>
      <c r="L499" s="84" t="n"/>
    </row>
    <row r="500">
      <c r="A500" s="83" t="n">
        <v>45483</v>
      </c>
      <c r="B500" s="84" t="inlineStr">
        <is>
          <t>Warehouse A</t>
        </is>
      </c>
      <c r="C500" s="84" t="inlineStr">
        <is>
          <t>Early</t>
        </is>
      </c>
      <c r="D500" s="85" t="n">
        <v>187</v>
      </c>
      <c r="E500" s="85" t="n">
        <v>186</v>
      </c>
      <c r="F500" s="85" t="n">
        <v>465</v>
      </c>
      <c r="G500" s="85" t="n">
        <v>457</v>
      </c>
      <c r="H500" s="86" t="n">
        <v>16.2</v>
      </c>
      <c r="I500" s="85" t="n">
        <v>180</v>
      </c>
      <c r="J500" s="87" t="n">
        <v>631.85</v>
      </c>
      <c r="K500" s="88" t="n">
        <v>0</v>
      </c>
      <c r="L500" s="84" t="n"/>
    </row>
    <row r="501">
      <c r="A501" s="83" t="n">
        <v>45483</v>
      </c>
      <c r="B501" s="84" t="inlineStr">
        <is>
          <t>Warehouse B</t>
        </is>
      </c>
      <c r="C501" s="84" t="inlineStr">
        <is>
          <t>Late</t>
        </is>
      </c>
      <c r="D501" s="85" t="n">
        <v>130</v>
      </c>
      <c r="E501" s="85" t="n">
        <v>125</v>
      </c>
      <c r="F501" s="85" t="n">
        <v>350</v>
      </c>
      <c r="G501" s="85" t="n">
        <v>345</v>
      </c>
      <c r="H501" s="86" t="n">
        <v>10.7</v>
      </c>
      <c r="I501" s="85" t="n">
        <v>135</v>
      </c>
      <c r="J501" s="87" t="n">
        <v>421.55</v>
      </c>
      <c r="K501" s="88" t="n">
        <v>0</v>
      </c>
      <c r="L501" s="84" t="n"/>
    </row>
    <row r="502">
      <c r="A502" s="83" t="n">
        <v>45483</v>
      </c>
      <c r="B502" s="84" t="inlineStr">
        <is>
          <t>Production</t>
        </is>
      </c>
      <c r="C502" s="84" t="inlineStr">
        <is>
          <t>Night</t>
        </is>
      </c>
      <c r="D502" s="85" t="n">
        <v>83</v>
      </c>
      <c r="E502" s="85" t="n">
        <v>83</v>
      </c>
      <c r="F502" s="85" t="n">
        <v>200</v>
      </c>
      <c r="G502" s="85" t="n">
        <v>197</v>
      </c>
      <c r="H502" s="86" t="n">
        <v>7.2</v>
      </c>
      <c r="I502" s="85" t="n">
        <v>85</v>
      </c>
      <c r="J502" s="87" t="n">
        <v>280.75</v>
      </c>
      <c r="K502" s="88" t="n">
        <v>0</v>
      </c>
      <c r="L502" s="84" t="n"/>
    </row>
    <row r="503">
      <c r="A503" s="83" t="n">
        <v>45484</v>
      </c>
      <c r="B503" s="84" t="inlineStr">
        <is>
          <t>Warehouse A</t>
        </is>
      </c>
      <c r="C503" s="84" t="inlineStr">
        <is>
          <t>Early</t>
        </is>
      </c>
      <c r="D503" s="85" t="n">
        <v>197</v>
      </c>
      <c r="E503" s="85" t="n">
        <v>191</v>
      </c>
      <c r="F503" s="85" t="n">
        <v>547</v>
      </c>
      <c r="G503" s="85" t="n">
        <v>543</v>
      </c>
      <c r="H503" s="86" t="n">
        <v>18.1</v>
      </c>
      <c r="I503" s="85" t="n">
        <v>180</v>
      </c>
      <c r="J503" s="87" t="n">
        <v>698.2</v>
      </c>
      <c r="K503" s="88" t="n">
        <v>0</v>
      </c>
      <c r="L503" s="84" t="n"/>
    </row>
    <row r="504">
      <c r="A504" s="83" t="n">
        <v>45484</v>
      </c>
      <c r="B504" s="84" t="inlineStr">
        <is>
          <t>Warehouse B</t>
        </is>
      </c>
      <c r="C504" s="84" t="inlineStr">
        <is>
          <t>Late</t>
        </is>
      </c>
      <c r="D504" s="85" t="n">
        <v>128</v>
      </c>
      <c r="E504" s="85" t="n">
        <v>125</v>
      </c>
      <c r="F504" s="85" t="n">
        <v>353</v>
      </c>
      <c r="G504" s="85" t="n">
        <v>348</v>
      </c>
      <c r="H504" s="86" t="n">
        <v>11.9</v>
      </c>
      <c r="I504" s="85" t="n">
        <v>135</v>
      </c>
      <c r="J504" s="87" t="n">
        <v>458.05</v>
      </c>
      <c r="K504" s="88" t="n">
        <v>0</v>
      </c>
      <c r="L504" s="84" t="n"/>
    </row>
    <row r="505">
      <c r="A505" s="83" t="n">
        <v>45484</v>
      </c>
      <c r="B505" s="84" t="inlineStr">
        <is>
          <t>Production</t>
        </is>
      </c>
      <c r="C505" s="84" t="inlineStr">
        <is>
          <t>Night</t>
        </is>
      </c>
      <c r="D505" s="85" t="n">
        <v>87</v>
      </c>
      <c r="E505" s="85" t="n">
        <v>85</v>
      </c>
      <c r="F505" s="85" t="n">
        <v>218</v>
      </c>
      <c r="G505" s="85" t="n">
        <v>214</v>
      </c>
      <c r="H505" s="86" t="n">
        <v>7.9</v>
      </c>
      <c r="I505" s="85" t="n">
        <v>85</v>
      </c>
      <c r="J505" s="87" t="n">
        <v>305.4</v>
      </c>
      <c r="K505" s="88" t="n">
        <v>0</v>
      </c>
      <c r="L505" s="84" t="n"/>
    </row>
    <row r="506">
      <c r="A506" s="83" t="n">
        <v>45485</v>
      </c>
      <c r="B506" s="84" t="inlineStr">
        <is>
          <t>Warehouse A</t>
        </is>
      </c>
      <c r="C506" s="84" t="inlineStr">
        <is>
          <t>Early</t>
        </is>
      </c>
      <c r="D506" s="85" t="n">
        <v>178</v>
      </c>
      <c r="E506" s="85" t="n">
        <v>172</v>
      </c>
      <c r="F506" s="85" t="n">
        <v>455</v>
      </c>
      <c r="G506" s="85" t="n">
        <v>449</v>
      </c>
      <c r="H506" s="86" t="n">
        <v>15.1</v>
      </c>
      <c r="I506" s="85" t="n">
        <v>187</v>
      </c>
      <c r="J506" s="87" t="n">
        <v>591.35</v>
      </c>
      <c r="K506" s="88" t="n">
        <v>0</v>
      </c>
      <c r="L506" s="84" t="n"/>
    </row>
    <row r="507">
      <c r="A507" s="83" t="n">
        <v>45485</v>
      </c>
      <c r="B507" s="84" t="inlineStr">
        <is>
          <t>Warehouse B</t>
        </is>
      </c>
      <c r="C507" s="84" t="inlineStr">
        <is>
          <t>Late</t>
        </is>
      </c>
      <c r="D507" s="85" t="n">
        <v>151</v>
      </c>
      <c r="E507" s="85" t="n">
        <v>143</v>
      </c>
      <c r="F507" s="85" t="n">
        <v>395</v>
      </c>
      <c r="G507" s="85" t="n">
        <v>390</v>
      </c>
      <c r="H507" s="86" t="n">
        <v>14</v>
      </c>
      <c r="I507" s="85" t="n">
        <v>141</v>
      </c>
      <c r="J507" s="87" t="n">
        <v>539.15</v>
      </c>
      <c r="K507" s="88" t="n">
        <v>0</v>
      </c>
      <c r="L507" s="84" t="n"/>
    </row>
    <row r="508">
      <c r="A508" s="83" t="n">
        <v>45485</v>
      </c>
      <c r="B508" s="84" t="inlineStr">
        <is>
          <t>Production</t>
        </is>
      </c>
      <c r="C508" s="84" t="inlineStr">
        <is>
          <t>Night</t>
        </is>
      </c>
      <c r="D508" s="85" t="n">
        <v>95</v>
      </c>
      <c r="E508" s="85" t="n">
        <v>90</v>
      </c>
      <c r="F508" s="85" t="n">
        <v>234</v>
      </c>
      <c r="G508" s="85" t="n">
        <v>230</v>
      </c>
      <c r="H508" s="86" t="n">
        <v>8.800000000000001</v>
      </c>
      <c r="I508" s="85" t="n">
        <v>88</v>
      </c>
      <c r="J508" s="87" t="n">
        <v>338.95</v>
      </c>
      <c r="K508" s="88" t="n">
        <v>0</v>
      </c>
      <c r="L508" s="84" t="n"/>
    </row>
    <row r="509">
      <c r="A509" s="83" t="n">
        <v>45486</v>
      </c>
      <c r="B509" s="84" t="inlineStr">
        <is>
          <t>Warehouse A</t>
        </is>
      </c>
      <c r="C509" s="84" t="inlineStr">
        <is>
          <t>Early</t>
        </is>
      </c>
      <c r="D509" s="85" t="n">
        <v>124</v>
      </c>
      <c r="E509" s="85" t="n">
        <v>117</v>
      </c>
      <c r="F509" s="85" t="n">
        <v>301</v>
      </c>
      <c r="G509" s="85" t="n">
        <v>300</v>
      </c>
      <c r="H509" s="86" t="n">
        <v>11.3</v>
      </c>
      <c r="I509" s="85" t="n">
        <v>130</v>
      </c>
      <c r="J509" s="87" t="n">
        <v>436.55</v>
      </c>
      <c r="K509" s="88" t="n">
        <v>0</v>
      </c>
      <c r="L509" s="84" t="n"/>
    </row>
    <row r="510">
      <c r="A510" s="83" t="n">
        <v>45486</v>
      </c>
      <c r="B510" s="84" t="inlineStr">
        <is>
          <t>Warehouse B</t>
        </is>
      </c>
      <c r="C510" s="84" t="inlineStr">
        <is>
          <t>Late</t>
        </is>
      </c>
      <c r="D510" s="85" t="n">
        <v>102</v>
      </c>
      <c r="E510" s="85" t="n">
        <v>95</v>
      </c>
      <c r="F510" s="85" t="n">
        <v>249</v>
      </c>
      <c r="G510" s="85" t="n">
        <v>245</v>
      </c>
      <c r="H510" s="86" t="n">
        <v>8.800000000000001</v>
      </c>
      <c r="I510" s="85" t="n">
        <v>97</v>
      </c>
      <c r="J510" s="87" t="n">
        <v>343.5</v>
      </c>
      <c r="K510" s="88" t="n">
        <v>0</v>
      </c>
      <c r="L510" s="84" t="n"/>
    </row>
    <row r="511">
      <c r="A511" s="83" t="n">
        <v>45486</v>
      </c>
      <c r="B511" s="84" t="inlineStr">
        <is>
          <t>Production</t>
        </is>
      </c>
      <c r="C511" s="84" t="inlineStr">
        <is>
          <t>Night</t>
        </is>
      </c>
      <c r="D511" s="85" t="n">
        <v>61</v>
      </c>
      <c r="E511" s="85" t="n">
        <v>61</v>
      </c>
      <c r="F511" s="85" t="n">
        <v>150</v>
      </c>
      <c r="G511" s="85" t="n">
        <v>148</v>
      </c>
      <c r="H511" s="86" t="n">
        <v>5.1</v>
      </c>
      <c r="I511" s="85" t="n">
        <v>61</v>
      </c>
      <c r="J511" s="87" t="n">
        <v>200.3</v>
      </c>
      <c r="K511" s="88" t="n">
        <v>0</v>
      </c>
      <c r="L511" s="84" t="n"/>
    </row>
    <row r="512">
      <c r="A512" s="83" t="n">
        <v>45488</v>
      </c>
      <c r="B512" s="84" t="inlineStr">
        <is>
          <t>Warehouse A</t>
        </is>
      </c>
      <c r="C512" s="84" t="inlineStr">
        <is>
          <t>Early</t>
        </is>
      </c>
      <c r="D512" s="85" t="n">
        <v>179</v>
      </c>
      <c r="E512" s="85" t="n">
        <v>173</v>
      </c>
      <c r="F512" s="85" t="n">
        <v>480</v>
      </c>
      <c r="G512" s="85" t="n">
        <v>475</v>
      </c>
      <c r="H512" s="86" t="n">
        <v>15.2</v>
      </c>
      <c r="I512" s="85" t="n">
        <v>195</v>
      </c>
      <c r="J512" s="87" t="n">
        <v>595.15</v>
      </c>
      <c r="K512" s="88" t="n">
        <v>0</v>
      </c>
      <c r="L512" s="84" t="n"/>
    </row>
    <row r="513">
      <c r="A513" s="83" t="n">
        <v>45488</v>
      </c>
      <c r="B513" s="84" t="inlineStr">
        <is>
          <t>Warehouse B</t>
        </is>
      </c>
      <c r="C513" s="84" t="inlineStr">
        <is>
          <t>Late</t>
        </is>
      </c>
      <c r="D513" s="85" t="n">
        <v>139</v>
      </c>
      <c r="E513" s="85" t="n">
        <v>134</v>
      </c>
      <c r="F513" s="85" t="n">
        <v>336</v>
      </c>
      <c r="G513" s="85" t="n">
        <v>333</v>
      </c>
      <c r="H513" s="86" t="n">
        <v>12</v>
      </c>
      <c r="I513" s="85" t="n">
        <v>146</v>
      </c>
      <c r="J513" s="87" t="n">
        <v>468.35</v>
      </c>
      <c r="K513" s="88" t="n">
        <v>0</v>
      </c>
      <c r="L513" s="84" t="n"/>
    </row>
    <row r="514">
      <c r="A514" s="83" t="n">
        <v>45488</v>
      </c>
      <c r="B514" s="84" t="inlineStr">
        <is>
          <t>Production</t>
        </is>
      </c>
      <c r="C514" s="84" t="inlineStr">
        <is>
          <t>Night</t>
        </is>
      </c>
      <c r="D514" s="85" t="n">
        <v>86</v>
      </c>
      <c r="E514" s="85" t="n">
        <v>82</v>
      </c>
      <c r="F514" s="85" t="n">
        <v>217</v>
      </c>
      <c r="G514" s="85" t="n">
        <v>215</v>
      </c>
      <c r="H514" s="86" t="n">
        <v>7.4</v>
      </c>
      <c r="I514" s="85" t="n">
        <v>92</v>
      </c>
      <c r="J514" s="87" t="n">
        <v>289</v>
      </c>
      <c r="K514" s="88" t="n">
        <v>0</v>
      </c>
      <c r="L514" s="84" t="n"/>
    </row>
    <row r="515">
      <c r="A515" s="83" t="n">
        <v>45489</v>
      </c>
      <c r="B515" s="84" t="inlineStr">
        <is>
          <t>Warehouse A</t>
        </is>
      </c>
      <c r="C515" s="84" t="inlineStr">
        <is>
          <t>Early</t>
        </is>
      </c>
      <c r="D515" s="85" t="n">
        <v>175</v>
      </c>
      <c r="E515" s="85" t="n">
        <v>171</v>
      </c>
      <c r="F515" s="85" t="n">
        <v>440</v>
      </c>
      <c r="G515" s="85" t="n">
        <v>435</v>
      </c>
      <c r="H515" s="86" t="n">
        <v>16.2</v>
      </c>
      <c r="I515" s="85" t="n">
        <v>186</v>
      </c>
      <c r="J515" s="87" t="n">
        <v>624.05</v>
      </c>
      <c r="K515" s="88" t="n">
        <v>0</v>
      </c>
      <c r="L515" s="84" t="n"/>
    </row>
    <row r="516">
      <c r="A516" s="83" t="n">
        <v>45489</v>
      </c>
      <c r="B516" s="84" t="inlineStr">
        <is>
          <t>Warehouse B</t>
        </is>
      </c>
      <c r="C516" s="84" t="inlineStr">
        <is>
          <t>Late</t>
        </is>
      </c>
      <c r="D516" s="85" t="n">
        <v>134</v>
      </c>
      <c r="E516" s="85" t="n">
        <v>127</v>
      </c>
      <c r="F516" s="85" t="n">
        <v>357</v>
      </c>
      <c r="G516" s="85" t="n">
        <v>354</v>
      </c>
      <c r="H516" s="86" t="n">
        <v>12.4</v>
      </c>
      <c r="I516" s="85" t="n">
        <v>139</v>
      </c>
      <c r="J516" s="87" t="n">
        <v>477.7</v>
      </c>
      <c r="K516" s="88" t="n">
        <v>0</v>
      </c>
      <c r="L516" s="84" t="n"/>
    </row>
    <row r="517">
      <c r="A517" s="83" t="n">
        <v>45489</v>
      </c>
      <c r="B517" s="84" t="inlineStr">
        <is>
          <t>Production</t>
        </is>
      </c>
      <c r="C517" s="84" t="inlineStr">
        <is>
          <t>Night</t>
        </is>
      </c>
      <c r="D517" s="85" t="n">
        <v>82</v>
      </c>
      <c r="E517" s="85" t="n">
        <v>80</v>
      </c>
      <c r="F517" s="85" t="n">
        <v>211</v>
      </c>
      <c r="G517" s="85" t="n">
        <v>208</v>
      </c>
      <c r="H517" s="86" t="n">
        <v>7.4</v>
      </c>
      <c r="I517" s="85" t="n">
        <v>88</v>
      </c>
      <c r="J517" s="87" t="n">
        <v>286.4</v>
      </c>
      <c r="K517" s="88" t="n">
        <v>0</v>
      </c>
      <c r="L517" s="84" t="n"/>
    </row>
    <row r="518">
      <c r="A518" s="83" t="n">
        <v>45490</v>
      </c>
      <c r="B518" s="84" t="inlineStr">
        <is>
          <t>Warehouse A</t>
        </is>
      </c>
      <c r="C518" s="84" t="inlineStr">
        <is>
          <t>Early</t>
        </is>
      </c>
      <c r="D518" s="85" t="n">
        <v>170</v>
      </c>
      <c r="E518" s="85" t="n">
        <v>164</v>
      </c>
      <c r="F518" s="85" t="n">
        <v>459</v>
      </c>
      <c r="G518" s="85" t="n">
        <v>454</v>
      </c>
      <c r="H518" s="86" t="n">
        <v>14.5</v>
      </c>
      <c r="I518" s="85" t="n">
        <v>180</v>
      </c>
      <c r="J518" s="87" t="n">
        <v>567.25</v>
      </c>
      <c r="K518" s="88" t="n">
        <v>0</v>
      </c>
      <c r="L518" s="84" t="n"/>
    </row>
    <row r="519">
      <c r="A519" s="83" t="n">
        <v>45490</v>
      </c>
      <c r="B519" s="84" t="inlineStr">
        <is>
          <t>Warehouse B</t>
        </is>
      </c>
      <c r="C519" s="84" t="inlineStr">
        <is>
          <t>Late</t>
        </is>
      </c>
      <c r="D519" s="85" t="n">
        <v>131</v>
      </c>
      <c r="E519" s="85" t="n">
        <v>120</v>
      </c>
      <c r="F519" s="85" t="n">
        <v>345</v>
      </c>
      <c r="G519" s="85" t="n">
        <v>339</v>
      </c>
      <c r="H519" s="86" t="n">
        <v>11.4</v>
      </c>
      <c r="I519" s="85" t="n">
        <v>135</v>
      </c>
      <c r="J519" s="87" t="n">
        <v>444.25</v>
      </c>
      <c r="K519" s="88" t="n">
        <v>0</v>
      </c>
      <c r="L519" s="84" t="n"/>
    </row>
    <row r="520">
      <c r="A520" s="83" t="n">
        <v>45490</v>
      </c>
      <c r="B520" s="84" t="inlineStr">
        <is>
          <t>Production</t>
        </is>
      </c>
      <c r="C520" s="84" t="inlineStr">
        <is>
          <t>Night</t>
        </is>
      </c>
      <c r="D520" s="85" t="n">
        <v>91</v>
      </c>
      <c r="E520" s="85" t="n">
        <v>86</v>
      </c>
      <c r="F520" s="85" t="n">
        <v>250</v>
      </c>
      <c r="G520" s="85" t="n">
        <v>248</v>
      </c>
      <c r="H520" s="86" t="n">
        <v>8</v>
      </c>
      <c r="I520" s="85" t="n">
        <v>85</v>
      </c>
      <c r="J520" s="87" t="n">
        <v>311.15</v>
      </c>
      <c r="K520" s="88" t="n">
        <v>0</v>
      </c>
      <c r="L520" s="84" t="n"/>
    </row>
    <row r="521">
      <c r="A521" s="83" t="n">
        <v>45491</v>
      </c>
      <c r="B521" s="84" t="inlineStr">
        <is>
          <t>Warehouse A</t>
        </is>
      </c>
      <c r="C521" s="84" t="inlineStr">
        <is>
          <t>Early</t>
        </is>
      </c>
      <c r="D521" s="85" t="n">
        <v>179</v>
      </c>
      <c r="E521" s="85" t="n">
        <v>178</v>
      </c>
      <c r="F521" s="85" t="n">
        <v>481</v>
      </c>
      <c r="G521" s="85" t="n">
        <v>477</v>
      </c>
      <c r="H521" s="86" t="n">
        <v>15.7</v>
      </c>
      <c r="I521" s="85" t="n">
        <v>180</v>
      </c>
      <c r="J521" s="87" t="n">
        <v>610.9</v>
      </c>
      <c r="K521" s="88" t="n">
        <v>0</v>
      </c>
      <c r="L521" s="84" t="n"/>
    </row>
    <row r="522">
      <c r="A522" s="83" t="n">
        <v>45491</v>
      </c>
      <c r="B522" s="84" t="inlineStr">
        <is>
          <t>Warehouse B</t>
        </is>
      </c>
      <c r="C522" s="84" t="inlineStr">
        <is>
          <t>Late</t>
        </is>
      </c>
      <c r="D522" s="85" t="n">
        <v>143</v>
      </c>
      <c r="E522" s="85" t="n">
        <v>136</v>
      </c>
      <c r="F522" s="85" t="n">
        <v>350</v>
      </c>
      <c r="G522" s="85" t="n">
        <v>343</v>
      </c>
      <c r="H522" s="86" t="n">
        <v>12.1</v>
      </c>
      <c r="I522" s="85" t="n">
        <v>135</v>
      </c>
      <c r="J522" s="87" t="n">
        <v>474.1</v>
      </c>
      <c r="K522" s="88" t="n">
        <v>0</v>
      </c>
      <c r="L522" s="84" t="n"/>
    </row>
    <row r="523">
      <c r="A523" s="83" t="n">
        <v>45491</v>
      </c>
      <c r="B523" s="84" t="inlineStr">
        <is>
          <t>Production</t>
        </is>
      </c>
      <c r="C523" s="84" t="inlineStr">
        <is>
          <t>Night</t>
        </is>
      </c>
      <c r="D523" s="85" t="n">
        <v>93</v>
      </c>
      <c r="E523" s="85" t="n">
        <v>93</v>
      </c>
      <c r="F523" s="85" t="n">
        <v>228</v>
      </c>
      <c r="G523" s="85" t="n">
        <v>225</v>
      </c>
      <c r="H523" s="86" t="n">
        <v>8.199999999999999</v>
      </c>
      <c r="I523" s="85" t="n">
        <v>85</v>
      </c>
      <c r="J523" s="87" t="n">
        <v>318.75</v>
      </c>
      <c r="K523" s="88" t="n">
        <v>0</v>
      </c>
      <c r="L523" s="84" t="n"/>
    </row>
    <row r="524">
      <c r="A524" s="83" t="n">
        <v>45492</v>
      </c>
      <c r="B524" s="84" t="inlineStr">
        <is>
          <t>Warehouse A</t>
        </is>
      </c>
      <c r="C524" s="84" t="inlineStr">
        <is>
          <t>Early</t>
        </is>
      </c>
      <c r="D524" s="85" t="n">
        <v>185</v>
      </c>
      <c r="E524" s="85" t="n">
        <v>183</v>
      </c>
      <c r="F524" s="85" t="n">
        <v>506</v>
      </c>
      <c r="G524" s="85" t="n">
        <v>499</v>
      </c>
      <c r="H524" s="86" t="n">
        <v>16.7</v>
      </c>
      <c r="I524" s="85" t="n">
        <v>188</v>
      </c>
      <c r="J524" s="87" t="n">
        <v>646.3</v>
      </c>
      <c r="K524" s="88" t="n">
        <v>0</v>
      </c>
      <c r="L524" s="84" t="n"/>
    </row>
    <row r="525">
      <c r="A525" s="83" t="n">
        <v>45492</v>
      </c>
      <c r="B525" s="84" t="inlineStr">
        <is>
          <t>Warehouse B</t>
        </is>
      </c>
      <c r="C525" s="84" t="inlineStr">
        <is>
          <t>Late</t>
        </is>
      </c>
      <c r="D525" s="85" t="n">
        <v>152</v>
      </c>
      <c r="E525" s="85" t="n">
        <v>149</v>
      </c>
      <c r="F525" s="85" t="n">
        <v>389</v>
      </c>
      <c r="G525" s="85" t="n">
        <v>385</v>
      </c>
      <c r="H525" s="86" t="n">
        <v>13.6</v>
      </c>
      <c r="I525" s="85" t="n">
        <v>141</v>
      </c>
      <c r="J525" s="87" t="n">
        <v>527.2</v>
      </c>
      <c r="K525" s="88" t="n">
        <v>0</v>
      </c>
      <c r="L525" s="84" t="n"/>
    </row>
    <row r="526">
      <c r="A526" s="83" t="n">
        <v>45492</v>
      </c>
      <c r="B526" s="84" t="inlineStr">
        <is>
          <t>Production</t>
        </is>
      </c>
      <c r="C526" s="84" t="inlineStr">
        <is>
          <t>Night</t>
        </is>
      </c>
      <c r="D526" s="85" t="n">
        <v>88</v>
      </c>
      <c r="E526" s="85" t="n">
        <v>87</v>
      </c>
      <c r="F526" s="85" t="n">
        <v>233</v>
      </c>
      <c r="G526" s="85" t="n">
        <v>229</v>
      </c>
      <c r="H526" s="86" t="n">
        <v>7.7</v>
      </c>
      <c r="I526" s="85" t="n">
        <v>89</v>
      </c>
      <c r="J526" s="87" t="n">
        <v>299.75</v>
      </c>
      <c r="K526" s="88" t="n">
        <v>0</v>
      </c>
      <c r="L526" s="84" t="n"/>
    </row>
    <row r="527">
      <c r="A527" s="83" t="n">
        <v>45493</v>
      </c>
      <c r="B527" s="84" t="inlineStr">
        <is>
          <t>Warehouse A</t>
        </is>
      </c>
      <c r="C527" s="84" t="inlineStr">
        <is>
          <t>Early</t>
        </is>
      </c>
      <c r="D527" s="85" t="n">
        <v>128</v>
      </c>
      <c r="E527" s="85" t="n">
        <v>125</v>
      </c>
      <c r="F527" s="85" t="n">
        <v>346</v>
      </c>
      <c r="G527" s="85" t="n">
        <v>343</v>
      </c>
      <c r="H527" s="86" t="n">
        <v>10.6</v>
      </c>
      <c r="I527" s="85" t="n">
        <v>130</v>
      </c>
      <c r="J527" s="87" t="n">
        <v>417.1</v>
      </c>
      <c r="K527" s="88" t="n">
        <v>0</v>
      </c>
      <c r="L527" s="84" t="n"/>
    </row>
    <row r="528">
      <c r="A528" s="83" t="n">
        <v>45493</v>
      </c>
      <c r="B528" s="84" t="inlineStr">
        <is>
          <t>Warehouse B</t>
        </is>
      </c>
      <c r="C528" s="84" t="inlineStr">
        <is>
          <t>Late</t>
        </is>
      </c>
      <c r="D528" s="85" t="n">
        <v>99</v>
      </c>
      <c r="E528" s="85" t="n">
        <v>97</v>
      </c>
      <c r="F528" s="85" t="n">
        <v>259</v>
      </c>
      <c r="G528" s="85" t="n">
        <v>256</v>
      </c>
      <c r="H528" s="86" t="n">
        <v>8.800000000000001</v>
      </c>
      <c r="I528" s="85" t="n">
        <v>97</v>
      </c>
      <c r="J528" s="87" t="n">
        <v>341.55</v>
      </c>
      <c r="K528" s="88" t="n">
        <v>0</v>
      </c>
      <c r="L528" s="84" t="n"/>
    </row>
    <row r="529">
      <c r="A529" s="83" t="n">
        <v>45493</v>
      </c>
      <c r="B529" s="84" t="inlineStr">
        <is>
          <t>Production</t>
        </is>
      </c>
      <c r="C529" s="84" t="inlineStr">
        <is>
          <t>Night</t>
        </is>
      </c>
      <c r="D529" s="85" t="n">
        <v>60</v>
      </c>
      <c r="E529" s="85" t="n">
        <v>56</v>
      </c>
      <c r="F529" s="85" t="n">
        <v>145</v>
      </c>
      <c r="G529" s="85" t="n">
        <v>143</v>
      </c>
      <c r="H529" s="86" t="n">
        <v>5.4</v>
      </c>
      <c r="I529" s="85" t="n">
        <v>61</v>
      </c>
      <c r="J529" s="87" t="n">
        <v>209.1</v>
      </c>
      <c r="K529" s="88" t="n">
        <v>0</v>
      </c>
      <c r="L529" s="84" t="n"/>
    </row>
    <row r="530">
      <c r="A530" s="83" t="n">
        <v>45495</v>
      </c>
      <c r="B530" s="84" t="inlineStr">
        <is>
          <t>Warehouse A</t>
        </is>
      </c>
      <c r="C530" s="84" t="inlineStr">
        <is>
          <t>Early</t>
        </is>
      </c>
      <c r="D530" s="85" t="n">
        <v>199</v>
      </c>
      <c r="E530" s="85" t="n">
        <v>192</v>
      </c>
      <c r="F530" s="85" t="n">
        <v>548</v>
      </c>
      <c r="G530" s="85" t="n">
        <v>540</v>
      </c>
      <c r="H530" s="86" t="n">
        <v>17.8</v>
      </c>
      <c r="I530" s="85" t="n">
        <v>195</v>
      </c>
      <c r="J530" s="87" t="n">
        <v>690.05</v>
      </c>
      <c r="K530" s="88" t="n">
        <v>0</v>
      </c>
      <c r="L530" s="84" t="n"/>
    </row>
    <row r="531">
      <c r="A531" s="83" t="n">
        <v>45495</v>
      </c>
      <c r="B531" s="84" t="inlineStr">
        <is>
          <t>Warehouse B</t>
        </is>
      </c>
      <c r="C531" s="84" t="inlineStr">
        <is>
          <t>Late</t>
        </is>
      </c>
      <c r="D531" s="85" t="n">
        <v>153</v>
      </c>
      <c r="E531" s="85" t="n">
        <v>152</v>
      </c>
      <c r="F531" s="85" t="n">
        <v>368</v>
      </c>
      <c r="G531" s="85" t="n">
        <v>361</v>
      </c>
      <c r="H531" s="86" t="n">
        <v>12.8</v>
      </c>
      <c r="I531" s="85" t="n">
        <v>146</v>
      </c>
      <c r="J531" s="87" t="n">
        <v>502.65</v>
      </c>
      <c r="K531" s="88" t="n">
        <v>0</v>
      </c>
      <c r="L531" s="84" t="n"/>
    </row>
    <row r="532">
      <c r="A532" s="83" t="n">
        <v>45495</v>
      </c>
      <c r="B532" s="84" t="inlineStr">
        <is>
          <t>Production</t>
        </is>
      </c>
      <c r="C532" s="84" t="inlineStr">
        <is>
          <t>Night</t>
        </is>
      </c>
      <c r="D532" s="85" t="n">
        <v>88</v>
      </c>
      <c r="E532" s="85" t="n">
        <v>82</v>
      </c>
      <c r="F532" s="85" t="n">
        <v>215</v>
      </c>
      <c r="G532" s="85" t="n">
        <v>212</v>
      </c>
      <c r="H532" s="86" t="n">
        <v>7.3</v>
      </c>
      <c r="I532" s="85" t="n">
        <v>92</v>
      </c>
      <c r="J532" s="87" t="n">
        <v>287.15</v>
      </c>
      <c r="K532" s="88" t="n">
        <v>0</v>
      </c>
      <c r="L532" s="84" t="n"/>
    </row>
    <row r="533">
      <c r="A533" s="83" t="n">
        <v>45496</v>
      </c>
      <c r="B533" s="84" t="inlineStr">
        <is>
          <t>Warehouse A</t>
        </is>
      </c>
      <c r="C533" s="84" t="inlineStr">
        <is>
          <t>Early</t>
        </is>
      </c>
      <c r="D533" s="85" t="n">
        <v>203</v>
      </c>
      <c r="E533" s="85" t="n">
        <v>189</v>
      </c>
      <c r="F533" s="85" t="n">
        <v>509</v>
      </c>
      <c r="G533" s="85" t="n">
        <v>504</v>
      </c>
      <c r="H533" s="86" t="n">
        <v>17.9</v>
      </c>
      <c r="I533" s="85" t="n">
        <v>186</v>
      </c>
      <c r="J533" s="87" t="n">
        <v>695.8</v>
      </c>
      <c r="K533" s="88" t="n">
        <v>0</v>
      </c>
      <c r="L533" s="84" t="n"/>
    </row>
    <row r="534">
      <c r="A534" s="83" t="n">
        <v>45496</v>
      </c>
      <c r="B534" s="84" t="inlineStr">
        <is>
          <t>Warehouse B</t>
        </is>
      </c>
      <c r="C534" s="84" t="inlineStr">
        <is>
          <t>Late</t>
        </is>
      </c>
      <c r="D534" s="85" t="n">
        <v>131</v>
      </c>
      <c r="E534" s="85" t="n">
        <v>127</v>
      </c>
      <c r="F534" s="85" t="n">
        <v>353</v>
      </c>
      <c r="G534" s="85" t="n">
        <v>352</v>
      </c>
      <c r="H534" s="86" t="n">
        <v>11.1</v>
      </c>
      <c r="I534" s="85" t="n">
        <v>139</v>
      </c>
      <c r="J534" s="87" t="n">
        <v>434.8</v>
      </c>
      <c r="K534" s="88" t="n">
        <v>0</v>
      </c>
      <c r="L534" s="84" t="n"/>
    </row>
    <row r="535">
      <c r="A535" s="83" t="n">
        <v>45496</v>
      </c>
      <c r="B535" s="84" t="inlineStr">
        <is>
          <t>Production</t>
        </is>
      </c>
      <c r="C535" s="84" t="inlineStr">
        <is>
          <t>Night</t>
        </is>
      </c>
      <c r="D535" s="85" t="n">
        <v>93</v>
      </c>
      <c r="E535" s="85" t="n">
        <v>89</v>
      </c>
      <c r="F535" s="85" t="n">
        <v>235</v>
      </c>
      <c r="G535" s="85" t="n">
        <v>232</v>
      </c>
      <c r="H535" s="86" t="n">
        <v>8.1</v>
      </c>
      <c r="I535" s="85" t="n">
        <v>88</v>
      </c>
      <c r="J535" s="87" t="n">
        <v>315.6</v>
      </c>
      <c r="K535" s="88" t="n">
        <v>0</v>
      </c>
      <c r="L535" s="84" t="n"/>
    </row>
    <row r="536">
      <c r="A536" s="83" t="n">
        <v>45497</v>
      </c>
      <c r="B536" s="84" t="inlineStr">
        <is>
          <t>Warehouse A</t>
        </is>
      </c>
      <c r="C536" s="84" t="inlineStr">
        <is>
          <t>Early</t>
        </is>
      </c>
      <c r="D536" s="85" t="n">
        <v>193</v>
      </c>
      <c r="E536" s="85" t="n">
        <v>187</v>
      </c>
      <c r="F536" s="85" t="n">
        <v>478</v>
      </c>
      <c r="G536" s="85" t="n">
        <v>471</v>
      </c>
      <c r="H536" s="86" t="n">
        <v>16.2</v>
      </c>
      <c r="I536" s="85" t="n">
        <v>180</v>
      </c>
      <c r="J536" s="87" t="n">
        <v>635.75</v>
      </c>
      <c r="K536" s="88" t="n">
        <v>0</v>
      </c>
      <c r="L536" s="84" t="n"/>
    </row>
    <row r="537">
      <c r="A537" s="83" t="n">
        <v>45497</v>
      </c>
      <c r="B537" s="84" t="inlineStr">
        <is>
          <t>Warehouse B</t>
        </is>
      </c>
      <c r="C537" s="84" t="inlineStr">
        <is>
          <t>Late</t>
        </is>
      </c>
      <c r="D537" s="85" t="n">
        <v>129</v>
      </c>
      <c r="E537" s="85" t="n">
        <v>119</v>
      </c>
      <c r="F537" s="85" t="n">
        <v>346</v>
      </c>
      <c r="G537" s="85" t="n">
        <v>343</v>
      </c>
      <c r="H537" s="86" t="n">
        <v>11.6</v>
      </c>
      <c r="I537" s="85" t="n">
        <v>135</v>
      </c>
      <c r="J537" s="87" t="n">
        <v>449.25</v>
      </c>
      <c r="K537" s="88" t="n">
        <v>0</v>
      </c>
      <c r="L537" s="84" t="n"/>
    </row>
    <row r="538">
      <c r="A538" s="83" t="n">
        <v>45497</v>
      </c>
      <c r="B538" s="84" t="inlineStr">
        <is>
          <t>Production</t>
        </is>
      </c>
      <c r="C538" s="84" t="inlineStr">
        <is>
          <t>Night</t>
        </is>
      </c>
      <c r="D538" s="85" t="n">
        <v>85</v>
      </c>
      <c r="E538" s="85" t="n">
        <v>81</v>
      </c>
      <c r="F538" s="85" t="n">
        <v>205</v>
      </c>
      <c r="G538" s="85" t="n">
        <v>202</v>
      </c>
      <c r="H538" s="86" t="n">
        <v>7.6</v>
      </c>
      <c r="I538" s="85" t="n">
        <v>85</v>
      </c>
      <c r="J538" s="87" t="n">
        <v>294.65</v>
      </c>
      <c r="K538" s="88" t="n">
        <v>0</v>
      </c>
      <c r="L538" s="84" t="n"/>
    </row>
    <row r="539">
      <c r="A539" s="83" t="n">
        <v>45498</v>
      </c>
      <c r="B539" s="84" t="inlineStr">
        <is>
          <t>Warehouse A</t>
        </is>
      </c>
      <c r="C539" s="84" t="inlineStr">
        <is>
          <t>Early</t>
        </is>
      </c>
      <c r="D539" s="85" t="n">
        <v>169</v>
      </c>
      <c r="E539" s="85" t="n">
        <v>166</v>
      </c>
      <c r="F539" s="85" t="n">
        <v>429</v>
      </c>
      <c r="G539" s="85" t="n">
        <v>421</v>
      </c>
      <c r="H539" s="86" t="n">
        <v>15.5</v>
      </c>
      <c r="I539" s="85" t="n">
        <v>181</v>
      </c>
      <c r="J539" s="87" t="n">
        <v>598.1</v>
      </c>
      <c r="K539" s="88" t="n">
        <v>0</v>
      </c>
      <c r="L539" s="84" t="n"/>
    </row>
    <row r="540">
      <c r="A540" s="83" t="n">
        <v>45498</v>
      </c>
      <c r="B540" s="84" t="inlineStr">
        <is>
          <t>Warehouse B</t>
        </is>
      </c>
      <c r="C540" s="84" t="inlineStr">
        <is>
          <t>Late</t>
        </is>
      </c>
      <c r="D540" s="85" t="n">
        <v>142</v>
      </c>
      <c r="E540" s="85" t="n">
        <v>136</v>
      </c>
      <c r="F540" s="85" t="n">
        <v>363</v>
      </c>
      <c r="G540" s="85" t="n">
        <v>357</v>
      </c>
      <c r="H540" s="86" t="n">
        <v>13</v>
      </c>
      <c r="I540" s="85" t="n">
        <v>135</v>
      </c>
      <c r="J540" s="87" t="n">
        <v>501.8</v>
      </c>
      <c r="K540" s="88" t="n">
        <v>0</v>
      </c>
      <c r="L540" s="84" t="n"/>
    </row>
    <row r="541">
      <c r="A541" s="83" t="n">
        <v>45498</v>
      </c>
      <c r="B541" s="84" t="inlineStr">
        <is>
          <t>Production</t>
        </is>
      </c>
      <c r="C541" s="84" t="inlineStr">
        <is>
          <t>Night</t>
        </is>
      </c>
      <c r="D541" s="85" t="n">
        <v>93</v>
      </c>
      <c r="E541" s="85" t="n">
        <v>91</v>
      </c>
      <c r="F541" s="85" t="n">
        <v>248</v>
      </c>
      <c r="G541" s="85" t="n">
        <v>243</v>
      </c>
      <c r="H541" s="86" t="n">
        <v>8.4</v>
      </c>
      <c r="I541" s="85" t="n">
        <v>85</v>
      </c>
      <c r="J541" s="87" t="n">
        <v>325.05</v>
      </c>
      <c r="K541" s="88" t="n">
        <v>0</v>
      </c>
      <c r="L541" s="84" t="n"/>
    </row>
    <row r="542">
      <c r="A542" s="83" t="n">
        <v>45499</v>
      </c>
      <c r="B542" s="84" t="inlineStr">
        <is>
          <t>Warehouse A</t>
        </is>
      </c>
      <c r="C542" s="84" t="inlineStr">
        <is>
          <t>Early</t>
        </is>
      </c>
      <c r="D542" s="85" t="n">
        <v>170</v>
      </c>
      <c r="E542" s="85" t="n">
        <v>165</v>
      </c>
      <c r="F542" s="85" t="n">
        <v>409</v>
      </c>
      <c r="G542" s="85" t="n">
        <v>400</v>
      </c>
      <c r="H542" s="86" t="n">
        <v>14.1</v>
      </c>
      <c r="I542" s="85" t="n">
        <v>188</v>
      </c>
      <c r="J542" s="87" t="n">
        <v>554.65</v>
      </c>
      <c r="K542" s="88" t="n">
        <v>0</v>
      </c>
      <c r="L542" s="84" t="n"/>
    </row>
    <row r="543">
      <c r="A543" s="83" t="n">
        <v>45499</v>
      </c>
      <c r="B543" s="84" t="inlineStr">
        <is>
          <t>Warehouse B</t>
        </is>
      </c>
      <c r="C543" s="84" t="inlineStr">
        <is>
          <t>Late</t>
        </is>
      </c>
      <c r="D543" s="85" t="n">
        <v>144</v>
      </c>
      <c r="E543" s="85" t="n">
        <v>141</v>
      </c>
      <c r="F543" s="85" t="n">
        <v>392</v>
      </c>
      <c r="G543" s="85" t="n">
        <v>387</v>
      </c>
      <c r="H543" s="86" t="n">
        <v>12.9</v>
      </c>
      <c r="I543" s="85" t="n">
        <v>141</v>
      </c>
      <c r="J543" s="87" t="n">
        <v>499.95</v>
      </c>
      <c r="K543" s="88" t="n">
        <v>0</v>
      </c>
      <c r="L543" s="84" t="n"/>
    </row>
    <row r="544">
      <c r="A544" s="83" t="n">
        <v>45499</v>
      </c>
      <c r="B544" s="84" t="inlineStr">
        <is>
          <t>Production</t>
        </is>
      </c>
      <c r="C544" s="84" t="inlineStr">
        <is>
          <t>Night</t>
        </is>
      </c>
      <c r="D544" s="85" t="n">
        <v>91</v>
      </c>
      <c r="E544" s="85" t="n">
        <v>86</v>
      </c>
      <c r="F544" s="85" t="n">
        <v>231</v>
      </c>
      <c r="G544" s="85" t="n">
        <v>229</v>
      </c>
      <c r="H544" s="86" t="n">
        <v>8.199999999999999</v>
      </c>
      <c r="I544" s="85" t="n">
        <v>89</v>
      </c>
      <c r="J544" s="87" t="n">
        <v>317.45</v>
      </c>
      <c r="K544" s="88" t="n">
        <v>0</v>
      </c>
      <c r="L544" s="84" t="n"/>
    </row>
    <row r="545">
      <c r="A545" s="83" t="n">
        <v>45500</v>
      </c>
      <c r="B545" s="84" t="inlineStr">
        <is>
          <t>Warehouse A</t>
        </is>
      </c>
      <c r="C545" s="84" t="inlineStr">
        <is>
          <t>Early</t>
        </is>
      </c>
      <c r="D545" s="85" t="n">
        <v>135</v>
      </c>
      <c r="E545" s="85" t="n">
        <v>131</v>
      </c>
      <c r="F545" s="85" t="n">
        <v>330</v>
      </c>
      <c r="G545" s="85" t="n">
        <v>324</v>
      </c>
      <c r="H545" s="86" t="n">
        <v>11.8</v>
      </c>
      <c r="I545" s="85" t="n">
        <v>130</v>
      </c>
      <c r="J545" s="87" t="n">
        <v>459.45</v>
      </c>
      <c r="K545" s="88" t="n">
        <v>0</v>
      </c>
      <c r="L545" s="84" t="n"/>
    </row>
    <row r="546">
      <c r="A546" s="83" t="n">
        <v>45500</v>
      </c>
      <c r="B546" s="84" t="inlineStr">
        <is>
          <t>Warehouse B</t>
        </is>
      </c>
      <c r="C546" s="84" t="inlineStr">
        <is>
          <t>Late</t>
        </is>
      </c>
      <c r="D546" s="85" t="n">
        <v>104</v>
      </c>
      <c r="E546" s="85" t="n">
        <v>98</v>
      </c>
      <c r="F546" s="85" t="n">
        <v>275</v>
      </c>
      <c r="G546" s="85" t="n">
        <v>273</v>
      </c>
      <c r="H546" s="86" t="n">
        <v>9.300000000000001</v>
      </c>
      <c r="I546" s="85" t="n">
        <v>98</v>
      </c>
      <c r="J546" s="87" t="n">
        <v>360.55</v>
      </c>
      <c r="K546" s="88" t="n">
        <v>0</v>
      </c>
      <c r="L546" s="84" t="n"/>
    </row>
    <row r="547">
      <c r="A547" s="83" t="n">
        <v>45500</v>
      </c>
      <c r="B547" s="84" t="inlineStr">
        <is>
          <t>Production</t>
        </is>
      </c>
      <c r="C547" s="84" t="inlineStr">
        <is>
          <t>Night</t>
        </is>
      </c>
      <c r="D547" s="85" t="n">
        <v>56</v>
      </c>
      <c r="E547" s="85" t="n">
        <v>55</v>
      </c>
      <c r="F547" s="85" t="n">
        <v>154</v>
      </c>
      <c r="G547" s="85" t="n">
        <v>152</v>
      </c>
      <c r="H547" s="86" t="n">
        <v>5.1</v>
      </c>
      <c r="I547" s="85" t="n">
        <v>61</v>
      </c>
      <c r="J547" s="87" t="n">
        <v>197.05</v>
      </c>
      <c r="K547" s="88" t="n">
        <v>0</v>
      </c>
      <c r="L547" s="84" t="n"/>
    </row>
    <row r="548">
      <c r="A548" s="83" t="n">
        <v>45502</v>
      </c>
      <c r="B548" s="84" t="inlineStr">
        <is>
          <t>Warehouse A</t>
        </is>
      </c>
      <c r="C548" s="84" t="inlineStr">
        <is>
          <t>Early</t>
        </is>
      </c>
      <c r="D548" s="85" t="n">
        <v>210</v>
      </c>
      <c r="E548" s="85" t="n">
        <v>202</v>
      </c>
      <c r="F548" s="85" t="n">
        <v>568</v>
      </c>
      <c r="G548" s="85" t="n">
        <v>562</v>
      </c>
      <c r="H548" s="86" t="n">
        <v>17.4</v>
      </c>
      <c r="I548" s="85" t="n">
        <v>195</v>
      </c>
      <c r="J548" s="87" t="n">
        <v>684.6</v>
      </c>
      <c r="K548" s="88" t="n">
        <v>0</v>
      </c>
      <c r="L548" s="84" t="n"/>
    </row>
    <row r="549">
      <c r="A549" s="83" t="n">
        <v>45502</v>
      </c>
      <c r="B549" s="84" t="inlineStr">
        <is>
          <t>Warehouse B</t>
        </is>
      </c>
      <c r="C549" s="84" t="inlineStr">
        <is>
          <t>Late</t>
        </is>
      </c>
      <c r="D549" s="85" t="n">
        <v>155</v>
      </c>
      <c r="E549" s="85" t="n">
        <v>146</v>
      </c>
      <c r="F549" s="85" t="n">
        <v>414</v>
      </c>
      <c r="G549" s="85" t="n">
        <v>407</v>
      </c>
      <c r="H549" s="86" t="n">
        <v>13.2</v>
      </c>
      <c r="I549" s="85" t="n">
        <v>146</v>
      </c>
      <c r="J549" s="87" t="n">
        <v>516.55</v>
      </c>
      <c r="K549" s="88" t="n">
        <v>0</v>
      </c>
      <c r="L549" s="84" t="n"/>
    </row>
    <row r="550">
      <c r="A550" s="83" t="n">
        <v>45502</v>
      </c>
      <c r="B550" s="84" t="inlineStr">
        <is>
          <t>Production</t>
        </is>
      </c>
      <c r="C550" s="84" t="inlineStr">
        <is>
          <t>Night</t>
        </is>
      </c>
      <c r="D550" s="85" t="n">
        <v>101</v>
      </c>
      <c r="E550" s="85" t="n">
        <v>97</v>
      </c>
      <c r="F550" s="85" t="n">
        <v>258</v>
      </c>
      <c r="G550" s="85" t="n">
        <v>256</v>
      </c>
      <c r="H550" s="86" t="n">
        <v>9.4</v>
      </c>
      <c r="I550" s="85" t="n">
        <v>92</v>
      </c>
      <c r="J550" s="87" t="n">
        <v>361.75</v>
      </c>
      <c r="K550" s="88" t="n">
        <v>0</v>
      </c>
      <c r="L550" s="84" t="n"/>
    </row>
    <row r="551">
      <c r="A551" s="83" t="n">
        <v>45503</v>
      </c>
      <c r="B551" s="84" t="inlineStr">
        <is>
          <t>Warehouse A</t>
        </is>
      </c>
      <c r="C551" s="84" t="inlineStr">
        <is>
          <t>Early</t>
        </is>
      </c>
      <c r="D551" s="85" t="n">
        <v>189</v>
      </c>
      <c r="E551" s="85" t="n">
        <v>184</v>
      </c>
      <c r="F551" s="85" t="n">
        <v>470</v>
      </c>
      <c r="G551" s="85" t="n">
        <v>467</v>
      </c>
      <c r="H551" s="86" t="n">
        <v>16.4</v>
      </c>
      <c r="I551" s="85" t="n">
        <v>186</v>
      </c>
      <c r="J551" s="87" t="n">
        <v>639.45</v>
      </c>
      <c r="K551" s="88" t="n">
        <v>0</v>
      </c>
      <c r="L551" s="84" t="n"/>
    </row>
    <row r="552">
      <c r="A552" s="83" t="n">
        <v>45503</v>
      </c>
      <c r="B552" s="84" t="inlineStr">
        <is>
          <t>Warehouse B</t>
        </is>
      </c>
      <c r="C552" s="84" t="inlineStr">
        <is>
          <t>Late</t>
        </is>
      </c>
      <c r="D552" s="85" t="n">
        <v>151</v>
      </c>
      <c r="E552" s="85" t="n">
        <v>144</v>
      </c>
      <c r="F552" s="85" t="n">
        <v>413</v>
      </c>
      <c r="G552" s="85" t="n">
        <v>406</v>
      </c>
      <c r="H552" s="86" t="n">
        <v>12.6</v>
      </c>
      <c r="I552" s="85" t="n">
        <v>140</v>
      </c>
      <c r="J552" s="87" t="n">
        <v>495.05</v>
      </c>
      <c r="K552" s="88" t="n">
        <v>0</v>
      </c>
      <c r="L552" s="84" t="n"/>
    </row>
    <row r="553">
      <c r="A553" s="83" t="n">
        <v>45503</v>
      </c>
      <c r="B553" s="84" t="inlineStr">
        <is>
          <t>Production</t>
        </is>
      </c>
      <c r="C553" s="84" t="inlineStr">
        <is>
          <t>Night</t>
        </is>
      </c>
      <c r="D553" s="85" t="n">
        <v>82</v>
      </c>
      <c r="E553" s="85" t="n">
        <v>80</v>
      </c>
      <c r="F553" s="85" t="n">
        <v>205</v>
      </c>
      <c r="G553" s="85" t="n">
        <v>203</v>
      </c>
      <c r="H553" s="86" t="n">
        <v>6.9</v>
      </c>
      <c r="I553" s="85" t="n">
        <v>88</v>
      </c>
      <c r="J553" s="87" t="n">
        <v>270.65</v>
      </c>
      <c r="K553" s="88" t="n">
        <v>0</v>
      </c>
      <c r="L553" s="84" t="n"/>
    </row>
    <row r="554">
      <c r="A554" s="83" t="n">
        <v>45504</v>
      </c>
      <c r="B554" s="84" t="inlineStr">
        <is>
          <t>Warehouse A</t>
        </is>
      </c>
      <c r="C554" s="84" t="inlineStr">
        <is>
          <t>Early</t>
        </is>
      </c>
      <c r="D554" s="85" t="n">
        <v>169</v>
      </c>
      <c r="E554" s="85" t="n">
        <v>162</v>
      </c>
      <c r="F554" s="85" t="n">
        <v>412</v>
      </c>
      <c r="G554" s="85" t="n">
        <v>405</v>
      </c>
      <c r="H554" s="86" t="n">
        <v>15.1</v>
      </c>
      <c r="I554" s="85" t="n">
        <v>181</v>
      </c>
      <c r="J554" s="87" t="n">
        <v>585.5</v>
      </c>
      <c r="K554" s="88" t="n">
        <v>0</v>
      </c>
      <c r="L554" s="84" t="n"/>
    </row>
    <row r="555">
      <c r="A555" s="83" t="n">
        <v>45504</v>
      </c>
      <c r="B555" s="84" t="inlineStr">
        <is>
          <t>Warehouse B</t>
        </is>
      </c>
      <c r="C555" s="84" t="inlineStr">
        <is>
          <t>Late</t>
        </is>
      </c>
      <c r="D555" s="85" t="n">
        <v>130</v>
      </c>
      <c r="E555" s="85" t="n">
        <v>126</v>
      </c>
      <c r="F555" s="85" t="n">
        <v>326</v>
      </c>
      <c r="G555" s="85" t="n">
        <v>320</v>
      </c>
      <c r="H555" s="86" t="n">
        <v>11.7</v>
      </c>
      <c r="I555" s="85" t="n">
        <v>136</v>
      </c>
      <c r="J555" s="87" t="n">
        <v>453.05</v>
      </c>
      <c r="K555" s="88" t="n">
        <v>0</v>
      </c>
      <c r="L555" s="84" t="n"/>
    </row>
    <row r="556">
      <c r="A556" s="83" t="n">
        <v>45504</v>
      </c>
      <c r="B556" s="84" t="inlineStr">
        <is>
          <t>Production</t>
        </is>
      </c>
      <c r="C556" s="84" t="inlineStr">
        <is>
          <t>Night</t>
        </is>
      </c>
      <c r="D556" s="85" t="n">
        <v>85</v>
      </c>
      <c r="E556" s="85" t="n">
        <v>83</v>
      </c>
      <c r="F556" s="85" t="n">
        <v>236</v>
      </c>
      <c r="G556" s="85" t="n">
        <v>232</v>
      </c>
      <c r="H556" s="86" t="n">
        <v>7.9</v>
      </c>
      <c r="I556" s="85" t="n">
        <v>85</v>
      </c>
      <c r="J556" s="87" t="n">
        <v>304.1</v>
      </c>
      <c r="K556" s="88" t="n">
        <v>0</v>
      </c>
      <c r="L556" s="84" t="n"/>
    </row>
    <row r="557">
      <c r="A557" s="83" t="n">
        <v>45505</v>
      </c>
      <c r="B557" s="84" t="inlineStr">
        <is>
          <t>Warehouse A</t>
        </is>
      </c>
      <c r="C557" s="84" t="inlineStr">
        <is>
          <t>Early</t>
        </is>
      </c>
      <c r="D557" s="85" t="n">
        <v>171</v>
      </c>
      <c r="E557" s="85" t="n">
        <v>167</v>
      </c>
      <c r="F557" s="85" t="n">
        <v>431</v>
      </c>
      <c r="G557" s="85" t="n">
        <v>424</v>
      </c>
      <c r="H557" s="86" t="n">
        <v>15.9</v>
      </c>
      <c r="I557" s="85" t="n">
        <v>171</v>
      </c>
      <c r="J557" s="87" t="n">
        <v>612</v>
      </c>
      <c r="K557" s="88" t="n">
        <v>0</v>
      </c>
      <c r="L557" s="84" t="n"/>
    </row>
    <row r="558">
      <c r="A558" s="83" t="n">
        <v>45505</v>
      </c>
      <c r="B558" s="84" t="inlineStr">
        <is>
          <t>Warehouse B</t>
        </is>
      </c>
      <c r="C558" s="84" t="inlineStr">
        <is>
          <t>Late</t>
        </is>
      </c>
      <c r="D558" s="85" t="n">
        <v>119</v>
      </c>
      <c r="E558" s="85" t="n">
        <v>115</v>
      </c>
      <c r="F558" s="85" t="n">
        <v>313</v>
      </c>
      <c r="G558" s="85" t="n">
        <v>311</v>
      </c>
      <c r="H558" s="86" t="n">
        <v>9.9</v>
      </c>
      <c r="I558" s="85" t="n">
        <v>129</v>
      </c>
      <c r="J558" s="87" t="n">
        <v>389.2</v>
      </c>
      <c r="K558" s="88" t="n">
        <v>0</v>
      </c>
      <c r="L558" s="84" t="n"/>
    </row>
    <row r="559">
      <c r="A559" s="83" t="n">
        <v>45505</v>
      </c>
      <c r="B559" s="84" t="inlineStr">
        <is>
          <t>Production</t>
        </is>
      </c>
      <c r="C559" s="84" t="inlineStr">
        <is>
          <t>Night</t>
        </is>
      </c>
      <c r="D559" s="85" t="n">
        <v>78</v>
      </c>
      <c r="E559" s="85" t="n">
        <v>75</v>
      </c>
      <c r="F559" s="85" t="n">
        <v>202</v>
      </c>
      <c r="G559" s="85" t="n">
        <v>198</v>
      </c>
      <c r="H559" s="86" t="n">
        <v>6.7</v>
      </c>
      <c r="I559" s="85" t="n">
        <v>81</v>
      </c>
      <c r="J559" s="87" t="n">
        <v>261.75</v>
      </c>
      <c r="K559" s="88" t="n">
        <v>0</v>
      </c>
      <c r="L559" s="84" t="n"/>
    </row>
    <row r="560">
      <c r="A560" s="83" t="n">
        <v>45506</v>
      </c>
      <c r="B560" s="84" t="inlineStr">
        <is>
          <t>Warehouse A</t>
        </is>
      </c>
      <c r="C560" s="84" t="inlineStr">
        <is>
          <t>Early</t>
        </is>
      </c>
      <c r="D560" s="85" t="n">
        <v>183</v>
      </c>
      <c r="E560" s="85" t="n">
        <v>179</v>
      </c>
      <c r="F560" s="85" t="n">
        <v>495</v>
      </c>
      <c r="G560" s="85" t="n">
        <v>489</v>
      </c>
      <c r="H560" s="86" t="n">
        <v>16.7</v>
      </c>
      <c r="I560" s="85" t="n">
        <v>178</v>
      </c>
      <c r="J560" s="87" t="n">
        <v>645</v>
      </c>
      <c r="K560" s="88" t="n">
        <v>0</v>
      </c>
      <c r="L560" s="84" t="n"/>
    </row>
    <row r="561">
      <c r="A561" s="83" t="n">
        <v>45506</v>
      </c>
      <c r="B561" s="84" t="inlineStr">
        <is>
          <t>Warehouse B</t>
        </is>
      </c>
      <c r="C561" s="84" t="inlineStr">
        <is>
          <t>Late</t>
        </is>
      </c>
      <c r="D561" s="85" t="n">
        <v>133</v>
      </c>
      <c r="E561" s="85" t="n">
        <v>128</v>
      </c>
      <c r="F561" s="85" t="n">
        <v>352</v>
      </c>
      <c r="G561" s="85" t="n">
        <v>347</v>
      </c>
      <c r="H561" s="86" t="n">
        <v>11.4</v>
      </c>
      <c r="I561" s="85" t="n">
        <v>134</v>
      </c>
      <c r="J561" s="87" t="n">
        <v>445.55</v>
      </c>
      <c r="K561" s="88" t="n">
        <v>0</v>
      </c>
      <c r="L561" s="84" t="n"/>
    </row>
    <row r="562">
      <c r="A562" s="83" t="n">
        <v>45506</v>
      </c>
      <c r="B562" s="84" t="inlineStr">
        <is>
          <t>Production</t>
        </is>
      </c>
      <c r="C562" s="84" t="inlineStr">
        <is>
          <t>Night</t>
        </is>
      </c>
      <c r="D562" s="85" t="n">
        <v>92</v>
      </c>
      <c r="E562" s="85" t="n">
        <v>88</v>
      </c>
      <c r="F562" s="85" t="n">
        <v>228</v>
      </c>
      <c r="G562" s="85" t="n">
        <v>225</v>
      </c>
      <c r="H562" s="86" t="n">
        <v>8.199999999999999</v>
      </c>
      <c r="I562" s="85" t="n">
        <v>84</v>
      </c>
      <c r="J562" s="87" t="n">
        <v>318.1</v>
      </c>
      <c r="K562" s="88" t="n">
        <v>1</v>
      </c>
      <c r="L562" s="84" t="n"/>
    </row>
    <row r="563">
      <c r="A563" s="83" t="n">
        <v>45507</v>
      </c>
      <c r="B563" s="84" t="inlineStr">
        <is>
          <t>Warehouse A</t>
        </is>
      </c>
      <c r="C563" s="84" t="inlineStr">
        <is>
          <t>Early</t>
        </is>
      </c>
      <c r="D563" s="85" t="n">
        <v>119</v>
      </c>
      <c r="E563" s="85" t="n">
        <v>115</v>
      </c>
      <c r="F563" s="85" t="n">
        <v>318</v>
      </c>
      <c r="G563" s="85" t="n">
        <v>313</v>
      </c>
      <c r="H563" s="86" t="n">
        <v>10.2</v>
      </c>
      <c r="I563" s="85" t="n">
        <v>123</v>
      </c>
      <c r="J563" s="87" t="n">
        <v>398.65</v>
      </c>
      <c r="K563" s="88" t="n">
        <v>0</v>
      </c>
      <c r="L563" s="84" t="n"/>
    </row>
    <row r="564">
      <c r="A564" s="83" t="n">
        <v>45507</v>
      </c>
      <c r="B564" s="84" t="inlineStr">
        <is>
          <t>Warehouse B</t>
        </is>
      </c>
      <c r="C564" s="84" t="inlineStr">
        <is>
          <t>Late</t>
        </is>
      </c>
      <c r="D564" s="85" t="n">
        <v>96</v>
      </c>
      <c r="E564" s="85" t="n">
        <v>92</v>
      </c>
      <c r="F564" s="85" t="n">
        <v>245</v>
      </c>
      <c r="G564" s="85" t="n">
        <v>242</v>
      </c>
      <c r="H564" s="86" t="n">
        <v>8.300000000000001</v>
      </c>
      <c r="I564" s="85" t="n">
        <v>93</v>
      </c>
      <c r="J564" s="87" t="n">
        <v>323.85</v>
      </c>
      <c r="K564" s="88" t="n">
        <v>0</v>
      </c>
      <c r="L564" s="84" t="n"/>
    </row>
    <row r="565">
      <c r="A565" s="83" t="n">
        <v>45507</v>
      </c>
      <c r="B565" s="84" t="inlineStr">
        <is>
          <t>Production</t>
        </is>
      </c>
      <c r="C565" s="84" t="inlineStr">
        <is>
          <t>Night</t>
        </is>
      </c>
      <c r="D565" s="85" t="n">
        <v>62</v>
      </c>
      <c r="E565" s="85" t="n">
        <v>60</v>
      </c>
      <c r="F565" s="85" t="n">
        <v>167</v>
      </c>
      <c r="G565" s="85" t="n">
        <v>166</v>
      </c>
      <c r="H565" s="86" t="n">
        <v>5.3</v>
      </c>
      <c r="I565" s="85" t="n">
        <v>58</v>
      </c>
      <c r="J565" s="87" t="n">
        <v>207.25</v>
      </c>
      <c r="K565" s="88" t="n">
        <v>0</v>
      </c>
      <c r="L565" s="84" t="n"/>
    </row>
    <row r="566">
      <c r="A566" s="83" t="n">
        <v>45509</v>
      </c>
      <c r="B566" s="84" t="inlineStr">
        <is>
          <t>Warehouse A</t>
        </is>
      </c>
      <c r="C566" s="84" t="inlineStr">
        <is>
          <t>Early</t>
        </is>
      </c>
      <c r="D566" s="85" t="n">
        <v>200</v>
      </c>
      <c r="E566" s="85" t="n">
        <v>196</v>
      </c>
      <c r="F566" s="85" t="n">
        <v>552</v>
      </c>
      <c r="G566" s="85" t="n">
        <v>545</v>
      </c>
      <c r="H566" s="86" t="n">
        <v>17.8</v>
      </c>
      <c r="I566" s="85" t="n">
        <v>185</v>
      </c>
      <c r="J566" s="87" t="n">
        <v>690.7</v>
      </c>
      <c r="K566" s="88" t="n">
        <v>0</v>
      </c>
      <c r="L566" s="84" t="n"/>
    </row>
    <row r="567">
      <c r="A567" s="83" t="n">
        <v>45509</v>
      </c>
      <c r="B567" s="84" t="inlineStr">
        <is>
          <t>Warehouse B</t>
        </is>
      </c>
      <c r="C567" s="84" t="inlineStr">
        <is>
          <t>Late</t>
        </is>
      </c>
      <c r="D567" s="85" t="n">
        <v>151</v>
      </c>
      <c r="E567" s="85" t="n">
        <v>148</v>
      </c>
      <c r="F567" s="85" t="n">
        <v>376</v>
      </c>
      <c r="G567" s="85" t="n">
        <v>370</v>
      </c>
      <c r="H567" s="86" t="n">
        <v>12.8</v>
      </c>
      <c r="I567" s="85" t="n">
        <v>139</v>
      </c>
      <c r="J567" s="87" t="n">
        <v>501.35</v>
      </c>
      <c r="K567" s="88" t="n">
        <v>0</v>
      </c>
      <c r="L567" s="84" t="n"/>
    </row>
    <row r="568">
      <c r="A568" s="83" t="n">
        <v>45509</v>
      </c>
      <c r="B568" s="84" t="inlineStr">
        <is>
          <t>Production</t>
        </is>
      </c>
      <c r="C568" s="84" t="inlineStr">
        <is>
          <t>Night</t>
        </is>
      </c>
      <c r="D568" s="85" t="n">
        <v>92</v>
      </c>
      <c r="E568" s="85" t="n">
        <v>88</v>
      </c>
      <c r="F568" s="85" t="n">
        <v>234</v>
      </c>
      <c r="G568" s="85" t="n">
        <v>231</v>
      </c>
      <c r="H568" s="86" t="n">
        <v>7.9</v>
      </c>
      <c r="I568" s="85" t="n">
        <v>87</v>
      </c>
      <c r="J568" s="87" t="n">
        <v>308.65</v>
      </c>
      <c r="K568" s="88" t="n">
        <v>1</v>
      </c>
      <c r="L568" s="84" t="n"/>
    </row>
    <row r="569">
      <c r="A569" s="83" t="n">
        <v>45510</v>
      </c>
      <c r="B569" s="84" t="inlineStr">
        <is>
          <t>Warehouse A</t>
        </is>
      </c>
      <c r="C569" s="84" t="inlineStr">
        <is>
          <t>Early</t>
        </is>
      </c>
      <c r="D569" s="85" t="n">
        <v>190</v>
      </c>
      <c r="E569" s="85" t="n">
        <v>183</v>
      </c>
      <c r="F569" s="85" t="n">
        <v>460</v>
      </c>
      <c r="G569" s="85" t="n">
        <v>457</v>
      </c>
      <c r="H569" s="86" t="n">
        <v>15.6</v>
      </c>
      <c r="I569" s="85" t="n">
        <v>177</v>
      </c>
      <c r="J569" s="87" t="n">
        <v>614.9</v>
      </c>
      <c r="K569" s="88" t="n">
        <v>0</v>
      </c>
      <c r="L569" s="84" t="n"/>
    </row>
    <row r="570">
      <c r="A570" s="83" t="n">
        <v>45510</v>
      </c>
      <c r="B570" s="84" t="inlineStr">
        <is>
          <t>Warehouse B</t>
        </is>
      </c>
      <c r="C570" s="84" t="inlineStr">
        <is>
          <t>Late</t>
        </is>
      </c>
      <c r="D570" s="85" t="n">
        <v>137</v>
      </c>
      <c r="E570" s="85" t="n">
        <v>136</v>
      </c>
      <c r="F570" s="85" t="n">
        <v>352</v>
      </c>
      <c r="G570" s="85" t="n">
        <v>348</v>
      </c>
      <c r="H570" s="86" t="n">
        <v>12.2</v>
      </c>
      <c r="I570" s="85" t="n">
        <v>133</v>
      </c>
      <c r="J570" s="87" t="n">
        <v>473.35</v>
      </c>
      <c r="K570" s="88" t="n">
        <v>0</v>
      </c>
      <c r="L570" s="84" t="n"/>
    </row>
    <row r="571">
      <c r="A571" s="83" t="n">
        <v>45510</v>
      </c>
      <c r="B571" s="84" t="inlineStr">
        <is>
          <t>Production</t>
        </is>
      </c>
      <c r="C571" s="84" t="inlineStr">
        <is>
          <t>Night</t>
        </is>
      </c>
      <c r="D571" s="85" t="n">
        <v>83</v>
      </c>
      <c r="E571" s="85" t="n">
        <v>81</v>
      </c>
      <c r="F571" s="85" t="n">
        <v>220</v>
      </c>
      <c r="G571" s="85" t="n">
        <v>219</v>
      </c>
      <c r="H571" s="86" t="n">
        <v>7.4</v>
      </c>
      <c r="I571" s="85" t="n">
        <v>83</v>
      </c>
      <c r="J571" s="87" t="n">
        <v>287.05</v>
      </c>
      <c r="K571" s="88" t="n">
        <v>0</v>
      </c>
      <c r="L571" s="84" t="n"/>
    </row>
    <row r="572">
      <c r="A572" s="83" t="n">
        <v>45511</v>
      </c>
      <c r="B572" s="84" t="inlineStr">
        <is>
          <t>Warehouse A</t>
        </is>
      </c>
      <c r="C572" s="84" t="inlineStr">
        <is>
          <t>Early</t>
        </is>
      </c>
      <c r="D572" s="85" t="n">
        <v>177</v>
      </c>
      <c r="E572" s="85" t="n">
        <v>170</v>
      </c>
      <c r="F572" s="85" t="n">
        <v>435</v>
      </c>
      <c r="G572" s="85" t="n">
        <v>432</v>
      </c>
      <c r="H572" s="86" t="n">
        <v>14.8</v>
      </c>
      <c r="I572" s="85" t="n">
        <v>172</v>
      </c>
      <c r="J572" s="87" t="n">
        <v>581.25</v>
      </c>
      <c r="K572" s="88" t="n">
        <v>0</v>
      </c>
      <c r="L572" s="84" t="n"/>
    </row>
    <row r="573">
      <c r="A573" s="83" t="n">
        <v>45511</v>
      </c>
      <c r="B573" s="84" t="inlineStr">
        <is>
          <t>Warehouse B</t>
        </is>
      </c>
      <c r="C573" s="84" t="inlineStr">
        <is>
          <t>Late</t>
        </is>
      </c>
      <c r="D573" s="85" t="n">
        <v>134</v>
      </c>
      <c r="E573" s="85" t="n">
        <v>130</v>
      </c>
      <c r="F573" s="85" t="n">
        <v>327</v>
      </c>
      <c r="G573" s="85" t="n">
        <v>323</v>
      </c>
      <c r="H573" s="86" t="n">
        <v>12.2</v>
      </c>
      <c r="I573" s="85" t="n">
        <v>129</v>
      </c>
      <c r="J573" s="87" t="n">
        <v>471.4</v>
      </c>
      <c r="K573" s="88" t="n">
        <v>0</v>
      </c>
      <c r="L573" s="84" t="n"/>
    </row>
    <row r="574">
      <c r="A574" s="83" t="n">
        <v>45511</v>
      </c>
      <c r="B574" s="84" t="inlineStr">
        <is>
          <t>Production</t>
        </is>
      </c>
      <c r="C574" s="84" t="inlineStr">
        <is>
          <t>Night</t>
        </is>
      </c>
      <c r="D574" s="85" t="n">
        <v>77</v>
      </c>
      <c r="E574" s="85" t="n">
        <v>73</v>
      </c>
      <c r="F574" s="85" t="n">
        <v>206</v>
      </c>
      <c r="G574" s="85" t="n">
        <v>203</v>
      </c>
      <c r="H574" s="86" t="n">
        <v>6.9</v>
      </c>
      <c r="I574" s="85" t="n">
        <v>81</v>
      </c>
      <c r="J574" s="87" t="n">
        <v>267.4</v>
      </c>
      <c r="K574" s="88" t="n">
        <v>1</v>
      </c>
      <c r="L574" s="84" t="n"/>
    </row>
    <row r="575">
      <c r="A575" s="83" t="n">
        <v>45512</v>
      </c>
      <c r="B575" s="84" t="inlineStr">
        <is>
          <t>Warehouse A</t>
        </is>
      </c>
      <c r="C575" s="84" t="inlineStr">
        <is>
          <t>Early</t>
        </is>
      </c>
      <c r="D575" s="85" t="n">
        <v>171</v>
      </c>
      <c r="E575" s="85" t="n">
        <v>167</v>
      </c>
      <c r="F575" s="85" t="n">
        <v>433</v>
      </c>
      <c r="G575" s="85" t="n">
        <v>432</v>
      </c>
      <c r="H575" s="86" t="n">
        <v>16</v>
      </c>
      <c r="I575" s="85" t="n">
        <v>172</v>
      </c>
      <c r="J575" s="87" t="n">
        <v>615.15</v>
      </c>
      <c r="K575" s="88" t="n">
        <v>0</v>
      </c>
      <c r="L575" s="84" t="n"/>
    </row>
    <row r="576">
      <c r="A576" s="83" t="n">
        <v>45512</v>
      </c>
      <c r="B576" s="84" t="inlineStr">
        <is>
          <t>Warehouse B</t>
        </is>
      </c>
      <c r="C576" s="84" t="inlineStr">
        <is>
          <t>Late</t>
        </is>
      </c>
      <c r="D576" s="85" t="n">
        <v>139</v>
      </c>
      <c r="E576" s="85" t="n">
        <v>136</v>
      </c>
      <c r="F576" s="85" t="n">
        <v>342</v>
      </c>
      <c r="G576" s="85" t="n">
        <v>335</v>
      </c>
      <c r="H576" s="86" t="n">
        <v>12.8</v>
      </c>
      <c r="I576" s="85" t="n">
        <v>129</v>
      </c>
      <c r="J576" s="87" t="n">
        <v>493.55</v>
      </c>
      <c r="K576" s="88" t="n">
        <v>0</v>
      </c>
      <c r="L576" s="84" t="n"/>
    </row>
    <row r="577">
      <c r="A577" s="83" t="n">
        <v>45512</v>
      </c>
      <c r="B577" s="84" t="inlineStr">
        <is>
          <t>Production</t>
        </is>
      </c>
      <c r="C577" s="84" t="inlineStr">
        <is>
          <t>Night</t>
        </is>
      </c>
      <c r="D577" s="85" t="n">
        <v>85</v>
      </c>
      <c r="E577" s="85" t="n">
        <v>83</v>
      </c>
      <c r="F577" s="85" t="n">
        <v>212</v>
      </c>
      <c r="G577" s="85" t="n">
        <v>210</v>
      </c>
      <c r="H577" s="86" t="n">
        <v>7</v>
      </c>
      <c r="I577" s="85" t="n">
        <v>81</v>
      </c>
      <c r="J577" s="87" t="n">
        <v>275.75</v>
      </c>
      <c r="K577" s="88" t="n">
        <v>0</v>
      </c>
      <c r="L577" s="84" t="n"/>
    </row>
    <row r="578">
      <c r="A578" s="83" t="n">
        <v>45513</v>
      </c>
      <c r="B578" s="84" t="inlineStr">
        <is>
          <t>Warehouse A</t>
        </is>
      </c>
      <c r="C578" s="84" t="inlineStr">
        <is>
          <t>Early</t>
        </is>
      </c>
      <c r="D578" s="85" t="n">
        <v>177</v>
      </c>
      <c r="E578" s="85" t="n">
        <v>172</v>
      </c>
      <c r="F578" s="85" t="n">
        <v>428</v>
      </c>
      <c r="G578" s="85" t="n">
        <v>423</v>
      </c>
      <c r="H578" s="86" t="n">
        <v>15.9</v>
      </c>
      <c r="I578" s="85" t="n">
        <v>178</v>
      </c>
      <c r="J578" s="87" t="n">
        <v>615.9</v>
      </c>
      <c r="K578" s="88" t="n">
        <v>0</v>
      </c>
      <c r="L578" s="84" t="n"/>
    </row>
    <row r="579">
      <c r="A579" s="83" t="n">
        <v>45513</v>
      </c>
      <c r="B579" s="84" t="inlineStr">
        <is>
          <t>Warehouse B</t>
        </is>
      </c>
      <c r="C579" s="84" t="inlineStr">
        <is>
          <t>Late</t>
        </is>
      </c>
      <c r="D579" s="85" t="n">
        <v>129</v>
      </c>
      <c r="E579" s="85" t="n">
        <v>124</v>
      </c>
      <c r="F579" s="85" t="n">
        <v>349</v>
      </c>
      <c r="G579" s="85" t="n">
        <v>344</v>
      </c>
      <c r="H579" s="86" t="n">
        <v>12</v>
      </c>
      <c r="I579" s="85" t="n">
        <v>134</v>
      </c>
      <c r="J579" s="87" t="n">
        <v>461.85</v>
      </c>
      <c r="K579" s="88" t="n">
        <v>0</v>
      </c>
      <c r="L579" s="84" t="n"/>
    </row>
    <row r="580">
      <c r="A580" s="83" t="n">
        <v>45513</v>
      </c>
      <c r="B580" s="84" t="inlineStr">
        <is>
          <t>Production</t>
        </is>
      </c>
      <c r="C580" s="84" t="inlineStr">
        <is>
          <t>Night</t>
        </is>
      </c>
      <c r="D580" s="85" t="n">
        <v>87</v>
      </c>
      <c r="E580" s="85" t="n">
        <v>85</v>
      </c>
      <c r="F580" s="85" t="n">
        <v>224</v>
      </c>
      <c r="G580" s="85" t="n">
        <v>222</v>
      </c>
      <c r="H580" s="86" t="n">
        <v>7.5</v>
      </c>
      <c r="I580" s="85" t="n">
        <v>84</v>
      </c>
      <c r="J580" s="87" t="n">
        <v>292.8</v>
      </c>
      <c r="K580" s="88" t="n">
        <v>0</v>
      </c>
      <c r="L580" s="84" t="n"/>
    </row>
    <row r="581">
      <c r="A581" s="83" t="n">
        <v>45514</v>
      </c>
      <c r="B581" s="84" t="inlineStr">
        <is>
          <t>Warehouse A</t>
        </is>
      </c>
      <c r="C581" s="84" t="inlineStr">
        <is>
          <t>Early</t>
        </is>
      </c>
      <c r="D581" s="85" t="n">
        <v>114</v>
      </c>
      <c r="E581" s="85" t="n">
        <v>110</v>
      </c>
      <c r="F581" s="85" t="n">
        <v>292</v>
      </c>
      <c r="G581" s="85" t="n">
        <v>287</v>
      </c>
      <c r="H581" s="86" t="n">
        <v>9.4</v>
      </c>
      <c r="I581" s="85" t="n">
        <v>124</v>
      </c>
      <c r="J581" s="87" t="n">
        <v>370.2</v>
      </c>
      <c r="K581" s="88" t="n">
        <v>0</v>
      </c>
      <c r="L581" s="84" t="n"/>
    </row>
    <row r="582">
      <c r="A582" s="83" t="n">
        <v>45514</v>
      </c>
      <c r="B582" s="84" t="inlineStr">
        <is>
          <t>Warehouse B</t>
        </is>
      </c>
      <c r="C582" s="84" t="inlineStr">
        <is>
          <t>Late</t>
        </is>
      </c>
      <c r="D582" s="85" t="n">
        <v>91</v>
      </c>
      <c r="E582" s="85" t="n">
        <v>90</v>
      </c>
      <c r="F582" s="85" t="n">
        <v>242</v>
      </c>
      <c r="G582" s="85" t="n">
        <v>237</v>
      </c>
      <c r="H582" s="86" t="n">
        <v>7.6</v>
      </c>
      <c r="I582" s="85" t="n">
        <v>93</v>
      </c>
      <c r="J582" s="87" t="n">
        <v>298.55</v>
      </c>
      <c r="K582" s="88" t="n">
        <v>0</v>
      </c>
      <c r="L582" s="84" t="n"/>
    </row>
    <row r="583">
      <c r="A583" s="83" t="n">
        <v>45514</v>
      </c>
      <c r="B583" s="84" t="inlineStr">
        <is>
          <t>Production</t>
        </is>
      </c>
      <c r="C583" s="84" t="inlineStr">
        <is>
          <t>Night</t>
        </is>
      </c>
      <c r="D583" s="85" t="n">
        <v>61</v>
      </c>
      <c r="E583" s="85" t="n">
        <v>61</v>
      </c>
      <c r="F583" s="85" t="n">
        <v>150</v>
      </c>
      <c r="G583" s="85" t="n">
        <v>149</v>
      </c>
      <c r="H583" s="86" t="n">
        <v>5.4</v>
      </c>
      <c r="I583" s="85" t="n">
        <v>58</v>
      </c>
      <c r="J583" s="87" t="n">
        <v>209.75</v>
      </c>
      <c r="K583" s="88" t="n">
        <v>0</v>
      </c>
      <c r="L583" s="84" t="n"/>
    </row>
    <row r="584">
      <c r="A584" s="83" t="n">
        <v>45516</v>
      </c>
      <c r="B584" s="84" t="inlineStr">
        <is>
          <t>Warehouse A</t>
        </is>
      </c>
      <c r="C584" s="84" t="inlineStr">
        <is>
          <t>Early</t>
        </is>
      </c>
      <c r="D584" s="85" t="n">
        <v>197</v>
      </c>
      <c r="E584" s="85" t="n">
        <v>189</v>
      </c>
      <c r="F584" s="85" t="n">
        <v>503</v>
      </c>
      <c r="G584" s="85" t="n">
        <v>495</v>
      </c>
      <c r="H584" s="86" t="n">
        <v>17.5</v>
      </c>
      <c r="I584" s="85" t="n">
        <v>185</v>
      </c>
      <c r="J584" s="87" t="n">
        <v>679.3</v>
      </c>
      <c r="K584" s="88" t="n">
        <v>1</v>
      </c>
      <c r="L584" s="84" t="n"/>
    </row>
    <row r="585">
      <c r="A585" s="83" t="n">
        <v>45516</v>
      </c>
      <c r="B585" s="84" t="inlineStr">
        <is>
          <t>Warehouse B</t>
        </is>
      </c>
      <c r="C585" s="84" t="inlineStr">
        <is>
          <t>Late</t>
        </is>
      </c>
      <c r="D585" s="85" t="n">
        <v>144</v>
      </c>
      <c r="E585" s="85" t="n">
        <v>143</v>
      </c>
      <c r="F585" s="85" t="n">
        <v>353</v>
      </c>
      <c r="G585" s="85" t="n">
        <v>344</v>
      </c>
      <c r="H585" s="86" t="n">
        <v>11.9</v>
      </c>
      <c r="I585" s="85" t="n">
        <v>139</v>
      </c>
      <c r="J585" s="87" t="n">
        <v>468.45</v>
      </c>
      <c r="K585" s="88" t="n">
        <v>0</v>
      </c>
      <c r="L585" s="84" t="n"/>
    </row>
    <row r="586">
      <c r="A586" s="83" t="n">
        <v>45516</v>
      </c>
      <c r="B586" s="84" t="inlineStr">
        <is>
          <t>Production</t>
        </is>
      </c>
      <c r="C586" s="84" t="inlineStr">
        <is>
          <t>Night</t>
        </is>
      </c>
      <c r="D586" s="85" t="n">
        <v>86</v>
      </c>
      <c r="E586" s="85" t="n">
        <v>84</v>
      </c>
      <c r="F586" s="85" t="n">
        <v>217</v>
      </c>
      <c r="G586" s="85" t="n">
        <v>214</v>
      </c>
      <c r="H586" s="86" t="n">
        <v>7.3</v>
      </c>
      <c r="I586" s="85" t="n">
        <v>88</v>
      </c>
      <c r="J586" s="87" t="n">
        <v>285.85</v>
      </c>
      <c r="K586" s="88" t="n">
        <v>0</v>
      </c>
      <c r="L586" s="84" t="n"/>
    </row>
    <row r="587">
      <c r="A587" s="83" t="n">
        <v>45517</v>
      </c>
      <c r="B587" s="84" t="inlineStr">
        <is>
          <t>Warehouse A</t>
        </is>
      </c>
      <c r="C587" s="84" t="inlineStr">
        <is>
          <t>Early</t>
        </is>
      </c>
      <c r="D587" s="85" t="n">
        <v>186</v>
      </c>
      <c r="E587" s="85" t="n">
        <v>176</v>
      </c>
      <c r="F587" s="85" t="n">
        <v>519</v>
      </c>
      <c r="G587" s="85" t="n">
        <v>511</v>
      </c>
      <c r="H587" s="86" t="n">
        <v>15.9</v>
      </c>
      <c r="I587" s="85" t="n">
        <v>177</v>
      </c>
      <c r="J587" s="87" t="n">
        <v>621.75</v>
      </c>
      <c r="K587" s="88" t="n">
        <v>0</v>
      </c>
      <c r="L587" s="84" t="n"/>
    </row>
    <row r="588">
      <c r="A588" s="83" t="n">
        <v>45517</v>
      </c>
      <c r="B588" s="84" t="inlineStr">
        <is>
          <t>Warehouse B</t>
        </is>
      </c>
      <c r="C588" s="84" t="inlineStr">
        <is>
          <t>Late</t>
        </is>
      </c>
      <c r="D588" s="85" t="n">
        <v>133</v>
      </c>
      <c r="E588" s="85" t="n">
        <v>128</v>
      </c>
      <c r="F588" s="85" t="n">
        <v>354</v>
      </c>
      <c r="G588" s="85" t="n">
        <v>349</v>
      </c>
      <c r="H588" s="86" t="n">
        <v>12</v>
      </c>
      <c r="I588" s="85" t="n">
        <v>133</v>
      </c>
      <c r="J588" s="87" t="n">
        <v>464.45</v>
      </c>
      <c r="K588" s="88" t="n">
        <v>0</v>
      </c>
      <c r="L588" s="84" t="n"/>
    </row>
    <row r="589">
      <c r="A589" s="83" t="n">
        <v>45517</v>
      </c>
      <c r="B589" s="84" t="inlineStr">
        <is>
          <t>Production</t>
        </is>
      </c>
      <c r="C589" s="84" t="inlineStr">
        <is>
          <t>Night</t>
        </is>
      </c>
      <c r="D589" s="85" t="n">
        <v>86</v>
      </c>
      <c r="E589" s="85" t="n">
        <v>81</v>
      </c>
      <c r="F589" s="85" t="n">
        <v>226</v>
      </c>
      <c r="G589" s="85" t="n">
        <v>225</v>
      </c>
      <c r="H589" s="86" t="n">
        <v>7</v>
      </c>
      <c r="I589" s="85" t="n">
        <v>84</v>
      </c>
      <c r="J589" s="87" t="n">
        <v>276.4</v>
      </c>
      <c r="K589" s="88" t="n">
        <v>0</v>
      </c>
      <c r="L589" s="84" t="n"/>
    </row>
    <row r="590">
      <c r="A590" s="83" t="n">
        <v>45518</v>
      </c>
      <c r="B590" s="84" t="inlineStr">
        <is>
          <t>Warehouse A</t>
        </is>
      </c>
      <c r="C590" s="84" t="inlineStr">
        <is>
          <t>Early</t>
        </is>
      </c>
      <c r="D590" s="85" t="n">
        <v>177</v>
      </c>
      <c r="E590" s="85" t="n">
        <v>174</v>
      </c>
      <c r="F590" s="85" t="n">
        <v>485</v>
      </c>
      <c r="G590" s="85" t="n">
        <v>483</v>
      </c>
      <c r="H590" s="86" t="n">
        <v>14.7</v>
      </c>
      <c r="I590" s="85" t="n">
        <v>172</v>
      </c>
      <c r="J590" s="87" t="n">
        <v>578.1</v>
      </c>
      <c r="K590" s="88" t="n">
        <v>0</v>
      </c>
      <c r="L590" s="84" t="n"/>
    </row>
    <row r="591">
      <c r="A591" s="83" t="n">
        <v>45518</v>
      </c>
      <c r="B591" s="84" t="inlineStr">
        <is>
          <t>Warehouse B</t>
        </is>
      </c>
      <c r="C591" s="84" t="inlineStr">
        <is>
          <t>Late</t>
        </is>
      </c>
      <c r="D591" s="85" t="n">
        <v>129</v>
      </c>
      <c r="E591" s="85" t="n">
        <v>125</v>
      </c>
      <c r="F591" s="85" t="n">
        <v>312</v>
      </c>
      <c r="G591" s="85" t="n">
        <v>312</v>
      </c>
      <c r="H591" s="86" t="n">
        <v>11.7</v>
      </c>
      <c r="I591" s="85" t="n">
        <v>129</v>
      </c>
      <c r="J591" s="87" t="n">
        <v>452.4</v>
      </c>
      <c r="K591" s="88" t="n">
        <v>0</v>
      </c>
      <c r="L591" s="84" t="n"/>
    </row>
    <row r="592">
      <c r="A592" s="83" t="n">
        <v>45518</v>
      </c>
      <c r="B592" s="84" t="inlineStr">
        <is>
          <t>Production</t>
        </is>
      </c>
      <c r="C592" s="84" t="inlineStr">
        <is>
          <t>Night</t>
        </is>
      </c>
      <c r="D592" s="85" t="n">
        <v>80</v>
      </c>
      <c r="E592" s="85" t="n">
        <v>77</v>
      </c>
      <c r="F592" s="85" t="n">
        <v>218</v>
      </c>
      <c r="G592" s="85" t="n">
        <v>216</v>
      </c>
      <c r="H592" s="86" t="n">
        <v>7</v>
      </c>
      <c r="I592" s="85" t="n">
        <v>81</v>
      </c>
      <c r="J592" s="87" t="n">
        <v>272.5</v>
      </c>
      <c r="K592" s="88" t="n">
        <v>0</v>
      </c>
      <c r="L592" s="84" t="n"/>
    </row>
    <row r="593">
      <c r="A593" s="83" t="n">
        <v>45519</v>
      </c>
      <c r="B593" s="84" t="inlineStr">
        <is>
          <t>Warehouse A</t>
        </is>
      </c>
      <c r="C593" s="84" t="inlineStr">
        <is>
          <t>Early</t>
        </is>
      </c>
      <c r="D593" s="85" t="n">
        <v>170</v>
      </c>
      <c r="E593" s="85" t="n">
        <v>167</v>
      </c>
      <c r="F593" s="85" t="n">
        <v>452</v>
      </c>
      <c r="G593" s="85" t="n">
        <v>448</v>
      </c>
      <c r="H593" s="86" t="n">
        <v>15.7</v>
      </c>
      <c r="I593" s="85" t="n">
        <v>172</v>
      </c>
      <c r="J593" s="87" t="n">
        <v>605.05</v>
      </c>
      <c r="K593" s="88" t="n">
        <v>0</v>
      </c>
      <c r="L593" s="84" t="n"/>
    </row>
    <row r="594">
      <c r="A594" s="83" t="n">
        <v>45519</v>
      </c>
      <c r="B594" s="84" t="inlineStr">
        <is>
          <t>Warehouse B</t>
        </is>
      </c>
      <c r="C594" s="84" t="inlineStr">
        <is>
          <t>Late</t>
        </is>
      </c>
      <c r="D594" s="85" t="n">
        <v>130</v>
      </c>
      <c r="E594" s="85" t="n">
        <v>126</v>
      </c>
      <c r="F594" s="85" t="n">
        <v>343</v>
      </c>
      <c r="G594" s="85" t="n">
        <v>339</v>
      </c>
      <c r="H594" s="86" t="n">
        <v>11.2</v>
      </c>
      <c r="I594" s="85" t="n">
        <v>129</v>
      </c>
      <c r="J594" s="87" t="n">
        <v>437.3</v>
      </c>
      <c r="K594" s="88" t="n">
        <v>0</v>
      </c>
      <c r="L594" s="84" t="n"/>
    </row>
    <row r="595">
      <c r="A595" s="83" t="n">
        <v>45519</v>
      </c>
      <c r="B595" s="84" t="inlineStr">
        <is>
          <t>Production</t>
        </is>
      </c>
      <c r="C595" s="84" t="inlineStr">
        <is>
          <t>Night</t>
        </is>
      </c>
      <c r="D595" s="85" t="n">
        <v>81</v>
      </c>
      <c r="E595" s="85" t="n">
        <v>79</v>
      </c>
      <c r="F595" s="85" t="n">
        <v>225</v>
      </c>
      <c r="G595" s="85" t="n">
        <v>224</v>
      </c>
      <c r="H595" s="86" t="n">
        <v>7.2</v>
      </c>
      <c r="I595" s="85" t="n">
        <v>81</v>
      </c>
      <c r="J595" s="87" t="n">
        <v>279.45</v>
      </c>
      <c r="K595" s="88" t="n">
        <v>0</v>
      </c>
      <c r="L595" s="84" t="n"/>
    </row>
    <row r="596">
      <c r="A596" s="83" t="n">
        <v>45520</v>
      </c>
      <c r="B596" s="84" t="inlineStr">
        <is>
          <t>Warehouse A</t>
        </is>
      </c>
      <c r="C596" s="84" t="inlineStr">
        <is>
          <t>Early</t>
        </is>
      </c>
      <c r="D596" s="85" t="n">
        <v>169</v>
      </c>
      <c r="E596" s="85" t="n">
        <v>159</v>
      </c>
      <c r="F596" s="85" t="n">
        <v>447</v>
      </c>
      <c r="G596" s="85" t="n">
        <v>442</v>
      </c>
      <c r="H596" s="86" t="n">
        <v>14.8</v>
      </c>
      <c r="I596" s="85" t="n">
        <v>179</v>
      </c>
      <c r="J596" s="87" t="n">
        <v>576.05</v>
      </c>
      <c r="K596" s="88" t="n">
        <v>0</v>
      </c>
      <c r="L596" s="84" t="n"/>
    </row>
    <row r="597">
      <c r="A597" s="83" t="n">
        <v>45520</v>
      </c>
      <c r="B597" s="84" t="inlineStr">
        <is>
          <t>Warehouse B</t>
        </is>
      </c>
      <c r="C597" s="84" t="inlineStr">
        <is>
          <t>Late</t>
        </is>
      </c>
      <c r="D597" s="85" t="n">
        <v>140</v>
      </c>
      <c r="E597" s="85" t="n">
        <v>138</v>
      </c>
      <c r="F597" s="85" t="n">
        <v>348</v>
      </c>
      <c r="G597" s="85" t="n">
        <v>345</v>
      </c>
      <c r="H597" s="86" t="n">
        <v>12.5</v>
      </c>
      <c r="I597" s="85" t="n">
        <v>134</v>
      </c>
      <c r="J597" s="87" t="n">
        <v>484.75</v>
      </c>
      <c r="K597" s="88" t="n">
        <v>0</v>
      </c>
      <c r="L597" s="84" t="n"/>
    </row>
    <row r="598">
      <c r="A598" s="83" t="n">
        <v>45520</v>
      </c>
      <c r="B598" s="84" t="inlineStr">
        <is>
          <t>Production</t>
        </is>
      </c>
      <c r="C598" s="84" t="inlineStr">
        <is>
          <t>Night</t>
        </is>
      </c>
      <c r="D598" s="85" t="n">
        <v>92</v>
      </c>
      <c r="E598" s="85" t="n">
        <v>88</v>
      </c>
      <c r="F598" s="85" t="n">
        <v>247</v>
      </c>
      <c r="G598" s="85" t="n">
        <v>245</v>
      </c>
      <c r="H598" s="86" t="n">
        <v>8.5</v>
      </c>
      <c r="I598" s="85" t="n">
        <v>84</v>
      </c>
      <c r="J598" s="87" t="n">
        <v>327.55</v>
      </c>
      <c r="K598" s="88" t="n">
        <v>0</v>
      </c>
      <c r="L598" s="84" t="n"/>
    </row>
    <row r="599">
      <c r="A599" s="83" t="n">
        <v>45521</v>
      </c>
      <c r="B599" s="84" t="inlineStr">
        <is>
          <t>Warehouse A</t>
        </is>
      </c>
      <c r="C599" s="84" t="inlineStr">
        <is>
          <t>Early</t>
        </is>
      </c>
      <c r="D599" s="85" t="n">
        <v>115</v>
      </c>
      <c r="E599" s="85" t="n">
        <v>110</v>
      </c>
      <c r="F599" s="85" t="n">
        <v>281</v>
      </c>
      <c r="G599" s="85" t="n">
        <v>275</v>
      </c>
      <c r="H599" s="86" t="n">
        <v>9.9</v>
      </c>
      <c r="I599" s="85" t="n">
        <v>124</v>
      </c>
      <c r="J599" s="87" t="n">
        <v>386.6</v>
      </c>
      <c r="K599" s="88" t="n">
        <v>0</v>
      </c>
      <c r="L599" s="84" t="n"/>
    </row>
    <row r="600">
      <c r="A600" s="83" t="n">
        <v>45521</v>
      </c>
      <c r="B600" s="84" t="inlineStr">
        <is>
          <t>Warehouse B</t>
        </is>
      </c>
      <c r="C600" s="84" t="inlineStr">
        <is>
          <t>Late</t>
        </is>
      </c>
      <c r="D600" s="85" t="n">
        <v>101</v>
      </c>
      <c r="E600" s="85" t="n">
        <v>96</v>
      </c>
      <c r="F600" s="85" t="n">
        <v>274</v>
      </c>
      <c r="G600" s="85" t="n">
        <v>271</v>
      </c>
      <c r="H600" s="86" t="n">
        <v>8.6</v>
      </c>
      <c r="I600" s="85" t="n">
        <v>93</v>
      </c>
      <c r="J600" s="87" t="n">
        <v>336.55</v>
      </c>
      <c r="K600" s="88" t="n">
        <v>0</v>
      </c>
      <c r="L600" s="84" t="n"/>
    </row>
    <row r="601">
      <c r="A601" s="83" t="n">
        <v>45521</v>
      </c>
      <c r="B601" s="84" t="inlineStr">
        <is>
          <t>Production</t>
        </is>
      </c>
      <c r="C601" s="84" t="inlineStr">
        <is>
          <t>Night</t>
        </is>
      </c>
      <c r="D601" s="85" t="n">
        <v>57</v>
      </c>
      <c r="E601" s="85" t="n">
        <v>57</v>
      </c>
      <c r="F601" s="85" t="n">
        <v>150</v>
      </c>
      <c r="G601" s="85" t="n">
        <v>147</v>
      </c>
      <c r="H601" s="86" t="n">
        <v>4.8</v>
      </c>
      <c r="I601" s="85" t="n">
        <v>58</v>
      </c>
      <c r="J601" s="87" t="n">
        <v>188.25</v>
      </c>
      <c r="K601" s="88" t="n">
        <v>0</v>
      </c>
      <c r="L601" s="84" t="n"/>
    </row>
    <row r="602">
      <c r="A602" s="83" t="n">
        <v>45523</v>
      </c>
      <c r="B602" s="84" t="inlineStr">
        <is>
          <t>Warehouse A</t>
        </is>
      </c>
      <c r="C602" s="84" t="inlineStr">
        <is>
          <t>Early</t>
        </is>
      </c>
      <c r="D602" s="85" t="n">
        <v>192</v>
      </c>
      <c r="E602" s="85" t="n">
        <v>187</v>
      </c>
      <c r="F602" s="85" t="n">
        <v>499</v>
      </c>
      <c r="G602" s="85" t="n">
        <v>492</v>
      </c>
      <c r="H602" s="86" t="n">
        <v>16.7</v>
      </c>
      <c r="I602" s="85" t="n">
        <v>186</v>
      </c>
      <c r="J602" s="87" t="n">
        <v>650.85</v>
      </c>
      <c r="K602" s="88" t="n">
        <v>0</v>
      </c>
      <c r="L602" s="84" t="n"/>
    </row>
    <row r="603">
      <c r="A603" s="83" t="n">
        <v>45523</v>
      </c>
      <c r="B603" s="84" t="inlineStr">
        <is>
          <t>Warehouse B</t>
        </is>
      </c>
      <c r="C603" s="84" t="inlineStr">
        <is>
          <t>Late</t>
        </is>
      </c>
      <c r="D603" s="85" t="n">
        <v>151</v>
      </c>
      <c r="E603" s="85" t="n">
        <v>147</v>
      </c>
      <c r="F603" s="85" t="n">
        <v>393</v>
      </c>
      <c r="G603" s="85" t="n">
        <v>386</v>
      </c>
      <c r="H603" s="86" t="n">
        <v>12.5</v>
      </c>
      <c r="I603" s="85" t="n">
        <v>139</v>
      </c>
      <c r="J603" s="87" t="n">
        <v>491.9</v>
      </c>
      <c r="K603" s="88" t="n">
        <v>0</v>
      </c>
      <c r="L603" s="84" t="n"/>
    </row>
    <row r="604">
      <c r="A604" s="83" t="n">
        <v>45523</v>
      </c>
      <c r="B604" s="84" t="inlineStr">
        <is>
          <t>Production</t>
        </is>
      </c>
      <c r="C604" s="84" t="inlineStr">
        <is>
          <t>Night</t>
        </is>
      </c>
      <c r="D604" s="85" t="n">
        <v>89</v>
      </c>
      <c r="E604" s="85" t="n">
        <v>86</v>
      </c>
      <c r="F604" s="85" t="n">
        <v>227</v>
      </c>
      <c r="G604" s="85" t="n">
        <v>224</v>
      </c>
      <c r="H604" s="86" t="n">
        <v>7.7</v>
      </c>
      <c r="I604" s="85" t="n">
        <v>88</v>
      </c>
      <c r="J604" s="87" t="n">
        <v>300.4</v>
      </c>
      <c r="K604" s="88" t="n">
        <v>0</v>
      </c>
      <c r="L604" s="84" t="n"/>
    </row>
    <row r="605">
      <c r="A605" s="83" t="n">
        <v>45524</v>
      </c>
      <c r="B605" s="84" t="inlineStr">
        <is>
          <t>Warehouse A</t>
        </is>
      </c>
      <c r="C605" s="84" t="inlineStr">
        <is>
          <t>Early</t>
        </is>
      </c>
      <c r="D605" s="85" t="n">
        <v>177</v>
      </c>
      <c r="E605" s="85" t="n">
        <v>164</v>
      </c>
      <c r="F605" s="85" t="n">
        <v>490</v>
      </c>
      <c r="G605" s="85" t="n">
        <v>488</v>
      </c>
      <c r="H605" s="86" t="n">
        <v>14.9</v>
      </c>
      <c r="I605" s="85" t="n">
        <v>177</v>
      </c>
      <c r="J605" s="87" t="n">
        <v>584.4</v>
      </c>
      <c r="K605" s="88" t="n">
        <v>0</v>
      </c>
      <c r="L605" s="84" t="n"/>
    </row>
    <row r="606">
      <c r="A606" s="83" t="n">
        <v>45524</v>
      </c>
      <c r="B606" s="84" t="inlineStr">
        <is>
          <t>Warehouse B</t>
        </is>
      </c>
      <c r="C606" s="84" t="inlineStr">
        <is>
          <t>Late</t>
        </is>
      </c>
      <c r="D606" s="85" t="n">
        <v>145</v>
      </c>
      <c r="E606" s="85" t="n">
        <v>143</v>
      </c>
      <c r="F606" s="85" t="n">
        <v>356</v>
      </c>
      <c r="G606" s="85" t="n">
        <v>351</v>
      </c>
      <c r="H606" s="86" t="n">
        <v>12.8</v>
      </c>
      <c r="I606" s="85" t="n">
        <v>133</v>
      </c>
      <c r="J606" s="87" t="n">
        <v>497.45</v>
      </c>
      <c r="K606" s="88" t="n">
        <v>0</v>
      </c>
      <c r="L606" s="84" t="n"/>
    </row>
    <row r="607">
      <c r="A607" s="83" t="n">
        <v>45524</v>
      </c>
      <c r="B607" s="84" t="inlineStr">
        <is>
          <t>Production</t>
        </is>
      </c>
      <c r="C607" s="84" t="inlineStr">
        <is>
          <t>Night</t>
        </is>
      </c>
      <c r="D607" s="85" t="n">
        <v>88</v>
      </c>
      <c r="E607" s="85" t="n">
        <v>84</v>
      </c>
      <c r="F607" s="85" t="n">
        <v>241</v>
      </c>
      <c r="G607" s="85" t="n">
        <v>240</v>
      </c>
      <c r="H607" s="86" t="n">
        <v>7.5</v>
      </c>
      <c r="I607" s="85" t="n">
        <v>84</v>
      </c>
      <c r="J607" s="87" t="n">
        <v>293.45</v>
      </c>
      <c r="K607" s="88" t="n">
        <v>0</v>
      </c>
      <c r="L607" s="84" t="n"/>
    </row>
    <row r="608">
      <c r="A608" s="83" t="n">
        <v>45525</v>
      </c>
      <c r="B608" s="84" t="inlineStr">
        <is>
          <t>Warehouse A</t>
        </is>
      </c>
      <c r="C608" s="84" t="inlineStr">
        <is>
          <t>Early</t>
        </is>
      </c>
      <c r="D608" s="85" t="n">
        <v>176</v>
      </c>
      <c r="E608" s="85" t="n">
        <v>171</v>
      </c>
      <c r="F608" s="85" t="n">
        <v>443</v>
      </c>
      <c r="G608" s="85" t="n">
        <v>440</v>
      </c>
      <c r="H608" s="86" t="n">
        <v>15.7</v>
      </c>
      <c r="I608" s="85" t="n">
        <v>172</v>
      </c>
      <c r="J608" s="87" t="n">
        <v>608.95</v>
      </c>
      <c r="K608" s="88" t="n">
        <v>0</v>
      </c>
      <c r="L608" s="84" t="n"/>
    </row>
    <row r="609">
      <c r="A609" s="83" t="n">
        <v>45525</v>
      </c>
      <c r="B609" s="84" t="inlineStr">
        <is>
          <t>Warehouse B</t>
        </is>
      </c>
      <c r="C609" s="84" t="inlineStr">
        <is>
          <t>Late</t>
        </is>
      </c>
      <c r="D609" s="85" t="n">
        <v>141</v>
      </c>
      <c r="E609" s="85" t="n">
        <v>132</v>
      </c>
      <c r="F609" s="85" t="n">
        <v>367</v>
      </c>
      <c r="G609" s="85" t="n">
        <v>359</v>
      </c>
      <c r="H609" s="86" t="n">
        <v>12</v>
      </c>
      <c r="I609" s="85" t="n">
        <v>129</v>
      </c>
      <c r="J609" s="87" t="n">
        <v>469.65</v>
      </c>
      <c r="K609" s="88" t="n">
        <v>0</v>
      </c>
      <c r="L609" s="84" t="n"/>
    </row>
    <row r="610">
      <c r="A610" s="83" t="n">
        <v>45525</v>
      </c>
      <c r="B610" s="84" t="inlineStr">
        <is>
          <t>Production</t>
        </is>
      </c>
      <c r="C610" s="84" t="inlineStr">
        <is>
          <t>Night</t>
        </is>
      </c>
      <c r="D610" s="85" t="n">
        <v>75</v>
      </c>
      <c r="E610" s="85" t="n">
        <v>71</v>
      </c>
      <c r="F610" s="85" t="n">
        <v>197</v>
      </c>
      <c r="G610" s="85" t="n">
        <v>195</v>
      </c>
      <c r="H610" s="86" t="n">
        <v>6.4</v>
      </c>
      <c r="I610" s="85" t="n">
        <v>81</v>
      </c>
      <c r="J610" s="87" t="n">
        <v>250.35</v>
      </c>
      <c r="K610" s="88" t="n">
        <v>0</v>
      </c>
      <c r="L610" s="84" t="n"/>
    </row>
    <row r="611">
      <c r="A611" s="83" t="n">
        <v>45526</v>
      </c>
      <c r="B611" s="84" t="inlineStr">
        <is>
          <t>Warehouse A</t>
        </is>
      </c>
      <c r="C611" s="84" t="inlineStr">
        <is>
          <t>Early</t>
        </is>
      </c>
      <c r="D611" s="85" t="n">
        <v>180</v>
      </c>
      <c r="E611" s="85" t="n">
        <v>175</v>
      </c>
      <c r="F611" s="85" t="n">
        <v>493</v>
      </c>
      <c r="G611" s="85" t="n">
        <v>485</v>
      </c>
      <c r="H611" s="86" t="n">
        <v>15.1</v>
      </c>
      <c r="I611" s="85" t="n">
        <v>172</v>
      </c>
      <c r="J611" s="87" t="n">
        <v>592.65</v>
      </c>
      <c r="K611" s="88" t="n">
        <v>0</v>
      </c>
      <c r="L611" s="84" t="n"/>
    </row>
    <row r="612">
      <c r="A612" s="83" t="n">
        <v>45526</v>
      </c>
      <c r="B612" s="84" t="inlineStr">
        <is>
          <t>Warehouse B</t>
        </is>
      </c>
      <c r="C612" s="84" t="inlineStr">
        <is>
          <t>Late</t>
        </is>
      </c>
      <c r="D612" s="85" t="n">
        <v>117</v>
      </c>
      <c r="E612" s="85" t="n">
        <v>115</v>
      </c>
      <c r="F612" s="85" t="n">
        <v>290</v>
      </c>
      <c r="G612" s="85" t="n">
        <v>288</v>
      </c>
      <c r="H612" s="86" t="n">
        <v>9.9</v>
      </c>
      <c r="I612" s="85" t="n">
        <v>129</v>
      </c>
      <c r="J612" s="87" t="n">
        <v>387.9</v>
      </c>
      <c r="K612" s="88" t="n">
        <v>0</v>
      </c>
      <c r="L612" s="84" t="n"/>
    </row>
    <row r="613">
      <c r="A613" s="83" t="n">
        <v>45526</v>
      </c>
      <c r="B613" s="84" t="inlineStr">
        <is>
          <t>Production</t>
        </is>
      </c>
      <c r="C613" s="84" t="inlineStr">
        <is>
          <t>Night</t>
        </is>
      </c>
      <c r="D613" s="85" t="n">
        <v>78</v>
      </c>
      <c r="E613" s="85" t="n">
        <v>75</v>
      </c>
      <c r="F613" s="85" t="n">
        <v>209</v>
      </c>
      <c r="G613" s="85" t="n">
        <v>208</v>
      </c>
      <c r="H613" s="86" t="n">
        <v>7</v>
      </c>
      <c r="I613" s="85" t="n">
        <v>81</v>
      </c>
      <c r="J613" s="87" t="n">
        <v>271.2</v>
      </c>
      <c r="K613" s="88" t="n">
        <v>0</v>
      </c>
      <c r="L613" s="84" t="n"/>
    </row>
    <row r="614">
      <c r="A614" s="83" t="n">
        <v>45527</v>
      </c>
      <c r="B614" s="84" t="inlineStr">
        <is>
          <t>Warehouse A</t>
        </is>
      </c>
      <c r="C614" s="84" t="inlineStr">
        <is>
          <t>Early</t>
        </is>
      </c>
      <c r="D614" s="85" t="n">
        <v>162</v>
      </c>
      <c r="E614" s="85" t="n">
        <v>157</v>
      </c>
      <c r="F614" s="85" t="n">
        <v>445</v>
      </c>
      <c r="G614" s="85" t="n">
        <v>438</v>
      </c>
      <c r="H614" s="86" t="n">
        <v>13.7</v>
      </c>
      <c r="I614" s="85" t="n">
        <v>179</v>
      </c>
      <c r="J614" s="87" t="n">
        <v>536.85</v>
      </c>
      <c r="K614" s="88" t="n">
        <v>0</v>
      </c>
      <c r="L614" s="84" t="n"/>
    </row>
    <row r="615">
      <c r="A615" s="83" t="n">
        <v>45527</v>
      </c>
      <c r="B615" s="84" t="inlineStr">
        <is>
          <t>Warehouse B</t>
        </is>
      </c>
      <c r="C615" s="84" t="inlineStr">
        <is>
          <t>Late</t>
        </is>
      </c>
      <c r="D615" s="85" t="n">
        <v>141</v>
      </c>
      <c r="E615" s="85" t="n">
        <v>134</v>
      </c>
      <c r="F615" s="85" t="n">
        <v>383</v>
      </c>
      <c r="G615" s="85" t="n">
        <v>378</v>
      </c>
      <c r="H615" s="86" t="n">
        <v>11.8</v>
      </c>
      <c r="I615" s="85" t="n">
        <v>134</v>
      </c>
      <c r="J615" s="87" t="n">
        <v>463.35</v>
      </c>
      <c r="K615" s="88" t="n">
        <v>0</v>
      </c>
      <c r="L615" s="84" t="n"/>
    </row>
    <row r="616">
      <c r="A616" s="83" t="n">
        <v>45527</v>
      </c>
      <c r="B616" s="84" t="inlineStr">
        <is>
          <t>Production</t>
        </is>
      </c>
      <c r="C616" s="84" t="inlineStr">
        <is>
          <t>Night</t>
        </is>
      </c>
      <c r="D616" s="85" t="n">
        <v>87</v>
      </c>
      <c r="E616" s="85" t="n">
        <v>85</v>
      </c>
      <c r="F616" s="85" t="n">
        <v>242</v>
      </c>
      <c r="G616" s="85" t="n">
        <v>238</v>
      </c>
      <c r="H616" s="86" t="n">
        <v>7.1</v>
      </c>
      <c r="I616" s="85" t="n">
        <v>84</v>
      </c>
      <c r="J616" s="87" t="n">
        <v>280.2</v>
      </c>
      <c r="K616" s="88" t="n">
        <v>0</v>
      </c>
      <c r="L616" s="84" t="n"/>
    </row>
    <row r="617">
      <c r="A617" s="83" t="n">
        <v>45528</v>
      </c>
      <c r="B617" s="84" t="inlineStr">
        <is>
          <t>Warehouse A</t>
        </is>
      </c>
      <c r="C617" s="84" t="inlineStr">
        <is>
          <t>Early</t>
        </is>
      </c>
      <c r="D617" s="85" t="n">
        <v>125</v>
      </c>
      <c r="E617" s="85" t="n">
        <v>122</v>
      </c>
      <c r="F617" s="85" t="n">
        <v>331</v>
      </c>
      <c r="G617" s="85" t="n">
        <v>327</v>
      </c>
      <c r="H617" s="86" t="n">
        <v>10.5</v>
      </c>
      <c r="I617" s="85" t="n">
        <v>124</v>
      </c>
      <c r="J617" s="87" t="n">
        <v>412</v>
      </c>
      <c r="K617" s="88" t="n">
        <v>0</v>
      </c>
      <c r="L617" s="84" t="n"/>
    </row>
    <row r="618">
      <c r="A618" s="83" t="n">
        <v>45528</v>
      </c>
      <c r="B618" s="84" t="inlineStr">
        <is>
          <t>Warehouse B</t>
        </is>
      </c>
      <c r="C618" s="84" t="inlineStr">
        <is>
          <t>Late</t>
        </is>
      </c>
      <c r="D618" s="85" t="n">
        <v>99</v>
      </c>
      <c r="E618" s="85" t="n">
        <v>98</v>
      </c>
      <c r="F618" s="85" t="n">
        <v>263</v>
      </c>
      <c r="G618" s="85" t="n">
        <v>259</v>
      </c>
      <c r="H618" s="86" t="n">
        <v>8.300000000000001</v>
      </c>
      <c r="I618" s="85" t="n">
        <v>93</v>
      </c>
      <c r="J618" s="87" t="n">
        <v>325.8</v>
      </c>
      <c r="K618" s="88" t="n">
        <v>0</v>
      </c>
      <c r="L618" s="84" t="n"/>
    </row>
    <row r="619">
      <c r="A619" s="83" t="n">
        <v>45528</v>
      </c>
      <c r="B619" s="84" t="inlineStr">
        <is>
          <t>Production</t>
        </is>
      </c>
      <c r="C619" s="84" t="inlineStr">
        <is>
          <t>Night</t>
        </is>
      </c>
      <c r="D619" s="85" t="n">
        <v>60</v>
      </c>
      <c r="E619" s="85" t="n">
        <v>58</v>
      </c>
      <c r="F619" s="85" t="n">
        <v>151</v>
      </c>
      <c r="G619" s="85" t="n">
        <v>147</v>
      </c>
      <c r="H619" s="86" t="n">
        <v>5.5</v>
      </c>
      <c r="I619" s="85" t="n">
        <v>58</v>
      </c>
      <c r="J619" s="87" t="n">
        <v>212.25</v>
      </c>
      <c r="K619" s="88" t="n">
        <v>0</v>
      </c>
      <c r="L619" s="84" t="n"/>
    </row>
    <row r="620">
      <c r="A620" s="83" t="n">
        <v>45530</v>
      </c>
      <c r="B620" s="84" t="inlineStr">
        <is>
          <t>Warehouse A</t>
        </is>
      </c>
      <c r="C620" s="84" t="inlineStr">
        <is>
          <t>Early</t>
        </is>
      </c>
      <c r="D620" s="85" t="n">
        <v>174</v>
      </c>
      <c r="E620" s="85" t="n">
        <v>170</v>
      </c>
      <c r="F620" s="85" t="n">
        <v>444</v>
      </c>
      <c r="G620" s="85" t="n">
        <v>441</v>
      </c>
      <c r="H620" s="86" t="n">
        <v>15.3</v>
      </c>
      <c r="I620" s="85" t="n">
        <v>186</v>
      </c>
      <c r="J620" s="87" t="n">
        <v>595.05</v>
      </c>
      <c r="K620" s="88" t="n">
        <v>0</v>
      </c>
      <c r="L620" s="84" t="n"/>
    </row>
    <row r="621">
      <c r="A621" s="83" t="n">
        <v>45530</v>
      </c>
      <c r="B621" s="84" t="inlineStr">
        <is>
          <t>Warehouse B</t>
        </is>
      </c>
      <c r="C621" s="84" t="inlineStr">
        <is>
          <t>Late</t>
        </is>
      </c>
      <c r="D621" s="85" t="n">
        <v>129</v>
      </c>
      <c r="E621" s="85" t="n">
        <v>123</v>
      </c>
      <c r="F621" s="85" t="n">
        <v>327</v>
      </c>
      <c r="G621" s="85" t="n">
        <v>322</v>
      </c>
      <c r="H621" s="86" t="n">
        <v>10.9</v>
      </c>
      <c r="I621" s="85" t="n">
        <v>139</v>
      </c>
      <c r="J621" s="87" t="n">
        <v>427.2</v>
      </c>
      <c r="K621" s="88" t="n">
        <v>0</v>
      </c>
      <c r="L621" s="84" t="n"/>
    </row>
    <row r="622">
      <c r="A622" s="83" t="n">
        <v>45530</v>
      </c>
      <c r="B622" s="84" t="inlineStr">
        <is>
          <t>Production</t>
        </is>
      </c>
      <c r="C622" s="84" t="inlineStr">
        <is>
          <t>Night</t>
        </is>
      </c>
      <c r="D622" s="85" t="n">
        <v>82</v>
      </c>
      <c r="E622" s="85" t="n">
        <v>79</v>
      </c>
      <c r="F622" s="85" t="n">
        <v>227</v>
      </c>
      <c r="G622" s="85" t="n">
        <v>224</v>
      </c>
      <c r="H622" s="86" t="n">
        <v>7</v>
      </c>
      <c r="I622" s="85" t="n">
        <v>88</v>
      </c>
      <c r="J622" s="87" t="n">
        <v>273.8</v>
      </c>
      <c r="K622" s="88" t="n">
        <v>0</v>
      </c>
      <c r="L622" s="84" t="n"/>
    </row>
    <row r="623">
      <c r="A623" s="83" t="n">
        <v>45531</v>
      </c>
      <c r="B623" s="84" t="inlineStr">
        <is>
          <t>Warehouse A</t>
        </is>
      </c>
      <c r="C623" s="84" t="inlineStr">
        <is>
          <t>Early</t>
        </is>
      </c>
      <c r="D623" s="85" t="n">
        <v>177</v>
      </c>
      <c r="E623" s="85" t="n">
        <v>168</v>
      </c>
      <c r="F623" s="85" t="n">
        <v>480</v>
      </c>
      <c r="G623" s="85" t="n">
        <v>473</v>
      </c>
      <c r="H623" s="86" t="n">
        <v>15.8</v>
      </c>
      <c r="I623" s="85" t="n">
        <v>177</v>
      </c>
      <c r="J623" s="87" t="n">
        <v>612.75</v>
      </c>
      <c r="K623" s="88" t="n">
        <v>0</v>
      </c>
      <c r="L623" s="84" t="n"/>
    </row>
    <row r="624">
      <c r="A624" s="83" t="n">
        <v>45531</v>
      </c>
      <c r="B624" s="84" t="inlineStr">
        <is>
          <t>Warehouse B</t>
        </is>
      </c>
      <c r="C624" s="84" t="inlineStr">
        <is>
          <t>Late</t>
        </is>
      </c>
      <c r="D624" s="85" t="n">
        <v>125</v>
      </c>
      <c r="E624" s="85" t="n">
        <v>123</v>
      </c>
      <c r="F624" s="85" t="n">
        <v>321</v>
      </c>
      <c r="G624" s="85" t="n">
        <v>318</v>
      </c>
      <c r="H624" s="86" t="n">
        <v>10.8</v>
      </c>
      <c r="I624" s="85" t="n">
        <v>133</v>
      </c>
      <c r="J624" s="87" t="n">
        <v>421.45</v>
      </c>
      <c r="K624" s="88" t="n">
        <v>0</v>
      </c>
      <c r="L624" s="84" t="n"/>
    </row>
    <row r="625">
      <c r="A625" s="83" t="n">
        <v>45531</v>
      </c>
      <c r="B625" s="84" t="inlineStr">
        <is>
          <t>Production</t>
        </is>
      </c>
      <c r="C625" s="84" t="inlineStr">
        <is>
          <t>Night</t>
        </is>
      </c>
      <c r="D625" s="85" t="n">
        <v>79</v>
      </c>
      <c r="E625" s="85" t="n">
        <v>76</v>
      </c>
      <c r="F625" s="85" t="n">
        <v>201</v>
      </c>
      <c r="G625" s="85" t="n">
        <v>199</v>
      </c>
      <c r="H625" s="86" t="n">
        <v>7.2</v>
      </c>
      <c r="I625" s="85" t="n">
        <v>84</v>
      </c>
      <c r="J625" s="87" t="n">
        <v>278.15</v>
      </c>
      <c r="K625" s="88" t="n">
        <v>0</v>
      </c>
      <c r="L625" s="84" t="n"/>
    </row>
    <row r="626">
      <c r="A626" s="83" t="n">
        <v>45532</v>
      </c>
      <c r="B626" s="84" t="inlineStr">
        <is>
          <t>Warehouse A</t>
        </is>
      </c>
      <c r="C626" s="84" t="inlineStr">
        <is>
          <t>Early</t>
        </is>
      </c>
      <c r="D626" s="85" t="n">
        <v>173</v>
      </c>
      <c r="E626" s="85" t="n">
        <v>172</v>
      </c>
      <c r="F626" s="85" t="n">
        <v>483</v>
      </c>
      <c r="G626" s="85" t="n">
        <v>477</v>
      </c>
      <c r="H626" s="86" t="n">
        <v>16.1</v>
      </c>
      <c r="I626" s="85" t="n">
        <v>172</v>
      </c>
      <c r="J626" s="87" t="n">
        <v>619.6</v>
      </c>
      <c r="K626" s="88" t="n">
        <v>0</v>
      </c>
      <c r="L626" s="84" t="n"/>
    </row>
    <row r="627">
      <c r="A627" s="83" t="n">
        <v>45532</v>
      </c>
      <c r="B627" s="84" t="inlineStr">
        <is>
          <t>Warehouse B</t>
        </is>
      </c>
      <c r="C627" s="84" t="inlineStr">
        <is>
          <t>Late</t>
        </is>
      </c>
      <c r="D627" s="85" t="n">
        <v>128</v>
      </c>
      <c r="E627" s="85" t="n">
        <v>126</v>
      </c>
      <c r="F627" s="85" t="n">
        <v>339</v>
      </c>
      <c r="G627" s="85" t="n">
        <v>333</v>
      </c>
      <c r="H627" s="86" t="n">
        <v>10.5</v>
      </c>
      <c r="I627" s="85" t="n">
        <v>129</v>
      </c>
      <c r="J627" s="87" t="n">
        <v>413.95</v>
      </c>
      <c r="K627" s="88" t="n">
        <v>0</v>
      </c>
      <c r="L627" s="84" t="n"/>
    </row>
    <row r="628">
      <c r="A628" s="83" t="n">
        <v>45532</v>
      </c>
      <c r="B628" s="84" t="inlineStr">
        <is>
          <t>Production</t>
        </is>
      </c>
      <c r="C628" s="84" t="inlineStr">
        <is>
          <t>Night</t>
        </is>
      </c>
      <c r="D628" s="85" t="n">
        <v>78</v>
      </c>
      <c r="E628" s="85" t="n">
        <v>78</v>
      </c>
      <c r="F628" s="85" t="n">
        <v>199</v>
      </c>
      <c r="G628" s="85" t="n">
        <v>195</v>
      </c>
      <c r="H628" s="86" t="n">
        <v>6.8</v>
      </c>
      <c r="I628" s="85" t="n">
        <v>81</v>
      </c>
      <c r="J628" s="87" t="n">
        <v>264.9</v>
      </c>
      <c r="K628" s="88" t="n">
        <v>0</v>
      </c>
      <c r="L628" s="84" t="n"/>
    </row>
    <row r="629">
      <c r="A629" s="83" t="n">
        <v>45533</v>
      </c>
      <c r="B629" s="84" t="inlineStr">
        <is>
          <t>Warehouse A</t>
        </is>
      </c>
      <c r="C629" s="84" t="inlineStr">
        <is>
          <t>Early</t>
        </is>
      </c>
      <c r="D629" s="85" t="n">
        <v>186</v>
      </c>
      <c r="E629" s="85" t="n">
        <v>181</v>
      </c>
      <c r="F629" s="85" t="n">
        <v>506</v>
      </c>
      <c r="G629" s="85" t="n">
        <v>497</v>
      </c>
      <c r="H629" s="86" t="n">
        <v>16.3</v>
      </c>
      <c r="I629" s="85" t="n">
        <v>172</v>
      </c>
      <c r="J629" s="87" t="n">
        <v>634.35</v>
      </c>
      <c r="K629" s="88" t="n">
        <v>0</v>
      </c>
      <c r="L629" s="84" t="n"/>
    </row>
    <row r="630">
      <c r="A630" s="83" t="n">
        <v>45533</v>
      </c>
      <c r="B630" s="84" t="inlineStr">
        <is>
          <t>Warehouse B</t>
        </is>
      </c>
      <c r="C630" s="84" t="inlineStr">
        <is>
          <t>Late</t>
        </is>
      </c>
      <c r="D630" s="85" t="n">
        <v>139</v>
      </c>
      <c r="E630" s="85" t="n">
        <v>135</v>
      </c>
      <c r="F630" s="85" t="n">
        <v>386</v>
      </c>
      <c r="G630" s="85" t="n">
        <v>383</v>
      </c>
      <c r="H630" s="86" t="n">
        <v>12.7</v>
      </c>
      <c r="I630" s="85" t="n">
        <v>129</v>
      </c>
      <c r="J630" s="87" t="n">
        <v>490.4</v>
      </c>
      <c r="K630" s="88" t="n">
        <v>0</v>
      </c>
      <c r="L630" s="84" t="n"/>
    </row>
    <row r="631">
      <c r="A631" s="83" t="n">
        <v>45533</v>
      </c>
      <c r="B631" s="84" t="inlineStr">
        <is>
          <t>Production</t>
        </is>
      </c>
      <c r="C631" s="84" t="inlineStr">
        <is>
          <t>Night</t>
        </is>
      </c>
      <c r="D631" s="85" t="n">
        <v>82</v>
      </c>
      <c r="E631" s="85" t="n">
        <v>80</v>
      </c>
      <c r="F631" s="85" t="n">
        <v>219</v>
      </c>
      <c r="G631" s="85" t="n">
        <v>216</v>
      </c>
      <c r="H631" s="86" t="n">
        <v>6.9</v>
      </c>
      <c r="I631" s="85" t="n">
        <v>81</v>
      </c>
      <c r="J631" s="87" t="n">
        <v>270.65</v>
      </c>
      <c r="K631" s="88" t="n">
        <v>0</v>
      </c>
      <c r="L631" s="84" t="n"/>
    </row>
    <row r="632">
      <c r="A632" s="83" t="n">
        <v>45534</v>
      </c>
      <c r="B632" s="84" t="inlineStr">
        <is>
          <t>Warehouse A</t>
        </is>
      </c>
      <c r="C632" s="84" t="inlineStr">
        <is>
          <t>Early</t>
        </is>
      </c>
      <c r="D632" s="85" t="n">
        <v>176</v>
      </c>
      <c r="E632" s="85" t="n">
        <v>173</v>
      </c>
      <c r="F632" s="85" t="n">
        <v>472</v>
      </c>
      <c r="G632" s="85" t="n">
        <v>468</v>
      </c>
      <c r="H632" s="86" t="n">
        <v>14.4</v>
      </c>
      <c r="I632" s="85" t="n">
        <v>179</v>
      </c>
      <c r="J632" s="87" t="n">
        <v>568</v>
      </c>
      <c r="K632" s="88" t="n">
        <v>0</v>
      </c>
      <c r="L632" s="84" t="n"/>
    </row>
    <row r="633">
      <c r="A633" s="83" t="n">
        <v>45534</v>
      </c>
      <c r="B633" s="84" t="inlineStr">
        <is>
          <t>Warehouse B</t>
        </is>
      </c>
      <c r="C633" s="84" t="inlineStr">
        <is>
          <t>Late</t>
        </is>
      </c>
      <c r="D633" s="85" t="n">
        <v>138</v>
      </c>
      <c r="E633" s="85" t="n">
        <v>137</v>
      </c>
      <c r="F633" s="85" t="n">
        <v>340</v>
      </c>
      <c r="G633" s="85" t="n">
        <v>335</v>
      </c>
      <c r="H633" s="86" t="n">
        <v>12.1</v>
      </c>
      <c r="I633" s="85" t="n">
        <v>134</v>
      </c>
      <c r="J633" s="87" t="n">
        <v>470.85</v>
      </c>
      <c r="K633" s="88" t="n">
        <v>0</v>
      </c>
      <c r="L633" s="84" t="n"/>
    </row>
    <row r="634">
      <c r="A634" s="83" t="n">
        <v>45534</v>
      </c>
      <c r="B634" s="84" t="inlineStr">
        <is>
          <t>Production</t>
        </is>
      </c>
      <c r="C634" s="84" t="inlineStr">
        <is>
          <t>Night</t>
        </is>
      </c>
      <c r="D634" s="85" t="n">
        <v>78</v>
      </c>
      <c r="E634" s="85" t="n">
        <v>78</v>
      </c>
      <c r="F634" s="85" t="n">
        <v>205</v>
      </c>
      <c r="G634" s="85" t="n">
        <v>203</v>
      </c>
      <c r="H634" s="86" t="n">
        <v>6.7</v>
      </c>
      <c r="I634" s="85" t="n">
        <v>85</v>
      </c>
      <c r="J634" s="87" t="n">
        <v>261.75</v>
      </c>
      <c r="K634" s="88" t="n">
        <v>0</v>
      </c>
      <c r="L634" s="84" t="n"/>
    </row>
    <row r="635">
      <c r="A635" s="83" t="n">
        <v>45535</v>
      </c>
      <c r="B635" s="84" t="inlineStr">
        <is>
          <t>Warehouse A</t>
        </is>
      </c>
      <c r="C635" s="84" t="inlineStr">
        <is>
          <t>Early</t>
        </is>
      </c>
      <c r="D635" s="85" t="n">
        <v>118</v>
      </c>
      <c r="E635" s="85" t="n">
        <v>112</v>
      </c>
      <c r="F635" s="85" t="n">
        <v>304</v>
      </c>
      <c r="G635" s="85" t="n">
        <v>302</v>
      </c>
      <c r="H635" s="86" t="n">
        <v>11</v>
      </c>
      <c r="I635" s="85" t="n">
        <v>124</v>
      </c>
      <c r="J635" s="87" t="n">
        <v>423.2</v>
      </c>
      <c r="K635" s="88" t="n">
        <v>0</v>
      </c>
      <c r="L635" s="84" t="n"/>
    </row>
    <row r="636">
      <c r="A636" s="83" t="n">
        <v>45535</v>
      </c>
      <c r="B636" s="84" t="inlineStr">
        <is>
          <t>Warehouse B</t>
        </is>
      </c>
      <c r="C636" s="84" t="inlineStr">
        <is>
          <t>Late</t>
        </is>
      </c>
      <c r="D636" s="85" t="n">
        <v>94</v>
      </c>
      <c r="E636" s="85" t="n">
        <v>89</v>
      </c>
      <c r="F636" s="85" t="n">
        <v>254</v>
      </c>
      <c r="G636" s="85" t="n">
        <v>249</v>
      </c>
      <c r="H636" s="86" t="n">
        <v>8.1</v>
      </c>
      <c r="I636" s="85" t="n">
        <v>93</v>
      </c>
      <c r="J636" s="87" t="n">
        <v>316.25</v>
      </c>
      <c r="K636" s="88" t="n">
        <v>0</v>
      </c>
      <c r="L636" s="84" t="n"/>
    </row>
    <row r="637">
      <c r="A637" s="83" t="n">
        <v>45535</v>
      </c>
      <c r="B637" s="84" t="inlineStr">
        <is>
          <t>Production</t>
        </is>
      </c>
      <c r="C637" s="84" t="inlineStr">
        <is>
          <t>Night</t>
        </is>
      </c>
      <c r="D637" s="85" t="n">
        <v>54</v>
      </c>
      <c r="E637" s="85" t="n">
        <v>53</v>
      </c>
      <c r="F637" s="85" t="n">
        <v>147</v>
      </c>
      <c r="G637" s="85" t="n">
        <v>145</v>
      </c>
      <c r="H637" s="86" t="n">
        <v>4.8</v>
      </c>
      <c r="I637" s="85" t="n">
        <v>59</v>
      </c>
      <c r="J637" s="87" t="n">
        <v>186.3</v>
      </c>
      <c r="K637" s="88" t="n">
        <v>0</v>
      </c>
      <c r="L637" s="84" t="n"/>
    </row>
    <row r="638">
      <c r="A638" s="83" t="n">
        <v>45537</v>
      </c>
      <c r="B638" s="84" t="inlineStr">
        <is>
          <t>Warehouse A</t>
        </is>
      </c>
      <c r="C638" s="84" t="inlineStr">
        <is>
          <t>Early</t>
        </is>
      </c>
      <c r="D638" s="85" t="n">
        <v>213</v>
      </c>
      <c r="E638" s="85" t="n">
        <v>202</v>
      </c>
      <c r="F638" s="85" t="n">
        <v>567</v>
      </c>
      <c r="G638" s="85" t="n">
        <v>561</v>
      </c>
      <c r="H638" s="86" t="n">
        <v>18.6</v>
      </c>
      <c r="I638" s="85" t="n">
        <v>202</v>
      </c>
      <c r="J638" s="87" t="n">
        <v>724.35</v>
      </c>
      <c r="K638" s="88" t="n">
        <v>0</v>
      </c>
      <c r="L638" s="84" t="n"/>
    </row>
    <row r="639">
      <c r="A639" s="83" t="n">
        <v>45537</v>
      </c>
      <c r="B639" s="84" t="inlineStr">
        <is>
          <t>Warehouse B</t>
        </is>
      </c>
      <c r="C639" s="84" t="inlineStr">
        <is>
          <t>Late</t>
        </is>
      </c>
      <c r="D639" s="85" t="n">
        <v>141</v>
      </c>
      <c r="E639" s="85" t="n">
        <v>133</v>
      </c>
      <c r="F639" s="85" t="n">
        <v>369</v>
      </c>
      <c r="G639" s="85" t="n">
        <v>366</v>
      </c>
      <c r="H639" s="86" t="n">
        <v>11.6</v>
      </c>
      <c r="I639" s="85" t="n">
        <v>152</v>
      </c>
      <c r="J639" s="87" t="n">
        <v>457.05</v>
      </c>
      <c r="K639" s="88" t="n">
        <v>0</v>
      </c>
      <c r="L639" s="84" t="n"/>
    </row>
    <row r="640">
      <c r="A640" s="83" t="n">
        <v>45537</v>
      </c>
      <c r="B640" s="84" t="inlineStr">
        <is>
          <t>Production</t>
        </is>
      </c>
      <c r="C640" s="84" t="inlineStr">
        <is>
          <t>Night</t>
        </is>
      </c>
      <c r="D640" s="85" t="n">
        <v>99</v>
      </c>
      <c r="E640" s="85" t="n">
        <v>98</v>
      </c>
      <c r="F640" s="85" t="n">
        <v>266</v>
      </c>
      <c r="G640" s="85" t="n">
        <v>261</v>
      </c>
      <c r="H640" s="86" t="n">
        <v>8.800000000000001</v>
      </c>
      <c r="I640" s="85" t="n">
        <v>95</v>
      </c>
      <c r="J640" s="87" t="n">
        <v>341.55</v>
      </c>
      <c r="K640" s="88" t="n">
        <v>0</v>
      </c>
      <c r="L640" s="84" t="n"/>
    </row>
    <row r="641">
      <c r="A641" s="83" t="n">
        <v>45538</v>
      </c>
      <c r="B641" s="84" t="inlineStr">
        <is>
          <t>Warehouse A</t>
        </is>
      </c>
      <c r="C641" s="84" t="inlineStr">
        <is>
          <t>Early</t>
        </is>
      </c>
      <c r="D641" s="85" t="n">
        <v>195</v>
      </c>
      <c r="E641" s="85" t="n">
        <v>186</v>
      </c>
      <c r="F641" s="85" t="n">
        <v>468</v>
      </c>
      <c r="G641" s="85" t="n">
        <v>462</v>
      </c>
      <c r="H641" s="86" t="n">
        <v>16.8</v>
      </c>
      <c r="I641" s="85" t="n">
        <v>193</v>
      </c>
      <c r="J641" s="87" t="n">
        <v>655.95</v>
      </c>
      <c r="K641" s="88" t="n">
        <v>0</v>
      </c>
      <c r="L641" s="84" t="n"/>
    </row>
    <row r="642">
      <c r="A642" s="83" t="n">
        <v>45538</v>
      </c>
      <c r="B642" s="84" t="inlineStr">
        <is>
          <t>Warehouse B</t>
        </is>
      </c>
      <c r="C642" s="84" t="inlineStr">
        <is>
          <t>Late</t>
        </is>
      </c>
      <c r="D642" s="85" t="n">
        <v>158</v>
      </c>
      <c r="E642" s="85" t="n">
        <v>151</v>
      </c>
      <c r="F642" s="85" t="n">
        <v>436</v>
      </c>
      <c r="G642" s="85" t="n">
        <v>434</v>
      </c>
      <c r="H642" s="86" t="n">
        <v>14.1</v>
      </c>
      <c r="I642" s="85" t="n">
        <v>145</v>
      </c>
      <c r="J642" s="87" t="n">
        <v>546.85</v>
      </c>
      <c r="K642" s="88" t="n">
        <v>0</v>
      </c>
      <c r="L642" s="84" t="n"/>
    </row>
    <row r="643">
      <c r="A643" s="83" t="n">
        <v>45538</v>
      </c>
      <c r="B643" s="84" t="inlineStr">
        <is>
          <t>Production</t>
        </is>
      </c>
      <c r="C643" s="84" t="inlineStr">
        <is>
          <t>Night</t>
        </is>
      </c>
      <c r="D643" s="85" t="n">
        <v>94</v>
      </c>
      <c r="E643" s="85" t="n">
        <v>90</v>
      </c>
      <c r="F643" s="85" t="n">
        <v>234</v>
      </c>
      <c r="G643" s="85" t="n">
        <v>231</v>
      </c>
      <c r="H643" s="86" t="n">
        <v>7.8</v>
      </c>
      <c r="I643" s="85" t="n">
        <v>91</v>
      </c>
      <c r="J643" s="87" t="n">
        <v>306.8</v>
      </c>
      <c r="K643" s="88" t="n">
        <v>0</v>
      </c>
      <c r="L643" s="84" t="n"/>
    </row>
    <row r="644">
      <c r="A644" s="83" t="n">
        <v>45539</v>
      </c>
      <c r="B644" s="84" t="inlineStr">
        <is>
          <t>Warehouse A</t>
        </is>
      </c>
      <c r="C644" s="84" t="inlineStr">
        <is>
          <t>Early</t>
        </is>
      </c>
      <c r="D644" s="85" t="n">
        <v>175</v>
      </c>
      <c r="E644" s="85" t="n">
        <v>171</v>
      </c>
      <c r="F644" s="85" t="n">
        <v>480</v>
      </c>
      <c r="G644" s="85" t="n">
        <v>469</v>
      </c>
      <c r="H644" s="86" t="n">
        <v>14.4</v>
      </c>
      <c r="I644" s="85" t="n">
        <v>187</v>
      </c>
      <c r="J644" s="87" t="n">
        <v>567.35</v>
      </c>
      <c r="K644" s="88" t="n">
        <v>0</v>
      </c>
      <c r="L644" s="84" t="n"/>
    </row>
    <row r="645">
      <c r="A645" s="83" t="n">
        <v>45539</v>
      </c>
      <c r="B645" s="84" t="inlineStr">
        <is>
          <t>Warehouse B</t>
        </is>
      </c>
      <c r="C645" s="84" t="inlineStr">
        <is>
          <t>Late</t>
        </is>
      </c>
      <c r="D645" s="85" t="n">
        <v>139</v>
      </c>
      <c r="E645" s="85" t="n">
        <v>132</v>
      </c>
      <c r="F645" s="85" t="n">
        <v>337</v>
      </c>
      <c r="G645" s="85" t="n">
        <v>332</v>
      </c>
      <c r="H645" s="86" t="n">
        <v>12.8</v>
      </c>
      <c r="I645" s="85" t="n">
        <v>140</v>
      </c>
      <c r="J645" s="87" t="n">
        <v>493.55</v>
      </c>
      <c r="K645" s="88" t="n">
        <v>0</v>
      </c>
      <c r="L645" s="84" t="n"/>
    </row>
    <row r="646">
      <c r="A646" s="83" t="n">
        <v>45539</v>
      </c>
      <c r="B646" s="84" t="inlineStr">
        <is>
          <t>Production</t>
        </is>
      </c>
      <c r="C646" s="84" t="inlineStr">
        <is>
          <t>Night</t>
        </is>
      </c>
      <c r="D646" s="85" t="n">
        <v>88</v>
      </c>
      <c r="E646" s="85" t="n">
        <v>84</v>
      </c>
      <c r="F646" s="85" t="n">
        <v>234</v>
      </c>
      <c r="G646" s="85" t="n">
        <v>232</v>
      </c>
      <c r="H646" s="86" t="n">
        <v>8.1</v>
      </c>
      <c r="I646" s="85" t="n">
        <v>88</v>
      </c>
      <c r="J646" s="87" t="n">
        <v>312.35</v>
      </c>
      <c r="K646" s="88" t="n">
        <v>0</v>
      </c>
      <c r="L646" s="84" t="n"/>
    </row>
    <row r="647">
      <c r="A647" s="83" t="n">
        <v>45540</v>
      </c>
      <c r="B647" s="84" t="inlineStr">
        <is>
          <t>Warehouse A</t>
        </is>
      </c>
      <c r="C647" s="84" t="inlineStr">
        <is>
          <t>Early</t>
        </is>
      </c>
      <c r="D647" s="85" t="n">
        <v>202</v>
      </c>
      <c r="E647" s="85" t="n">
        <v>193</v>
      </c>
      <c r="F647" s="85" t="n">
        <v>535</v>
      </c>
      <c r="G647" s="85" t="n">
        <v>531</v>
      </c>
      <c r="H647" s="86" t="n">
        <v>18.1</v>
      </c>
      <c r="I647" s="85" t="n">
        <v>187</v>
      </c>
      <c r="J647" s="87" t="n">
        <v>701.45</v>
      </c>
      <c r="K647" s="88" t="n">
        <v>0</v>
      </c>
      <c r="L647" s="84" t="n"/>
    </row>
    <row r="648">
      <c r="A648" s="83" t="n">
        <v>45540</v>
      </c>
      <c r="B648" s="84" t="inlineStr">
        <is>
          <t>Warehouse B</t>
        </is>
      </c>
      <c r="C648" s="84" t="inlineStr">
        <is>
          <t>Late</t>
        </is>
      </c>
      <c r="D648" s="85" t="n">
        <v>142</v>
      </c>
      <c r="E648" s="85" t="n">
        <v>136</v>
      </c>
      <c r="F648" s="85" t="n">
        <v>365</v>
      </c>
      <c r="G648" s="85" t="n">
        <v>362</v>
      </c>
      <c r="H648" s="86" t="n">
        <v>13.2</v>
      </c>
      <c r="I648" s="85" t="n">
        <v>140</v>
      </c>
      <c r="J648" s="87" t="n">
        <v>508.1</v>
      </c>
      <c r="K648" s="88" t="n">
        <v>0</v>
      </c>
      <c r="L648" s="84" t="n"/>
    </row>
    <row r="649">
      <c r="A649" s="83" t="n">
        <v>45540</v>
      </c>
      <c r="B649" s="84" t="inlineStr">
        <is>
          <t>Production</t>
        </is>
      </c>
      <c r="C649" s="84" t="inlineStr">
        <is>
          <t>Night</t>
        </is>
      </c>
      <c r="D649" s="85" t="n">
        <v>84</v>
      </c>
      <c r="E649" s="85" t="n">
        <v>81</v>
      </c>
      <c r="F649" s="85" t="n">
        <v>230</v>
      </c>
      <c r="G649" s="85" t="n">
        <v>226</v>
      </c>
      <c r="H649" s="86" t="n">
        <v>7.7</v>
      </c>
      <c r="I649" s="85" t="n">
        <v>88</v>
      </c>
      <c r="J649" s="87" t="n">
        <v>297.15</v>
      </c>
      <c r="K649" s="88" t="n">
        <v>0</v>
      </c>
      <c r="L649" s="84" t="n"/>
    </row>
    <row r="650">
      <c r="A650" s="83" t="n">
        <v>45541</v>
      </c>
      <c r="B650" s="84" t="inlineStr">
        <is>
          <t>Warehouse A</t>
        </is>
      </c>
      <c r="C650" s="84" t="inlineStr">
        <is>
          <t>Early</t>
        </is>
      </c>
      <c r="D650" s="85" t="n">
        <v>210</v>
      </c>
      <c r="E650" s="85" t="n">
        <v>199</v>
      </c>
      <c r="F650" s="85" t="n">
        <v>530</v>
      </c>
      <c r="G650" s="85" t="n">
        <v>524</v>
      </c>
      <c r="H650" s="86" t="n">
        <v>18.2</v>
      </c>
      <c r="I650" s="85" t="n">
        <v>195</v>
      </c>
      <c r="J650" s="87" t="n">
        <v>709.8</v>
      </c>
      <c r="K650" s="88" t="n">
        <v>0</v>
      </c>
      <c r="L650" s="84" t="n"/>
    </row>
    <row r="651">
      <c r="A651" s="83" t="n">
        <v>45541</v>
      </c>
      <c r="B651" s="84" t="inlineStr">
        <is>
          <t>Warehouse B</t>
        </is>
      </c>
      <c r="C651" s="84" t="inlineStr">
        <is>
          <t>Late</t>
        </is>
      </c>
      <c r="D651" s="85" t="n">
        <v>149</v>
      </c>
      <c r="E651" s="85" t="n">
        <v>147</v>
      </c>
      <c r="F651" s="85" t="n">
        <v>366</v>
      </c>
      <c r="G651" s="85" t="n">
        <v>358</v>
      </c>
      <c r="H651" s="86" t="n">
        <v>12.9</v>
      </c>
      <c r="I651" s="85" t="n">
        <v>146</v>
      </c>
      <c r="J651" s="87" t="n">
        <v>503.2</v>
      </c>
      <c r="K651" s="88" t="n">
        <v>0</v>
      </c>
      <c r="L651" s="84" t="n"/>
    </row>
    <row r="652">
      <c r="A652" s="83" t="n">
        <v>45541</v>
      </c>
      <c r="B652" s="84" t="inlineStr">
        <is>
          <t>Production</t>
        </is>
      </c>
      <c r="C652" s="84" t="inlineStr">
        <is>
          <t>Night</t>
        </is>
      </c>
      <c r="D652" s="85" t="n">
        <v>99</v>
      </c>
      <c r="E652" s="85" t="n">
        <v>96</v>
      </c>
      <c r="F652" s="85" t="n">
        <v>238</v>
      </c>
      <c r="G652" s="85" t="n">
        <v>235</v>
      </c>
      <c r="H652" s="86" t="n">
        <v>8.6</v>
      </c>
      <c r="I652" s="85" t="n">
        <v>92</v>
      </c>
      <c r="J652" s="87" t="n">
        <v>335.25</v>
      </c>
      <c r="K652" s="88" t="n">
        <v>1</v>
      </c>
      <c r="L652" s="84" t="n"/>
    </row>
    <row r="653">
      <c r="A653" s="83" t="n">
        <v>45542</v>
      </c>
      <c r="B653" s="84" t="inlineStr">
        <is>
          <t>Warehouse A</t>
        </is>
      </c>
      <c r="C653" s="84" t="inlineStr">
        <is>
          <t>Early</t>
        </is>
      </c>
      <c r="D653" s="85" t="n">
        <v>137</v>
      </c>
      <c r="E653" s="85" t="n">
        <v>129</v>
      </c>
      <c r="F653" s="85" t="n">
        <v>378</v>
      </c>
      <c r="G653" s="85" t="n">
        <v>375</v>
      </c>
      <c r="H653" s="86" t="n">
        <v>11.9</v>
      </c>
      <c r="I653" s="85" t="n">
        <v>135</v>
      </c>
      <c r="J653" s="87" t="n">
        <v>463.9</v>
      </c>
      <c r="K653" s="88" t="n">
        <v>0</v>
      </c>
      <c r="L653" s="84" t="n"/>
    </row>
    <row r="654">
      <c r="A654" s="83" t="n">
        <v>45542</v>
      </c>
      <c r="B654" s="84" t="inlineStr">
        <is>
          <t>Warehouse B</t>
        </is>
      </c>
      <c r="C654" s="84" t="inlineStr">
        <is>
          <t>Late</t>
        </is>
      </c>
      <c r="D654" s="85" t="n">
        <v>111</v>
      </c>
      <c r="E654" s="85" t="n">
        <v>104</v>
      </c>
      <c r="F654" s="85" t="n">
        <v>283</v>
      </c>
      <c r="G654" s="85" t="n">
        <v>280</v>
      </c>
      <c r="H654" s="86" t="n">
        <v>10</v>
      </c>
      <c r="I654" s="85" t="n">
        <v>101</v>
      </c>
      <c r="J654" s="87" t="n">
        <v>387.15</v>
      </c>
      <c r="K654" s="88" t="n">
        <v>0</v>
      </c>
      <c r="L654" s="84" t="n"/>
    </row>
    <row r="655">
      <c r="A655" s="83" t="n">
        <v>45542</v>
      </c>
      <c r="B655" s="84" t="inlineStr">
        <is>
          <t>Production</t>
        </is>
      </c>
      <c r="C655" s="84" t="inlineStr">
        <is>
          <t>Night</t>
        </is>
      </c>
      <c r="D655" s="85" t="n">
        <v>67</v>
      </c>
      <c r="E655" s="85" t="n">
        <v>64</v>
      </c>
      <c r="F655" s="85" t="n">
        <v>174</v>
      </c>
      <c r="G655" s="85" t="n">
        <v>173</v>
      </c>
      <c r="H655" s="86" t="n">
        <v>5.9</v>
      </c>
      <c r="I655" s="85" t="n">
        <v>64</v>
      </c>
      <c r="J655" s="87" t="n">
        <v>229.4</v>
      </c>
      <c r="K655" s="88" t="n">
        <v>0</v>
      </c>
      <c r="L655" s="84" t="n"/>
    </row>
    <row r="656">
      <c r="A656" s="83" t="n">
        <v>45544</v>
      </c>
      <c r="B656" s="84" t="inlineStr">
        <is>
          <t>Warehouse A</t>
        </is>
      </c>
      <c r="C656" s="84" t="inlineStr">
        <is>
          <t>Early</t>
        </is>
      </c>
      <c r="D656" s="85" t="n">
        <v>209</v>
      </c>
      <c r="E656" s="85" t="n">
        <v>206</v>
      </c>
      <c r="F656" s="85" t="n">
        <v>553</v>
      </c>
      <c r="G656" s="85" t="n">
        <v>542</v>
      </c>
      <c r="H656" s="86" t="n">
        <v>19</v>
      </c>
      <c r="I656" s="85" t="n">
        <v>202</v>
      </c>
      <c r="J656" s="87" t="n">
        <v>734.35</v>
      </c>
      <c r="K656" s="88" t="n">
        <v>0</v>
      </c>
      <c r="L656" s="84" t="n"/>
    </row>
    <row r="657">
      <c r="A657" s="83" t="n">
        <v>45544</v>
      </c>
      <c r="B657" s="84" t="inlineStr">
        <is>
          <t>Warehouse B</t>
        </is>
      </c>
      <c r="C657" s="84" t="inlineStr">
        <is>
          <t>Late</t>
        </is>
      </c>
      <c r="D657" s="85" t="n">
        <v>150</v>
      </c>
      <c r="E657" s="85" t="n">
        <v>148</v>
      </c>
      <c r="F657" s="85" t="n">
        <v>400</v>
      </c>
      <c r="G657" s="85" t="n">
        <v>399</v>
      </c>
      <c r="H657" s="86" t="n">
        <v>12.3</v>
      </c>
      <c r="I657" s="85" t="n">
        <v>152</v>
      </c>
      <c r="J657" s="87" t="n">
        <v>484.95</v>
      </c>
      <c r="K657" s="88" t="n">
        <v>0</v>
      </c>
      <c r="L657" s="84" t="n"/>
    </row>
    <row r="658">
      <c r="A658" s="83" t="n">
        <v>45544</v>
      </c>
      <c r="B658" s="84" t="inlineStr">
        <is>
          <t>Production</t>
        </is>
      </c>
      <c r="C658" s="84" t="inlineStr">
        <is>
          <t>Night</t>
        </is>
      </c>
      <c r="D658" s="85" t="n">
        <v>95</v>
      </c>
      <c r="E658" s="85" t="n">
        <v>91</v>
      </c>
      <c r="F658" s="85" t="n">
        <v>247</v>
      </c>
      <c r="G658" s="85" t="n">
        <v>245</v>
      </c>
      <c r="H658" s="86" t="n">
        <v>8.800000000000001</v>
      </c>
      <c r="I658" s="85" t="n">
        <v>96</v>
      </c>
      <c r="J658" s="87" t="n">
        <v>338.95</v>
      </c>
      <c r="K658" s="88" t="n">
        <v>0</v>
      </c>
      <c r="L658" s="84" t="n"/>
    </row>
    <row r="659">
      <c r="A659" s="83" t="n">
        <v>45545</v>
      </c>
      <c r="B659" s="84" t="inlineStr">
        <is>
          <t>Warehouse A</t>
        </is>
      </c>
      <c r="C659" s="84" t="inlineStr">
        <is>
          <t>Early</t>
        </is>
      </c>
      <c r="D659" s="85" t="n">
        <v>175</v>
      </c>
      <c r="E659" s="85" t="n">
        <v>171</v>
      </c>
      <c r="F659" s="85" t="n">
        <v>445</v>
      </c>
      <c r="G659" s="85" t="n">
        <v>444</v>
      </c>
      <c r="H659" s="86" t="n">
        <v>15.3</v>
      </c>
      <c r="I659" s="85" t="n">
        <v>193</v>
      </c>
      <c r="J659" s="87" t="n">
        <v>595.7</v>
      </c>
      <c r="K659" s="88" t="n">
        <v>0</v>
      </c>
      <c r="L659" s="84" t="n"/>
    </row>
    <row r="660">
      <c r="A660" s="83" t="n">
        <v>45545</v>
      </c>
      <c r="B660" s="84" t="inlineStr">
        <is>
          <t>Warehouse B</t>
        </is>
      </c>
      <c r="C660" s="84" t="inlineStr">
        <is>
          <t>Late</t>
        </is>
      </c>
      <c r="D660" s="85" t="n">
        <v>132</v>
      </c>
      <c r="E660" s="85" t="n">
        <v>129</v>
      </c>
      <c r="F660" s="85" t="n">
        <v>354</v>
      </c>
      <c r="G660" s="85" t="n">
        <v>349</v>
      </c>
      <c r="H660" s="86" t="n">
        <v>11.5</v>
      </c>
      <c r="I660" s="85" t="n">
        <v>145</v>
      </c>
      <c r="J660" s="87" t="n">
        <v>448.05</v>
      </c>
      <c r="K660" s="88" t="n">
        <v>0</v>
      </c>
      <c r="L660" s="84" t="n"/>
    </row>
    <row r="661">
      <c r="A661" s="83" t="n">
        <v>45545</v>
      </c>
      <c r="B661" s="84" t="inlineStr">
        <is>
          <t>Production</t>
        </is>
      </c>
      <c r="C661" s="84" t="inlineStr">
        <is>
          <t>Night</t>
        </is>
      </c>
      <c r="D661" s="85" t="n">
        <v>97</v>
      </c>
      <c r="E661" s="85" t="n">
        <v>93</v>
      </c>
      <c r="F661" s="85" t="n">
        <v>240</v>
      </c>
      <c r="G661" s="85" t="n">
        <v>238</v>
      </c>
      <c r="H661" s="86" t="n">
        <v>8.300000000000001</v>
      </c>
      <c r="I661" s="85" t="n">
        <v>91</v>
      </c>
      <c r="J661" s="87" t="n">
        <v>324.5</v>
      </c>
      <c r="K661" s="88" t="n">
        <v>0</v>
      </c>
      <c r="L661" s="84" t="n"/>
    </row>
    <row r="662">
      <c r="A662" s="83" t="n">
        <v>45546</v>
      </c>
      <c r="B662" s="84" t="inlineStr">
        <is>
          <t>Warehouse A</t>
        </is>
      </c>
      <c r="C662" s="84" t="inlineStr">
        <is>
          <t>Early</t>
        </is>
      </c>
      <c r="D662" s="85" t="n">
        <v>193</v>
      </c>
      <c r="E662" s="85" t="n">
        <v>188</v>
      </c>
      <c r="F662" s="85" t="n">
        <v>492</v>
      </c>
      <c r="G662" s="85" t="n">
        <v>483</v>
      </c>
      <c r="H662" s="86" t="n">
        <v>15.9</v>
      </c>
      <c r="I662" s="85" t="n">
        <v>188</v>
      </c>
      <c r="J662" s="87" t="n">
        <v>626.3</v>
      </c>
      <c r="K662" s="88" t="n">
        <v>0</v>
      </c>
      <c r="L662" s="84" t="n"/>
    </row>
    <row r="663">
      <c r="A663" s="83" t="n">
        <v>45546</v>
      </c>
      <c r="B663" s="84" t="inlineStr">
        <is>
          <t>Warehouse B</t>
        </is>
      </c>
      <c r="C663" s="84" t="inlineStr">
        <is>
          <t>Late</t>
        </is>
      </c>
      <c r="D663" s="85" t="n">
        <v>136</v>
      </c>
      <c r="E663" s="85" t="n">
        <v>133</v>
      </c>
      <c r="F663" s="85" t="n">
        <v>353</v>
      </c>
      <c r="G663" s="85" t="n">
        <v>347</v>
      </c>
      <c r="H663" s="86" t="n">
        <v>11.7</v>
      </c>
      <c r="I663" s="85" t="n">
        <v>141</v>
      </c>
      <c r="J663" s="87" t="n">
        <v>456.95</v>
      </c>
      <c r="K663" s="88" t="n">
        <v>0</v>
      </c>
      <c r="L663" s="84" t="n"/>
    </row>
    <row r="664">
      <c r="A664" s="83" t="n">
        <v>45546</v>
      </c>
      <c r="B664" s="84" t="inlineStr">
        <is>
          <t>Production</t>
        </is>
      </c>
      <c r="C664" s="84" t="inlineStr">
        <is>
          <t>Night</t>
        </is>
      </c>
      <c r="D664" s="85" t="n">
        <v>82</v>
      </c>
      <c r="E664" s="85" t="n">
        <v>79</v>
      </c>
      <c r="F664" s="85" t="n">
        <v>218</v>
      </c>
      <c r="G664" s="85" t="n">
        <v>216</v>
      </c>
      <c r="H664" s="86" t="n">
        <v>7.4</v>
      </c>
      <c r="I664" s="85" t="n">
        <v>89</v>
      </c>
      <c r="J664" s="87" t="n">
        <v>286.4</v>
      </c>
      <c r="K664" s="88" t="n">
        <v>0</v>
      </c>
      <c r="L664" s="84" t="n"/>
    </row>
    <row r="665">
      <c r="A665" s="83" t="n">
        <v>45547</v>
      </c>
      <c r="B665" s="84" t="inlineStr">
        <is>
          <t>Warehouse A</t>
        </is>
      </c>
      <c r="C665" s="84" t="inlineStr">
        <is>
          <t>Early</t>
        </is>
      </c>
      <c r="D665" s="85" t="n">
        <v>182</v>
      </c>
      <c r="E665" s="85" t="n">
        <v>175</v>
      </c>
      <c r="F665" s="85" t="n">
        <v>454</v>
      </c>
      <c r="G665" s="85" t="n">
        <v>447</v>
      </c>
      <c r="H665" s="86" t="n">
        <v>15.2</v>
      </c>
      <c r="I665" s="85" t="n">
        <v>188</v>
      </c>
      <c r="J665" s="87" t="n">
        <v>597.1</v>
      </c>
      <c r="K665" s="88" t="n">
        <v>0</v>
      </c>
      <c r="L665" s="84" t="n"/>
    </row>
    <row r="666">
      <c r="A666" s="83" t="n">
        <v>45547</v>
      </c>
      <c r="B666" s="84" t="inlineStr">
        <is>
          <t>Warehouse B</t>
        </is>
      </c>
      <c r="C666" s="84" t="inlineStr">
        <is>
          <t>Late</t>
        </is>
      </c>
      <c r="D666" s="85" t="n">
        <v>140</v>
      </c>
      <c r="E666" s="85" t="n">
        <v>133</v>
      </c>
      <c r="F666" s="85" t="n">
        <v>345</v>
      </c>
      <c r="G666" s="85" t="n">
        <v>341</v>
      </c>
      <c r="H666" s="86" t="n">
        <v>11.7</v>
      </c>
      <c r="I666" s="85" t="n">
        <v>141</v>
      </c>
      <c r="J666" s="87" t="n">
        <v>459.55</v>
      </c>
      <c r="K666" s="88" t="n">
        <v>1</v>
      </c>
      <c r="L666" s="84" t="n"/>
    </row>
    <row r="667">
      <c r="A667" s="83" t="n">
        <v>45547</v>
      </c>
      <c r="B667" s="84" t="inlineStr">
        <is>
          <t>Production</t>
        </is>
      </c>
      <c r="C667" s="84" t="inlineStr">
        <is>
          <t>Night</t>
        </is>
      </c>
      <c r="D667" s="85" t="n">
        <v>80</v>
      </c>
      <c r="E667" s="85" t="n">
        <v>76</v>
      </c>
      <c r="F667" s="85" t="n">
        <v>212</v>
      </c>
      <c r="G667" s="85" t="n">
        <v>209</v>
      </c>
      <c r="H667" s="86" t="n">
        <v>7.4</v>
      </c>
      <c r="I667" s="85" t="n">
        <v>89</v>
      </c>
      <c r="J667" s="87" t="n">
        <v>285.1</v>
      </c>
      <c r="K667" s="88" t="n">
        <v>0</v>
      </c>
      <c r="L667" s="84" t="n"/>
    </row>
    <row r="668">
      <c r="A668" s="83" t="n">
        <v>45548</v>
      </c>
      <c r="B668" s="84" t="inlineStr">
        <is>
          <t>Warehouse A</t>
        </is>
      </c>
      <c r="C668" s="84" t="inlineStr">
        <is>
          <t>Early</t>
        </is>
      </c>
      <c r="D668" s="85" t="n">
        <v>178</v>
      </c>
      <c r="E668" s="85" t="n">
        <v>172</v>
      </c>
      <c r="F668" s="85" t="n">
        <v>495</v>
      </c>
      <c r="G668" s="85" t="n">
        <v>490</v>
      </c>
      <c r="H668" s="86" t="n">
        <v>15.3</v>
      </c>
      <c r="I668" s="85" t="n">
        <v>195</v>
      </c>
      <c r="J668" s="87" t="n">
        <v>597.65</v>
      </c>
      <c r="K668" s="88" t="n">
        <v>0</v>
      </c>
      <c r="L668" s="84" t="n"/>
    </row>
    <row r="669">
      <c r="A669" s="83" t="n">
        <v>45548</v>
      </c>
      <c r="B669" s="84" t="inlineStr">
        <is>
          <t>Warehouse B</t>
        </is>
      </c>
      <c r="C669" s="84" t="inlineStr">
        <is>
          <t>Late</t>
        </is>
      </c>
      <c r="D669" s="85" t="n">
        <v>132</v>
      </c>
      <c r="E669" s="85" t="n">
        <v>127</v>
      </c>
      <c r="F669" s="85" t="n">
        <v>332</v>
      </c>
      <c r="G669" s="85" t="n">
        <v>325</v>
      </c>
      <c r="H669" s="86" t="n">
        <v>12.2</v>
      </c>
      <c r="I669" s="85" t="n">
        <v>146</v>
      </c>
      <c r="J669" s="87" t="n">
        <v>470.1</v>
      </c>
      <c r="K669" s="88" t="n">
        <v>0</v>
      </c>
      <c r="L669" s="84" t="n"/>
    </row>
    <row r="670">
      <c r="A670" s="83" t="n">
        <v>45548</v>
      </c>
      <c r="B670" s="84" t="inlineStr">
        <is>
          <t>Production</t>
        </is>
      </c>
      <c r="C670" s="84" t="inlineStr">
        <is>
          <t>Night</t>
        </is>
      </c>
      <c r="D670" s="85" t="n">
        <v>101</v>
      </c>
      <c r="E670" s="85" t="n">
        <v>98</v>
      </c>
      <c r="F670" s="85" t="n">
        <v>276</v>
      </c>
      <c r="G670" s="85" t="n">
        <v>272</v>
      </c>
      <c r="H670" s="86" t="n">
        <v>8.699999999999999</v>
      </c>
      <c r="I670" s="85" t="n">
        <v>92</v>
      </c>
      <c r="J670" s="87" t="n">
        <v>339.7</v>
      </c>
      <c r="K670" s="88" t="n">
        <v>0</v>
      </c>
      <c r="L670" s="84" t="n"/>
    </row>
    <row r="671">
      <c r="A671" s="83" t="n">
        <v>45549</v>
      </c>
      <c r="B671" s="84" t="inlineStr">
        <is>
          <t>Warehouse A</t>
        </is>
      </c>
      <c r="C671" s="84" t="inlineStr">
        <is>
          <t>Early</t>
        </is>
      </c>
      <c r="D671" s="85" t="n">
        <v>144</v>
      </c>
      <c r="E671" s="85" t="n">
        <v>141</v>
      </c>
      <c r="F671" s="85" t="n">
        <v>361</v>
      </c>
      <c r="G671" s="85" t="n">
        <v>359</v>
      </c>
      <c r="H671" s="86" t="n">
        <v>12.2</v>
      </c>
      <c r="I671" s="85" t="n">
        <v>135</v>
      </c>
      <c r="J671" s="87" t="n">
        <v>477.9</v>
      </c>
      <c r="K671" s="88" t="n">
        <v>0</v>
      </c>
      <c r="L671" s="84" t="n"/>
    </row>
    <row r="672">
      <c r="A672" s="83" t="n">
        <v>45549</v>
      </c>
      <c r="B672" s="84" t="inlineStr">
        <is>
          <t>Warehouse B</t>
        </is>
      </c>
      <c r="C672" s="84" t="inlineStr">
        <is>
          <t>Late</t>
        </is>
      </c>
      <c r="D672" s="85" t="n">
        <v>100</v>
      </c>
      <c r="E672" s="85" t="n">
        <v>95</v>
      </c>
      <c r="F672" s="85" t="n">
        <v>255</v>
      </c>
      <c r="G672" s="85" t="n">
        <v>251</v>
      </c>
      <c r="H672" s="86" t="n">
        <v>9.199999999999999</v>
      </c>
      <c r="I672" s="85" t="n">
        <v>101</v>
      </c>
      <c r="J672" s="87" t="n">
        <v>354.8</v>
      </c>
      <c r="K672" s="88" t="n">
        <v>0</v>
      </c>
      <c r="L672" s="84" t="n"/>
    </row>
    <row r="673">
      <c r="A673" s="83" t="n">
        <v>45549</v>
      </c>
      <c r="B673" s="84" t="inlineStr">
        <is>
          <t>Production</t>
        </is>
      </c>
      <c r="C673" s="84" t="inlineStr">
        <is>
          <t>Night</t>
        </is>
      </c>
      <c r="D673" s="85" t="n">
        <v>68</v>
      </c>
      <c r="E673" s="85" t="n">
        <v>64</v>
      </c>
      <c r="F673" s="85" t="n">
        <v>167</v>
      </c>
      <c r="G673" s="85" t="n">
        <v>165</v>
      </c>
      <c r="H673" s="86" t="n">
        <v>6.3</v>
      </c>
      <c r="I673" s="85" t="n">
        <v>64</v>
      </c>
      <c r="J673" s="87" t="n">
        <v>242.65</v>
      </c>
      <c r="K673" s="88" t="n">
        <v>0</v>
      </c>
      <c r="L673" s="84" t="n"/>
    </row>
    <row r="674">
      <c r="A674" s="83" t="n">
        <v>45551</v>
      </c>
      <c r="B674" s="84" t="inlineStr">
        <is>
          <t>Warehouse A</t>
        </is>
      </c>
      <c r="C674" s="84" t="inlineStr">
        <is>
          <t>Early</t>
        </is>
      </c>
      <c r="D674" s="85" t="n">
        <v>207</v>
      </c>
      <c r="E674" s="85" t="n">
        <v>206</v>
      </c>
      <c r="F674" s="85" t="n">
        <v>538</v>
      </c>
      <c r="G674" s="85" t="n">
        <v>532</v>
      </c>
      <c r="H674" s="86" t="n">
        <v>19</v>
      </c>
      <c r="I674" s="85" t="n">
        <v>203</v>
      </c>
      <c r="J674" s="87" t="n">
        <v>733.05</v>
      </c>
      <c r="K674" s="88" t="n">
        <v>0</v>
      </c>
      <c r="L674" s="84" t="n"/>
    </row>
    <row r="675">
      <c r="A675" s="83" t="n">
        <v>45551</v>
      </c>
      <c r="B675" s="84" t="inlineStr">
        <is>
          <t>Warehouse B</t>
        </is>
      </c>
      <c r="C675" s="84" t="inlineStr">
        <is>
          <t>Late</t>
        </is>
      </c>
      <c r="D675" s="85" t="n">
        <v>141</v>
      </c>
      <c r="E675" s="85" t="n">
        <v>132</v>
      </c>
      <c r="F675" s="85" t="n">
        <v>389</v>
      </c>
      <c r="G675" s="85" t="n">
        <v>382</v>
      </c>
      <c r="H675" s="86" t="n">
        <v>11.8</v>
      </c>
      <c r="I675" s="85" t="n">
        <v>152</v>
      </c>
      <c r="J675" s="87" t="n">
        <v>463.35</v>
      </c>
      <c r="K675" s="88" t="n">
        <v>0</v>
      </c>
      <c r="L675" s="84" t="n"/>
    </row>
    <row r="676">
      <c r="A676" s="83" t="n">
        <v>45551</v>
      </c>
      <c r="B676" s="84" t="inlineStr">
        <is>
          <t>Production</t>
        </is>
      </c>
      <c r="C676" s="84" t="inlineStr">
        <is>
          <t>Night</t>
        </is>
      </c>
      <c r="D676" s="85" t="n">
        <v>96</v>
      </c>
      <c r="E676" s="85" t="n">
        <v>92</v>
      </c>
      <c r="F676" s="85" t="n">
        <v>251</v>
      </c>
      <c r="G676" s="85" t="n">
        <v>248</v>
      </c>
      <c r="H676" s="86" t="n">
        <v>8.699999999999999</v>
      </c>
      <c r="I676" s="85" t="n">
        <v>96</v>
      </c>
      <c r="J676" s="87" t="n">
        <v>336.45</v>
      </c>
      <c r="K676" s="88" t="n">
        <v>0</v>
      </c>
      <c r="L676" s="84" t="n"/>
    </row>
    <row r="677">
      <c r="A677" s="83" t="n">
        <v>45552</v>
      </c>
      <c r="B677" s="84" t="inlineStr">
        <is>
          <t>Warehouse A</t>
        </is>
      </c>
      <c r="C677" s="84" t="inlineStr">
        <is>
          <t>Early</t>
        </is>
      </c>
      <c r="D677" s="85" t="n">
        <v>205</v>
      </c>
      <c r="E677" s="85" t="n">
        <v>194</v>
      </c>
      <c r="F677" s="85" t="n">
        <v>553</v>
      </c>
      <c r="G677" s="85" t="n">
        <v>549</v>
      </c>
      <c r="H677" s="86" t="n">
        <v>17.2</v>
      </c>
      <c r="I677" s="85" t="n">
        <v>193</v>
      </c>
      <c r="J677" s="87" t="n">
        <v>675.05</v>
      </c>
      <c r="K677" s="88" t="n">
        <v>0</v>
      </c>
      <c r="L677" s="84" t="n"/>
    </row>
    <row r="678">
      <c r="A678" s="83" t="n">
        <v>45552</v>
      </c>
      <c r="B678" s="84" t="inlineStr">
        <is>
          <t>Warehouse B</t>
        </is>
      </c>
      <c r="C678" s="84" t="inlineStr">
        <is>
          <t>Late</t>
        </is>
      </c>
      <c r="D678" s="85" t="n">
        <v>133</v>
      </c>
      <c r="E678" s="85" t="n">
        <v>130</v>
      </c>
      <c r="F678" s="85" t="n">
        <v>332</v>
      </c>
      <c r="G678" s="85" t="n">
        <v>329</v>
      </c>
      <c r="H678" s="86" t="n">
        <v>11</v>
      </c>
      <c r="I678" s="85" t="n">
        <v>145</v>
      </c>
      <c r="J678" s="87" t="n">
        <v>432.95</v>
      </c>
      <c r="K678" s="88" t="n">
        <v>0</v>
      </c>
      <c r="L678" s="84" t="n"/>
    </row>
    <row r="679">
      <c r="A679" s="83" t="n">
        <v>45552</v>
      </c>
      <c r="B679" s="84" t="inlineStr">
        <is>
          <t>Production</t>
        </is>
      </c>
      <c r="C679" s="84" t="inlineStr">
        <is>
          <t>Night</t>
        </is>
      </c>
      <c r="D679" s="85" t="n">
        <v>98</v>
      </c>
      <c r="E679" s="85" t="n">
        <v>94</v>
      </c>
      <c r="F679" s="85" t="n">
        <v>263</v>
      </c>
      <c r="G679" s="85" t="n">
        <v>260</v>
      </c>
      <c r="H679" s="86" t="n">
        <v>8.199999999999999</v>
      </c>
      <c r="I679" s="85" t="n">
        <v>91</v>
      </c>
      <c r="J679" s="87" t="n">
        <v>322</v>
      </c>
      <c r="K679" s="88" t="n">
        <v>0</v>
      </c>
      <c r="L679" s="84" t="n"/>
    </row>
    <row r="680">
      <c r="A680" s="83" t="n">
        <v>45553</v>
      </c>
      <c r="B680" s="84" t="inlineStr">
        <is>
          <t>Warehouse A</t>
        </is>
      </c>
      <c r="C680" s="84" t="inlineStr">
        <is>
          <t>Early</t>
        </is>
      </c>
      <c r="D680" s="85" t="n">
        <v>173</v>
      </c>
      <c r="E680" s="85" t="n">
        <v>171</v>
      </c>
      <c r="F680" s="85" t="n">
        <v>463</v>
      </c>
      <c r="G680" s="85" t="n">
        <v>457</v>
      </c>
      <c r="H680" s="86" t="n">
        <v>15.4</v>
      </c>
      <c r="I680" s="85" t="n">
        <v>188</v>
      </c>
      <c r="J680" s="87" t="n">
        <v>597.55</v>
      </c>
      <c r="K680" s="88" t="n">
        <v>0</v>
      </c>
      <c r="L680" s="84" t="n"/>
    </row>
    <row r="681">
      <c r="A681" s="83" t="n">
        <v>45553</v>
      </c>
      <c r="B681" s="84" t="inlineStr">
        <is>
          <t>Warehouse B</t>
        </is>
      </c>
      <c r="C681" s="84" t="inlineStr">
        <is>
          <t>Late</t>
        </is>
      </c>
      <c r="D681" s="85" t="n">
        <v>131</v>
      </c>
      <c r="E681" s="85" t="n">
        <v>125</v>
      </c>
      <c r="F681" s="85" t="n">
        <v>359</v>
      </c>
      <c r="G681" s="85" t="n">
        <v>353</v>
      </c>
      <c r="H681" s="86" t="n">
        <v>11.5</v>
      </c>
      <c r="I681" s="85" t="n">
        <v>141</v>
      </c>
      <c r="J681" s="87" t="n">
        <v>447.4</v>
      </c>
      <c r="K681" s="88" t="n">
        <v>0</v>
      </c>
      <c r="L681" s="84" t="n"/>
    </row>
    <row r="682">
      <c r="A682" s="83" t="n">
        <v>45553</v>
      </c>
      <c r="B682" s="84" t="inlineStr">
        <is>
          <t>Production</t>
        </is>
      </c>
      <c r="C682" s="84" t="inlineStr">
        <is>
          <t>Night</t>
        </is>
      </c>
      <c r="D682" s="85" t="n">
        <v>85</v>
      </c>
      <c r="E682" s="85" t="n">
        <v>81</v>
      </c>
      <c r="F682" s="85" t="n">
        <v>218</v>
      </c>
      <c r="G682" s="85" t="n">
        <v>214</v>
      </c>
      <c r="H682" s="86" t="n">
        <v>7.1</v>
      </c>
      <c r="I682" s="85" t="n">
        <v>89</v>
      </c>
      <c r="J682" s="87" t="n">
        <v>278.9</v>
      </c>
      <c r="K682" s="88" t="n">
        <v>0</v>
      </c>
      <c r="L682" s="84" t="n"/>
    </row>
    <row r="683">
      <c r="A683" s="83" t="n">
        <v>45554</v>
      </c>
      <c r="B683" s="84" t="inlineStr">
        <is>
          <t>Warehouse A</t>
        </is>
      </c>
      <c r="C683" s="84" t="inlineStr">
        <is>
          <t>Early</t>
        </is>
      </c>
      <c r="D683" s="85" t="n">
        <v>183</v>
      </c>
      <c r="E683" s="85" t="n">
        <v>174</v>
      </c>
      <c r="F683" s="85" t="n">
        <v>462</v>
      </c>
      <c r="G683" s="85" t="n">
        <v>456</v>
      </c>
      <c r="H683" s="86" t="n">
        <v>16.3</v>
      </c>
      <c r="I683" s="85" t="n">
        <v>188</v>
      </c>
      <c r="J683" s="87" t="n">
        <v>632.4</v>
      </c>
      <c r="K683" s="88" t="n">
        <v>0</v>
      </c>
      <c r="L683" s="84" t="n"/>
    </row>
    <row r="684">
      <c r="A684" s="83" t="n">
        <v>45554</v>
      </c>
      <c r="B684" s="84" t="inlineStr">
        <is>
          <t>Warehouse B</t>
        </is>
      </c>
      <c r="C684" s="84" t="inlineStr">
        <is>
          <t>Late</t>
        </is>
      </c>
      <c r="D684" s="85" t="n">
        <v>147</v>
      </c>
      <c r="E684" s="85" t="n">
        <v>144</v>
      </c>
      <c r="F684" s="85" t="n">
        <v>397</v>
      </c>
      <c r="G684" s="85" t="n">
        <v>390</v>
      </c>
      <c r="H684" s="86" t="n">
        <v>12.9</v>
      </c>
      <c r="I684" s="85" t="n">
        <v>141</v>
      </c>
      <c r="J684" s="87" t="n">
        <v>501.9</v>
      </c>
      <c r="K684" s="88" t="n">
        <v>0</v>
      </c>
      <c r="L684" s="84" t="n"/>
    </row>
    <row r="685">
      <c r="A685" s="83" t="n">
        <v>45554</v>
      </c>
      <c r="B685" s="84" t="inlineStr">
        <is>
          <t>Production</t>
        </is>
      </c>
      <c r="C685" s="84" t="inlineStr">
        <is>
          <t>Night</t>
        </is>
      </c>
      <c r="D685" s="85" t="n">
        <v>83</v>
      </c>
      <c r="E685" s="85" t="n">
        <v>80</v>
      </c>
      <c r="F685" s="85" t="n">
        <v>210</v>
      </c>
      <c r="G685" s="85" t="n">
        <v>208</v>
      </c>
      <c r="H685" s="86" t="n">
        <v>7.2</v>
      </c>
      <c r="I685" s="85" t="n">
        <v>89</v>
      </c>
      <c r="J685" s="87" t="n">
        <v>280.75</v>
      </c>
      <c r="K685" s="88" t="n">
        <v>0</v>
      </c>
      <c r="L685" s="84" t="n"/>
    </row>
    <row r="686">
      <c r="A686" s="83" t="n">
        <v>45555</v>
      </c>
      <c r="B686" s="84" t="inlineStr">
        <is>
          <t>Warehouse A</t>
        </is>
      </c>
      <c r="C686" s="84" t="inlineStr">
        <is>
          <t>Early</t>
        </is>
      </c>
      <c r="D686" s="85" t="n">
        <v>203</v>
      </c>
      <c r="E686" s="85" t="n">
        <v>201</v>
      </c>
      <c r="F686" s="85" t="n">
        <v>488</v>
      </c>
      <c r="G686" s="85" t="n">
        <v>487</v>
      </c>
      <c r="H686" s="86" t="n">
        <v>18.7</v>
      </c>
      <c r="I686" s="85" t="n">
        <v>195</v>
      </c>
      <c r="J686" s="87" t="n">
        <v>721</v>
      </c>
      <c r="K686" s="88" t="n">
        <v>0</v>
      </c>
      <c r="L686" s="84" t="n"/>
    </row>
    <row r="687">
      <c r="A687" s="83" t="n">
        <v>45555</v>
      </c>
      <c r="B687" s="84" t="inlineStr">
        <is>
          <t>Warehouse B</t>
        </is>
      </c>
      <c r="C687" s="84" t="inlineStr">
        <is>
          <t>Late</t>
        </is>
      </c>
      <c r="D687" s="85" t="n">
        <v>159</v>
      </c>
      <c r="E687" s="85" t="n">
        <v>152</v>
      </c>
      <c r="F687" s="85" t="n">
        <v>396</v>
      </c>
      <c r="G687" s="85" t="n">
        <v>391</v>
      </c>
      <c r="H687" s="86" t="n">
        <v>14.7</v>
      </c>
      <c r="I687" s="85" t="n">
        <v>146</v>
      </c>
      <c r="J687" s="87" t="n">
        <v>566.4</v>
      </c>
      <c r="K687" s="88" t="n">
        <v>1</v>
      </c>
      <c r="L687" s="84" t="n"/>
    </row>
    <row r="688">
      <c r="A688" s="83" t="n">
        <v>45555</v>
      </c>
      <c r="B688" s="84" t="inlineStr">
        <is>
          <t>Production</t>
        </is>
      </c>
      <c r="C688" s="84" t="inlineStr">
        <is>
          <t>Night</t>
        </is>
      </c>
      <c r="D688" s="85" t="n">
        <v>90</v>
      </c>
      <c r="E688" s="85" t="n">
        <v>89</v>
      </c>
      <c r="F688" s="85" t="n">
        <v>235</v>
      </c>
      <c r="G688" s="85" t="n">
        <v>232</v>
      </c>
      <c r="H688" s="86" t="n">
        <v>7.6</v>
      </c>
      <c r="I688" s="85" t="n">
        <v>92</v>
      </c>
      <c r="J688" s="87" t="n">
        <v>297.9</v>
      </c>
      <c r="K688" s="88" t="n">
        <v>0</v>
      </c>
      <c r="L688" s="84" t="n"/>
    </row>
    <row r="689">
      <c r="A689" s="83" t="n">
        <v>45556</v>
      </c>
      <c r="B689" s="84" t="inlineStr">
        <is>
          <t>Warehouse A</t>
        </is>
      </c>
      <c r="C689" s="84" t="inlineStr">
        <is>
          <t>Early</t>
        </is>
      </c>
      <c r="D689" s="85" t="n">
        <v>147</v>
      </c>
      <c r="E689" s="85" t="n">
        <v>143</v>
      </c>
      <c r="F689" s="85" t="n">
        <v>379</v>
      </c>
      <c r="G689" s="85" t="n">
        <v>372</v>
      </c>
      <c r="H689" s="86" t="n">
        <v>13.3</v>
      </c>
      <c r="I689" s="85" t="n">
        <v>135</v>
      </c>
      <c r="J689" s="87" t="n">
        <v>514.5</v>
      </c>
      <c r="K689" s="88" t="n">
        <v>0</v>
      </c>
      <c r="L689" s="84" t="n"/>
    </row>
    <row r="690">
      <c r="A690" s="83" t="n">
        <v>45556</v>
      </c>
      <c r="B690" s="84" t="inlineStr">
        <is>
          <t>Warehouse B</t>
        </is>
      </c>
      <c r="C690" s="84" t="inlineStr">
        <is>
          <t>Late</t>
        </is>
      </c>
      <c r="D690" s="85" t="n">
        <v>108</v>
      </c>
      <c r="E690" s="85" t="n">
        <v>104</v>
      </c>
      <c r="F690" s="85" t="n">
        <v>285</v>
      </c>
      <c r="G690" s="85" t="n">
        <v>282</v>
      </c>
      <c r="H690" s="86" t="n">
        <v>9.4</v>
      </c>
      <c r="I690" s="85" t="n">
        <v>101</v>
      </c>
      <c r="J690" s="87" t="n">
        <v>366.3</v>
      </c>
      <c r="K690" s="88" t="n">
        <v>0</v>
      </c>
      <c r="L690" s="84" t="n"/>
    </row>
    <row r="691">
      <c r="A691" s="83" t="n">
        <v>45556</v>
      </c>
      <c r="B691" s="84" t="inlineStr">
        <is>
          <t>Production</t>
        </is>
      </c>
      <c r="C691" s="84" t="inlineStr">
        <is>
          <t>Night</t>
        </is>
      </c>
      <c r="D691" s="85" t="n">
        <v>60</v>
      </c>
      <c r="E691" s="85" t="n">
        <v>59</v>
      </c>
      <c r="F691" s="85" t="n">
        <v>144</v>
      </c>
      <c r="G691" s="85" t="n">
        <v>142</v>
      </c>
      <c r="H691" s="86" t="n">
        <v>5.5</v>
      </c>
      <c r="I691" s="85" t="n">
        <v>64</v>
      </c>
      <c r="J691" s="87" t="n">
        <v>212.25</v>
      </c>
      <c r="K691" s="88" t="n">
        <v>0</v>
      </c>
      <c r="L691" s="84" t="n"/>
    </row>
    <row r="692">
      <c r="A692" s="83" t="n">
        <v>45558</v>
      </c>
      <c r="B692" s="84" t="inlineStr">
        <is>
          <t>Warehouse A</t>
        </is>
      </c>
      <c r="C692" s="84" t="inlineStr">
        <is>
          <t>Early</t>
        </is>
      </c>
      <c r="D692" s="85" t="n">
        <v>214</v>
      </c>
      <c r="E692" s="85" t="n">
        <v>204</v>
      </c>
      <c r="F692" s="85" t="n">
        <v>564</v>
      </c>
      <c r="G692" s="85" t="n">
        <v>559</v>
      </c>
      <c r="H692" s="86" t="n">
        <v>18.6</v>
      </c>
      <c r="I692" s="85" t="n">
        <v>203</v>
      </c>
      <c r="J692" s="87" t="n">
        <v>725</v>
      </c>
      <c r="K692" s="88" t="n">
        <v>0</v>
      </c>
      <c r="L692" s="84" t="n"/>
    </row>
    <row r="693">
      <c r="A693" s="83" t="n">
        <v>45558</v>
      </c>
      <c r="B693" s="84" t="inlineStr">
        <is>
          <t>Warehouse B</t>
        </is>
      </c>
      <c r="C693" s="84" t="inlineStr">
        <is>
          <t>Late</t>
        </is>
      </c>
      <c r="D693" s="85" t="n">
        <v>139</v>
      </c>
      <c r="E693" s="85" t="n">
        <v>136</v>
      </c>
      <c r="F693" s="85" t="n">
        <v>380</v>
      </c>
      <c r="G693" s="85" t="n">
        <v>376</v>
      </c>
      <c r="H693" s="86" t="n">
        <v>11.5</v>
      </c>
      <c r="I693" s="85" t="n">
        <v>152</v>
      </c>
      <c r="J693" s="87" t="n">
        <v>452.6</v>
      </c>
      <c r="K693" s="88" t="n">
        <v>0</v>
      </c>
      <c r="L693" s="84" t="n"/>
    </row>
    <row r="694">
      <c r="A694" s="83" t="n">
        <v>45558</v>
      </c>
      <c r="B694" s="84" t="inlineStr">
        <is>
          <t>Production</t>
        </is>
      </c>
      <c r="C694" s="84" t="inlineStr">
        <is>
          <t>Night</t>
        </is>
      </c>
      <c r="D694" s="85" t="n">
        <v>105</v>
      </c>
      <c r="E694" s="85" t="n">
        <v>101</v>
      </c>
      <c r="F694" s="85" t="n">
        <v>260</v>
      </c>
      <c r="G694" s="85" t="n">
        <v>258</v>
      </c>
      <c r="H694" s="86" t="n">
        <v>8.6</v>
      </c>
      <c r="I694" s="85" t="n">
        <v>96</v>
      </c>
      <c r="J694" s="87" t="n">
        <v>339.15</v>
      </c>
      <c r="K694" s="88" t="n">
        <v>0</v>
      </c>
      <c r="L694" s="84" t="n"/>
    </row>
    <row r="695">
      <c r="A695" s="83" t="n">
        <v>45559</v>
      </c>
      <c r="B695" s="84" t="inlineStr">
        <is>
          <t>Warehouse A</t>
        </is>
      </c>
      <c r="C695" s="84" t="inlineStr">
        <is>
          <t>Early</t>
        </is>
      </c>
      <c r="D695" s="85" t="n">
        <v>184</v>
      </c>
      <c r="E695" s="85" t="n">
        <v>176</v>
      </c>
      <c r="F695" s="85" t="n">
        <v>447</v>
      </c>
      <c r="G695" s="85" t="n">
        <v>442</v>
      </c>
      <c r="H695" s="86" t="n">
        <v>16.5</v>
      </c>
      <c r="I695" s="85" t="n">
        <v>194</v>
      </c>
      <c r="J695" s="87" t="n">
        <v>639.35</v>
      </c>
      <c r="K695" s="88" t="n">
        <v>0</v>
      </c>
      <c r="L695" s="84" t="n"/>
    </row>
    <row r="696">
      <c r="A696" s="83" t="n">
        <v>45559</v>
      </c>
      <c r="B696" s="84" t="inlineStr">
        <is>
          <t>Warehouse B</t>
        </is>
      </c>
      <c r="C696" s="84" t="inlineStr">
        <is>
          <t>Late</t>
        </is>
      </c>
      <c r="D696" s="85" t="n">
        <v>154</v>
      </c>
      <c r="E696" s="85" t="n">
        <v>153</v>
      </c>
      <c r="F696" s="85" t="n">
        <v>420</v>
      </c>
      <c r="G696" s="85" t="n">
        <v>414</v>
      </c>
      <c r="H696" s="86" t="n">
        <v>13.3</v>
      </c>
      <c r="I696" s="85" t="n">
        <v>145</v>
      </c>
      <c r="J696" s="87" t="n">
        <v>519.05</v>
      </c>
      <c r="K696" s="88" t="n">
        <v>0</v>
      </c>
      <c r="L696" s="84" t="n"/>
    </row>
    <row r="697">
      <c r="A697" s="83" t="n">
        <v>45559</v>
      </c>
      <c r="B697" s="84" t="inlineStr">
        <is>
          <t>Production</t>
        </is>
      </c>
      <c r="C697" s="84" t="inlineStr">
        <is>
          <t>Night</t>
        </is>
      </c>
      <c r="D697" s="85" t="n">
        <v>100</v>
      </c>
      <c r="E697" s="85" t="n">
        <v>94</v>
      </c>
      <c r="F697" s="85" t="n">
        <v>270</v>
      </c>
      <c r="G697" s="85" t="n">
        <v>266</v>
      </c>
      <c r="H697" s="86" t="n">
        <v>8.199999999999999</v>
      </c>
      <c r="I697" s="85" t="n">
        <v>91</v>
      </c>
      <c r="J697" s="87" t="n">
        <v>323.3</v>
      </c>
      <c r="K697" s="88" t="n">
        <v>0</v>
      </c>
      <c r="L697" s="84" t="n"/>
    </row>
    <row r="698">
      <c r="A698" s="83" t="n">
        <v>45560</v>
      </c>
      <c r="B698" s="84" t="inlineStr">
        <is>
          <t>Warehouse A</t>
        </is>
      </c>
      <c r="C698" s="84" t="inlineStr">
        <is>
          <t>Early</t>
        </is>
      </c>
      <c r="D698" s="85" t="n">
        <v>186</v>
      </c>
      <c r="E698" s="85" t="n">
        <v>179</v>
      </c>
      <c r="F698" s="85" t="n">
        <v>455</v>
      </c>
      <c r="G698" s="85" t="n">
        <v>449</v>
      </c>
      <c r="H698" s="86" t="n">
        <v>17.2</v>
      </c>
      <c r="I698" s="85" t="n">
        <v>188</v>
      </c>
      <c r="J698" s="87" t="n">
        <v>662.7</v>
      </c>
      <c r="K698" s="88" t="n">
        <v>0</v>
      </c>
      <c r="L698" s="84" t="n"/>
    </row>
    <row r="699">
      <c r="A699" s="83" t="n">
        <v>45560</v>
      </c>
      <c r="B699" s="84" t="inlineStr">
        <is>
          <t>Warehouse B</t>
        </is>
      </c>
      <c r="C699" s="84" t="inlineStr">
        <is>
          <t>Late</t>
        </is>
      </c>
      <c r="D699" s="85" t="n">
        <v>155</v>
      </c>
      <c r="E699" s="85" t="n">
        <v>149</v>
      </c>
      <c r="F699" s="85" t="n">
        <v>392</v>
      </c>
      <c r="G699" s="85" t="n">
        <v>386</v>
      </c>
      <c r="H699" s="86" t="n">
        <v>12.7</v>
      </c>
      <c r="I699" s="85" t="n">
        <v>141</v>
      </c>
      <c r="J699" s="87" t="n">
        <v>500.8</v>
      </c>
      <c r="K699" s="88" t="n">
        <v>0</v>
      </c>
      <c r="L699" s="84" t="n"/>
    </row>
    <row r="700">
      <c r="A700" s="83" t="n">
        <v>45560</v>
      </c>
      <c r="B700" s="84" t="inlineStr">
        <is>
          <t>Production</t>
        </is>
      </c>
      <c r="C700" s="84" t="inlineStr">
        <is>
          <t>Night</t>
        </is>
      </c>
      <c r="D700" s="85" t="n">
        <v>80</v>
      </c>
      <c r="E700" s="85" t="n">
        <v>78</v>
      </c>
      <c r="F700" s="85" t="n">
        <v>195</v>
      </c>
      <c r="G700" s="85" t="n">
        <v>192</v>
      </c>
      <c r="H700" s="86" t="n">
        <v>6.8</v>
      </c>
      <c r="I700" s="85" t="n">
        <v>89</v>
      </c>
      <c r="J700" s="87" t="n">
        <v>266.2</v>
      </c>
      <c r="K700" s="88" t="n">
        <v>0</v>
      </c>
      <c r="L700" s="84" t="n"/>
    </row>
    <row r="701">
      <c r="A701" s="83" t="n">
        <v>45561</v>
      </c>
      <c r="B701" s="84" t="inlineStr">
        <is>
          <t>Warehouse A</t>
        </is>
      </c>
      <c r="C701" s="84" t="inlineStr">
        <is>
          <t>Early</t>
        </is>
      </c>
      <c r="D701" s="85" t="n">
        <v>172</v>
      </c>
      <c r="E701" s="85" t="n">
        <v>169</v>
      </c>
      <c r="F701" s="85" t="n">
        <v>437</v>
      </c>
      <c r="G701" s="85" t="n">
        <v>430</v>
      </c>
      <c r="H701" s="86" t="n">
        <v>14.2</v>
      </c>
      <c r="I701" s="85" t="n">
        <v>188</v>
      </c>
      <c r="J701" s="87" t="n">
        <v>559.1</v>
      </c>
      <c r="K701" s="88" t="n">
        <v>0</v>
      </c>
      <c r="L701" s="84" t="n"/>
    </row>
    <row r="702">
      <c r="A702" s="83" t="n">
        <v>45561</v>
      </c>
      <c r="B702" s="84" t="inlineStr">
        <is>
          <t>Warehouse B</t>
        </is>
      </c>
      <c r="C702" s="84" t="inlineStr">
        <is>
          <t>Late</t>
        </is>
      </c>
      <c r="D702" s="85" t="n">
        <v>154</v>
      </c>
      <c r="E702" s="85" t="n">
        <v>146</v>
      </c>
      <c r="F702" s="85" t="n">
        <v>400</v>
      </c>
      <c r="G702" s="85" t="n">
        <v>391</v>
      </c>
      <c r="H702" s="86" t="n">
        <v>14</v>
      </c>
      <c r="I702" s="85" t="n">
        <v>141</v>
      </c>
      <c r="J702" s="87" t="n">
        <v>541.1</v>
      </c>
      <c r="K702" s="88" t="n">
        <v>0</v>
      </c>
      <c r="L702" s="84" t="n"/>
    </row>
    <row r="703">
      <c r="A703" s="83" t="n">
        <v>45561</v>
      </c>
      <c r="B703" s="84" t="inlineStr">
        <is>
          <t>Production</t>
        </is>
      </c>
      <c r="C703" s="84" t="inlineStr">
        <is>
          <t>Night</t>
        </is>
      </c>
      <c r="D703" s="85" t="n">
        <v>95</v>
      </c>
      <c r="E703" s="85" t="n">
        <v>92</v>
      </c>
      <c r="F703" s="85" t="n">
        <v>237</v>
      </c>
      <c r="G703" s="85" t="n">
        <v>235</v>
      </c>
      <c r="H703" s="86" t="n">
        <v>8.1</v>
      </c>
      <c r="I703" s="85" t="n">
        <v>89</v>
      </c>
      <c r="J703" s="87" t="n">
        <v>316.9</v>
      </c>
      <c r="K703" s="88" t="n">
        <v>0</v>
      </c>
      <c r="L703" s="84" t="n"/>
    </row>
    <row r="704">
      <c r="A704" s="83" t="n">
        <v>45562</v>
      </c>
      <c r="B704" s="84" t="inlineStr">
        <is>
          <t>Warehouse A</t>
        </is>
      </c>
      <c r="C704" s="84" t="inlineStr">
        <is>
          <t>Early</t>
        </is>
      </c>
      <c r="D704" s="85" t="n">
        <v>180</v>
      </c>
      <c r="E704" s="85" t="n">
        <v>178</v>
      </c>
      <c r="F704" s="85" t="n">
        <v>480</v>
      </c>
      <c r="G704" s="85" t="n">
        <v>472</v>
      </c>
      <c r="H704" s="86" t="n">
        <v>15.4</v>
      </c>
      <c r="I704" s="85" t="n">
        <v>196</v>
      </c>
      <c r="J704" s="87" t="n">
        <v>602.1</v>
      </c>
      <c r="K704" s="88" t="n">
        <v>0</v>
      </c>
      <c r="L704" s="84" t="n"/>
    </row>
    <row r="705">
      <c r="A705" s="83" t="n">
        <v>45562</v>
      </c>
      <c r="B705" s="84" t="inlineStr">
        <is>
          <t>Warehouse B</t>
        </is>
      </c>
      <c r="C705" s="84" t="inlineStr">
        <is>
          <t>Late</t>
        </is>
      </c>
      <c r="D705" s="85" t="n">
        <v>148</v>
      </c>
      <c r="E705" s="85" t="n">
        <v>146</v>
      </c>
      <c r="F705" s="85" t="n">
        <v>392</v>
      </c>
      <c r="G705" s="85" t="n">
        <v>388</v>
      </c>
      <c r="H705" s="86" t="n">
        <v>12.9</v>
      </c>
      <c r="I705" s="85" t="n">
        <v>147</v>
      </c>
      <c r="J705" s="87" t="n">
        <v>502.55</v>
      </c>
      <c r="K705" s="88" t="n">
        <v>0</v>
      </c>
      <c r="L705" s="84" t="n"/>
    </row>
    <row r="706">
      <c r="A706" s="83" t="n">
        <v>45562</v>
      </c>
      <c r="B706" s="84" t="inlineStr">
        <is>
          <t>Production</t>
        </is>
      </c>
      <c r="C706" s="84" t="inlineStr">
        <is>
          <t>Night</t>
        </is>
      </c>
      <c r="D706" s="85" t="n">
        <v>100</v>
      </c>
      <c r="E706" s="85" t="n">
        <v>98</v>
      </c>
      <c r="F706" s="85" t="n">
        <v>279</v>
      </c>
      <c r="G706" s="85" t="n">
        <v>274</v>
      </c>
      <c r="H706" s="86" t="n">
        <v>8.199999999999999</v>
      </c>
      <c r="I706" s="85" t="n">
        <v>92</v>
      </c>
      <c r="J706" s="87" t="n">
        <v>323.3</v>
      </c>
      <c r="K706" s="88" t="n">
        <v>0</v>
      </c>
      <c r="L706" s="84" t="n"/>
    </row>
    <row r="707">
      <c r="A707" s="83" t="n">
        <v>45563</v>
      </c>
      <c r="B707" s="84" t="inlineStr">
        <is>
          <t>Warehouse A</t>
        </is>
      </c>
      <c r="C707" s="84" t="inlineStr">
        <is>
          <t>Early</t>
        </is>
      </c>
      <c r="D707" s="85" t="n">
        <v>128</v>
      </c>
      <c r="E707" s="85" t="n">
        <v>123</v>
      </c>
      <c r="F707" s="85" t="n">
        <v>348</v>
      </c>
      <c r="G707" s="85" t="n">
        <v>343</v>
      </c>
      <c r="H707" s="86" t="n">
        <v>11.2</v>
      </c>
      <c r="I707" s="85" t="n">
        <v>135</v>
      </c>
      <c r="J707" s="87" t="n">
        <v>436</v>
      </c>
      <c r="K707" s="88" t="n">
        <v>0</v>
      </c>
      <c r="L707" s="84" t="n"/>
    </row>
    <row r="708">
      <c r="A708" s="83" t="n">
        <v>45563</v>
      </c>
      <c r="B708" s="84" t="inlineStr">
        <is>
          <t>Warehouse B</t>
        </is>
      </c>
      <c r="C708" s="84" t="inlineStr">
        <is>
          <t>Late</t>
        </is>
      </c>
      <c r="D708" s="85" t="n">
        <v>102</v>
      </c>
      <c r="E708" s="85" t="n">
        <v>96</v>
      </c>
      <c r="F708" s="85" t="n">
        <v>252</v>
      </c>
      <c r="G708" s="85" t="n">
        <v>250</v>
      </c>
      <c r="H708" s="86" t="n">
        <v>8.300000000000001</v>
      </c>
      <c r="I708" s="85" t="n">
        <v>102</v>
      </c>
      <c r="J708" s="87" t="n">
        <v>327.75</v>
      </c>
      <c r="K708" s="88" t="n">
        <v>0</v>
      </c>
      <c r="L708" s="84" t="n"/>
    </row>
    <row r="709">
      <c r="A709" s="83" t="n">
        <v>45563</v>
      </c>
      <c r="B709" s="84" t="inlineStr">
        <is>
          <t>Production</t>
        </is>
      </c>
      <c r="C709" s="84" t="inlineStr">
        <is>
          <t>Night</t>
        </is>
      </c>
      <c r="D709" s="85" t="n">
        <v>63</v>
      </c>
      <c r="E709" s="85" t="n">
        <v>61</v>
      </c>
      <c r="F709" s="85" t="n">
        <v>157</v>
      </c>
      <c r="G709" s="85" t="n">
        <v>155</v>
      </c>
      <c r="H709" s="86" t="n">
        <v>5.4</v>
      </c>
      <c r="I709" s="85" t="n">
        <v>64</v>
      </c>
      <c r="J709" s="87" t="n">
        <v>211.05</v>
      </c>
      <c r="K709" s="88" t="n">
        <v>0</v>
      </c>
      <c r="L709" s="84" t="n"/>
    </row>
    <row r="710">
      <c r="A710" s="83" t="n">
        <v>45565</v>
      </c>
      <c r="B710" s="84" t="inlineStr">
        <is>
          <t>Warehouse A</t>
        </is>
      </c>
      <c r="C710" s="84" t="inlineStr">
        <is>
          <t>Early</t>
        </is>
      </c>
      <c r="D710" s="85" t="n">
        <v>208</v>
      </c>
      <c r="E710" s="85" t="n">
        <v>200</v>
      </c>
      <c r="F710" s="85" t="n">
        <v>519</v>
      </c>
      <c r="G710" s="85" t="n">
        <v>516</v>
      </c>
      <c r="H710" s="86" t="n">
        <v>18.2</v>
      </c>
      <c r="I710" s="85" t="n">
        <v>203</v>
      </c>
      <c r="J710" s="87" t="n">
        <v>708.5</v>
      </c>
      <c r="K710" s="88" t="n">
        <v>0</v>
      </c>
      <c r="L710" s="84" t="n"/>
    </row>
    <row r="711">
      <c r="A711" s="83" t="n">
        <v>45565</v>
      </c>
      <c r="B711" s="84" t="inlineStr">
        <is>
          <t>Warehouse B</t>
        </is>
      </c>
      <c r="C711" s="84" t="inlineStr">
        <is>
          <t>Late</t>
        </is>
      </c>
      <c r="D711" s="85" t="n">
        <v>148</v>
      </c>
      <c r="E711" s="85" t="n">
        <v>141</v>
      </c>
      <c r="F711" s="85" t="n">
        <v>397</v>
      </c>
      <c r="G711" s="85" t="n">
        <v>392</v>
      </c>
      <c r="H711" s="86" t="n">
        <v>13.1</v>
      </c>
      <c r="I711" s="85" t="n">
        <v>152</v>
      </c>
      <c r="J711" s="87" t="n">
        <v>508.85</v>
      </c>
      <c r="K711" s="88" t="n">
        <v>0</v>
      </c>
      <c r="L711" s="84" t="n"/>
    </row>
    <row r="712">
      <c r="A712" s="83" t="n">
        <v>45565</v>
      </c>
      <c r="B712" s="84" t="inlineStr">
        <is>
          <t>Production</t>
        </is>
      </c>
      <c r="C712" s="84" t="inlineStr">
        <is>
          <t>Night</t>
        </is>
      </c>
      <c r="D712" s="85" t="n">
        <v>92</v>
      </c>
      <c r="E712" s="85" t="n">
        <v>89</v>
      </c>
      <c r="F712" s="85" t="n">
        <v>242</v>
      </c>
      <c r="G712" s="85" t="n">
        <v>240</v>
      </c>
      <c r="H712" s="86" t="n">
        <v>8.300000000000001</v>
      </c>
      <c r="I712" s="85" t="n">
        <v>96</v>
      </c>
      <c r="J712" s="87" t="n">
        <v>321.25</v>
      </c>
      <c r="K712" s="88" t="n">
        <v>0</v>
      </c>
      <c r="L712" s="84" t="n"/>
    </row>
    <row r="713">
      <c r="A713" s="83" t="n">
        <v>45566</v>
      </c>
      <c r="B713" s="84" t="inlineStr">
        <is>
          <t>Warehouse A</t>
        </is>
      </c>
      <c r="C713" s="84" t="inlineStr">
        <is>
          <t>Early</t>
        </is>
      </c>
      <c r="D713" s="85" t="n">
        <v>194</v>
      </c>
      <c r="E713" s="85" t="n">
        <v>188</v>
      </c>
      <c r="F713" s="85" t="n">
        <v>495</v>
      </c>
      <c r="G713" s="85" t="n">
        <v>491</v>
      </c>
      <c r="H713" s="86" t="n">
        <v>17.7</v>
      </c>
      <c r="I713" s="85" t="n">
        <v>203</v>
      </c>
      <c r="J713" s="87" t="n">
        <v>683.65</v>
      </c>
      <c r="K713" s="88" t="n">
        <v>0</v>
      </c>
      <c r="L713" s="84" t="n"/>
    </row>
    <row r="714">
      <c r="A714" s="83" t="n">
        <v>45566</v>
      </c>
      <c r="B714" s="84" t="inlineStr">
        <is>
          <t>Warehouse B</t>
        </is>
      </c>
      <c r="C714" s="84" t="inlineStr">
        <is>
          <t>Late</t>
        </is>
      </c>
      <c r="D714" s="85" t="n">
        <v>142</v>
      </c>
      <c r="E714" s="85" t="n">
        <v>138</v>
      </c>
      <c r="F714" s="85" t="n">
        <v>369</v>
      </c>
      <c r="G714" s="85" t="n">
        <v>363</v>
      </c>
      <c r="H714" s="86" t="n">
        <v>11.6</v>
      </c>
      <c r="I714" s="85" t="n">
        <v>153</v>
      </c>
      <c r="J714" s="87" t="n">
        <v>457.7</v>
      </c>
      <c r="K714" s="88" t="n">
        <v>0</v>
      </c>
      <c r="L714" s="84" t="n"/>
    </row>
    <row r="715">
      <c r="A715" s="83" t="n">
        <v>45566</v>
      </c>
      <c r="B715" s="84" t="inlineStr">
        <is>
          <t>Production</t>
        </is>
      </c>
      <c r="C715" s="84" t="inlineStr">
        <is>
          <t>Night</t>
        </is>
      </c>
      <c r="D715" s="85" t="n">
        <v>96</v>
      </c>
      <c r="E715" s="85" t="n">
        <v>92</v>
      </c>
      <c r="F715" s="85" t="n">
        <v>242</v>
      </c>
      <c r="G715" s="85" t="n">
        <v>237</v>
      </c>
      <c r="H715" s="86" t="n">
        <v>8.300000000000001</v>
      </c>
      <c r="I715" s="85" t="n">
        <v>96</v>
      </c>
      <c r="J715" s="87" t="n">
        <v>323.85</v>
      </c>
      <c r="K715" s="88" t="n">
        <v>0</v>
      </c>
      <c r="L715" s="84" t="n"/>
    </row>
    <row r="716">
      <c r="A716" s="83" t="n">
        <v>45567</v>
      </c>
      <c r="B716" s="84" t="inlineStr">
        <is>
          <t>Warehouse A</t>
        </is>
      </c>
      <c r="C716" s="84" t="inlineStr">
        <is>
          <t>Early</t>
        </is>
      </c>
      <c r="D716" s="85" t="n">
        <v>194</v>
      </c>
      <c r="E716" s="85" t="n">
        <v>187</v>
      </c>
      <c r="F716" s="85" t="n">
        <v>529</v>
      </c>
      <c r="G716" s="85" t="n">
        <v>522</v>
      </c>
      <c r="H716" s="86" t="n">
        <v>16.9</v>
      </c>
      <c r="I716" s="85" t="n">
        <v>198</v>
      </c>
      <c r="J716" s="87" t="n">
        <v>658.45</v>
      </c>
      <c r="K716" s="88" t="n">
        <v>0</v>
      </c>
      <c r="L716" s="84" t="n"/>
    </row>
    <row r="717">
      <c r="A717" s="83" t="n">
        <v>45567</v>
      </c>
      <c r="B717" s="84" t="inlineStr">
        <is>
          <t>Warehouse B</t>
        </is>
      </c>
      <c r="C717" s="84" t="inlineStr">
        <is>
          <t>Late</t>
        </is>
      </c>
      <c r="D717" s="85" t="n">
        <v>147</v>
      </c>
      <c r="E717" s="85" t="n">
        <v>141</v>
      </c>
      <c r="F717" s="85" t="n">
        <v>386</v>
      </c>
      <c r="G717" s="85" t="n">
        <v>383</v>
      </c>
      <c r="H717" s="86" t="n">
        <v>12.1</v>
      </c>
      <c r="I717" s="85" t="n">
        <v>148</v>
      </c>
      <c r="J717" s="87" t="n">
        <v>476.7</v>
      </c>
      <c r="K717" s="88" t="n">
        <v>0</v>
      </c>
      <c r="L717" s="84" t="n"/>
    </row>
    <row r="718">
      <c r="A718" s="83" t="n">
        <v>45567</v>
      </c>
      <c r="B718" s="84" t="inlineStr">
        <is>
          <t>Production</t>
        </is>
      </c>
      <c r="C718" s="84" t="inlineStr">
        <is>
          <t>Night</t>
        </is>
      </c>
      <c r="D718" s="85" t="n">
        <v>84</v>
      </c>
      <c r="E718" s="85" t="n">
        <v>83</v>
      </c>
      <c r="F718" s="85" t="n">
        <v>234</v>
      </c>
      <c r="G718" s="85" t="n">
        <v>233</v>
      </c>
      <c r="H718" s="86" t="n">
        <v>7.6</v>
      </c>
      <c r="I718" s="85" t="n">
        <v>93</v>
      </c>
      <c r="J718" s="87" t="n">
        <v>294</v>
      </c>
      <c r="K718" s="88" t="n">
        <v>0</v>
      </c>
      <c r="L718" s="84" t="n"/>
    </row>
    <row r="719">
      <c r="A719" s="83" t="n">
        <v>45568</v>
      </c>
      <c r="B719" s="84" t="inlineStr">
        <is>
          <t>Warehouse A</t>
        </is>
      </c>
      <c r="C719" s="84" t="inlineStr">
        <is>
          <t>Early</t>
        </is>
      </c>
      <c r="D719" s="85" t="n">
        <v>203</v>
      </c>
      <c r="E719" s="85" t="n">
        <v>199</v>
      </c>
      <c r="F719" s="85" t="n">
        <v>516</v>
      </c>
      <c r="G719" s="85" t="n">
        <v>514</v>
      </c>
      <c r="H719" s="86" t="n">
        <v>17.2</v>
      </c>
      <c r="I719" s="85" t="n">
        <v>198</v>
      </c>
      <c r="J719" s="87" t="n">
        <v>673.75</v>
      </c>
      <c r="K719" s="88" t="n">
        <v>0</v>
      </c>
      <c r="L719" s="84" t="n"/>
    </row>
    <row r="720">
      <c r="A720" s="83" t="n">
        <v>45568</v>
      </c>
      <c r="B720" s="84" t="inlineStr">
        <is>
          <t>Warehouse B</t>
        </is>
      </c>
      <c r="C720" s="84" t="inlineStr">
        <is>
          <t>Late</t>
        </is>
      </c>
      <c r="D720" s="85" t="n">
        <v>155</v>
      </c>
      <c r="E720" s="85" t="n">
        <v>152</v>
      </c>
      <c r="F720" s="85" t="n">
        <v>390</v>
      </c>
      <c r="G720" s="85" t="n">
        <v>384</v>
      </c>
      <c r="H720" s="86" t="n">
        <v>13.2</v>
      </c>
      <c r="I720" s="85" t="n">
        <v>148</v>
      </c>
      <c r="J720" s="87" t="n">
        <v>516.55</v>
      </c>
      <c r="K720" s="88" t="n">
        <v>0</v>
      </c>
      <c r="L720" s="84" t="n"/>
    </row>
    <row r="721">
      <c r="A721" s="83" t="n">
        <v>45568</v>
      </c>
      <c r="B721" s="84" t="inlineStr">
        <is>
          <t>Production</t>
        </is>
      </c>
      <c r="C721" s="84" t="inlineStr">
        <is>
          <t>Night</t>
        </is>
      </c>
      <c r="D721" s="85" t="n">
        <v>87</v>
      </c>
      <c r="E721" s="85" t="n">
        <v>84</v>
      </c>
      <c r="F721" s="85" t="n">
        <v>231</v>
      </c>
      <c r="G721" s="85" t="n">
        <v>227</v>
      </c>
      <c r="H721" s="86" t="n">
        <v>7.5</v>
      </c>
      <c r="I721" s="85" t="n">
        <v>93</v>
      </c>
      <c r="J721" s="87" t="n">
        <v>292.8</v>
      </c>
      <c r="K721" s="88" t="n">
        <v>0</v>
      </c>
      <c r="L721" s="84" t="n"/>
    </row>
    <row r="722">
      <c r="A722" s="83" t="n">
        <v>45569</v>
      </c>
      <c r="B722" s="84" t="inlineStr">
        <is>
          <t>Warehouse A</t>
        </is>
      </c>
      <c r="C722" s="84" t="inlineStr">
        <is>
          <t>Early</t>
        </is>
      </c>
      <c r="D722" s="85" t="n">
        <v>188</v>
      </c>
      <c r="E722" s="85" t="n">
        <v>183</v>
      </c>
      <c r="F722" s="85" t="n">
        <v>475</v>
      </c>
      <c r="G722" s="85" t="n">
        <v>471</v>
      </c>
      <c r="H722" s="86" t="n">
        <v>16.8</v>
      </c>
      <c r="I722" s="85" t="n">
        <v>206</v>
      </c>
      <c r="J722" s="87" t="n">
        <v>651.4</v>
      </c>
      <c r="K722" s="88" t="n">
        <v>0</v>
      </c>
      <c r="L722" s="84" t="n"/>
    </row>
    <row r="723">
      <c r="A723" s="83" t="n">
        <v>45569</v>
      </c>
      <c r="B723" s="84" t="inlineStr">
        <is>
          <t>Warehouse B</t>
        </is>
      </c>
      <c r="C723" s="84" t="inlineStr">
        <is>
          <t>Late</t>
        </is>
      </c>
      <c r="D723" s="85" t="n">
        <v>159</v>
      </c>
      <c r="E723" s="85" t="n">
        <v>153</v>
      </c>
      <c r="F723" s="85" t="n">
        <v>436</v>
      </c>
      <c r="G723" s="85" t="n">
        <v>433</v>
      </c>
      <c r="H723" s="86" t="n">
        <v>14.1</v>
      </c>
      <c r="I723" s="85" t="n">
        <v>154</v>
      </c>
      <c r="J723" s="87" t="n">
        <v>547.5</v>
      </c>
      <c r="K723" s="88" t="n">
        <v>0</v>
      </c>
      <c r="L723" s="84" t="n"/>
    </row>
    <row r="724">
      <c r="A724" s="83" t="n">
        <v>45569</v>
      </c>
      <c r="B724" s="84" t="inlineStr">
        <is>
          <t>Production</t>
        </is>
      </c>
      <c r="C724" s="84" t="inlineStr">
        <is>
          <t>Night</t>
        </is>
      </c>
      <c r="D724" s="85" t="n">
        <v>106</v>
      </c>
      <c r="E724" s="85" t="n">
        <v>101</v>
      </c>
      <c r="F724" s="85" t="n">
        <v>255</v>
      </c>
      <c r="G724" s="85" t="n">
        <v>252</v>
      </c>
      <c r="H724" s="86" t="n">
        <v>8.9</v>
      </c>
      <c r="I724" s="85" t="n">
        <v>97</v>
      </c>
      <c r="J724" s="87" t="n">
        <v>349.25</v>
      </c>
      <c r="K724" s="88" t="n">
        <v>0</v>
      </c>
      <c r="L724" s="84" t="n"/>
    </row>
    <row r="725">
      <c r="A725" s="83" t="n">
        <v>45570</v>
      </c>
      <c r="B725" s="84" t="inlineStr">
        <is>
          <t>Warehouse A</t>
        </is>
      </c>
      <c r="C725" s="84" t="inlineStr">
        <is>
          <t>Early</t>
        </is>
      </c>
      <c r="D725" s="85" t="n">
        <v>155</v>
      </c>
      <c r="E725" s="85" t="n">
        <v>149</v>
      </c>
      <c r="F725" s="85" t="n">
        <v>382</v>
      </c>
      <c r="G725" s="85" t="n">
        <v>376</v>
      </c>
      <c r="H725" s="86" t="n">
        <v>14.2</v>
      </c>
      <c r="I725" s="85" t="n">
        <v>142</v>
      </c>
      <c r="J725" s="87" t="n">
        <v>548.05</v>
      </c>
      <c r="K725" s="88" t="n">
        <v>0</v>
      </c>
      <c r="L725" s="84" t="n"/>
    </row>
    <row r="726">
      <c r="A726" s="83" t="n">
        <v>45570</v>
      </c>
      <c r="B726" s="84" t="inlineStr">
        <is>
          <t>Warehouse B</t>
        </is>
      </c>
      <c r="C726" s="84" t="inlineStr">
        <is>
          <t>Late</t>
        </is>
      </c>
      <c r="D726" s="85" t="n">
        <v>115</v>
      </c>
      <c r="E726" s="85" t="n">
        <v>111</v>
      </c>
      <c r="F726" s="85" t="n">
        <v>294</v>
      </c>
      <c r="G726" s="85" t="n">
        <v>290</v>
      </c>
      <c r="H726" s="86" t="n">
        <v>9.699999999999999</v>
      </c>
      <c r="I726" s="85" t="n">
        <v>107</v>
      </c>
      <c r="J726" s="87" t="n">
        <v>380.3</v>
      </c>
      <c r="K726" s="88" t="n">
        <v>0</v>
      </c>
      <c r="L726" s="84" t="n"/>
    </row>
    <row r="727">
      <c r="A727" s="83" t="n">
        <v>45570</v>
      </c>
      <c r="B727" s="84" t="inlineStr">
        <is>
          <t>Production</t>
        </is>
      </c>
      <c r="C727" s="84" t="inlineStr">
        <is>
          <t>Night</t>
        </is>
      </c>
      <c r="D727" s="85" t="n">
        <v>64</v>
      </c>
      <c r="E727" s="85" t="n">
        <v>63</v>
      </c>
      <c r="F727" s="85" t="n">
        <v>176</v>
      </c>
      <c r="G727" s="85" t="n">
        <v>175</v>
      </c>
      <c r="H727" s="86" t="n">
        <v>5.7</v>
      </c>
      <c r="I727" s="85" t="n">
        <v>67</v>
      </c>
      <c r="J727" s="87" t="n">
        <v>221.15</v>
      </c>
      <c r="K727" s="88" t="n">
        <v>0</v>
      </c>
      <c r="L727" s="84" t="n"/>
    </row>
    <row r="728">
      <c r="A728" s="83" t="n">
        <v>45572</v>
      </c>
      <c r="B728" s="84" t="inlineStr">
        <is>
          <t>Warehouse A</t>
        </is>
      </c>
      <c r="C728" s="84" t="inlineStr">
        <is>
          <t>Early</t>
        </is>
      </c>
      <c r="D728" s="85" t="n">
        <v>204</v>
      </c>
      <c r="E728" s="85" t="n">
        <v>196</v>
      </c>
      <c r="F728" s="85" t="n">
        <v>558</v>
      </c>
      <c r="G728" s="85" t="n">
        <v>550</v>
      </c>
      <c r="H728" s="86" t="n">
        <v>18.9</v>
      </c>
      <c r="I728" s="85" t="n">
        <v>214</v>
      </c>
      <c r="J728" s="87" t="n">
        <v>727.95</v>
      </c>
      <c r="K728" s="88" t="n">
        <v>0</v>
      </c>
      <c r="L728" s="84" t="n"/>
    </row>
    <row r="729">
      <c r="A729" s="83" t="n">
        <v>45572</v>
      </c>
      <c r="B729" s="84" t="inlineStr">
        <is>
          <t>Warehouse B</t>
        </is>
      </c>
      <c r="C729" s="84" t="inlineStr">
        <is>
          <t>Late</t>
        </is>
      </c>
      <c r="D729" s="85" t="n">
        <v>172</v>
      </c>
      <c r="E729" s="85" t="n">
        <v>164</v>
      </c>
      <c r="F729" s="85" t="n">
        <v>480</v>
      </c>
      <c r="G729" s="85" t="n">
        <v>476</v>
      </c>
      <c r="H729" s="86" t="n">
        <v>14.9</v>
      </c>
      <c r="I729" s="85" t="n">
        <v>160</v>
      </c>
      <c r="J729" s="87" t="n">
        <v>581.15</v>
      </c>
      <c r="K729" s="88" t="n">
        <v>0</v>
      </c>
      <c r="L729" s="84" t="n"/>
    </row>
    <row r="730">
      <c r="A730" s="83" t="n">
        <v>45572</v>
      </c>
      <c r="B730" s="84" t="inlineStr">
        <is>
          <t>Production</t>
        </is>
      </c>
      <c r="C730" s="84" t="inlineStr">
        <is>
          <t>Night</t>
        </is>
      </c>
      <c r="D730" s="85" t="n">
        <v>100</v>
      </c>
      <c r="E730" s="85" t="n">
        <v>99</v>
      </c>
      <c r="F730" s="85" t="n">
        <v>247</v>
      </c>
      <c r="G730" s="85" t="n">
        <v>244</v>
      </c>
      <c r="H730" s="86" t="n">
        <v>8.6</v>
      </c>
      <c r="I730" s="85" t="n">
        <v>101</v>
      </c>
      <c r="J730" s="87" t="n">
        <v>335.9</v>
      </c>
      <c r="K730" s="88" t="n">
        <v>0</v>
      </c>
      <c r="L730" s="84" t="n"/>
    </row>
    <row r="731">
      <c r="A731" s="83" t="n">
        <v>45573</v>
      </c>
      <c r="B731" s="84" t="inlineStr">
        <is>
          <t>Warehouse A</t>
        </is>
      </c>
      <c r="C731" s="84" t="inlineStr">
        <is>
          <t>Early</t>
        </is>
      </c>
      <c r="D731" s="85" t="n">
        <v>209</v>
      </c>
      <c r="E731" s="85" t="n">
        <v>197</v>
      </c>
      <c r="F731" s="85" t="n">
        <v>555</v>
      </c>
      <c r="G731" s="85" t="n">
        <v>547</v>
      </c>
      <c r="H731" s="86" t="n">
        <v>18.6</v>
      </c>
      <c r="I731" s="85" t="n">
        <v>204</v>
      </c>
      <c r="J731" s="87" t="n">
        <v>721.75</v>
      </c>
      <c r="K731" s="88" t="n">
        <v>0</v>
      </c>
      <c r="L731" s="84" t="n"/>
    </row>
    <row r="732">
      <c r="A732" s="83" t="n">
        <v>45573</v>
      </c>
      <c r="B732" s="84" t="inlineStr">
        <is>
          <t>Warehouse B</t>
        </is>
      </c>
      <c r="C732" s="84" t="inlineStr">
        <is>
          <t>Late</t>
        </is>
      </c>
      <c r="D732" s="85" t="n">
        <v>154</v>
      </c>
      <c r="E732" s="85" t="n">
        <v>150</v>
      </c>
      <c r="F732" s="85" t="n">
        <v>392</v>
      </c>
      <c r="G732" s="85" t="n">
        <v>385</v>
      </c>
      <c r="H732" s="86" t="n">
        <v>13.8</v>
      </c>
      <c r="I732" s="85" t="n">
        <v>153</v>
      </c>
      <c r="J732" s="87" t="n">
        <v>534.8</v>
      </c>
      <c r="K732" s="88" t="n">
        <v>0</v>
      </c>
      <c r="L732" s="84" t="n"/>
    </row>
    <row r="733">
      <c r="A733" s="83" t="n">
        <v>45573</v>
      </c>
      <c r="B733" s="84" t="inlineStr">
        <is>
          <t>Production</t>
        </is>
      </c>
      <c r="C733" s="84" t="inlineStr">
        <is>
          <t>Night</t>
        </is>
      </c>
      <c r="D733" s="85" t="n">
        <v>87</v>
      </c>
      <c r="E733" s="85" t="n">
        <v>85</v>
      </c>
      <c r="F733" s="85" t="n">
        <v>221</v>
      </c>
      <c r="G733" s="85" t="n">
        <v>216</v>
      </c>
      <c r="H733" s="86" t="n">
        <v>7.6</v>
      </c>
      <c r="I733" s="85" t="n">
        <v>96</v>
      </c>
      <c r="J733" s="87" t="n">
        <v>295.95</v>
      </c>
      <c r="K733" s="88" t="n">
        <v>1</v>
      </c>
      <c r="L733" s="84" t="n"/>
    </row>
    <row r="734">
      <c r="A734" s="83" t="n">
        <v>45574</v>
      </c>
      <c r="B734" s="84" t="inlineStr">
        <is>
          <t>Warehouse A</t>
        </is>
      </c>
      <c r="C734" s="84" t="inlineStr">
        <is>
          <t>Early</t>
        </is>
      </c>
      <c r="D734" s="85" t="n">
        <v>214</v>
      </c>
      <c r="E734" s="85" t="n">
        <v>211</v>
      </c>
      <c r="F734" s="85" t="n">
        <v>514</v>
      </c>
      <c r="G734" s="85" t="n">
        <v>507</v>
      </c>
      <c r="H734" s="86" t="n">
        <v>18.8</v>
      </c>
      <c r="I734" s="85" t="n">
        <v>198</v>
      </c>
      <c r="J734" s="87" t="n">
        <v>731.3</v>
      </c>
      <c r="K734" s="88" t="n">
        <v>0</v>
      </c>
      <c r="L734" s="84" t="n"/>
    </row>
    <row r="735">
      <c r="A735" s="83" t="n">
        <v>45574</v>
      </c>
      <c r="B735" s="84" t="inlineStr">
        <is>
          <t>Warehouse B</t>
        </is>
      </c>
      <c r="C735" s="84" t="inlineStr">
        <is>
          <t>Late</t>
        </is>
      </c>
      <c r="D735" s="85" t="n">
        <v>140</v>
      </c>
      <c r="E735" s="85" t="n">
        <v>138</v>
      </c>
      <c r="F735" s="85" t="n">
        <v>359</v>
      </c>
      <c r="G735" s="85" t="n">
        <v>355</v>
      </c>
      <c r="H735" s="86" t="n">
        <v>12.1</v>
      </c>
      <c r="I735" s="85" t="n">
        <v>148</v>
      </c>
      <c r="J735" s="87" t="n">
        <v>472.15</v>
      </c>
      <c r="K735" s="88" t="n">
        <v>0</v>
      </c>
      <c r="L735" s="84" t="n"/>
    </row>
    <row r="736">
      <c r="A736" s="83" t="n">
        <v>45574</v>
      </c>
      <c r="B736" s="84" t="inlineStr">
        <is>
          <t>Production</t>
        </is>
      </c>
      <c r="C736" s="84" t="inlineStr">
        <is>
          <t>Night</t>
        </is>
      </c>
      <c r="D736" s="85" t="n">
        <v>87</v>
      </c>
      <c r="E736" s="85" t="n">
        <v>84</v>
      </c>
      <c r="F736" s="85" t="n">
        <v>222</v>
      </c>
      <c r="G736" s="85" t="n">
        <v>218</v>
      </c>
      <c r="H736" s="86" t="n">
        <v>7.8</v>
      </c>
      <c r="I736" s="85" t="n">
        <v>93</v>
      </c>
      <c r="J736" s="87" t="n">
        <v>302.25</v>
      </c>
      <c r="K736" s="88" t="n">
        <v>0</v>
      </c>
      <c r="L736" s="84" t="n"/>
    </row>
    <row r="737">
      <c r="A737" s="83" t="n">
        <v>45575</v>
      </c>
      <c r="B737" s="84" t="inlineStr">
        <is>
          <t>Warehouse A</t>
        </is>
      </c>
      <c r="C737" s="84" t="inlineStr">
        <is>
          <t>Early</t>
        </is>
      </c>
      <c r="D737" s="85" t="n">
        <v>187</v>
      </c>
      <c r="E737" s="85" t="n">
        <v>181</v>
      </c>
      <c r="F737" s="85" t="n">
        <v>509</v>
      </c>
      <c r="G737" s="85" t="n">
        <v>497</v>
      </c>
      <c r="H737" s="86" t="n">
        <v>15.9</v>
      </c>
      <c r="I737" s="85" t="n">
        <v>198</v>
      </c>
      <c r="J737" s="87" t="n">
        <v>622.4</v>
      </c>
      <c r="K737" s="88" t="n">
        <v>0</v>
      </c>
      <c r="L737" s="84" t="n"/>
    </row>
    <row r="738">
      <c r="A738" s="83" t="n">
        <v>45575</v>
      </c>
      <c r="B738" s="84" t="inlineStr">
        <is>
          <t>Warehouse B</t>
        </is>
      </c>
      <c r="C738" s="84" t="inlineStr">
        <is>
          <t>Late</t>
        </is>
      </c>
      <c r="D738" s="85" t="n">
        <v>156</v>
      </c>
      <c r="E738" s="85" t="n">
        <v>152</v>
      </c>
      <c r="F738" s="85" t="n">
        <v>428</v>
      </c>
      <c r="G738" s="85" t="n">
        <v>421</v>
      </c>
      <c r="H738" s="86" t="n">
        <v>14.2</v>
      </c>
      <c r="I738" s="85" t="n">
        <v>148</v>
      </c>
      <c r="J738" s="87" t="n">
        <v>548.7</v>
      </c>
      <c r="K738" s="88" t="n">
        <v>0</v>
      </c>
      <c r="L738" s="84" t="n"/>
    </row>
    <row r="739">
      <c r="A739" s="83" t="n">
        <v>45575</v>
      </c>
      <c r="B739" s="84" t="inlineStr">
        <is>
          <t>Production</t>
        </is>
      </c>
      <c r="C739" s="84" t="inlineStr">
        <is>
          <t>Night</t>
        </is>
      </c>
      <c r="D739" s="85" t="n">
        <v>96</v>
      </c>
      <c r="E739" s="85" t="n">
        <v>92</v>
      </c>
      <c r="F739" s="85" t="n">
        <v>254</v>
      </c>
      <c r="G739" s="85" t="n">
        <v>250</v>
      </c>
      <c r="H739" s="86" t="n">
        <v>8.699999999999999</v>
      </c>
      <c r="I739" s="85" t="n">
        <v>93</v>
      </c>
      <c r="J739" s="87" t="n">
        <v>336.45</v>
      </c>
      <c r="K739" s="88" t="n">
        <v>1</v>
      </c>
      <c r="L739" s="84" t="n"/>
    </row>
    <row r="740">
      <c r="A740" s="83" t="n">
        <v>45576</v>
      </c>
      <c r="B740" s="84" t="inlineStr">
        <is>
          <t>Warehouse A</t>
        </is>
      </c>
      <c r="C740" s="84" t="inlineStr">
        <is>
          <t>Early</t>
        </is>
      </c>
      <c r="D740" s="85" t="n">
        <v>187</v>
      </c>
      <c r="E740" s="85" t="n">
        <v>178</v>
      </c>
      <c r="F740" s="85" t="n">
        <v>456</v>
      </c>
      <c r="G740" s="85" t="n">
        <v>450</v>
      </c>
      <c r="H740" s="86" t="n">
        <v>16.8</v>
      </c>
      <c r="I740" s="85" t="n">
        <v>206</v>
      </c>
      <c r="J740" s="87" t="n">
        <v>650.75</v>
      </c>
      <c r="K740" s="88" t="n">
        <v>0</v>
      </c>
      <c r="L740" s="84" t="n"/>
    </row>
    <row r="741">
      <c r="A741" s="83" t="n">
        <v>45576</v>
      </c>
      <c r="B741" s="84" t="inlineStr">
        <is>
          <t>Warehouse B</t>
        </is>
      </c>
      <c r="C741" s="84" t="inlineStr">
        <is>
          <t>Late</t>
        </is>
      </c>
      <c r="D741" s="85" t="n">
        <v>161</v>
      </c>
      <c r="E741" s="85" t="n">
        <v>156</v>
      </c>
      <c r="F741" s="85" t="n">
        <v>418</v>
      </c>
      <c r="G741" s="85" t="n">
        <v>414</v>
      </c>
      <c r="H741" s="86" t="n">
        <v>14.3</v>
      </c>
      <c r="I741" s="85" t="n">
        <v>154</v>
      </c>
      <c r="J741" s="87" t="n">
        <v>555.1</v>
      </c>
      <c r="K741" s="88" t="n">
        <v>0</v>
      </c>
      <c r="L741" s="84" t="n"/>
    </row>
    <row r="742">
      <c r="A742" s="83" t="n">
        <v>45576</v>
      </c>
      <c r="B742" s="84" t="inlineStr">
        <is>
          <t>Production</t>
        </is>
      </c>
      <c r="C742" s="84" t="inlineStr">
        <is>
          <t>Night</t>
        </is>
      </c>
      <c r="D742" s="85" t="n">
        <v>103</v>
      </c>
      <c r="E742" s="85" t="n">
        <v>101</v>
      </c>
      <c r="F742" s="85" t="n">
        <v>280</v>
      </c>
      <c r="G742" s="85" t="n">
        <v>276</v>
      </c>
      <c r="H742" s="86" t="n">
        <v>9.199999999999999</v>
      </c>
      <c r="I742" s="85" t="n">
        <v>97</v>
      </c>
      <c r="J742" s="87" t="n">
        <v>356.75</v>
      </c>
      <c r="K742" s="88" t="n">
        <v>0</v>
      </c>
      <c r="L742" s="84" t="n"/>
    </row>
    <row r="743">
      <c r="A743" s="83" t="n">
        <v>45577</v>
      </c>
      <c r="B743" s="84" t="inlineStr">
        <is>
          <t>Warehouse A</t>
        </is>
      </c>
      <c r="C743" s="84" t="inlineStr">
        <is>
          <t>Early</t>
        </is>
      </c>
      <c r="D743" s="85" t="n">
        <v>155</v>
      </c>
      <c r="E743" s="85" t="n">
        <v>154</v>
      </c>
      <c r="F743" s="85" t="n">
        <v>376</v>
      </c>
      <c r="G743" s="85" t="n">
        <v>372</v>
      </c>
      <c r="H743" s="86" t="n">
        <v>13.5</v>
      </c>
      <c r="I743" s="85" t="n">
        <v>142</v>
      </c>
      <c r="J743" s="87" t="n">
        <v>526</v>
      </c>
      <c r="K743" s="88" t="n">
        <v>0</v>
      </c>
      <c r="L743" s="84" t="n"/>
    </row>
    <row r="744">
      <c r="A744" s="83" t="n">
        <v>45577</v>
      </c>
      <c r="B744" s="84" t="inlineStr">
        <is>
          <t>Warehouse B</t>
        </is>
      </c>
      <c r="C744" s="84" t="inlineStr">
        <is>
          <t>Late</t>
        </is>
      </c>
      <c r="D744" s="85" t="n">
        <v>114</v>
      </c>
      <c r="E744" s="85" t="n">
        <v>112</v>
      </c>
      <c r="F744" s="85" t="n">
        <v>279</v>
      </c>
      <c r="G744" s="85" t="n">
        <v>273</v>
      </c>
      <c r="H744" s="86" t="n">
        <v>9.6</v>
      </c>
      <c r="I744" s="85" t="n">
        <v>107</v>
      </c>
      <c r="J744" s="87" t="n">
        <v>376.5</v>
      </c>
      <c r="K744" s="88" t="n">
        <v>0</v>
      </c>
      <c r="L744" s="84" t="n"/>
    </row>
    <row r="745">
      <c r="A745" s="83" t="n">
        <v>45577</v>
      </c>
      <c r="B745" s="84" t="inlineStr">
        <is>
          <t>Production</t>
        </is>
      </c>
      <c r="C745" s="84" t="inlineStr">
        <is>
          <t>Night</t>
        </is>
      </c>
      <c r="D745" s="85" t="n">
        <v>71</v>
      </c>
      <c r="E745" s="85" t="n">
        <v>67</v>
      </c>
      <c r="F745" s="85" t="n">
        <v>171</v>
      </c>
      <c r="G745" s="85" t="n">
        <v>169</v>
      </c>
      <c r="H745" s="86" t="n">
        <v>6.2</v>
      </c>
      <c r="I745" s="85" t="n">
        <v>67</v>
      </c>
      <c r="J745" s="87" t="n">
        <v>241.45</v>
      </c>
      <c r="K745" s="88" t="n">
        <v>0</v>
      </c>
      <c r="L745" s="84" t="n"/>
    </row>
    <row r="746">
      <c r="A746" s="83" t="n">
        <v>45579</v>
      </c>
      <c r="B746" s="84" t="inlineStr">
        <is>
          <t>Warehouse A</t>
        </is>
      </c>
      <c r="C746" s="84" t="inlineStr">
        <is>
          <t>Early</t>
        </is>
      </c>
      <c r="D746" s="85" t="n">
        <v>215</v>
      </c>
      <c r="E746" s="85" t="n">
        <v>212</v>
      </c>
      <c r="F746" s="85" t="n">
        <v>575</v>
      </c>
      <c r="G746" s="85" t="n">
        <v>567</v>
      </c>
      <c r="H746" s="86" t="n">
        <v>19.2</v>
      </c>
      <c r="I746" s="85" t="n">
        <v>214</v>
      </c>
      <c r="J746" s="87" t="n">
        <v>744.55</v>
      </c>
      <c r="K746" s="88" t="n">
        <v>0</v>
      </c>
      <c r="L746" s="84" t="n"/>
    </row>
    <row r="747">
      <c r="A747" s="83" t="n">
        <v>45579</v>
      </c>
      <c r="B747" s="84" t="inlineStr">
        <is>
          <t>Warehouse B</t>
        </is>
      </c>
      <c r="C747" s="84" t="inlineStr">
        <is>
          <t>Late</t>
        </is>
      </c>
      <c r="D747" s="85" t="n">
        <v>164</v>
      </c>
      <c r="E747" s="85" t="n">
        <v>163</v>
      </c>
      <c r="F747" s="85" t="n">
        <v>428</v>
      </c>
      <c r="G747" s="85" t="n">
        <v>424</v>
      </c>
      <c r="H747" s="86" t="n">
        <v>14.7</v>
      </c>
      <c r="I747" s="85" t="n">
        <v>160</v>
      </c>
      <c r="J747" s="87" t="n">
        <v>569.65</v>
      </c>
      <c r="K747" s="88" t="n">
        <v>0</v>
      </c>
      <c r="L747" s="84" t="n"/>
    </row>
    <row r="748">
      <c r="A748" s="83" t="n">
        <v>45579</v>
      </c>
      <c r="B748" s="84" t="inlineStr">
        <is>
          <t>Production</t>
        </is>
      </c>
      <c r="C748" s="84" t="inlineStr">
        <is>
          <t>Night</t>
        </is>
      </c>
      <c r="D748" s="85" t="n">
        <v>95</v>
      </c>
      <c r="E748" s="85" t="n">
        <v>94</v>
      </c>
      <c r="F748" s="85" t="n">
        <v>236</v>
      </c>
      <c r="G748" s="85" t="n">
        <v>232</v>
      </c>
      <c r="H748" s="86" t="n">
        <v>8.699999999999999</v>
      </c>
      <c r="I748" s="85" t="n">
        <v>101</v>
      </c>
      <c r="J748" s="87" t="n">
        <v>335.8</v>
      </c>
      <c r="K748" s="88" t="n">
        <v>0</v>
      </c>
      <c r="L748" s="84" t="n"/>
    </row>
    <row r="749">
      <c r="A749" s="83" t="n">
        <v>45580</v>
      </c>
      <c r="B749" s="84" t="inlineStr">
        <is>
          <t>Warehouse A</t>
        </is>
      </c>
      <c r="C749" s="84" t="inlineStr">
        <is>
          <t>Early</t>
        </is>
      </c>
      <c r="D749" s="85" t="n">
        <v>197</v>
      </c>
      <c r="E749" s="85" t="n">
        <v>192</v>
      </c>
      <c r="F749" s="85" t="n">
        <v>482</v>
      </c>
      <c r="G749" s="85" t="n">
        <v>478</v>
      </c>
      <c r="H749" s="86" t="n">
        <v>16.5</v>
      </c>
      <c r="I749" s="85" t="n">
        <v>204</v>
      </c>
      <c r="J749" s="87" t="n">
        <v>647.8</v>
      </c>
      <c r="K749" s="88" t="n">
        <v>1</v>
      </c>
      <c r="L749" s="84" t="n"/>
    </row>
    <row r="750">
      <c r="A750" s="83" t="n">
        <v>45580</v>
      </c>
      <c r="B750" s="84" t="inlineStr">
        <is>
          <t>Warehouse B</t>
        </is>
      </c>
      <c r="C750" s="84" t="inlineStr">
        <is>
          <t>Late</t>
        </is>
      </c>
      <c r="D750" s="85" t="n">
        <v>139</v>
      </c>
      <c r="E750" s="85" t="n">
        <v>135</v>
      </c>
      <c r="F750" s="85" t="n">
        <v>367</v>
      </c>
      <c r="G750" s="85" t="n">
        <v>360</v>
      </c>
      <c r="H750" s="86" t="n">
        <v>12.3</v>
      </c>
      <c r="I750" s="85" t="n">
        <v>153</v>
      </c>
      <c r="J750" s="87" t="n">
        <v>477.8</v>
      </c>
      <c r="K750" s="88" t="n">
        <v>0</v>
      </c>
      <c r="L750" s="84" t="n"/>
    </row>
    <row r="751">
      <c r="A751" s="83" t="n">
        <v>45580</v>
      </c>
      <c r="B751" s="84" t="inlineStr">
        <is>
          <t>Production</t>
        </is>
      </c>
      <c r="C751" s="84" t="inlineStr">
        <is>
          <t>Night</t>
        </is>
      </c>
      <c r="D751" s="85" t="n">
        <v>90</v>
      </c>
      <c r="E751" s="85" t="n">
        <v>89</v>
      </c>
      <c r="F751" s="85" t="n">
        <v>250</v>
      </c>
      <c r="G751" s="85" t="n">
        <v>248</v>
      </c>
      <c r="H751" s="86" t="n">
        <v>7.3</v>
      </c>
      <c r="I751" s="85" t="n">
        <v>96</v>
      </c>
      <c r="J751" s="87" t="n">
        <v>288.45</v>
      </c>
      <c r="K751" s="88" t="n">
        <v>0</v>
      </c>
      <c r="L751" s="84" t="n"/>
    </row>
    <row r="752">
      <c r="A752" s="83" t="n">
        <v>45581</v>
      </c>
      <c r="B752" s="84" t="inlineStr">
        <is>
          <t>Warehouse A</t>
        </is>
      </c>
      <c r="C752" s="84" t="inlineStr">
        <is>
          <t>Early</t>
        </is>
      </c>
      <c r="D752" s="85" t="n">
        <v>181</v>
      </c>
      <c r="E752" s="85" t="n">
        <v>172</v>
      </c>
      <c r="F752" s="85" t="n">
        <v>492</v>
      </c>
      <c r="G752" s="85" t="n">
        <v>483</v>
      </c>
      <c r="H752" s="86" t="n">
        <v>16.5</v>
      </c>
      <c r="I752" s="85" t="n">
        <v>198</v>
      </c>
      <c r="J752" s="87" t="n">
        <v>637.4</v>
      </c>
      <c r="K752" s="88" t="n">
        <v>0</v>
      </c>
      <c r="L752" s="84" t="n"/>
    </row>
    <row r="753">
      <c r="A753" s="83" t="n">
        <v>45581</v>
      </c>
      <c r="B753" s="84" t="inlineStr">
        <is>
          <t>Warehouse B</t>
        </is>
      </c>
      <c r="C753" s="84" t="inlineStr">
        <is>
          <t>Late</t>
        </is>
      </c>
      <c r="D753" s="85" t="n">
        <v>163</v>
      </c>
      <c r="E753" s="85" t="n">
        <v>159</v>
      </c>
      <c r="F753" s="85" t="n">
        <v>444</v>
      </c>
      <c r="G753" s="85" t="n">
        <v>435</v>
      </c>
      <c r="H753" s="86" t="n">
        <v>14.3</v>
      </c>
      <c r="I753" s="85" t="n">
        <v>148</v>
      </c>
      <c r="J753" s="87" t="n">
        <v>556.4</v>
      </c>
      <c r="K753" s="88" t="n">
        <v>0</v>
      </c>
      <c r="L753" s="84" t="n"/>
    </row>
    <row r="754">
      <c r="A754" s="83" t="n">
        <v>45581</v>
      </c>
      <c r="B754" s="84" t="inlineStr">
        <is>
          <t>Production</t>
        </is>
      </c>
      <c r="C754" s="84" t="inlineStr">
        <is>
          <t>Night</t>
        </is>
      </c>
      <c r="D754" s="85" t="n">
        <v>97</v>
      </c>
      <c r="E754" s="85" t="n">
        <v>93</v>
      </c>
      <c r="F754" s="85" t="n">
        <v>268</v>
      </c>
      <c r="G754" s="85" t="n">
        <v>265</v>
      </c>
      <c r="H754" s="86" t="n">
        <v>8.4</v>
      </c>
      <c r="I754" s="85" t="n">
        <v>93</v>
      </c>
      <c r="J754" s="87" t="n">
        <v>327.65</v>
      </c>
      <c r="K754" s="88" t="n">
        <v>0</v>
      </c>
      <c r="L754" s="84" t="n"/>
    </row>
    <row r="755">
      <c r="A755" s="83" t="n">
        <v>45582</v>
      </c>
      <c r="B755" s="84" t="inlineStr">
        <is>
          <t>Warehouse A</t>
        </is>
      </c>
      <c r="C755" s="84" t="inlineStr">
        <is>
          <t>Early</t>
        </is>
      </c>
      <c r="D755" s="85" t="n">
        <v>190</v>
      </c>
      <c r="E755" s="85" t="n">
        <v>183</v>
      </c>
      <c r="F755" s="85" t="n">
        <v>470</v>
      </c>
      <c r="G755" s="85" t="n">
        <v>463</v>
      </c>
      <c r="H755" s="86" t="n">
        <v>16.8</v>
      </c>
      <c r="I755" s="85" t="n">
        <v>198</v>
      </c>
      <c r="J755" s="87" t="n">
        <v>652.7</v>
      </c>
      <c r="K755" s="88" t="n">
        <v>0</v>
      </c>
      <c r="L755" s="84" t="n"/>
    </row>
    <row r="756">
      <c r="A756" s="83" t="n">
        <v>45582</v>
      </c>
      <c r="B756" s="84" t="inlineStr">
        <is>
          <t>Warehouse B</t>
        </is>
      </c>
      <c r="C756" s="84" t="inlineStr">
        <is>
          <t>Late</t>
        </is>
      </c>
      <c r="D756" s="85" t="n">
        <v>142</v>
      </c>
      <c r="E756" s="85" t="n">
        <v>140</v>
      </c>
      <c r="F756" s="85" t="n">
        <v>372</v>
      </c>
      <c r="G756" s="85" t="n">
        <v>364</v>
      </c>
      <c r="H756" s="86" t="n">
        <v>13.1</v>
      </c>
      <c r="I756" s="85" t="n">
        <v>149</v>
      </c>
      <c r="J756" s="87" t="n">
        <v>504.95</v>
      </c>
      <c r="K756" s="88" t="n">
        <v>0</v>
      </c>
      <c r="L756" s="84" t="n"/>
    </row>
    <row r="757">
      <c r="A757" s="83" t="n">
        <v>45582</v>
      </c>
      <c r="B757" s="84" t="inlineStr">
        <is>
          <t>Production</t>
        </is>
      </c>
      <c r="C757" s="84" t="inlineStr">
        <is>
          <t>Night</t>
        </is>
      </c>
      <c r="D757" s="85" t="n">
        <v>90</v>
      </c>
      <c r="E757" s="85" t="n">
        <v>87</v>
      </c>
      <c r="F757" s="85" t="n">
        <v>216</v>
      </c>
      <c r="G757" s="85" t="n">
        <v>214</v>
      </c>
      <c r="H757" s="86" t="n">
        <v>7.7</v>
      </c>
      <c r="I757" s="85" t="n">
        <v>94</v>
      </c>
      <c r="J757" s="87" t="n">
        <v>301.05</v>
      </c>
      <c r="K757" s="88" t="n">
        <v>0</v>
      </c>
      <c r="L757" s="84" t="n"/>
    </row>
    <row r="758">
      <c r="A758" s="83" t="n">
        <v>45583</v>
      </c>
      <c r="B758" s="84" t="inlineStr">
        <is>
          <t>Warehouse A</t>
        </is>
      </c>
      <c r="C758" s="84" t="inlineStr">
        <is>
          <t>Early</t>
        </is>
      </c>
      <c r="D758" s="85" t="n">
        <v>193</v>
      </c>
      <c r="E758" s="85" t="n">
        <v>192</v>
      </c>
      <c r="F758" s="85" t="n">
        <v>523</v>
      </c>
      <c r="G758" s="85" t="n">
        <v>517</v>
      </c>
      <c r="H758" s="86" t="n">
        <v>17.4</v>
      </c>
      <c r="I758" s="85" t="n">
        <v>206</v>
      </c>
      <c r="J758" s="87" t="n">
        <v>673.55</v>
      </c>
      <c r="K758" s="88" t="n">
        <v>0</v>
      </c>
      <c r="L758" s="84" t="n"/>
    </row>
    <row r="759">
      <c r="A759" s="83" t="n">
        <v>45583</v>
      </c>
      <c r="B759" s="84" t="inlineStr">
        <is>
          <t>Warehouse B</t>
        </is>
      </c>
      <c r="C759" s="84" t="inlineStr">
        <is>
          <t>Late</t>
        </is>
      </c>
      <c r="D759" s="85" t="n">
        <v>159</v>
      </c>
      <c r="E759" s="85" t="n">
        <v>151</v>
      </c>
      <c r="F759" s="85" t="n">
        <v>415</v>
      </c>
      <c r="G759" s="85" t="n">
        <v>409</v>
      </c>
      <c r="H759" s="86" t="n">
        <v>13.8</v>
      </c>
      <c r="I759" s="85" t="n">
        <v>154</v>
      </c>
      <c r="J759" s="87" t="n">
        <v>538.05</v>
      </c>
      <c r="K759" s="88" t="n">
        <v>0</v>
      </c>
      <c r="L759" s="84" t="n"/>
    </row>
    <row r="760">
      <c r="A760" s="83" t="n">
        <v>45583</v>
      </c>
      <c r="B760" s="84" t="inlineStr">
        <is>
          <t>Production</t>
        </is>
      </c>
      <c r="C760" s="84" t="inlineStr">
        <is>
          <t>Night</t>
        </is>
      </c>
      <c r="D760" s="85" t="n">
        <v>99</v>
      </c>
      <c r="E760" s="85" t="n">
        <v>94</v>
      </c>
      <c r="F760" s="85" t="n">
        <v>242</v>
      </c>
      <c r="G760" s="85" t="n">
        <v>241</v>
      </c>
      <c r="H760" s="86" t="n">
        <v>8.6</v>
      </c>
      <c r="I760" s="85" t="n">
        <v>97</v>
      </c>
      <c r="J760" s="87" t="n">
        <v>335.25</v>
      </c>
      <c r="K760" s="88" t="n">
        <v>0</v>
      </c>
      <c r="L760" s="84" t="n"/>
    </row>
    <row r="761">
      <c r="A761" s="83" t="n">
        <v>45584</v>
      </c>
      <c r="B761" s="84" t="inlineStr">
        <is>
          <t>Warehouse A</t>
        </is>
      </c>
      <c r="C761" s="84" t="inlineStr">
        <is>
          <t>Early</t>
        </is>
      </c>
      <c r="D761" s="85" t="n">
        <v>152</v>
      </c>
      <c r="E761" s="85" t="n">
        <v>151</v>
      </c>
      <c r="F761" s="85" t="n">
        <v>377</v>
      </c>
      <c r="G761" s="85" t="n">
        <v>375</v>
      </c>
      <c r="H761" s="86" t="n">
        <v>13.2</v>
      </c>
      <c r="I761" s="85" t="n">
        <v>143</v>
      </c>
      <c r="J761" s="87" t="n">
        <v>514.6</v>
      </c>
      <c r="K761" s="88" t="n">
        <v>0</v>
      </c>
      <c r="L761" s="84" t="n"/>
    </row>
    <row r="762">
      <c r="A762" s="83" t="n">
        <v>45584</v>
      </c>
      <c r="B762" s="84" t="inlineStr">
        <is>
          <t>Warehouse B</t>
        </is>
      </c>
      <c r="C762" s="84" t="inlineStr">
        <is>
          <t>Late</t>
        </is>
      </c>
      <c r="D762" s="85" t="n">
        <v>108</v>
      </c>
      <c r="E762" s="85" t="n">
        <v>106</v>
      </c>
      <c r="F762" s="85" t="n">
        <v>282</v>
      </c>
      <c r="G762" s="85" t="n">
        <v>277</v>
      </c>
      <c r="H762" s="86" t="n">
        <v>9.1</v>
      </c>
      <c r="I762" s="85" t="n">
        <v>107</v>
      </c>
      <c r="J762" s="87" t="n">
        <v>356.85</v>
      </c>
      <c r="K762" s="88" t="n">
        <v>0</v>
      </c>
      <c r="L762" s="84" t="n"/>
    </row>
    <row r="763">
      <c r="A763" s="83" t="n">
        <v>45584</v>
      </c>
      <c r="B763" s="84" t="inlineStr">
        <is>
          <t>Production</t>
        </is>
      </c>
      <c r="C763" s="84" t="inlineStr">
        <is>
          <t>Night</t>
        </is>
      </c>
      <c r="D763" s="85" t="n">
        <v>66</v>
      </c>
      <c r="E763" s="85" t="n">
        <v>63</v>
      </c>
      <c r="F763" s="85" t="n">
        <v>183</v>
      </c>
      <c r="G763" s="85" t="n">
        <v>181</v>
      </c>
      <c r="H763" s="86" t="n">
        <v>6</v>
      </c>
      <c r="I763" s="85" t="n">
        <v>67</v>
      </c>
      <c r="J763" s="87" t="n">
        <v>231.9</v>
      </c>
      <c r="K763" s="88" t="n">
        <v>0</v>
      </c>
      <c r="L763" s="84" t="n"/>
    </row>
    <row r="764">
      <c r="A764" s="83" t="n">
        <v>45586</v>
      </c>
      <c r="B764" s="84" t="inlineStr">
        <is>
          <t>Warehouse A</t>
        </is>
      </c>
      <c r="C764" s="84" t="inlineStr">
        <is>
          <t>Early</t>
        </is>
      </c>
      <c r="D764" s="85" t="n">
        <v>231</v>
      </c>
      <c r="E764" s="85" t="n">
        <v>230</v>
      </c>
      <c r="F764" s="85" t="n">
        <v>560</v>
      </c>
      <c r="G764" s="85" t="n">
        <v>555</v>
      </c>
      <c r="H764" s="86" t="n">
        <v>19.9</v>
      </c>
      <c r="I764" s="85" t="n">
        <v>214</v>
      </c>
      <c r="J764" s="87" t="n">
        <v>777</v>
      </c>
      <c r="K764" s="88" t="n">
        <v>0</v>
      </c>
      <c r="L764" s="84" t="n"/>
    </row>
    <row r="765">
      <c r="A765" s="83" t="n">
        <v>45586</v>
      </c>
      <c r="B765" s="84" t="inlineStr">
        <is>
          <t>Warehouse B</t>
        </is>
      </c>
      <c r="C765" s="84" t="inlineStr">
        <is>
          <t>Late</t>
        </is>
      </c>
      <c r="D765" s="85" t="n">
        <v>158</v>
      </c>
      <c r="E765" s="85" t="n">
        <v>149</v>
      </c>
      <c r="F765" s="85" t="n">
        <v>431</v>
      </c>
      <c r="G765" s="85" t="n">
        <v>428</v>
      </c>
      <c r="H765" s="86" t="n">
        <v>14.2</v>
      </c>
      <c r="I765" s="85" t="n">
        <v>160</v>
      </c>
      <c r="J765" s="87" t="n">
        <v>550</v>
      </c>
      <c r="K765" s="88" t="n">
        <v>0</v>
      </c>
      <c r="L765" s="84" t="n"/>
    </row>
    <row r="766">
      <c r="A766" s="83" t="n">
        <v>45586</v>
      </c>
      <c r="B766" s="84" t="inlineStr">
        <is>
          <t>Production</t>
        </is>
      </c>
      <c r="C766" s="84" t="inlineStr">
        <is>
          <t>Night</t>
        </is>
      </c>
      <c r="D766" s="85" t="n">
        <v>92</v>
      </c>
      <c r="E766" s="85" t="n">
        <v>87</v>
      </c>
      <c r="F766" s="85" t="n">
        <v>256</v>
      </c>
      <c r="G766" s="85" t="n">
        <v>256</v>
      </c>
      <c r="H766" s="86" t="n">
        <v>8.4</v>
      </c>
      <c r="I766" s="85" t="n">
        <v>101</v>
      </c>
      <c r="J766" s="87" t="n">
        <v>324.4</v>
      </c>
      <c r="K766" s="88" t="n">
        <v>0</v>
      </c>
      <c r="L766" s="84" t="n"/>
    </row>
    <row r="767">
      <c r="A767" s="83" t="n">
        <v>45587</v>
      </c>
      <c r="B767" s="84" t="inlineStr">
        <is>
          <t>Warehouse A</t>
        </is>
      </c>
      <c r="C767" s="84" t="inlineStr">
        <is>
          <t>Early</t>
        </is>
      </c>
      <c r="D767" s="85" t="n">
        <v>205</v>
      </c>
      <c r="E767" s="85" t="n">
        <v>200</v>
      </c>
      <c r="F767" s="85" t="n">
        <v>512</v>
      </c>
      <c r="G767" s="85" t="n">
        <v>509</v>
      </c>
      <c r="H767" s="86" t="n">
        <v>17.5</v>
      </c>
      <c r="I767" s="85" t="n">
        <v>204</v>
      </c>
      <c r="J767" s="87" t="n">
        <v>684.5</v>
      </c>
      <c r="K767" s="88" t="n">
        <v>0</v>
      </c>
      <c r="L767" s="84" t="n"/>
    </row>
    <row r="768">
      <c r="A768" s="83" t="n">
        <v>45587</v>
      </c>
      <c r="B768" s="84" t="inlineStr">
        <is>
          <t>Warehouse B</t>
        </is>
      </c>
      <c r="C768" s="84" t="inlineStr">
        <is>
          <t>Late</t>
        </is>
      </c>
      <c r="D768" s="85" t="n">
        <v>161</v>
      </c>
      <c r="E768" s="85" t="n">
        <v>154</v>
      </c>
      <c r="F768" s="85" t="n">
        <v>428</v>
      </c>
      <c r="G768" s="85" t="n">
        <v>423</v>
      </c>
      <c r="H768" s="86" t="n">
        <v>14.2</v>
      </c>
      <c r="I768" s="85" t="n">
        <v>153</v>
      </c>
      <c r="J768" s="87" t="n">
        <v>551.95</v>
      </c>
      <c r="K768" s="88" t="n">
        <v>0</v>
      </c>
      <c r="L768" s="84" t="n"/>
    </row>
    <row r="769">
      <c r="A769" s="83" t="n">
        <v>45587</v>
      </c>
      <c r="B769" s="84" t="inlineStr">
        <is>
          <t>Production</t>
        </is>
      </c>
      <c r="C769" s="84" t="inlineStr">
        <is>
          <t>Night</t>
        </is>
      </c>
      <c r="D769" s="85" t="n">
        <v>100</v>
      </c>
      <c r="E769" s="85" t="n">
        <v>97</v>
      </c>
      <c r="F769" s="85" t="n">
        <v>247</v>
      </c>
      <c r="G769" s="85" t="n">
        <v>243</v>
      </c>
      <c r="H769" s="86" t="n">
        <v>8.800000000000001</v>
      </c>
      <c r="I769" s="85" t="n">
        <v>96</v>
      </c>
      <c r="J769" s="87" t="n">
        <v>342.2</v>
      </c>
      <c r="K769" s="88" t="n">
        <v>0</v>
      </c>
      <c r="L769" s="84" t="n"/>
    </row>
    <row r="770">
      <c r="A770" s="83" t="n">
        <v>45588</v>
      </c>
      <c r="B770" s="84" t="inlineStr">
        <is>
          <t>Warehouse A</t>
        </is>
      </c>
      <c r="C770" s="84" t="inlineStr">
        <is>
          <t>Early</t>
        </is>
      </c>
      <c r="D770" s="85" t="n">
        <v>185</v>
      </c>
      <c r="E770" s="85" t="n">
        <v>182</v>
      </c>
      <c r="F770" s="85" t="n">
        <v>470</v>
      </c>
      <c r="G770" s="85" t="n">
        <v>464</v>
      </c>
      <c r="H770" s="86" t="n">
        <v>16.5</v>
      </c>
      <c r="I770" s="85" t="n">
        <v>198</v>
      </c>
      <c r="J770" s="87" t="n">
        <v>640</v>
      </c>
      <c r="K770" s="88" t="n">
        <v>0</v>
      </c>
      <c r="L770" s="84" t="n"/>
    </row>
    <row r="771">
      <c r="A771" s="83" t="n">
        <v>45588</v>
      </c>
      <c r="B771" s="84" t="inlineStr">
        <is>
          <t>Warehouse B</t>
        </is>
      </c>
      <c r="C771" s="84" t="inlineStr">
        <is>
          <t>Late</t>
        </is>
      </c>
      <c r="D771" s="85" t="n">
        <v>143</v>
      </c>
      <c r="E771" s="85" t="n">
        <v>135</v>
      </c>
      <c r="F771" s="85" t="n">
        <v>368</v>
      </c>
      <c r="G771" s="85" t="n">
        <v>366</v>
      </c>
      <c r="H771" s="86" t="n">
        <v>12</v>
      </c>
      <c r="I771" s="85" t="n">
        <v>149</v>
      </c>
      <c r="J771" s="87" t="n">
        <v>470.95</v>
      </c>
      <c r="K771" s="88" t="n">
        <v>0</v>
      </c>
      <c r="L771" s="84" t="n"/>
    </row>
    <row r="772">
      <c r="A772" s="83" t="n">
        <v>45588</v>
      </c>
      <c r="B772" s="84" t="inlineStr">
        <is>
          <t>Production</t>
        </is>
      </c>
      <c r="C772" s="84" t="inlineStr">
        <is>
          <t>Night</t>
        </is>
      </c>
      <c r="D772" s="85" t="n">
        <v>95</v>
      </c>
      <c r="E772" s="85" t="n">
        <v>92</v>
      </c>
      <c r="F772" s="85" t="n">
        <v>263</v>
      </c>
      <c r="G772" s="85" t="n">
        <v>262</v>
      </c>
      <c r="H772" s="86" t="n">
        <v>8.5</v>
      </c>
      <c r="I772" s="85" t="n">
        <v>94</v>
      </c>
      <c r="J772" s="87" t="n">
        <v>329.5</v>
      </c>
      <c r="K772" s="88" t="n">
        <v>0</v>
      </c>
      <c r="L772" s="84" t="n"/>
    </row>
    <row r="773">
      <c r="A773" s="83" t="n">
        <v>45589</v>
      </c>
      <c r="B773" s="84" t="inlineStr">
        <is>
          <t>Warehouse A</t>
        </is>
      </c>
      <c r="C773" s="84" t="inlineStr">
        <is>
          <t>Early</t>
        </is>
      </c>
      <c r="D773" s="85" t="n">
        <v>196</v>
      </c>
      <c r="E773" s="85" t="n">
        <v>185</v>
      </c>
      <c r="F773" s="85" t="n">
        <v>547</v>
      </c>
      <c r="G773" s="85" t="n">
        <v>543</v>
      </c>
      <c r="H773" s="86" t="n">
        <v>16.8</v>
      </c>
      <c r="I773" s="85" t="n">
        <v>198</v>
      </c>
      <c r="J773" s="87" t="n">
        <v>656.6</v>
      </c>
      <c r="K773" s="88" t="n">
        <v>0</v>
      </c>
      <c r="L773" s="84" t="n"/>
    </row>
    <row r="774">
      <c r="A774" s="83" t="n">
        <v>45589</v>
      </c>
      <c r="B774" s="84" t="inlineStr">
        <is>
          <t>Warehouse B</t>
        </is>
      </c>
      <c r="C774" s="84" t="inlineStr">
        <is>
          <t>Late</t>
        </is>
      </c>
      <c r="D774" s="85" t="n">
        <v>163</v>
      </c>
      <c r="E774" s="85" t="n">
        <v>157</v>
      </c>
      <c r="F774" s="85" t="n">
        <v>406</v>
      </c>
      <c r="G774" s="85" t="n">
        <v>403</v>
      </c>
      <c r="H774" s="86" t="n">
        <v>13.5</v>
      </c>
      <c r="I774" s="85" t="n">
        <v>149</v>
      </c>
      <c r="J774" s="87" t="n">
        <v>531.2</v>
      </c>
      <c r="K774" s="88" t="n">
        <v>1</v>
      </c>
      <c r="L774" s="84" t="n"/>
    </row>
    <row r="775">
      <c r="A775" s="83" t="n">
        <v>45589</v>
      </c>
      <c r="B775" s="84" t="inlineStr">
        <is>
          <t>Production</t>
        </is>
      </c>
      <c r="C775" s="84" t="inlineStr">
        <is>
          <t>Night</t>
        </is>
      </c>
      <c r="D775" s="85" t="n">
        <v>100</v>
      </c>
      <c r="E775" s="85" t="n">
        <v>96</v>
      </c>
      <c r="F775" s="85" t="n">
        <v>262</v>
      </c>
      <c r="G775" s="85" t="n">
        <v>258</v>
      </c>
      <c r="H775" s="86" t="n">
        <v>8.6</v>
      </c>
      <c r="I775" s="85" t="n">
        <v>94</v>
      </c>
      <c r="J775" s="87" t="n">
        <v>335.9</v>
      </c>
      <c r="K775" s="88" t="n">
        <v>0</v>
      </c>
      <c r="L775" s="84" t="n"/>
    </row>
    <row r="776">
      <c r="A776" s="83" t="n">
        <v>45590</v>
      </c>
      <c r="B776" s="84" t="inlineStr">
        <is>
          <t>Warehouse A</t>
        </is>
      </c>
      <c r="C776" s="84" t="inlineStr">
        <is>
          <t>Early</t>
        </is>
      </c>
      <c r="D776" s="85" t="n">
        <v>192</v>
      </c>
      <c r="E776" s="85" t="n">
        <v>188</v>
      </c>
      <c r="F776" s="85" t="n">
        <v>471</v>
      </c>
      <c r="G776" s="85" t="n">
        <v>466</v>
      </c>
      <c r="H776" s="86" t="n">
        <v>17</v>
      </c>
      <c r="I776" s="85" t="n">
        <v>206</v>
      </c>
      <c r="J776" s="87" t="n">
        <v>660.3</v>
      </c>
      <c r="K776" s="88" t="n">
        <v>0</v>
      </c>
      <c r="L776" s="84" t="n"/>
    </row>
    <row r="777">
      <c r="A777" s="83" t="n">
        <v>45590</v>
      </c>
      <c r="B777" s="84" t="inlineStr">
        <is>
          <t>Warehouse B</t>
        </is>
      </c>
      <c r="C777" s="84" t="inlineStr">
        <is>
          <t>Late</t>
        </is>
      </c>
      <c r="D777" s="85" t="n">
        <v>146</v>
      </c>
      <c r="E777" s="85" t="n">
        <v>141</v>
      </c>
      <c r="F777" s="85" t="n">
        <v>374</v>
      </c>
      <c r="G777" s="85" t="n">
        <v>369</v>
      </c>
      <c r="H777" s="86" t="n">
        <v>12</v>
      </c>
      <c r="I777" s="85" t="n">
        <v>155</v>
      </c>
      <c r="J777" s="87" t="n">
        <v>472.9</v>
      </c>
      <c r="K777" s="88" t="n">
        <v>0</v>
      </c>
      <c r="L777" s="84" t="n"/>
    </row>
    <row r="778">
      <c r="A778" s="83" t="n">
        <v>45590</v>
      </c>
      <c r="B778" s="84" t="inlineStr">
        <is>
          <t>Production</t>
        </is>
      </c>
      <c r="C778" s="84" t="inlineStr">
        <is>
          <t>Night</t>
        </is>
      </c>
      <c r="D778" s="85" t="n">
        <v>102</v>
      </c>
      <c r="E778" s="85" t="n">
        <v>99</v>
      </c>
      <c r="F778" s="85" t="n">
        <v>278</v>
      </c>
      <c r="G778" s="85" t="n">
        <v>274</v>
      </c>
      <c r="H778" s="86" t="n">
        <v>8.6</v>
      </c>
      <c r="I778" s="85" t="n">
        <v>97</v>
      </c>
      <c r="J778" s="87" t="n">
        <v>337.2</v>
      </c>
      <c r="K778" s="88" t="n">
        <v>0</v>
      </c>
      <c r="L778" s="84" t="n"/>
    </row>
    <row r="779">
      <c r="A779" s="83" t="n">
        <v>45591</v>
      </c>
      <c r="B779" s="84" t="inlineStr">
        <is>
          <t>Warehouse A</t>
        </is>
      </c>
      <c r="C779" s="84" t="inlineStr">
        <is>
          <t>Early</t>
        </is>
      </c>
      <c r="D779" s="85" t="n">
        <v>154</v>
      </c>
      <c r="E779" s="85" t="n">
        <v>147</v>
      </c>
      <c r="F779" s="85" t="n">
        <v>415</v>
      </c>
      <c r="G779" s="85" t="n">
        <v>409</v>
      </c>
      <c r="H779" s="86" t="n">
        <v>13.2</v>
      </c>
      <c r="I779" s="85" t="n">
        <v>143</v>
      </c>
      <c r="J779" s="87" t="n">
        <v>515.9</v>
      </c>
      <c r="K779" s="88" t="n">
        <v>0</v>
      </c>
      <c r="L779" s="84" t="n"/>
    </row>
    <row r="780">
      <c r="A780" s="83" t="n">
        <v>45591</v>
      </c>
      <c r="B780" s="84" t="inlineStr">
        <is>
          <t>Warehouse B</t>
        </is>
      </c>
      <c r="C780" s="84" t="inlineStr">
        <is>
          <t>Late</t>
        </is>
      </c>
      <c r="D780" s="85" t="n">
        <v>98</v>
      </c>
      <c r="E780" s="85" t="n">
        <v>95</v>
      </c>
      <c r="F780" s="85" t="n">
        <v>267</v>
      </c>
      <c r="G780" s="85" t="n">
        <v>262</v>
      </c>
      <c r="H780" s="86" t="n">
        <v>8.6</v>
      </c>
      <c r="I780" s="85" t="n">
        <v>107</v>
      </c>
      <c r="J780" s="87" t="n">
        <v>334.6</v>
      </c>
      <c r="K780" s="88" t="n">
        <v>0</v>
      </c>
      <c r="L780" s="84" t="n"/>
    </row>
    <row r="781">
      <c r="A781" s="83" t="n">
        <v>45591</v>
      </c>
      <c r="B781" s="84" t="inlineStr">
        <is>
          <t>Production</t>
        </is>
      </c>
      <c r="C781" s="84" t="inlineStr">
        <is>
          <t>Night</t>
        </is>
      </c>
      <c r="D781" s="85" t="n">
        <v>72</v>
      </c>
      <c r="E781" s="85" t="n">
        <v>70</v>
      </c>
      <c r="F781" s="85" t="n">
        <v>190</v>
      </c>
      <c r="G781" s="85" t="n">
        <v>189</v>
      </c>
      <c r="H781" s="86" t="n">
        <v>6.7</v>
      </c>
      <c r="I781" s="85" t="n">
        <v>67</v>
      </c>
      <c r="J781" s="87" t="n">
        <v>257.85</v>
      </c>
      <c r="K781" s="88" t="n">
        <v>0</v>
      </c>
      <c r="L781" s="84" t="n"/>
    </row>
    <row r="782">
      <c r="A782" s="83" t="n">
        <v>45593</v>
      </c>
      <c r="B782" s="84" t="inlineStr">
        <is>
          <t>Warehouse A</t>
        </is>
      </c>
      <c r="C782" s="84" t="inlineStr">
        <is>
          <t>Early</t>
        </is>
      </c>
      <c r="D782" s="85" t="n">
        <v>209</v>
      </c>
      <c r="E782" s="85" t="n">
        <v>201</v>
      </c>
      <c r="F782" s="85" t="n">
        <v>547</v>
      </c>
      <c r="G782" s="85" t="n">
        <v>541</v>
      </c>
      <c r="H782" s="86" t="n">
        <v>19</v>
      </c>
      <c r="I782" s="85" t="n">
        <v>214</v>
      </c>
      <c r="J782" s="87" t="n">
        <v>734.35</v>
      </c>
      <c r="K782" s="88" t="n">
        <v>0</v>
      </c>
      <c r="L782" s="84" t="n"/>
    </row>
    <row r="783">
      <c r="A783" s="83" t="n">
        <v>45593</v>
      </c>
      <c r="B783" s="84" t="inlineStr">
        <is>
          <t>Warehouse B</t>
        </is>
      </c>
      <c r="C783" s="84" t="inlineStr">
        <is>
          <t>Late</t>
        </is>
      </c>
      <c r="D783" s="85" t="n">
        <v>152</v>
      </c>
      <c r="E783" s="85" t="n">
        <v>151</v>
      </c>
      <c r="F783" s="85" t="n">
        <v>389</v>
      </c>
      <c r="G783" s="85" t="n">
        <v>385</v>
      </c>
      <c r="H783" s="86" t="n">
        <v>13.3</v>
      </c>
      <c r="I783" s="85" t="n">
        <v>161</v>
      </c>
      <c r="J783" s="87" t="n">
        <v>517.75</v>
      </c>
      <c r="K783" s="88" t="n">
        <v>0</v>
      </c>
      <c r="L783" s="84" t="n"/>
    </row>
    <row r="784">
      <c r="A784" s="83" t="n">
        <v>45593</v>
      </c>
      <c r="B784" s="84" t="inlineStr">
        <is>
          <t>Production</t>
        </is>
      </c>
      <c r="C784" s="84" t="inlineStr">
        <is>
          <t>Night</t>
        </is>
      </c>
      <c r="D784" s="85" t="n">
        <v>101</v>
      </c>
      <c r="E784" s="85" t="n">
        <v>98</v>
      </c>
      <c r="F784" s="85" t="n">
        <v>258</v>
      </c>
      <c r="G784" s="85" t="n">
        <v>256</v>
      </c>
      <c r="H784" s="86" t="n">
        <v>9.199999999999999</v>
      </c>
      <c r="I784" s="85" t="n">
        <v>101</v>
      </c>
      <c r="J784" s="87" t="n">
        <v>355.45</v>
      </c>
      <c r="K784" s="88" t="n">
        <v>0</v>
      </c>
      <c r="L784" s="84" t="n"/>
    </row>
    <row r="785">
      <c r="A785" s="83" t="n">
        <v>45594</v>
      </c>
      <c r="B785" s="84" t="inlineStr">
        <is>
          <t>Warehouse A</t>
        </is>
      </c>
      <c r="C785" s="84" t="inlineStr">
        <is>
          <t>Early</t>
        </is>
      </c>
      <c r="D785" s="85" t="n">
        <v>207</v>
      </c>
      <c r="E785" s="85" t="n">
        <v>203</v>
      </c>
      <c r="F785" s="85" t="n">
        <v>504</v>
      </c>
      <c r="G785" s="85" t="n">
        <v>499</v>
      </c>
      <c r="H785" s="86" t="n">
        <v>18</v>
      </c>
      <c r="I785" s="85" t="n">
        <v>204</v>
      </c>
      <c r="J785" s="87" t="n">
        <v>701.55</v>
      </c>
      <c r="K785" s="88" t="n">
        <v>0</v>
      </c>
      <c r="L785" s="84" t="n"/>
    </row>
    <row r="786">
      <c r="A786" s="83" t="n">
        <v>45594</v>
      </c>
      <c r="B786" s="84" t="inlineStr">
        <is>
          <t>Warehouse B</t>
        </is>
      </c>
      <c r="C786" s="84" t="inlineStr">
        <is>
          <t>Late</t>
        </is>
      </c>
      <c r="D786" s="85" t="n">
        <v>142</v>
      </c>
      <c r="E786" s="85" t="n">
        <v>139</v>
      </c>
      <c r="F786" s="85" t="n">
        <v>369</v>
      </c>
      <c r="G786" s="85" t="n">
        <v>366</v>
      </c>
      <c r="H786" s="86" t="n">
        <v>12.1</v>
      </c>
      <c r="I786" s="85" t="n">
        <v>153</v>
      </c>
      <c r="J786" s="87" t="n">
        <v>473.45</v>
      </c>
      <c r="K786" s="88" t="n">
        <v>0</v>
      </c>
      <c r="L786" s="84" t="n"/>
    </row>
    <row r="787">
      <c r="A787" s="83" t="n">
        <v>45594</v>
      </c>
      <c r="B787" s="84" t="inlineStr">
        <is>
          <t>Production</t>
        </is>
      </c>
      <c r="C787" s="84" t="inlineStr">
        <is>
          <t>Night</t>
        </is>
      </c>
      <c r="D787" s="85" t="n">
        <v>99</v>
      </c>
      <c r="E787" s="85" t="n">
        <v>95</v>
      </c>
      <c r="F787" s="85" t="n">
        <v>240</v>
      </c>
      <c r="G787" s="85" t="n">
        <v>236</v>
      </c>
      <c r="H787" s="86" t="n">
        <v>8.300000000000001</v>
      </c>
      <c r="I787" s="85" t="n">
        <v>96</v>
      </c>
      <c r="J787" s="87" t="n">
        <v>325.8</v>
      </c>
      <c r="K787" s="88" t="n">
        <v>0</v>
      </c>
      <c r="L787" s="84" t="n"/>
    </row>
    <row r="788">
      <c r="A788" s="83" t="n">
        <v>45595</v>
      </c>
      <c r="B788" s="84" t="inlineStr">
        <is>
          <t>Warehouse A</t>
        </is>
      </c>
      <c r="C788" s="84" t="inlineStr">
        <is>
          <t>Early</t>
        </is>
      </c>
      <c r="D788" s="85" t="n">
        <v>215</v>
      </c>
      <c r="E788" s="85" t="n">
        <v>212</v>
      </c>
      <c r="F788" s="85" t="n">
        <v>552</v>
      </c>
      <c r="G788" s="85" t="n">
        <v>547</v>
      </c>
      <c r="H788" s="86" t="n">
        <v>19</v>
      </c>
      <c r="I788" s="85" t="n">
        <v>198</v>
      </c>
      <c r="J788" s="87" t="n">
        <v>738.25</v>
      </c>
      <c r="K788" s="88" t="n">
        <v>0</v>
      </c>
      <c r="L788" s="84" t="n"/>
    </row>
    <row r="789">
      <c r="A789" s="83" t="n">
        <v>45595</v>
      </c>
      <c r="B789" s="84" t="inlineStr">
        <is>
          <t>Warehouse B</t>
        </is>
      </c>
      <c r="C789" s="84" t="inlineStr">
        <is>
          <t>Late</t>
        </is>
      </c>
      <c r="D789" s="85" t="n">
        <v>152</v>
      </c>
      <c r="E789" s="85" t="n">
        <v>149</v>
      </c>
      <c r="F789" s="85" t="n">
        <v>425</v>
      </c>
      <c r="G789" s="85" t="n">
        <v>420</v>
      </c>
      <c r="H789" s="86" t="n">
        <v>13</v>
      </c>
      <c r="I789" s="85" t="n">
        <v>149</v>
      </c>
      <c r="J789" s="87" t="n">
        <v>508.3</v>
      </c>
      <c r="K789" s="88" t="n">
        <v>0</v>
      </c>
      <c r="L789" s="84" t="n"/>
    </row>
    <row r="790">
      <c r="A790" s="83" t="n">
        <v>45595</v>
      </c>
      <c r="B790" s="84" t="inlineStr">
        <is>
          <t>Production</t>
        </is>
      </c>
      <c r="C790" s="84" t="inlineStr">
        <is>
          <t>Night</t>
        </is>
      </c>
      <c r="D790" s="85" t="n">
        <v>93</v>
      </c>
      <c r="E790" s="85" t="n">
        <v>90</v>
      </c>
      <c r="F790" s="85" t="n">
        <v>254</v>
      </c>
      <c r="G790" s="85" t="n">
        <v>251</v>
      </c>
      <c r="H790" s="86" t="n">
        <v>8.4</v>
      </c>
      <c r="I790" s="85" t="n">
        <v>94</v>
      </c>
      <c r="J790" s="87" t="n">
        <v>325.05</v>
      </c>
      <c r="K790" s="88" t="n">
        <v>0</v>
      </c>
      <c r="L790" s="84" t="n"/>
    </row>
    <row r="791">
      <c r="A791" s="83" t="n">
        <v>45596</v>
      </c>
      <c r="B791" s="84" t="inlineStr">
        <is>
          <t>Warehouse A</t>
        </is>
      </c>
      <c r="C791" s="84" t="inlineStr">
        <is>
          <t>Early</t>
        </is>
      </c>
      <c r="D791" s="85" t="n">
        <v>209</v>
      </c>
      <c r="E791" s="85" t="n">
        <v>203</v>
      </c>
      <c r="F791" s="85" t="n">
        <v>506</v>
      </c>
      <c r="G791" s="85" t="n">
        <v>499</v>
      </c>
      <c r="H791" s="86" t="n">
        <v>17.1</v>
      </c>
      <c r="I791" s="85" t="n">
        <v>198</v>
      </c>
      <c r="J791" s="87" t="n">
        <v>674.5</v>
      </c>
      <c r="K791" s="88" t="n">
        <v>0</v>
      </c>
      <c r="L791" s="84" t="n"/>
    </row>
    <row r="792">
      <c r="A792" s="83" t="n">
        <v>45596</v>
      </c>
      <c r="B792" s="84" t="inlineStr">
        <is>
          <t>Warehouse B</t>
        </is>
      </c>
      <c r="C792" s="84" t="inlineStr">
        <is>
          <t>Late</t>
        </is>
      </c>
      <c r="D792" s="85" t="n">
        <v>160</v>
      </c>
      <c r="E792" s="85" t="n">
        <v>155</v>
      </c>
      <c r="F792" s="85" t="n">
        <v>428</v>
      </c>
      <c r="G792" s="85" t="n">
        <v>422</v>
      </c>
      <c r="H792" s="86" t="n">
        <v>14.6</v>
      </c>
      <c r="I792" s="85" t="n">
        <v>149</v>
      </c>
      <c r="J792" s="87" t="n">
        <v>563.9</v>
      </c>
      <c r="K792" s="88" t="n">
        <v>0</v>
      </c>
      <c r="L792" s="84" t="n"/>
    </row>
    <row r="793">
      <c r="A793" s="83" t="n">
        <v>45596</v>
      </c>
      <c r="B793" s="84" t="inlineStr">
        <is>
          <t>Production</t>
        </is>
      </c>
      <c r="C793" s="84" t="inlineStr">
        <is>
          <t>Night</t>
        </is>
      </c>
      <c r="D793" s="85" t="n">
        <v>85</v>
      </c>
      <c r="E793" s="85" t="n">
        <v>83</v>
      </c>
      <c r="F793" s="85" t="n">
        <v>211</v>
      </c>
      <c r="G793" s="85" t="n">
        <v>210</v>
      </c>
      <c r="H793" s="86" t="n">
        <v>7.3</v>
      </c>
      <c r="I793" s="85" t="n">
        <v>94</v>
      </c>
      <c r="J793" s="87" t="n">
        <v>285.2</v>
      </c>
      <c r="K793" s="88" t="n">
        <v>0</v>
      </c>
      <c r="L793" s="84" t="n"/>
    </row>
    <row r="794">
      <c r="A794" s="83" t="n">
        <v>45597</v>
      </c>
      <c r="B794" s="84" t="inlineStr">
        <is>
          <t>Warehouse A</t>
        </is>
      </c>
      <c r="C794" s="84" t="inlineStr">
        <is>
          <t>Early</t>
        </is>
      </c>
      <c r="D794" s="85" t="n">
        <v>219</v>
      </c>
      <c r="E794" s="85" t="n">
        <v>206</v>
      </c>
      <c r="F794" s="85" t="n">
        <v>587</v>
      </c>
      <c r="G794" s="85" t="n">
        <v>578</v>
      </c>
      <c r="H794" s="86" t="n">
        <v>20.3</v>
      </c>
      <c r="I794" s="85" t="n">
        <v>220</v>
      </c>
      <c r="J794" s="87" t="n">
        <v>781.8</v>
      </c>
      <c r="K794" s="88" t="n">
        <v>0</v>
      </c>
      <c r="L794" s="84" t="n"/>
    </row>
    <row r="795">
      <c r="A795" s="83" t="n">
        <v>45597</v>
      </c>
      <c r="B795" s="84" t="inlineStr">
        <is>
          <t>Warehouse B</t>
        </is>
      </c>
      <c r="C795" s="84" t="inlineStr">
        <is>
          <t>Late</t>
        </is>
      </c>
      <c r="D795" s="85" t="n">
        <v>171</v>
      </c>
      <c r="E795" s="85" t="n">
        <v>163</v>
      </c>
      <c r="F795" s="85" t="n">
        <v>430</v>
      </c>
      <c r="G795" s="85" t="n">
        <v>425</v>
      </c>
      <c r="H795" s="86" t="n">
        <v>14.3</v>
      </c>
      <c r="I795" s="85" t="n">
        <v>165</v>
      </c>
      <c r="J795" s="87" t="n">
        <v>561.6</v>
      </c>
      <c r="K795" s="88" t="n">
        <v>0</v>
      </c>
      <c r="L795" s="84" t="n"/>
    </row>
    <row r="796">
      <c r="A796" s="83" t="n">
        <v>45597</v>
      </c>
      <c r="B796" s="84" t="inlineStr">
        <is>
          <t>Production</t>
        </is>
      </c>
      <c r="C796" s="84" t="inlineStr">
        <is>
          <t>Night</t>
        </is>
      </c>
      <c r="D796" s="85" t="n">
        <v>95</v>
      </c>
      <c r="E796" s="85" t="n">
        <v>89</v>
      </c>
      <c r="F796" s="85" t="n">
        <v>243</v>
      </c>
      <c r="G796" s="85" t="n">
        <v>240</v>
      </c>
      <c r="H796" s="86" t="n">
        <v>8.5</v>
      </c>
      <c r="I796" s="85" t="n">
        <v>104</v>
      </c>
      <c r="J796" s="87" t="n">
        <v>329.5</v>
      </c>
      <c r="K796" s="88" t="n">
        <v>0</v>
      </c>
      <c r="L796" s="84" t="n"/>
    </row>
    <row r="797">
      <c r="A797" s="83" t="n">
        <v>45598</v>
      </c>
      <c r="B797" s="84" t="inlineStr">
        <is>
          <t>Warehouse A</t>
        </is>
      </c>
      <c r="C797" s="84" t="inlineStr">
        <is>
          <t>Early</t>
        </is>
      </c>
      <c r="D797" s="85" t="n">
        <v>157</v>
      </c>
      <c r="E797" s="85" t="n">
        <v>148</v>
      </c>
      <c r="F797" s="85" t="n">
        <v>431</v>
      </c>
      <c r="G797" s="85" t="n">
        <v>425</v>
      </c>
      <c r="H797" s="86" t="n">
        <v>13.3</v>
      </c>
      <c r="I797" s="85" t="n">
        <v>152</v>
      </c>
      <c r="J797" s="87" t="n">
        <v>521</v>
      </c>
      <c r="K797" s="88" t="n">
        <v>0</v>
      </c>
      <c r="L797" s="84" t="n"/>
    </row>
    <row r="798">
      <c r="A798" s="83" t="n">
        <v>45598</v>
      </c>
      <c r="B798" s="84" t="inlineStr">
        <is>
          <t>Warehouse B</t>
        </is>
      </c>
      <c r="C798" s="84" t="inlineStr">
        <is>
          <t>Late</t>
        </is>
      </c>
      <c r="D798" s="85" t="n">
        <v>112</v>
      </c>
      <c r="E798" s="85" t="n">
        <v>106</v>
      </c>
      <c r="F798" s="85" t="n">
        <v>283</v>
      </c>
      <c r="G798" s="85" t="n">
        <v>279</v>
      </c>
      <c r="H798" s="86" t="n">
        <v>9.300000000000001</v>
      </c>
      <c r="I798" s="85" t="n">
        <v>114</v>
      </c>
      <c r="J798" s="87" t="n">
        <v>365.75</v>
      </c>
      <c r="K798" s="88" t="n">
        <v>0</v>
      </c>
      <c r="L798" s="84" t="n"/>
    </row>
    <row r="799">
      <c r="A799" s="83" t="n">
        <v>45598</v>
      </c>
      <c r="B799" s="84" t="inlineStr">
        <is>
          <t>Production</t>
        </is>
      </c>
      <c r="C799" s="84" t="inlineStr">
        <is>
          <t>Night</t>
        </is>
      </c>
      <c r="D799" s="85" t="n">
        <v>67</v>
      </c>
      <c r="E799" s="85" t="n">
        <v>62</v>
      </c>
      <c r="F799" s="85" t="n">
        <v>186</v>
      </c>
      <c r="G799" s="85" t="n">
        <v>184</v>
      </c>
      <c r="H799" s="86" t="n">
        <v>6.2</v>
      </c>
      <c r="I799" s="85" t="n">
        <v>72</v>
      </c>
      <c r="J799" s="87" t="n">
        <v>238.85</v>
      </c>
      <c r="K799" s="88" t="n">
        <v>0</v>
      </c>
      <c r="L799" s="84" t="n"/>
    </row>
    <row r="800">
      <c r="A800" s="83" t="n">
        <v>45600</v>
      </c>
      <c r="B800" s="84" t="inlineStr">
        <is>
          <t>Warehouse A</t>
        </is>
      </c>
      <c r="C800" s="84" t="inlineStr">
        <is>
          <t>Early</t>
        </is>
      </c>
      <c r="D800" s="85" t="n">
        <v>230</v>
      </c>
      <c r="E800" s="85" t="n">
        <v>214</v>
      </c>
      <c r="F800" s="85" t="n">
        <v>566</v>
      </c>
      <c r="G800" s="85" t="n">
        <v>561</v>
      </c>
      <c r="H800" s="86" t="n">
        <v>20.4</v>
      </c>
      <c r="I800" s="85" t="n">
        <v>229</v>
      </c>
      <c r="J800" s="87" t="n">
        <v>792.1</v>
      </c>
      <c r="K800" s="88" t="n">
        <v>0</v>
      </c>
      <c r="L800" s="84" t="n"/>
    </row>
    <row r="801">
      <c r="A801" s="83" t="n">
        <v>45600</v>
      </c>
      <c r="B801" s="84" t="inlineStr">
        <is>
          <t>Warehouse B</t>
        </is>
      </c>
      <c r="C801" s="84" t="inlineStr">
        <is>
          <t>Late</t>
        </is>
      </c>
      <c r="D801" s="85" t="n">
        <v>176</v>
      </c>
      <c r="E801" s="85" t="n">
        <v>166</v>
      </c>
      <c r="F801" s="85" t="n">
        <v>458</v>
      </c>
      <c r="G801" s="85" t="n">
        <v>458</v>
      </c>
      <c r="H801" s="86" t="n">
        <v>14.6</v>
      </c>
      <c r="I801" s="85" t="n">
        <v>172</v>
      </c>
      <c r="J801" s="87" t="n">
        <v>574.3</v>
      </c>
      <c r="K801" s="88" t="n">
        <v>0</v>
      </c>
      <c r="L801" s="84" t="n"/>
    </row>
    <row r="802">
      <c r="A802" s="83" t="n">
        <v>45600</v>
      </c>
      <c r="B802" s="84" t="inlineStr">
        <is>
          <t>Production</t>
        </is>
      </c>
      <c r="C802" s="84" t="inlineStr">
        <is>
          <t>Night</t>
        </is>
      </c>
      <c r="D802" s="85" t="n">
        <v>116</v>
      </c>
      <c r="E802" s="85" t="n">
        <v>112</v>
      </c>
      <c r="F802" s="85" t="n">
        <v>280</v>
      </c>
      <c r="G802" s="85" t="n">
        <v>275</v>
      </c>
      <c r="H802" s="86" t="n">
        <v>10</v>
      </c>
      <c r="I802" s="85" t="n">
        <v>108</v>
      </c>
      <c r="J802" s="87" t="n">
        <v>390.4</v>
      </c>
      <c r="K802" s="88" t="n">
        <v>0</v>
      </c>
      <c r="L802" s="84" t="n"/>
    </row>
    <row r="803">
      <c r="A803" s="83" t="n">
        <v>45601</v>
      </c>
      <c r="B803" s="84" t="inlineStr">
        <is>
          <t>Warehouse A</t>
        </is>
      </c>
      <c r="C803" s="84" t="inlineStr">
        <is>
          <t>Early</t>
        </is>
      </c>
      <c r="D803" s="85" t="n">
        <v>203</v>
      </c>
      <c r="E803" s="85" t="n">
        <v>195</v>
      </c>
      <c r="F803" s="85" t="n">
        <v>494</v>
      </c>
      <c r="G803" s="85" t="n">
        <v>486</v>
      </c>
      <c r="H803" s="86" t="n">
        <v>17.9</v>
      </c>
      <c r="I803" s="85" t="n">
        <v>218</v>
      </c>
      <c r="J803" s="87" t="n">
        <v>695.8</v>
      </c>
      <c r="K803" s="88" t="n">
        <v>0</v>
      </c>
      <c r="L803" s="84" t="n"/>
    </row>
    <row r="804">
      <c r="A804" s="83" t="n">
        <v>45601</v>
      </c>
      <c r="B804" s="84" t="inlineStr">
        <is>
          <t>Warehouse B</t>
        </is>
      </c>
      <c r="C804" s="84" t="inlineStr">
        <is>
          <t>Late</t>
        </is>
      </c>
      <c r="D804" s="85" t="n">
        <v>167</v>
      </c>
      <c r="E804" s="85" t="n">
        <v>156</v>
      </c>
      <c r="F804" s="85" t="n">
        <v>417</v>
      </c>
      <c r="G804" s="85" t="n">
        <v>411</v>
      </c>
      <c r="H804" s="86" t="n">
        <v>15.2</v>
      </c>
      <c r="I804" s="85" t="n">
        <v>164</v>
      </c>
      <c r="J804" s="87" t="n">
        <v>587.35</v>
      </c>
      <c r="K804" s="88" t="n">
        <v>0</v>
      </c>
      <c r="L804" s="84" t="n"/>
    </row>
    <row r="805">
      <c r="A805" s="83" t="n">
        <v>45601</v>
      </c>
      <c r="B805" s="84" t="inlineStr">
        <is>
          <t>Production</t>
        </is>
      </c>
      <c r="C805" s="84" t="inlineStr">
        <is>
          <t>Night</t>
        </is>
      </c>
      <c r="D805" s="85" t="n">
        <v>111</v>
      </c>
      <c r="E805" s="85" t="n">
        <v>103</v>
      </c>
      <c r="F805" s="85" t="n">
        <v>276</v>
      </c>
      <c r="G805" s="85" t="n">
        <v>274</v>
      </c>
      <c r="H805" s="86" t="n">
        <v>10.1</v>
      </c>
      <c r="I805" s="85" t="n">
        <v>103</v>
      </c>
      <c r="J805" s="87" t="n">
        <v>390.3</v>
      </c>
      <c r="K805" s="88" t="n">
        <v>0</v>
      </c>
      <c r="L805" s="84" t="n"/>
    </row>
    <row r="806">
      <c r="A806" s="83" t="n">
        <v>45602</v>
      </c>
      <c r="B806" s="84" t="inlineStr">
        <is>
          <t>Warehouse A</t>
        </is>
      </c>
      <c r="C806" s="84" t="inlineStr">
        <is>
          <t>Early</t>
        </is>
      </c>
      <c r="D806" s="85" t="n">
        <v>225</v>
      </c>
      <c r="E806" s="85" t="n">
        <v>214</v>
      </c>
      <c r="F806" s="85" t="n">
        <v>603</v>
      </c>
      <c r="G806" s="85" t="n">
        <v>594</v>
      </c>
      <c r="H806" s="86" t="n">
        <v>19.4</v>
      </c>
      <c r="I806" s="85" t="n">
        <v>212</v>
      </c>
      <c r="J806" s="87" t="n">
        <v>757.35</v>
      </c>
      <c r="K806" s="88" t="n">
        <v>0</v>
      </c>
      <c r="L806" s="84" t="n"/>
    </row>
    <row r="807">
      <c r="A807" s="83" t="n">
        <v>45602</v>
      </c>
      <c r="B807" s="84" t="inlineStr">
        <is>
          <t>Warehouse B</t>
        </is>
      </c>
      <c r="C807" s="84" t="inlineStr">
        <is>
          <t>Late</t>
        </is>
      </c>
      <c r="D807" s="85" t="n">
        <v>175</v>
      </c>
      <c r="E807" s="85" t="n">
        <v>166</v>
      </c>
      <c r="F807" s="85" t="n">
        <v>485</v>
      </c>
      <c r="G807" s="85" t="n">
        <v>479</v>
      </c>
      <c r="H807" s="86" t="n">
        <v>14.4</v>
      </c>
      <c r="I807" s="85" t="n">
        <v>159</v>
      </c>
      <c r="J807" s="87" t="n">
        <v>567.35</v>
      </c>
      <c r="K807" s="88" t="n">
        <v>0</v>
      </c>
      <c r="L807" s="84" t="n"/>
    </row>
    <row r="808">
      <c r="A808" s="83" t="n">
        <v>45602</v>
      </c>
      <c r="B808" s="84" t="inlineStr">
        <is>
          <t>Production</t>
        </is>
      </c>
      <c r="C808" s="84" t="inlineStr">
        <is>
          <t>Night</t>
        </is>
      </c>
      <c r="D808" s="85" t="n">
        <v>101</v>
      </c>
      <c r="E808" s="85" t="n">
        <v>96</v>
      </c>
      <c r="F808" s="85" t="n">
        <v>255</v>
      </c>
      <c r="G808" s="85" t="n">
        <v>252</v>
      </c>
      <c r="H808" s="86" t="n">
        <v>8.300000000000001</v>
      </c>
      <c r="I808" s="85" t="n">
        <v>100</v>
      </c>
      <c r="J808" s="87" t="n">
        <v>327.1</v>
      </c>
      <c r="K808" s="88" t="n">
        <v>0</v>
      </c>
      <c r="L808" s="84" t="n"/>
    </row>
    <row r="809">
      <c r="A809" s="83" t="n">
        <v>45603</v>
      </c>
      <c r="B809" s="84" t="inlineStr">
        <is>
          <t>Warehouse A</t>
        </is>
      </c>
      <c r="C809" s="84" t="inlineStr">
        <is>
          <t>Early</t>
        </is>
      </c>
      <c r="D809" s="85" t="n">
        <v>223</v>
      </c>
      <c r="E809" s="85" t="n">
        <v>213</v>
      </c>
      <c r="F809" s="85" t="n">
        <v>572</v>
      </c>
      <c r="G809" s="85" t="n">
        <v>563</v>
      </c>
      <c r="H809" s="86" t="n">
        <v>19.5</v>
      </c>
      <c r="I809" s="85" t="n">
        <v>212</v>
      </c>
      <c r="J809" s="87" t="n">
        <v>759.2</v>
      </c>
      <c r="K809" s="88" t="n">
        <v>0</v>
      </c>
      <c r="L809" s="84" t="n"/>
    </row>
    <row r="810">
      <c r="A810" s="83" t="n">
        <v>45603</v>
      </c>
      <c r="B810" s="84" t="inlineStr">
        <is>
          <t>Warehouse B</t>
        </is>
      </c>
      <c r="C810" s="84" t="inlineStr">
        <is>
          <t>Late</t>
        </is>
      </c>
      <c r="D810" s="85" t="n">
        <v>171</v>
      </c>
      <c r="E810" s="85" t="n">
        <v>163</v>
      </c>
      <c r="F810" s="85" t="n">
        <v>464</v>
      </c>
      <c r="G810" s="85" t="n">
        <v>458</v>
      </c>
      <c r="H810" s="86" t="n">
        <v>15.6</v>
      </c>
      <c r="I810" s="85" t="n">
        <v>159</v>
      </c>
      <c r="J810" s="87" t="n">
        <v>602.55</v>
      </c>
      <c r="K810" s="88" t="n">
        <v>0</v>
      </c>
      <c r="L810" s="84" t="n"/>
    </row>
    <row r="811">
      <c r="A811" s="83" t="n">
        <v>45603</v>
      </c>
      <c r="B811" s="84" t="inlineStr">
        <is>
          <t>Production</t>
        </is>
      </c>
      <c r="C811" s="84" t="inlineStr">
        <is>
          <t>Night</t>
        </is>
      </c>
      <c r="D811" s="85" t="n">
        <v>105</v>
      </c>
      <c r="E811" s="85" t="n">
        <v>98</v>
      </c>
      <c r="F811" s="85" t="n">
        <v>276</v>
      </c>
      <c r="G811" s="85" t="n">
        <v>272</v>
      </c>
      <c r="H811" s="86" t="n">
        <v>9.4</v>
      </c>
      <c r="I811" s="85" t="n">
        <v>100</v>
      </c>
      <c r="J811" s="87" t="n">
        <v>364.35</v>
      </c>
      <c r="K811" s="88" t="n">
        <v>0</v>
      </c>
      <c r="L811" s="84" t="n"/>
    </row>
    <row r="812">
      <c r="A812" s="83" t="n">
        <v>45604</v>
      </c>
      <c r="B812" s="84" t="inlineStr">
        <is>
          <t>Warehouse A</t>
        </is>
      </c>
      <c r="C812" s="84" t="inlineStr">
        <is>
          <t>Early</t>
        </is>
      </c>
      <c r="D812" s="85" t="n">
        <v>229</v>
      </c>
      <c r="E812" s="85" t="n">
        <v>211</v>
      </c>
      <c r="F812" s="85" t="n">
        <v>593</v>
      </c>
      <c r="G812" s="85" t="n">
        <v>589</v>
      </c>
      <c r="H812" s="86" t="n">
        <v>19.8</v>
      </c>
      <c r="I812" s="85" t="n">
        <v>220</v>
      </c>
      <c r="J812" s="87" t="n">
        <v>772.55</v>
      </c>
      <c r="K812" s="88" t="n">
        <v>0</v>
      </c>
      <c r="L812" s="84" t="n"/>
    </row>
    <row r="813">
      <c r="A813" s="83" t="n">
        <v>45604</v>
      </c>
      <c r="B813" s="84" t="inlineStr">
        <is>
          <t>Warehouse B</t>
        </is>
      </c>
      <c r="C813" s="84" t="inlineStr">
        <is>
          <t>Late</t>
        </is>
      </c>
      <c r="D813" s="85" t="n">
        <v>172</v>
      </c>
      <c r="E813" s="85" t="n">
        <v>157</v>
      </c>
      <c r="F813" s="85" t="n">
        <v>447</v>
      </c>
      <c r="G813" s="85" t="n">
        <v>445</v>
      </c>
      <c r="H813" s="86" t="n">
        <v>15.7</v>
      </c>
      <c r="I813" s="85" t="n">
        <v>165</v>
      </c>
      <c r="J813" s="87" t="n">
        <v>606.35</v>
      </c>
      <c r="K813" s="88" t="n">
        <v>0</v>
      </c>
      <c r="L813" s="84" t="n"/>
    </row>
    <row r="814">
      <c r="A814" s="83" t="n">
        <v>45604</v>
      </c>
      <c r="B814" s="84" t="inlineStr">
        <is>
          <t>Production</t>
        </is>
      </c>
      <c r="C814" s="84" t="inlineStr">
        <is>
          <t>Night</t>
        </is>
      </c>
      <c r="D814" s="85" t="n">
        <v>94</v>
      </c>
      <c r="E814" s="85" t="n">
        <v>88</v>
      </c>
      <c r="F814" s="85" t="n">
        <v>236</v>
      </c>
      <c r="G814" s="85" t="n">
        <v>233</v>
      </c>
      <c r="H814" s="86" t="n">
        <v>8.199999999999999</v>
      </c>
      <c r="I814" s="85" t="n">
        <v>104</v>
      </c>
      <c r="J814" s="87" t="n">
        <v>319.4</v>
      </c>
      <c r="K814" s="88" t="n">
        <v>0</v>
      </c>
      <c r="L814" s="84" t="n"/>
    </row>
    <row r="815">
      <c r="A815" s="83" t="n">
        <v>45605</v>
      </c>
      <c r="B815" s="84" t="inlineStr">
        <is>
          <t>Warehouse A</t>
        </is>
      </c>
      <c r="C815" s="84" t="inlineStr">
        <is>
          <t>Early</t>
        </is>
      </c>
      <c r="D815" s="85" t="n">
        <v>168</v>
      </c>
      <c r="E815" s="85" t="n">
        <v>158</v>
      </c>
      <c r="F815" s="85" t="n">
        <v>466</v>
      </c>
      <c r="G815" s="85" t="n">
        <v>459</v>
      </c>
      <c r="H815" s="86" t="n">
        <v>13.7</v>
      </c>
      <c r="I815" s="85" t="n">
        <v>153</v>
      </c>
      <c r="J815" s="87" t="n">
        <v>540.75</v>
      </c>
      <c r="K815" s="88" t="n">
        <v>0</v>
      </c>
      <c r="L815" s="84" t="n"/>
    </row>
    <row r="816">
      <c r="A816" s="83" t="n">
        <v>45605</v>
      </c>
      <c r="B816" s="84" t="inlineStr">
        <is>
          <t>Warehouse B</t>
        </is>
      </c>
      <c r="C816" s="84" t="inlineStr">
        <is>
          <t>Late</t>
        </is>
      </c>
      <c r="D816" s="85" t="n">
        <v>114</v>
      </c>
      <c r="E816" s="85" t="n">
        <v>106</v>
      </c>
      <c r="F816" s="85" t="n">
        <v>285</v>
      </c>
      <c r="G816" s="85" t="n">
        <v>283</v>
      </c>
      <c r="H816" s="86" t="n">
        <v>10</v>
      </c>
      <c r="I816" s="85" t="n">
        <v>114</v>
      </c>
      <c r="J816" s="87" t="n">
        <v>389.1</v>
      </c>
      <c r="K816" s="88" t="n">
        <v>0</v>
      </c>
      <c r="L816" s="84" t="n"/>
    </row>
    <row r="817">
      <c r="A817" s="83" t="n">
        <v>45605</v>
      </c>
      <c r="B817" s="84" t="inlineStr">
        <is>
          <t>Production</t>
        </is>
      </c>
      <c r="C817" s="84" t="inlineStr">
        <is>
          <t>Night</t>
        </is>
      </c>
      <c r="D817" s="85" t="n">
        <v>75</v>
      </c>
      <c r="E817" s="85" t="n">
        <v>70</v>
      </c>
      <c r="F817" s="85" t="n">
        <v>198</v>
      </c>
      <c r="G817" s="85" t="n">
        <v>196</v>
      </c>
      <c r="H817" s="86" t="n">
        <v>6.3</v>
      </c>
      <c r="I817" s="85" t="n">
        <v>72</v>
      </c>
      <c r="J817" s="87" t="n">
        <v>247.2</v>
      </c>
      <c r="K817" s="88" t="n">
        <v>0</v>
      </c>
      <c r="L817" s="84" t="n"/>
    </row>
    <row r="818">
      <c r="A818" s="83" t="n">
        <v>45607</v>
      </c>
      <c r="B818" s="84" t="inlineStr">
        <is>
          <t>Warehouse A</t>
        </is>
      </c>
      <c r="C818" s="84" t="inlineStr">
        <is>
          <t>Early</t>
        </is>
      </c>
      <c r="D818" s="85" t="n">
        <v>230</v>
      </c>
      <c r="E818" s="85" t="n">
        <v>221</v>
      </c>
      <c r="F818" s="85" t="n">
        <v>600</v>
      </c>
      <c r="G818" s="85" t="n">
        <v>589</v>
      </c>
      <c r="H818" s="86" t="n">
        <v>20.1</v>
      </c>
      <c r="I818" s="85" t="n">
        <v>229</v>
      </c>
      <c r="J818" s="87" t="n">
        <v>782.65</v>
      </c>
      <c r="K818" s="88" t="n">
        <v>0</v>
      </c>
      <c r="L818" s="84" t="n"/>
    </row>
    <row r="819">
      <c r="A819" s="83" t="n">
        <v>45607</v>
      </c>
      <c r="B819" s="84" t="inlineStr">
        <is>
          <t>Warehouse B</t>
        </is>
      </c>
      <c r="C819" s="84" t="inlineStr">
        <is>
          <t>Late</t>
        </is>
      </c>
      <c r="D819" s="85" t="n">
        <v>156</v>
      </c>
      <c r="E819" s="85" t="n">
        <v>150</v>
      </c>
      <c r="F819" s="85" t="n">
        <v>399</v>
      </c>
      <c r="G819" s="85" t="n">
        <v>394</v>
      </c>
      <c r="H819" s="86" t="n">
        <v>13.1</v>
      </c>
      <c r="I819" s="85" t="n">
        <v>172</v>
      </c>
      <c r="J819" s="87" t="n">
        <v>514.05</v>
      </c>
      <c r="K819" s="88" t="n">
        <v>0</v>
      </c>
      <c r="L819" s="84" t="n"/>
    </row>
    <row r="820">
      <c r="A820" s="83" t="n">
        <v>45607</v>
      </c>
      <c r="B820" s="84" t="inlineStr">
        <is>
          <t>Production</t>
        </is>
      </c>
      <c r="C820" s="84" t="inlineStr">
        <is>
          <t>Night</t>
        </is>
      </c>
      <c r="D820" s="85" t="n">
        <v>108</v>
      </c>
      <c r="E820" s="85" t="n">
        <v>101</v>
      </c>
      <c r="F820" s="85" t="n">
        <v>272</v>
      </c>
      <c r="G820" s="85" t="n">
        <v>268</v>
      </c>
      <c r="H820" s="86" t="n">
        <v>9.5</v>
      </c>
      <c r="I820" s="85" t="n">
        <v>108</v>
      </c>
      <c r="J820" s="87" t="n">
        <v>369.45</v>
      </c>
      <c r="K820" s="88" t="n">
        <v>0</v>
      </c>
      <c r="L820" s="84" t="n"/>
    </row>
    <row r="821">
      <c r="A821" s="83" t="n">
        <v>45608</v>
      </c>
      <c r="B821" s="84" t="inlineStr">
        <is>
          <t>Warehouse A</t>
        </is>
      </c>
      <c r="C821" s="84" t="inlineStr">
        <is>
          <t>Early</t>
        </is>
      </c>
      <c r="D821" s="85" t="n">
        <v>233</v>
      </c>
      <c r="E821" s="85" t="n">
        <v>215</v>
      </c>
      <c r="F821" s="85" t="n">
        <v>616</v>
      </c>
      <c r="G821" s="85" t="n">
        <v>609</v>
      </c>
      <c r="H821" s="86" t="n">
        <v>21.5</v>
      </c>
      <c r="I821" s="85" t="n">
        <v>218</v>
      </c>
      <c r="J821" s="87" t="n">
        <v>828.7</v>
      </c>
      <c r="K821" s="88" t="n">
        <v>0</v>
      </c>
      <c r="L821" s="84" t="n"/>
    </row>
    <row r="822">
      <c r="A822" s="83" t="n">
        <v>45608</v>
      </c>
      <c r="B822" s="84" t="inlineStr">
        <is>
          <t>Warehouse B</t>
        </is>
      </c>
      <c r="C822" s="84" t="inlineStr">
        <is>
          <t>Late</t>
        </is>
      </c>
      <c r="D822" s="85" t="n">
        <v>152</v>
      </c>
      <c r="E822" s="85" t="n">
        <v>144</v>
      </c>
      <c r="F822" s="85" t="n">
        <v>409</v>
      </c>
      <c r="G822" s="85" t="n">
        <v>402</v>
      </c>
      <c r="H822" s="86" t="n">
        <v>13.9</v>
      </c>
      <c r="I822" s="85" t="n">
        <v>164</v>
      </c>
      <c r="J822" s="87" t="n">
        <v>536.65</v>
      </c>
      <c r="K822" s="88" t="n">
        <v>0</v>
      </c>
      <c r="L822" s="84" t="n"/>
    </row>
    <row r="823">
      <c r="A823" s="83" t="n">
        <v>45608</v>
      </c>
      <c r="B823" s="84" t="inlineStr">
        <is>
          <t>Production</t>
        </is>
      </c>
      <c r="C823" s="84" t="inlineStr">
        <is>
          <t>Night</t>
        </is>
      </c>
      <c r="D823" s="85" t="n">
        <v>112</v>
      </c>
      <c r="E823" s="85" t="n">
        <v>105</v>
      </c>
      <c r="F823" s="85" t="n">
        <v>287</v>
      </c>
      <c r="G823" s="85" t="n">
        <v>283</v>
      </c>
      <c r="H823" s="86" t="n">
        <v>9.800000000000001</v>
      </c>
      <c r="I823" s="85" t="n">
        <v>103</v>
      </c>
      <c r="J823" s="87" t="n">
        <v>381.5</v>
      </c>
      <c r="K823" s="88" t="n">
        <v>0</v>
      </c>
      <c r="L823" s="84" t="n"/>
    </row>
    <row r="824">
      <c r="A824" s="83" t="n">
        <v>45609</v>
      </c>
      <c r="B824" s="84" t="inlineStr">
        <is>
          <t>Warehouse A</t>
        </is>
      </c>
      <c r="C824" s="84" t="inlineStr">
        <is>
          <t>Early</t>
        </is>
      </c>
      <c r="D824" s="85" t="n">
        <v>216</v>
      </c>
      <c r="E824" s="85" t="n">
        <v>203</v>
      </c>
      <c r="F824" s="85" t="n">
        <v>558</v>
      </c>
      <c r="G824" s="85" t="n">
        <v>549</v>
      </c>
      <c r="H824" s="86" t="n">
        <v>19.4</v>
      </c>
      <c r="I824" s="85" t="n">
        <v>212</v>
      </c>
      <c r="J824" s="87" t="n">
        <v>751.5</v>
      </c>
      <c r="K824" s="88" t="n">
        <v>0</v>
      </c>
      <c r="L824" s="84" t="n"/>
    </row>
    <row r="825">
      <c r="A825" s="83" t="n">
        <v>45609</v>
      </c>
      <c r="B825" s="84" t="inlineStr">
        <is>
          <t>Warehouse B</t>
        </is>
      </c>
      <c r="C825" s="84" t="inlineStr">
        <is>
          <t>Late</t>
        </is>
      </c>
      <c r="D825" s="85" t="n">
        <v>172</v>
      </c>
      <c r="E825" s="85" t="n">
        <v>163</v>
      </c>
      <c r="F825" s="85" t="n">
        <v>421</v>
      </c>
      <c r="G825" s="85" t="n">
        <v>413</v>
      </c>
      <c r="H825" s="86" t="n">
        <v>15.7</v>
      </c>
      <c r="I825" s="85" t="n">
        <v>159</v>
      </c>
      <c r="J825" s="87" t="n">
        <v>606.35</v>
      </c>
      <c r="K825" s="88" t="n">
        <v>0</v>
      </c>
      <c r="L825" s="84" t="n"/>
    </row>
    <row r="826">
      <c r="A826" s="83" t="n">
        <v>45609</v>
      </c>
      <c r="B826" s="84" t="inlineStr">
        <is>
          <t>Production</t>
        </is>
      </c>
      <c r="C826" s="84" t="inlineStr">
        <is>
          <t>Night</t>
        </is>
      </c>
      <c r="D826" s="85" t="n">
        <v>97</v>
      </c>
      <c r="E826" s="85" t="n">
        <v>90</v>
      </c>
      <c r="F826" s="85" t="n">
        <v>263</v>
      </c>
      <c r="G826" s="85" t="n">
        <v>260</v>
      </c>
      <c r="H826" s="86" t="n">
        <v>8.4</v>
      </c>
      <c r="I826" s="85" t="n">
        <v>100</v>
      </c>
      <c r="J826" s="87" t="n">
        <v>327.65</v>
      </c>
      <c r="K826" s="88" t="n">
        <v>0</v>
      </c>
      <c r="L826" s="84" t="n"/>
    </row>
    <row r="827">
      <c r="A827" s="83" t="n">
        <v>45610</v>
      </c>
      <c r="B827" s="84" t="inlineStr">
        <is>
          <t>Warehouse A</t>
        </is>
      </c>
      <c r="C827" s="84" t="inlineStr">
        <is>
          <t>Early</t>
        </is>
      </c>
      <c r="D827" s="85" t="n">
        <v>207</v>
      </c>
      <c r="E827" s="85" t="n">
        <v>190</v>
      </c>
      <c r="F827" s="85" t="n">
        <v>572</v>
      </c>
      <c r="G827" s="85" t="n">
        <v>568</v>
      </c>
      <c r="H827" s="86" t="n">
        <v>17.8</v>
      </c>
      <c r="I827" s="85" t="n">
        <v>212</v>
      </c>
      <c r="J827" s="87" t="n">
        <v>695.25</v>
      </c>
      <c r="K827" s="88" t="n">
        <v>0</v>
      </c>
      <c r="L827" s="84" t="n"/>
    </row>
    <row r="828">
      <c r="A828" s="83" t="n">
        <v>45610</v>
      </c>
      <c r="B828" s="84" t="inlineStr">
        <is>
          <t>Warehouse B</t>
        </is>
      </c>
      <c r="C828" s="84" t="inlineStr">
        <is>
          <t>Late</t>
        </is>
      </c>
      <c r="D828" s="85" t="n">
        <v>148</v>
      </c>
      <c r="E828" s="85" t="n">
        <v>140</v>
      </c>
      <c r="F828" s="85" t="n">
        <v>397</v>
      </c>
      <c r="G828" s="85" t="n">
        <v>391</v>
      </c>
      <c r="H828" s="86" t="n">
        <v>13</v>
      </c>
      <c r="I828" s="85" t="n">
        <v>159</v>
      </c>
      <c r="J828" s="87" t="n">
        <v>505.7</v>
      </c>
      <c r="K828" s="88" t="n">
        <v>0</v>
      </c>
      <c r="L828" s="84" t="n"/>
    </row>
    <row r="829">
      <c r="A829" s="83" t="n">
        <v>45610</v>
      </c>
      <c r="B829" s="84" t="inlineStr">
        <is>
          <t>Production</t>
        </is>
      </c>
      <c r="C829" s="84" t="inlineStr">
        <is>
          <t>Night</t>
        </is>
      </c>
      <c r="D829" s="85" t="n">
        <v>106</v>
      </c>
      <c r="E829" s="85" t="n">
        <v>97</v>
      </c>
      <c r="F829" s="85" t="n">
        <v>259</v>
      </c>
      <c r="G829" s="85" t="n">
        <v>256</v>
      </c>
      <c r="H829" s="86" t="n">
        <v>9.699999999999999</v>
      </c>
      <c r="I829" s="85" t="n">
        <v>100</v>
      </c>
      <c r="J829" s="87" t="n">
        <v>374.45</v>
      </c>
      <c r="K829" s="88" t="n">
        <v>0</v>
      </c>
      <c r="L829" s="84" t="n"/>
    </row>
    <row r="830">
      <c r="A830" s="83" t="n">
        <v>45611</v>
      </c>
      <c r="B830" s="84" t="inlineStr">
        <is>
          <t>Warehouse A</t>
        </is>
      </c>
      <c r="C830" s="84" t="inlineStr">
        <is>
          <t>Early</t>
        </is>
      </c>
      <c r="D830" s="85" t="n">
        <v>226</v>
      </c>
      <c r="E830" s="85" t="n">
        <v>212</v>
      </c>
      <c r="F830" s="85" t="n">
        <v>620</v>
      </c>
      <c r="G830" s="85" t="n">
        <v>616</v>
      </c>
      <c r="H830" s="86" t="n">
        <v>19.5</v>
      </c>
      <c r="I830" s="85" t="n">
        <v>221</v>
      </c>
      <c r="J830" s="87" t="n">
        <v>761.15</v>
      </c>
      <c r="K830" s="88" t="n">
        <v>1</v>
      </c>
      <c r="L830" s="84" t="n"/>
    </row>
    <row r="831">
      <c r="A831" s="83" t="n">
        <v>45611</v>
      </c>
      <c r="B831" s="84" t="inlineStr">
        <is>
          <t>Warehouse B</t>
        </is>
      </c>
      <c r="C831" s="84" t="inlineStr">
        <is>
          <t>Late</t>
        </is>
      </c>
      <c r="D831" s="85" t="n">
        <v>178</v>
      </c>
      <c r="E831" s="85" t="n">
        <v>168</v>
      </c>
      <c r="F831" s="85" t="n">
        <v>461</v>
      </c>
      <c r="G831" s="85" t="n">
        <v>458</v>
      </c>
      <c r="H831" s="86" t="n">
        <v>15.6</v>
      </c>
      <c r="I831" s="85" t="n">
        <v>165</v>
      </c>
      <c r="J831" s="87" t="n">
        <v>607.1</v>
      </c>
      <c r="K831" s="88" t="n">
        <v>0</v>
      </c>
      <c r="L831" s="84" t="n"/>
    </row>
    <row r="832">
      <c r="A832" s="83" t="n">
        <v>45611</v>
      </c>
      <c r="B832" s="84" t="inlineStr">
        <is>
          <t>Production</t>
        </is>
      </c>
      <c r="C832" s="84" t="inlineStr">
        <is>
          <t>Night</t>
        </is>
      </c>
      <c r="D832" s="85" t="n">
        <v>106</v>
      </c>
      <c r="E832" s="85" t="n">
        <v>100</v>
      </c>
      <c r="F832" s="85" t="n">
        <v>281</v>
      </c>
      <c r="G832" s="85" t="n">
        <v>279</v>
      </c>
      <c r="H832" s="86" t="n">
        <v>9.1</v>
      </c>
      <c r="I832" s="85" t="n">
        <v>104</v>
      </c>
      <c r="J832" s="87" t="n">
        <v>355.55</v>
      </c>
      <c r="K832" s="88" t="n">
        <v>0</v>
      </c>
      <c r="L832" s="84" t="n"/>
    </row>
    <row r="833">
      <c r="A833" s="83" t="n">
        <v>45612</v>
      </c>
      <c r="B833" s="84" t="inlineStr">
        <is>
          <t>Warehouse A</t>
        </is>
      </c>
      <c r="C833" s="84" t="inlineStr">
        <is>
          <t>Early</t>
        </is>
      </c>
      <c r="D833" s="85" t="n">
        <v>139</v>
      </c>
      <c r="E833" s="85" t="n">
        <v>133</v>
      </c>
      <c r="F833" s="85" t="n">
        <v>336</v>
      </c>
      <c r="G833" s="85" t="n">
        <v>334</v>
      </c>
      <c r="H833" s="86" t="n">
        <v>11.5</v>
      </c>
      <c r="I833" s="85" t="n">
        <v>153</v>
      </c>
      <c r="J833" s="87" t="n">
        <v>452.6</v>
      </c>
      <c r="K833" s="88" t="n">
        <v>0</v>
      </c>
      <c r="L833" s="84" t="n"/>
    </row>
    <row r="834">
      <c r="A834" s="83" t="n">
        <v>45612</v>
      </c>
      <c r="B834" s="84" t="inlineStr">
        <is>
          <t>Warehouse B</t>
        </is>
      </c>
      <c r="C834" s="84" t="inlineStr">
        <is>
          <t>Late</t>
        </is>
      </c>
      <c r="D834" s="85" t="n">
        <v>122</v>
      </c>
      <c r="E834" s="85" t="n">
        <v>113</v>
      </c>
      <c r="F834" s="85" t="n">
        <v>295</v>
      </c>
      <c r="G834" s="85" t="n">
        <v>295</v>
      </c>
      <c r="H834" s="86" t="n">
        <v>10.7</v>
      </c>
      <c r="I834" s="85" t="n">
        <v>115</v>
      </c>
      <c r="J834" s="87" t="n">
        <v>416.35</v>
      </c>
      <c r="K834" s="88" t="n">
        <v>0</v>
      </c>
      <c r="L834" s="84" t="n"/>
    </row>
    <row r="835">
      <c r="A835" s="83" t="n">
        <v>45612</v>
      </c>
      <c r="B835" s="84" t="inlineStr">
        <is>
          <t>Production</t>
        </is>
      </c>
      <c r="C835" s="84" t="inlineStr">
        <is>
          <t>Night</t>
        </is>
      </c>
      <c r="D835" s="85" t="n">
        <v>75</v>
      </c>
      <c r="E835" s="85" t="n">
        <v>69</v>
      </c>
      <c r="F835" s="85" t="n">
        <v>198</v>
      </c>
      <c r="G835" s="85" t="n">
        <v>195</v>
      </c>
      <c r="H835" s="86" t="n">
        <v>6.3</v>
      </c>
      <c r="I835" s="85" t="n">
        <v>72</v>
      </c>
      <c r="J835" s="87" t="n">
        <v>247.2</v>
      </c>
      <c r="K835" s="88" t="n">
        <v>0</v>
      </c>
      <c r="L835" s="84" t="n"/>
    </row>
    <row r="836">
      <c r="A836" s="83" t="n">
        <v>45614</v>
      </c>
      <c r="B836" s="84" t="inlineStr">
        <is>
          <t>Warehouse A</t>
        </is>
      </c>
      <c r="C836" s="84" t="inlineStr">
        <is>
          <t>Early</t>
        </is>
      </c>
      <c r="D836" s="85" t="n">
        <v>227</v>
      </c>
      <c r="E836" s="85" t="n">
        <v>205</v>
      </c>
      <c r="F836" s="85" t="n">
        <v>553</v>
      </c>
      <c r="G836" s="85" t="n">
        <v>543</v>
      </c>
      <c r="H836" s="86" t="n">
        <v>20.2</v>
      </c>
      <c r="I836" s="85" t="n">
        <v>229</v>
      </c>
      <c r="J836" s="87" t="n">
        <v>783.85</v>
      </c>
      <c r="K836" s="88" t="n">
        <v>0</v>
      </c>
      <c r="L836" s="84" t="n"/>
    </row>
    <row r="837">
      <c r="A837" s="83" t="n">
        <v>45614</v>
      </c>
      <c r="B837" s="84" t="inlineStr">
        <is>
          <t>Warehouse B</t>
        </is>
      </c>
      <c r="C837" s="84" t="inlineStr">
        <is>
          <t>Late</t>
        </is>
      </c>
      <c r="D837" s="85" t="n">
        <v>168</v>
      </c>
      <c r="E837" s="85" t="n">
        <v>161</v>
      </c>
      <c r="F837" s="85" t="n">
        <v>440</v>
      </c>
      <c r="G837" s="85" t="n">
        <v>436</v>
      </c>
      <c r="H837" s="86" t="n">
        <v>15</v>
      </c>
      <c r="I837" s="85" t="n">
        <v>172</v>
      </c>
      <c r="J837" s="87" t="n">
        <v>581.7</v>
      </c>
      <c r="K837" s="88" t="n">
        <v>0</v>
      </c>
      <c r="L837" s="84" t="n"/>
    </row>
    <row r="838">
      <c r="A838" s="83" t="n">
        <v>45614</v>
      </c>
      <c r="B838" s="84" t="inlineStr">
        <is>
          <t>Production</t>
        </is>
      </c>
      <c r="C838" s="84" t="inlineStr">
        <is>
          <t>Night</t>
        </is>
      </c>
      <c r="D838" s="85" t="n">
        <v>112</v>
      </c>
      <c r="E838" s="85" t="n">
        <v>105</v>
      </c>
      <c r="F838" s="85" t="n">
        <v>292</v>
      </c>
      <c r="G838" s="85" t="n">
        <v>290</v>
      </c>
      <c r="H838" s="86" t="n">
        <v>9.5</v>
      </c>
      <c r="I838" s="85" t="n">
        <v>108</v>
      </c>
      <c r="J838" s="87" t="n">
        <v>372.05</v>
      </c>
      <c r="K838" s="88" t="n">
        <v>0</v>
      </c>
      <c r="L838" s="84" t="n"/>
    </row>
    <row r="839">
      <c r="A839" s="83" t="n">
        <v>45615</v>
      </c>
      <c r="B839" s="84" t="inlineStr">
        <is>
          <t>Warehouse A</t>
        </is>
      </c>
      <c r="C839" s="84" t="inlineStr">
        <is>
          <t>Early</t>
        </is>
      </c>
      <c r="D839" s="85" t="n">
        <v>202</v>
      </c>
      <c r="E839" s="85" t="n">
        <v>189</v>
      </c>
      <c r="F839" s="85" t="n">
        <v>565</v>
      </c>
      <c r="G839" s="85" t="n">
        <v>554</v>
      </c>
      <c r="H839" s="86" t="n">
        <v>17.5</v>
      </c>
      <c r="I839" s="85" t="n">
        <v>219</v>
      </c>
      <c r="J839" s="87" t="n">
        <v>682.55</v>
      </c>
      <c r="K839" s="88" t="n">
        <v>0</v>
      </c>
      <c r="L839" s="84" t="n"/>
    </row>
    <row r="840">
      <c r="A840" s="83" t="n">
        <v>45615</v>
      </c>
      <c r="B840" s="84" t="inlineStr">
        <is>
          <t>Warehouse B</t>
        </is>
      </c>
      <c r="C840" s="84" t="inlineStr">
        <is>
          <t>Late</t>
        </is>
      </c>
      <c r="D840" s="85" t="n">
        <v>178</v>
      </c>
      <c r="E840" s="85" t="n">
        <v>170</v>
      </c>
      <c r="F840" s="85" t="n">
        <v>471</v>
      </c>
      <c r="G840" s="85" t="n">
        <v>465</v>
      </c>
      <c r="H840" s="86" t="n">
        <v>15.8</v>
      </c>
      <c r="I840" s="85" t="n">
        <v>164</v>
      </c>
      <c r="J840" s="87" t="n">
        <v>613.4</v>
      </c>
      <c r="K840" s="88" t="n">
        <v>0</v>
      </c>
      <c r="L840" s="84" t="n"/>
    </row>
    <row r="841">
      <c r="A841" s="83" t="n">
        <v>45615</v>
      </c>
      <c r="B841" s="84" t="inlineStr">
        <is>
          <t>Production</t>
        </is>
      </c>
      <c r="C841" s="84" t="inlineStr">
        <is>
          <t>Night</t>
        </is>
      </c>
      <c r="D841" s="85" t="n">
        <v>113</v>
      </c>
      <c r="E841" s="85" t="n">
        <v>106</v>
      </c>
      <c r="F841" s="85" t="n">
        <v>297</v>
      </c>
      <c r="G841" s="85" t="n">
        <v>294</v>
      </c>
      <c r="H841" s="86" t="n">
        <v>9.800000000000001</v>
      </c>
      <c r="I841" s="85" t="n">
        <v>103</v>
      </c>
      <c r="J841" s="87" t="n">
        <v>382.15</v>
      </c>
      <c r="K841" s="88" t="n">
        <v>0</v>
      </c>
      <c r="L841" s="84" t="n"/>
    </row>
    <row r="842">
      <c r="A842" s="83" t="n">
        <v>45616</v>
      </c>
      <c r="B842" s="84" t="inlineStr">
        <is>
          <t>Warehouse A</t>
        </is>
      </c>
      <c r="C842" s="84" t="inlineStr">
        <is>
          <t>Early</t>
        </is>
      </c>
      <c r="D842" s="85" t="n">
        <v>212</v>
      </c>
      <c r="E842" s="85" t="n">
        <v>202</v>
      </c>
      <c r="F842" s="85" t="n">
        <v>569</v>
      </c>
      <c r="G842" s="85" t="n">
        <v>566</v>
      </c>
      <c r="H842" s="86" t="n">
        <v>17.3</v>
      </c>
      <c r="I842" s="85" t="n">
        <v>212</v>
      </c>
      <c r="J842" s="87" t="n">
        <v>682.75</v>
      </c>
      <c r="K842" s="88" t="n">
        <v>1</v>
      </c>
      <c r="L842" s="84" t="n"/>
    </row>
    <row r="843">
      <c r="A843" s="83" t="n">
        <v>45616</v>
      </c>
      <c r="B843" s="84" t="inlineStr">
        <is>
          <t>Warehouse B</t>
        </is>
      </c>
      <c r="C843" s="84" t="inlineStr">
        <is>
          <t>Late</t>
        </is>
      </c>
      <c r="D843" s="85" t="n">
        <v>144</v>
      </c>
      <c r="E843" s="85" t="n">
        <v>135</v>
      </c>
      <c r="F843" s="85" t="n">
        <v>394</v>
      </c>
      <c r="G843" s="85" t="n">
        <v>388</v>
      </c>
      <c r="H843" s="86" t="n">
        <v>12</v>
      </c>
      <c r="I843" s="85" t="n">
        <v>159</v>
      </c>
      <c r="J843" s="87" t="n">
        <v>471.6</v>
      </c>
      <c r="K843" s="88" t="n">
        <v>0</v>
      </c>
      <c r="L843" s="84" t="n"/>
    </row>
    <row r="844">
      <c r="A844" s="83" t="n">
        <v>45616</v>
      </c>
      <c r="B844" s="84" t="inlineStr">
        <is>
          <t>Production</t>
        </is>
      </c>
      <c r="C844" s="84" t="inlineStr">
        <is>
          <t>Night</t>
        </is>
      </c>
      <c r="D844" s="85" t="n">
        <v>99</v>
      </c>
      <c r="E844" s="85" t="n">
        <v>92</v>
      </c>
      <c r="F844" s="85" t="n">
        <v>263</v>
      </c>
      <c r="G844" s="85" t="n">
        <v>261</v>
      </c>
      <c r="H844" s="86" t="n">
        <v>9.199999999999999</v>
      </c>
      <c r="I844" s="85" t="n">
        <v>100</v>
      </c>
      <c r="J844" s="87" t="n">
        <v>354.15</v>
      </c>
      <c r="K844" s="88" t="n">
        <v>0</v>
      </c>
      <c r="L844" s="84" t="n"/>
    </row>
    <row r="845">
      <c r="A845" s="83" t="n">
        <v>45617</v>
      </c>
      <c r="B845" s="84" t="inlineStr">
        <is>
          <t>Warehouse A</t>
        </is>
      </c>
      <c r="C845" s="84" t="inlineStr">
        <is>
          <t>Early</t>
        </is>
      </c>
      <c r="D845" s="85" t="n">
        <v>203</v>
      </c>
      <c r="E845" s="85" t="n">
        <v>192</v>
      </c>
      <c r="F845" s="85" t="n">
        <v>528</v>
      </c>
      <c r="G845" s="85" t="n">
        <v>519</v>
      </c>
      <c r="H845" s="86" t="n">
        <v>18</v>
      </c>
      <c r="I845" s="85" t="n">
        <v>212</v>
      </c>
      <c r="J845" s="87" t="n">
        <v>698.95</v>
      </c>
      <c r="K845" s="88" t="n">
        <v>1</v>
      </c>
      <c r="L845" s="84" t="n"/>
    </row>
    <row r="846">
      <c r="A846" s="83" t="n">
        <v>45617</v>
      </c>
      <c r="B846" s="84" t="inlineStr">
        <is>
          <t>Warehouse B</t>
        </is>
      </c>
      <c r="C846" s="84" t="inlineStr">
        <is>
          <t>Late</t>
        </is>
      </c>
      <c r="D846" s="85" t="n">
        <v>165</v>
      </c>
      <c r="E846" s="85" t="n">
        <v>153</v>
      </c>
      <c r="F846" s="85" t="n">
        <v>437</v>
      </c>
      <c r="G846" s="85" t="n">
        <v>435</v>
      </c>
      <c r="H846" s="86" t="n">
        <v>15.2</v>
      </c>
      <c r="I846" s="85" t="n">
        <v>159</v>
      </c>
      <c r="J846" s="87" t="n">
        <v>586.05</v>
      </c>
      <c r="K846" s="88" t="n">
        <v>0</v>
      </c>
      <c r="L846" s="84" t="n"/>
    </row>
    <row r="847">
      <c r="A847" s="83" t="n">
        <v>45617</v>
      </c>
      <c r="B847" s="84" t="inlineStr">
        <is>
          <t>Production</t>
        </is>
      </c>
      <c r="C847" s="84" t="inlineStr">
        <is>
          <t>Night</t>
        </is>
      </c>
      <c r="D847" s="85" t="n">
        <v>97</v>
      </c>
      <c r="E847" s="85" t="n">
        <v>90</v>
      </c>
      <c r="F847" s="85" t="n">
        <v>268</v>
      </c>
      <c r="G847" s="85" t="n">
        <v>266</v>
      </c>
      <c r="H847" s="86" t="n">
        <v>8.1</v>
      </c>
      <c r="I847" s="85" t="n">
        <v>100</v>
      </c>
      <c r="J847" s="87" t="n">
        <v>318.2</v>
      </c>
      <c r="K847" s="88" t="n">
        <v>0</v>
      </c>
      <c r="L847" s="84" t="n"/>
    </row>
    <row r="848">
      <c r="A848" s="83" t="n">
        <v>45618</v>
      </c>
      <c r="B848" s="84" t="inlineStr">
        <is>
          <t>Warehouse A</t>
        </is>
      </c>
      <c r="C848" s="84" t="inlineStr">
        <is>
          <t>Early</t>
        </is>
      </c>
      <c r="D848" s="85" t="n">
        <v>220</v>
      </c>
      <c r="E848" s="85" t="n">
        <v>201</v>
      </c>
      <c r="F848" s="85" t="n">
        <v>575</v>
      </c>
      <c r="G848" s="85" t="n">
        <v>564</v>
      </c>
      <c r="H848" s="86" t="n">
        <v>19.5</v>
      </c>
      <c r="I848" s="85" t="n">
        <v>221</v>
      </c>
      <c r="J848" s="87" t="n">
        <v>757.25</v>
      </c>
      <c r="K848" s="88" t="n">
        <v>0</v>
      </c>
      <c r="L848" s="84" t="n"/>
    </row>
    <row r="849">
      <c r="A849" s="83" t="n">
        <v>45618</v>
      </c>
      <c r="B849" s="84" t="inlineStr">
        <is>
          <t>Warehouse B</t>
        </is>
      </c>
      <c r="C849" s="84" t="inlineStr">
        <is>
          <t>Late</t>
        </is>
      </c>
      <c r="D849" s="85" t="n">
        <v>163</v>
      </c>
      <c r="E849" s="85" t="n">
        <v>153</v>
      </c>
      <c r="F849" s="85" t="n">
        <v>411</v>
      </c>
      <c r="G849" s="85" t="n">
        <v>402</v>
      </c>
      <c r="H849" s="86" t="n">
        <v>13.7</v>
      </c>
      <c r="I849" s="85" t="n">
        <v>166</v>
      </c>
      <c r="J849" s="87" t="n">
        <v>537.5</v>
      </c>
      <c r="K849" s="88" t="n">
        <v>0</v>
      </c>
      <c r="L849" s="84" t="n"/>
    </row>
    <row r="850">
      <c r="A850" s="83" t="n">
        <v>45618</v>
      </c>
      <c r="B850" s="84" t="inlineStr">
        <is>
          <t>Production</t>
        </is>
      </c>
      <c r="C850" s="84" t="inlineStr">
        <is>
          <t>Night</t>
        </is>
      </c>
      <c r="D850" s="85" t="n">
        <v>105</v>
      </c>
      <c r="E850" s="85" t="n">
        <v>100</v>
      </c>
      <c r="F850" s="85" t="n">
        <v>286</v>
      </c>
      <c r="G850" s="85" t="n">
        <v>285</v>
      </c>
      <c r="H850" s="86" t="n">
        <v>8.6</v>
      </c>
      <c r="I850" s="85" t="n">
        <v>104</v>
      </c>
      <c r="J850" s="87" t="n">
        <v>339.15</v>
      </c>
      <c r="K850" s="88" t="n">
        <v>0</v>
      </c>
      <c r="L850" s="84" t="n"/>
    </row>
    <row r="851">
      <c r="A851" s="83" t="n">
        <v>45619</v>
      </c>
      <c r="B851" s="84" t="inlineStr">
        <is>
          <t>Warehouse A</t>
        </is>
      </c>
      <c r="C851" s="84" t="inlineStr">
        <is>
          <t>Early</t>
        </is>
      </c>
      <c r="D851" s="85" t="n">
        <v>167</v>
      </c>
      <c r="E851" s="85" t="n">
        <v>157</v>
      </c>
      <c r="F851" s="85" t="n">
        <v>467</v>
      </c>
      <c r="G851" s="85" t="n">
        <v>462</v>
      </c>
      <c r="H851" s="86" t="n">
        <v>14.2</v>
      </c>
      <c r="I851" s="85" t="n">
        <v>153</v>
      </c>
      <c r="J851" s="87" t="n">
        <v>555.85</v>
      </c>
      <c r="K851" s="88" t="n">
        <v>0</v>
      </c>
      <c r="L851" s="84" t="n"/>
    </row>
    <row r="852">
      <c r="A852" s="83" t="n">
        <v>45619</v>
      </c>
      <c r="B852" s="84" t="inlineStr">
        <is>
          <t>Warehouse B</t>
        </is>
      </c>
      <c r="C852" s="84" t="inlineStr">
        <is>
          <t>Late</t>
        </is>
      </c>
      <c r="D852" s="85" t="n">
        <v>116</v>
      </c>
      <c r="E852" s="85" t="n">
        <v>107</v>
      </c>
      <c r="F852" s="85" t="n">
        <v>319</v>
      </c>
      <c r="G852" s="85" t="n">
        <v>316</v>
      </c>
      <c r="H852" s="86" t="n">
        <v>9.699999999999999</v>
      </c>
      <c r="I852" s="85" t="n">
        <v>115</v>
      </c>
      <c r="J852" s="87" t="n">
        <v>380.95</v>
      </c>
      <c r="K852" s="88" t="n">
        <v>0</v>
      </c>
      <c r="L852" s="84" t="n"/>
    </row>
    <row r="853">
      <c r="A853" s="83" t="n">
        <v>45619</v>
      </c>
      <c r="B853" s="84" t="inlineStr">
        <is>
          <t>Production</t>
        </is>
      </c>
      <c r="C853" s="84" t="inlineStr">
        <is>
          <t>Night</t>
        </is>
      </c>
      <c r="D853" s="85" t="n">
        <v>70</v>
      </c>
      <c r="E853" s="85" t="n">
        <v>67</v>
      </c>
      <c r="F853" s="85" t="n">
        <v>182</v>
      </c>
      <c r="G853" s="85" t="n">
        <v>180</v>
      </c>
      <c r="H853" s="86" t="n">
        <v>6.3</v>
      </c>
      <c r="I853" s="85" t="n">
        <v>72</v>
      </c>
      <c r="J853" s="87" t="n">
        <v>243.95</v>
      </c>
      <c r="K853" s="88" t="n">
        <v>0</v>
      </c>
      <c r="L853" s="84" t="n"/>
    </row>
    <row r="854">
      <c r="A854" s="83" t="n">
        <v>45621</v>
      </c>
      <c r="B854" s="84" t="inlineStr">
        <is>
          <t>Warehouse A</t>
        </is>
      </c>
      <c r="C854" s="84" t="inlineStr">
        <is>
          <t>Early</t>
        </is>
      </c>
      <c r="D854" s="85" t="n">
        <v>250</v>
      </c>
      <c r="E854" s="85" t="n">
        <v>236</v>
      </c>
      <c r="F854" s="85" t="n">
        <v>611</v>
      </c>
      <c r="G854" s="85" t="n">
        <v>606</v>
      </c>
      <c r="H854" s="86" t="n">
        <v>20.8</v>
      </c>
      <c r="I854" s="85" t="n">
        <v>229</v>
      </c>
      <c r="J854" s="87" t="n">
        <v>817.7</v>
      </c>
      <c r="K854" s="88" t="n">
        <v>0</v>
      </c>
      <c r="L854" s="84" t="n"/>
    </row>
    <row r="855">
      <c r="A855" s="83" t="n">
        <v>45621</v>
      </c>
      <c r="B855" s="84" t="inlineStr">
        <is>
          <t>Warehouse B</t>
        </is>
      </c>
      <c r="C855" s="84" t="inlineStr">
        <is>
          <t>Late</t>
        </is>
      </c>
      <c r="D855" s="85" t="n">
        <v>186</v>
      </c>
      <c r="E855" s="85" t="n">
        <v>174</v>
      </c>
      <c r="F855" s="85" t="n">
        <v>482</v>
      </c>
      <c r="G855" s="85" t="n">
        <v>476</v>
      </c>
      <c r="H855" s="86" t="n">
        <v>16.1</v>
      </c>
      <c r="I855" s="85" t="n">
        <v>172</v>
      </c>
      <c r="J855" s="87" t="n">
        <v>628.05</v>
      </c>
      <c r="K855" s="88" t="n">
        <v>0</v>
      </c>
      <c r="L855" s="84" t="n"/>
    </row>
    <row r="856">
      <c r="A856" s="83" t="n">
        <v>45621</v>
      </c>
      <c r="B856" s="84" t="inlineStr">
        <is>
          <t>Production</t>
        </is>
      </c>
      <c r="C856" s="84" t="inlineStr">
        <is>
          <t>Night</t>
        </is>
      </c>
      <c r="D856" s="85" t="n">
        <v>118</v>
      </c>
      <c r="E856" s="85" t="n">
        <v>111</v>
      </c>
      <c r="F856" s="85" t="n">
        <v>320</v>
      </c>
      <c r="G856" s="85" t="n">
        <v>314</v>
      </c>
      <c r="H856" s="86" t="n">
        <v>10.7</v>
      </c>
      <c r="I856" s="85" t="n">
        <v>108</v>
      </c>
      <c r="J856" s="87" t="n">
        <v>413.75</v>
      </c>
      <c r="K856" s="88" t="n">
        <v>0</v>
      </c>
      <c r="L856" s="84" t="n"/>
    </row>
    <row r="857">
      <c r="A857" s="83" t="n">
        <v>45622</v>
      </c>
      <c r="B857" s="84" t="inlineStr">
        <is>
          <t>Warehouse A</t>
        </is>
      </c>
      <c r="C857" s="84" t="inlineStr">
        <is>
          <t>Early</t>
        </is>
      </c>
      <c r="D857" s="85" t="n">
        <v>233</v>
      </c>
      <c r="E857" s="85" t="n">
        <v>225</v>
      </c>
      <c r="F857" s="85" t="n">
        <v>572</v>
      </c>
      <c r="G857" s="85" t="n">
        <v>563</v>
      </c>
      <c r="H857" s="86" t="n">
        <v>19.6</v>
      </c>
      <c r="I857" s="85" t="n">
        <v>219</v>
      </c>
      <c r="J857" s="87" t="n">
        <v>768.85</v>
      </c>
      <c r="K857" s="88" t="n">
        <v>0</v>
      </c>
      <c r="L857" s="84" t="n"/>
    </row>
    <row r="858">
      <c r="A858" s="83" t="n">
        <v>45622</v>
      </c>
      <c r="B858" s="84" t="inlineStr">
        <is>
          <t>Warehouse B</t>
        </is>
      </c>
      <c r="C858" s="84" t="inlineStr">
        <is>
          <t>Late</t>
        </is>
      </c>
      <c r="D858" s="85" t="n">
        <v>171</v>
      </c>
      <c r="E858" s="85" t="n">
        <v>161</v>
      </c>
      <c r="F858" s="85" t="n">
        <v>474</v>
      </c>
      <c r="G858" s="85" t="n">
        <v>468</v>
      </c>
      <c r="H858" s="86" t="n">
        <v>14.4</v>
      </c>
      <c r="I858" s="85" t="n">
        <v>164</v>
      </c>
      <c r="J858" s="87" t="n">
        <v>564.75</v>
      </c>
      <c r="K858" s="88" t="n">
        <v>0</v>
      </c>
      <c r="L858" s="84" t="n"/>
    </row>
    <row r="859">
      <c r="A859" s="83" t="n">
        <v>45622</v>
      </c>
      <c r="B859" s="84" t="inlineStr">
        <is>
          <t>Production</t>
        </is>
      </c>
      <c r="C859" s="84" t="inlineStr">
        <is>
          <t>Night</t>
        </is>
      </c>
      <c r="D859" s="85" t="n">
        <v>95</v>
      </c>
      <c r="E859" s="85" t="n">
        <v>89</v>
      </c>
      <c r="F859" s="85" t="n">
        <v>248</v>
      </c>
      <c r="G859" s="85" t="n">
        <v>245</v>
      </c>
      <c r="H859" s="86" t="n">
        <v>8.1</v>
      </c>
      <c r="I859" s="85" t="n">
        <v>103</v>
      </c>
      <c r="J859" s="87" t="n">
        <v>316.9</v>
      </c>
      <c r="K859" s="88" t="n">
        <v>0</v>
      </c>
      <c r="L859" s="84" t="n"/>
    </row>
    <row r="860">
      <c r="A860" s="83" t="n">
        <v>45623</v>
      </c>
      <c r="B860" s="84" t="inlineStr">
        <is>
          <t>Warehouse A</t>
        </is>
      </c>
      <c r="C860" s="84" t="inlineStr">
        <is>
          <t>Early</t>
        </is>
      </c>
      <c r="D860" s="85" t="n">
        <v>216</v>
      </c>
      <c r="E860" s="85" t="n">
        <v>200</v>
      </c>
      <c r="F860" s="85" t="n">
        <v>546</v>
      </c>
      <c r="G860" s="85" t="n">
        <v>545</v>
      </c>
      <c r="H860" s="86" t="n">
        <v>19.5</v>
      </c>
      <c r="I860" s="85" t="n">
        <v>213</v>
      </c>
      <c r="J860" s="87" t="n">
        <v>754.65</v>
      </c>
      <c r="K860" s="88" t="n">
        <v>0</v>
      </c>
      <c r="L860" s="84" t="n"/>
    </row>
    <row r="861">
      <c r="A861" s="83" t="n">
        <v>45623</v>
      </c>
      <c r="B861" s="84" t="inlineStr">
        <is>
          <t>Warehouse B</t>
        </is>
      </c>
      <c r="C861" s="84" t="inlineStr">
        <is>
          <t>Late</t>
        </is>
      </c>
      <c r="D861" s="85" t="n">
        <v>154</v>
      </c>
      <c r="E861" s="85" t="n">
        <v>144</v>
      </c>
      <c r="F861" s="85" t="n">
        <v>379</v>
      </c>
      <c r="G861" s="85" t="n">
        <v>375</v>
      </c>
      <c r="H861" s="86" t="n">
        <v>13.7</v>
      </c>
      <c r="I861" s="85" t="n">
        <v>159</v>
      </c>
      <c r="J861" s="87" t="n">
        <v>531.65</v>
      </c>
      <c r="K861" s="88" t="n">
        <v>1</v>
      </c>
      <c r="L861" s="84" t="n"/>
    </row>
    <row r="862">
      <c r="A862" s="83" t="n">
        <v>45623</v>
      </c>
      <c r="B862" s="84" t="inlineStr">
        <is>
          <t>Production</t>
        </is>
      </c>
      <c r="C862" s="84" t="inlineStr">
        <is>
          <t>Night</t>
        </is>
      </c>
      <c r="D862" s="85" t="n">
        <v>103</v>
      </c>
      <c r="E862" s="85" t="n">
        <v>96</v>
      </c>
      <c r="F862" s="85" t="n">
        <v>262</v>
      </c>
      <c r="G862" s="85" t="n">
        <v>259</v>
      </c>
      <c r="H862" s="86" t="n">
        <v>9.1</v>
      </c>
      <c r="I862" s="85" t="n">
        <v>100</v>
      </c>
      <c r="J862" s="87" t="n">
        <v>353.6</v>
      </c>
      <c r="K862" s="88" t="n">
        <v>0</v>
      </c>
      <c r="L862" s="84" t="n"/>
    </row>
    <row r="863">
      <c r="A863" s="83" t="n">
        <v>45624</v>
      </c>
      <c r="B863" s="84" t="inlineStr">
        <is>
          <t>Warehouse A</t>
        </is>
      </c>
      <c r="C863" s="84" t="inlineStr">
        <is>
          <t>Early</t>
        </is>
      </c>
      <c r="D863" s="85" t="n">
        <v>221</v>
      </c>
      <c r="E863" s="85" t="n">
        <v>207</v>
      </c>
      <c r="F863" s="85" t="n">
        <v>537</v>
      </c>
      <c r="G863" s="85" t="n">
        <v>532</v>
      </c>
      <c r="H863" s="86" t="n">
        <v>18.8</v>
      </c>
      <c r="I863" s="85" t="n">
        <v>213</v>
      </c>
      <c r="J863" s="87" t="n">
        <v>735.85</v>
      </c>
      <c r="K863" s="88" t="n">
        <v>0</v>
      </c>
      <c r="L863" s="84" t="n"/>
    </row>
    <row r="864">
      <c r="A864" s="83" t="n">
        <v>45624</v>
      </c>
      <c r="B864" s="84" t="inlineStr">
        <is>
          <t>Warehouse B</t>
        </is>
      </c>
      <c r="C864" s="84" t="inlineStr">
        <is>
          <t>Late</t>
        </is>
      </c>
      <c r="D864" s="85" t="n">
        <v>158</v>
      </c>
      <c r="E864" s="85" t="n">
        <v>151</v>
      </c>
      <c r="F864" s="85" t="n">
        <v>422</v>
      </c>
      <c r="G864" s="85" t="n">
        <v>419</v>
      </c>
      <c r="H864" s="86" t="n">
        <v>14.4</v>
      </c>
      <c r="I864" s="85" t="n">
        <v>159</v>
      </c>
      <c r="J864" s="87" t="n">
        <v>556.3</v>
      </c>
      <c r="K864" s="88" t="n">
        <v>0</v>
      </c>
      <c r="L864" s="84" t="n"/>
    </row>
    <row r="865">
      <c r="A865" s="83" t="n">
        <v>45624</v>
      </c>
      <c r="B865" s="84" t="inlineStr">
        <is>
          <t>Production</t>
        </is>
      </c>
      <c r="C865" s="84" t="inlineStr">
        <is>
          <t>Night</t>
        </is>
      </c>
      <c r="D865" s="85" t="n">
        <v>99</v>
      </c>
      <c r="E865" s="85" t="n">
        <v>94</v>
      </c>
      <c r="F865" s="85" t="n">
        <v>261</v>
      </c>
      <c r="G865" s="85" t="n">
        <v>259</v>
      </c>
      <c r="H865" s="86" t="n">
        <v>8.199999999999999</v>
      </c>
      <c r="I865" s="85" t="n">
        <v>100</v>
      </c>
      <c r="J865" s="87" t="n">
        <v>322.65</v>
      </c>
      <c r="K865" s="88" t="n">
        <v>0</v>
      </c>
      <c r="L865" s="84" t="n"/>
    </row>
    <row r="866">
      <c r="A866" s="83" t="n">
        <v>45625</v>
      </c>
      <c r="B866" s="84" t="inlineStr">
        <is>
          <t>Warehouse A</t>
        </is>
      </c>
      <c r="C866" s="84" t="inlineStr">
        <is>
          <t>Early</t>
        </is>
      </c>
      <c r="D866" s="85" t="n">
        <v>226</v>
      </c>
      <c r="E866" s="85" t="n">
        <v>210</v>
      </c>
      <c r="F866" s="85" t="n">
        <v>607</v>
      </c>
      <c r="G866" s="85" t="n">
        <v>605</v>
      </c>
      <c r="H866" s="86" t="n">
        <v>19.1</v>
      </c>
      <c r="I866" s="85" t="n">
        <v>221</v>
      </c>
      <c r="J866" s="87" t="n">
        <v>748.55</v>
      </c>
      <c r="K866" s="88" t="n">
        <v>0</v>
      </c>
      <c r="L866" s="84" t="n"/>
    </row>
    <row r="867">
      <c r="A867" s="83" t="n">
        <v>45625</v>
      </c>
      <c r="B867" s="84" t="inlineStr">
        <is>
          <t>Warehouse B</t>
        </is>
      </c>
      <c r="C867" s="84" t="inlineStr">
        <is>
          <t>Late</t>
        </is>
      </c>
      <c r="D867" s="85" t="n">
        <v>182</v>
      </c>
      <c r="E867" s="85" t="n">
        <v>171</v>
      </c>
      <c r="F867" s="85" t="n">
        <v>446</v>
      </c>
      <c r="G867" s="85" t="n">
        <v>438</v>
      </c>
      <c r="H867" s="86" t="n">
        <v>15.1</v>
      </c>
      <c r="I867" s="85" t="n">
        <v>166</v>
      </c>
      <c r="J867" s="87" t="n">
        <v>593.95</v>
      </c>
      <c r="K867" s="88" t="n">
        <v>0</v>
      </c>
      <c r="L867" s="84" t="n"/>
    </row>
    <row r="868">
      <c r="A868" s="83" t="n">
        <v>45625</v>
      </c>
      <c r="B868" s="84" t="inlineStr">
        <is>
          <t>Production</t>
        </is>
      </c>
      <c r="C868" s="84" t="inlineStr">
        <is>
          <t>Night</t>
        </is>
      </c>
      <c r="D868" s="85" t="n">
        <v>104</v>
      </c>
      <c r="E868" s="85" t="n">
        <v>95</v>
      </c>
      <c r="F868" s="85" t="n">
        <v>279</v>
      </c>
      <c r="G868" s="85" t="n">
        <v>276</v>
      </c>
      <c r="H868" s="86" t="n">
        <v>9</v>
      </c>
      <c r="I868" s="85" t="n">
        <v>104</v>
      </c>
      <c r="J868" s="87" t="n">
        <v>351.1</v>
      </c>
      <c r="K868" s="88" t="n">
        <v>0</v>
      </c>
      <c r="L868" s="84" t="n"/>
    </row>
    <row r="869">
      <c r="A869" s="83" t="n">
        <v>45626</v>
      </c>
      <c r="B869" s="84" t="inlineStr">
        <is>
          <t>Warehouse A</t>
        </is>
      </c>
      <c r="C869" s="84" t="inlineStr">
        <is>
          <t>Early</t>
        </is>
      </c>
      <c r="D869" s="85" t="n">
        <v>145</v>
      </c>
      <c r="E869" s="85" t="n">
        <v>139</v>
      </c>
      <c r="F869" s="85" t="n">
        <v>401</v>
      </c>
      <c r="G869" s="85" t="n">
        <v>394</v>
      </c>
      <c r="H869" s="86" t="n">
        <v>12.7</v>
      </c>
      <c r="I869" s="85" t="n">
        <v>153</v>
      </c>
      <c r="J869" s="87" t="n">
        <v>494.3</v>
      </c>
      <c r="K869" s="88" t="n">
        <v>0</v>
      </c>
      <c r="L869" s="84" t="n"/>
    </row>
    <row r="870">
      <c r="A870" s="83" t="n">
        <v>45626</v>
      </c>
      <c r="B870" s="84" t="inlineStr">
        <is>
          <t>Warehouse B</t>
        </is>
      </c>
      <c r="C870" s="84" t="inlineStr">
        <is>
          <t>Late</t>
        </is>
      </c>
      <c r="D870" s="85" t="n">
        <v>119</v>
      </c>
      <c r="E870" s="85" t="n">
        <v>113</v>
      </c>
      <c r="F870" s="85" t="n">
        <v>307</v>
      </c>
      <c r="G870" s="85" t="n">
        <v>300</v>
      </c>
      <c r="H870" s="86" t="n">
        <v>11</v>
      </c>
      <c r="I870" s="85" t="n">
        <v>115</v>
      </c>
      <c r="J870" s="87" t="n">
        <v>423.85</v>
      </c>
      <c r="K870" s="88" t="n">
        <v>0</v>
      </c>
      <c r="L870" s="84" t="n"/>
    </row>
    <row r="871">
      <c r="A871" s="83" t="n">
        <v>45626</v>
      </c>
      <c r="B871" s="84" t="inlineStr">
        <is>
          <t>Production</t>
        </is>
      </c>
      <c r="C871" s="84" t="inlineStr">
        <is>
          <t>Night</t>
        </is>
      </c>
      <c r="D871" s="85" t="n">
        <v>70</v>
      </c>
      <c r="E871" s="85" t="n">
        <v>65</v>
      </c>
      <c r="F871" s="85" t="n">
        <v>190</v>
      </c>
      <c r="G871" s="85" t="n">
        <v>188</v>
      </c>
      <c r="H871" s="86" t="n">
        <v>6</v>
      </c>
      <c r="I871" s="85" t="n">
        <v>72</v>
      </c>
      <c r="J871" s="87" t="n">
        <v>234.5</v>
      </c>
      <c r="K871" s="88" t="n">
        <v>0</v>
      </c>
      <c r="L871" s="84" t="n"/>
    </row>
    <row r="872">
      <c r="A872" s="83" t="n">
        <v>45628</v>
      </c>
      <c r="B872" s="84" t="inlineStr">
        <is>
          <t>Warehouse A</t>
        </is>
      </c>
      <c r="C872" s="84" t="inlineStr">
        <is>
          <t>Early</t>
        </is>
      </c>
      <c r="D872" s="85" t="n">
        <v>219</v>
      </c>
      <c r="E872" s="85" t="n">
        <v>209</v>
      </c>
      <c r="F872" s="85" t="n">
        <v>554</v>
      </c>
      <c r="G872" s="85" t="n">
        <v>543</v>
      </c>
      <c r="H872" s="86" t="n">
        <v>18.6</v>
      </c>
      <c r="I872" s="85" t="n">
        <v>238</v>
      </c>
      <c r="J872" s="87" t="n">
        <v>728.25</v>
      </c>
      <c r="K872" s="88" t="n">
        <v>0</v>
      </c>
      <c r="L872" s="84" t="n"/>
    </row>
    <row r="873">
      <c r="A873" s="83" t="n">
        <v>45628</v>
      </c>
      <c r="B873" s="84" t="inlineStr">
        <is>
          <t>Warehouse B</t>
        </is>
      </c>
      <c r="C873" s="84" t="inlineStr">
        <is>
          <t>Late</t>
        </is>
      </c>
      <c r="D873" s="85" t="n">
        <v>180</v>
      </c>
      <c r="E873" s="85" t="n">
        <v>167</v>
      </c>
      <c r="F873" s="85" t="n">
        <v>477</v>
      </c>
      <c r="G873" s="85" t="n">
        <v>473</v>
      </c>
      <c r="H873" s="86" t="n">
        <v>15.5</v>
      </c>
      <c r="I873" s="85" t="n">
        <v>178</v>
      </c>
      <c r="J873" s="87" t="n">
        <v>605.25</v>
      </c>
      <c r="K873" s="88" t="n">
        <v>0</v>
      </c>
      <c r="L873" s="84" t="n"/>
    </row>
    <row r="874">
      <c r="A874" s="83" t="n">
        <v>45628</v>
      </c>
      <c r="B874" s="84" t="inlineStr">
        <is>
          <t>Production</t>
        </is>
      </c>
      <c r="C874" s="84" t="inlineStr">
        <is>
          <t>Night</t>
        </is>
      </c>
      <c r="D874" s="85" t="n">
        <v>110</v>
      </c>
      <c r="E874" s="85" t="n">
        <v>102</v>
      </c>
      <c r="F874" s="85" t="n">
        <v>290</v>
      </c>
      <c r="G874" s="85" t="n">
        <v>289</v>
      </c>
      <c r="H874" s="86" t="n">
        <v>9.199999999999999</v>
      </c>
      <c r="I874" s="85" t="n">
        <v>112</v>
      </c>
      <c r="J874" s="87" t="n">
        <v>361.3</v>
      </c>
      <c r="K874" s="88" t="n">
        <v>0</v>
      </c>
      <c r="L874" s="84" t="n"/>
    </row>
    <row r="875">
      <c r="A875" s="83" t="n">
        <v>45629</v>
      </c>
      <c r="B875" s="84" t="inlineStr">
        <is>
          <t>Warehouse A</t>
        </is>
      </c>
      <c r="C875" s="84" t="inlineStr">
        <is>
          <t>Early</t>
        </is>
      </c>
      <c r="D875" s="85" t="n">
        <v>240</v>
      </c>
      <c r="E875" s="85" t="n">
        <v>223</v>
      </c>
      <c r="F875" s="85" t="n">
        <v>640</v>
      </c>
      <c r="G875" s="85" t="n">
        <v>632</v>
      </c>
      <c r="H875" s="86" t="n">
        <v>22</v>
      </c>
      <c r="I875" s="85" t="n">
        <v>227</v>
      </c>
      <c r="J875" s="87" t="n">
        <v>849</v>
      </c>
      <c r="K875" s="88" t="n">
        <v>0</v>
      </c>
      <c r="L875" s="84" t="n"/>
    </row>
    <row r="876">
      <c r="A876" s="83" t="n">
        <v>45629</v>
      </c>
      <c r="B876" s="84" t="inlineStr">
        <is>
          <t>Warehouse B</t>
        </is>
      </c>
      <c r="C876" s="84" t="inlineStr">
        <is>
          <t>Late</t>
        </is>
      </c>
      <c r="D876" s="85" t="n">
        <v>173</v>
      </c>
      <c r="E876" s="85" t="n">
        <v>159</v>
      </c>
      <c r="F876" s="85" t="n">
        <v>447</v>
      </c>
      <c r="G876" s="85" t="n">
        <v>442</v>
      </c>
      <c r="H876" s="86" t="n">
        <v>14.9</v>
      </c>
      <c r="I876" s="85" t="n">
        <v>170</v>
      </c>
      <c r="J876" s="87" t="n">
        <v>581.8</v>
      </c>
      <c r="K876" s="88" t="n">
        <v>0</v>
      </c>
      <c r="L876" s="84" t="n"/>
    </row>
    <row r="877">
      <c r="A877" s="83" t="n">
        <v>45629</v>
      </c>
      <c r="B877" s="84" t="inlineStr">
        <is>
          <t>Production</t>
        </is>
      </c>
      <c r="C877" s="84" t="inlineStr">
        <is>
          <t>Night</t>
        </is>
      </c>
      <c r="D877" s="85" t="n">
        <v>100</v>
      </c>
      <c r="E877" s="85" t="n">
        <v>95</v>
      </c>
      <c r="F877" s="85" t="n">
        <v>244</v>
      </c>
      <c r="G877" s="85" t="n">
        <v>241</v>
      </c>
      <c r="H877" s="86" t="n">
        <v>8.300000000000001</v>
      </c>
      <c r="I877" s="85" t="n">
        <v>107</v>
      </c>
      <c r="J877" s="87" t="n">
        <v>326.45</v>
      </c>
      <c r="K877" s="88" t="n">
        <v>0</v>
      </c>
      <c r="L877" s="84" t="n"/>
    </row>
    <row r="878">
      <c r="A878" s="83" t="n">
        <v>45630</v>
      </c>
      <c r="B878" s="84" t="inlineStr">
        <is>
          <t>Warehouse A</t>
        </is>
      </c>
      <c r="C878" s="84" t="inlineStr">
        <is>
          <t>Early</t>
        </is>
      </c>
      <c r="D878" s="85" t="n">
        <v>215</v>
      </c>
      <c r="E878" s="85" t="n">
        <v>197</v>
      </c>
      <c r="F878" s="85" t="n">
        <v>524</v>
      </c>
      <c r="G878" s="85" t="n">
        <v>518</v>
      </c>
      <c r="H878" s="86" t="n">
        <v>17.8</v>
      </c>
      <c r="I878" s="85" t="n">
        <v>220</v>
      </c>
      <c r="J878" s="87" t="n">
        <v>700.45</v>
      </c>
      <c r="K878" s="88" t="n">
        <v>0</v>
      </c>
      <c r="L878" s="84" t="n"/>
    </row>
    <row r="879">
      <c r="A879" s="83" t="n">
        <v>45630</v>
      </c>
      <c r="B879" s="84" t="inlineStr">
        <is>
          <t>Warehouse B</t>
        </is>
      </c>
      <c r="C879" s="84" t="inlineStr">
        <is>
          <t>Late</t>
        </is>
      </c>
      <c r="D879" s="85" t="n">
        <v>179</v>
      </c>
      <c r="E879" s="85" t="n">
        <v>168</v>
      </c>
      <c r="F879" s="85" t="n">
        <v>440</v>
      </c>
      <c r="G879" s="85" t="n">
        <v>435</v>
      </c>
      <c r="H879" s="86" t="n">
        <v>16.2</v>
      </c>
      <c r="I879" s="85" t="n">
        <v>165</v>
      </c>
      <c r="J879" s="87" t="n">
        <v>626.65</v>
      </c>
      <c r="K879" s="88" t="n">
        <v>0</v>
      </c>
      <c r="L879" s="84" t="n"/>
    </row>
    <row r="880">
      <c r="A880" s="83" t="n">
        <v>45630</v>
      </c>
      <c r="B880" s="84" t="inlineStr">
        <is>
          <t>Production</t>
        </is>
      </c>
      <c r="C880" s="84" t="inlineStr">
        <is>
          <t>Night</t>
        </is>
      </c>
      <c r="D880" s="85" t="n">
        <v>102</v>
      </c>
      <c r="E880" s="85" t="n">
        <v>95</v>
      </c>
      <c r="F880" s="85" t="n">
        <v>273</v>
      </c>
      <c r="G880" s="85" t="n">
        <v>269</v>
      </c>
      <c r="H880" s="86" t="n">
        <v>9</v>
      </c>
      <c r="I880" s="85" t="n">
        <v>104</v>
      </c>
      <c r="J880" s="87" t="n">
        <v>349.8</v>
      </c>
      <c r="K880" s="88" t="n">
        <v>0</v>
      </c>
      <c r="L880" s="84" t="n"/>
    </row>
    <row r="881">
      <c r="A881" s="83" t="n">
        <v>45631</v>
      </c>
      <c r="B881" s="84" t="inlineStr">
        <is>
          <t>Warehouse A</t>
        </is>
      </c>
      <c r="C881" s="84" t="inlineStr">
        <is>
          <t>Early</t>
        </is>
      </c>
      <c r="D881" s="85" t="n">
        <v>239</v>
      </c>
      <c r="E881" s="85" t="n">
        <v>221</v>
      </c>
      <c r="F881" s="85" t="n">
        <v>615</v>
      </c>
      <c r="G881" s="85" t="n">
        <v>614</v>
      </c>
      <c r="H881" s="86" t="n">
        <v>19.4</v>
      </c>
      <c r="I881" s="85" t="n">
        <v>220</v>
      </c>
      <c r="J881" s="87" t="n">
        <v>766.45</v>
      </c>
      <c r="K881" s="88" t="n">
        <v>0</v>
      </c>
      <c r="L881" s="84" t="n"/>
    </row>
    <row r="882">
      <c r="A882" s="83" t="n">
        <v>45631</v>
      </c>
      <c r="B882" s="84" t="inlineStr">
        <is>
          <t>Warehouse B</t>
        </is>
      </c>
      <c r="C882" s="84" t="inlineStr">
        <is>
          <t>Late</t>
        </is>
      </c>
      <c r="D882" s="85" t="n">
        <v>152</v>
      </c>
      <c r="E882" s="85" t="n">
        <v>151</v>
      </c>
      <c r="F882" s="85" t="n">
        <v>389</v>
      </c>
      <c r="G882" s="85" t="n">
        <v>385</v>
      </c>
      <c r="H882" s="86" t="n">
        <v>13.8</v>
      </c>
      <c r="I882" s="85" t="n">
        <v>165</v>
      </c>
      <c r="J882" s="87" t="n">
        <v>533.5</v>
      </c>
      <c r="K882" s="88" t="n">
        <v>0</v>
      </c>
      <c r="L882" s="84" t="n"/>
    </row>
    <row r="883">
      <c r="A883" s="83" t="n">
        <v>45631</v>
      </c>
      <c r="B883" s="84" t="inlineStr">
        <is>
          <t>Production</t>
        </is>
      </c>
      <c r="C883" s="84" t="inlineStr">
        <is>
          <t>Night</t>
        </is>
      </c>
      <c r="D883" s="85" t="n">
        <v>101</v>
      </c>
      <c r="E883" s="85" t="n">
        <v>94</v>
      </c>
      <c r="F883" s="85" t="n">
        <v>271</v>
      </c>
      <c r="G883" s="85" t="n">
        <v>268</v>
      </c>
      <c r="H883" s="86" t="n">
        <v>8.4</v>
      </c>
      <c r="I883" s="85" t="n">
        <v>104</v>
      </c>
      <c r="J883" s="87" t="n">
        <v>330.25</v>
      </c>
      <c r="K883" s="88" t="n">
        <v>0</v>
      </c>
      <c r="L883" s="84" t="n"/>
    </row>
    <row r="884">
      <c r="A884" s="83" t="n">
        <v>45632</v>
      </c>
      <c r="B884" s="84" t="inlineStr">
        <is>
          <t>Warehouse A</t>
        </is>
      </c>
      <c r="C884" s="84" t="inlineStr">
        <is>
          <t>Early</t>
        </is>
      </c>
      <c r="D884" s="85" t="n">
        <v>246</v>
      </c>
      <c r="E884" s="85" t="n">
        <v>234</v>
      </c>
      <c r="F884" s="85" t="n">
        <v>659</v>
      </c>
      <c r="G884" s="85" t="n">
        <v>649</v>
      </c>
      <c r="H884" s="86" t="n">
        <v>21.6</v>
      </c>
      <c r="I884" s="85" t="n">
        <v>229</v>
      </c>
      <c r="J884" s="87" t="n">
        <v>840.3</v>
      </c>
      <c r="K884" s="88" t="n">
        <v>0</v>
      </c>
      <c r="L884" s="84" t="n"/>
    </row>
    <row r="885">
      <c r="A885" s="83" t="n">
        <v>45632</v>
      </c>
      <c r="B885" s="84" t="inlineStr">
        <is>
          <t>Warehouse B</t>
        </is>
      </c>
      <c r="C885" s="84" t="inlineStr">
        <is>
          <t>Late</t>
        </is>
      </c>
      <c r="D885" s="85" t="n">
        <v>168</v>
      </c>
      <c r="E885" s="85" t="n">
        <v>155</v>
      </c>
      <c r="F885" s="85" t="n">
        <v>448</v>
      </c>
      <c r="G885" s="85" t="n">
        <v>444</v>
      </c>
      <c r="H885" s="86" t="n">
        <v>14.6</v>
      </c>
      <c r="I885" s="85" t="n">
        <v>172</v>
      </c>
      <c r="J885" s="87" t="n">
        <v>569.1</v>
      </c>
      <c r="K885" s="88" t="n">
        <v>0</v>
      </c>
      <c r="L885" s="84" t="n"/>
    </row>
    <row r="886">
      <c r="A886" s="83" t="n">
        <v>45632</v>
      </c>
      <c r="B886" s="84" t="inlineStr">
        <is>
          <t>Production</t>
        </is>
      </c>
      <c r="C886" s="84" t="inlineStr">
        <is>
          <t>Night</t>
        </is>
      </c>
      <c r="D886" s="85" t="n">
        <v>106</v>
      </c>
      <c r="E886" s="85" t="n">
        <v>103</v>
      </c>
      <c r="F886" s="85" t="n">
        <v>261</v>
      </c>
      <c r="G886" s="85" t="n">
        <v>257</v>
      </c>
      <c r="H886" s="86" t="n">
        <v>8.6</v>
      </c>
      <c r="I886" s="85" t="n">
        <v>108</v>
      </c>
      <c r="J886" s="87" t="n">
        <v>339.8</v>
      </c>
      <c r="K886" s="88" t="n">
        <v>0</v>
      </c>
      <c r="L886" s="84" t="n"/>
    </row>
    <row r="887">
      <c r="A887" s="83" t="n">
        <v>45633</v>
      </c>
      <c r="B887" s="84" t="inlineStr">
        <is>
          <t>Warehouse A</t>
        </is>
      </c>
      <c r="C887" s="84" t="inlineStr">
        <is>
          <t>Early</t>
        </is>
      </c>
      <c r="D887" s="85" t="n">
        <v>147</v>
      </c>
      <c r="E887" s="85" t="n">
        <v>139</v>
      </c>
      <c r="F887" s="85" t="n">
        <v>395</v>
      </c>
      <c r="G887" s="85" t="n">
        <v>390</v>
      </c>
      <c r="H887" s="86" t="n">
        <v>12.7</v>
      </c>
      <c r="I887" s="85" t="n">
        <v>159</v>
      </c>
      <c r="J887" s="87" t="n">
        <v>495.6</v>
      </c>
      <c r="K887" s="88" t="n">
        <v>0</v>
      </c>
      <c r="L887" s="84" t="n"/>
    </row>
    <row r="888">
      <c r="A888" s="83" t="n">
        <v>45633</v>
      </c>
      <c r="B888" s="84" t="inlineStr">
        <is>
          <t>Warehouse B</t>
        </is>
      </c>
      <c r="C888" s="84" t="inlineStr">
        <is>
          <t>Late</t>
        </is>
      </c>
      <c r="D888" s="85" t="n">
        <v>131</v>
      </c>
      <c r="E888" s="85" t="n">
        <v>126</v>
      </c>
      <c r="F888" s="85" t="n">
        <v>336</v>
      </c>
      <c r="G888" s="85" t="n">
        <v>333</v>
      </c>
      <c r="H888" s="86" t="n">
        <v>11.4</v>
      </c>
      <c r="I888" s="85" t="n">
        <v>119</v>
      </c>
      <c r="J888" s="87" t="n">
        <v>444.25</v>
      </c>
      <c r="K888" s="88" t="n">
        <v>0</v>
      </c>
      <c r="L888" s="84" t="n"/>
    </row>
    <row r="889">
      <c r="A889" s="83" t="n">
        <v>45633</v>
      </c>
      <c r="B889" s="84" t="inlineStr">
        <is>
          <t>Production</t>
        </is>
      </c>
      <c r="C889" s="84" t="inlineStr">
        <is>
          <t>Night</t>
        </is>
      </c>
      <c r="D889" s="85" t="n">
        <v>77</v>
      </c>
      <c r="E889" s="85" t="n">
        <v>72</v>
      </c>
      <c r="F889" s="85" t="n">
        <v>200</v>
      </c>
      <c r="G889" s="85" t="n">
        <v>198</v>
      </c>
      <c r="H889" s="86" t="n">
        <v>6.6</v>
      </c>
      <c r="I889" s="85" t="n">
        <v>75</v>
      </c>
      <c r="J889" s="87" t="n">
        <v>257.95</v>
      </c>
      <c r="K889" s="88" t="n">
        <v>0</v>
      </c>
      <c r="L889" s="84" t="n"/>
    </row>
    <row r="890">
      <c r="A890" s="83" t="n">
        <v>45635</v>
      </c>
      <c r="B890" s="84" t="inlineStr">
        <is>
          <t>Warehouse A</t>
        </is>
      </c>
      <c r="C890" s="84" t="inlineStr">
        <is>
          <t>Early</t>
        </is>
      </c>
      <c r="D890" s="85" t="n">
        <v>231</v>
      </c>
      <c r="E890" s="85" t="n">
        <v>220</v>
      </c>
      <c r="F890" s="85" t="n">
        <v>608</v>
      </c>
      <c r="G890" s="85" t="n">
        <v>604</v>
      </c>
      <c r="H890" s="86" t="n">
        <v>19.1</v>
      </c>
      <c r="I890" s="85" t="n">
        <v>238</v>
      </c>
      <c r="J890" s="87" t="n">
        <v>751.8</v>
      </c>
      <c r="K890" s="88" t="n">
        <v>0</v>
      </c>
      <c r="L890" s="84" t="n"/>
    </row>
    <row r="891">
      <c r="A891" s="83" t="n">
        <v>45635</v>
      </c>
      <c r="B891" s="84" t="inlineStr">
        <is>
          <t>Warehouse B</t>
        </is>
      </c>
      <c r="C891" s="84" t="inlineStr">
        <is>
          <t>Late</t>
        </is>
      </c>
      <c r="D891" s="85" t="n">
        <v>179</v>
      </c>
      <c r="E891" s="85" t="n">
        <v>165</v>
      </c>
      <c r="F891" s="85" t="n">
        <v>456</v>
      </c>
      <c r="G891" s="85" t="n">
        <v>452</v>
      </c>
      <c r="H891" s="86" t="n">
        <v>14.5</v>
      </c>
      <c r="I891" s="85" t="n">
        <v>179</v>
      </c>
      <c r="J891" s="87" t="n">
        <v>573.1</v>
      </c>
      <c r="K891" s="88" t="n">
        <v>0</v>
      </c>
      <c r="L891" s="84" t="n"/>
    </row>
    <row r="892">
      <c r="A892" s="83" t="n">
        <v>45635</v>
      </c>
      <c r="B892" s="84" t="inlineStr">
        <is>
          <t>Production</t>
        </is>
      </c>
      <c r="C892" s="84" t="inlineStr">
        <is>
          <t>Night</t>
        </is>
      </c>
      <c r="D892" s="85" t="n">
        <v>117</v>
      </c>
      <c r="E892" s="85" t="n">
        <v>112</v>
      </c>
      <c r="F892" s="85" t="n">
        <v>313</v>
      </c>
      <c r="G892" s="85" t="n">
        <v>310</v>
      </c>
      <c r="H892" s="86" t="n">
        <v>10.6</v>
      </c>
      <c r="I892" s="85" t="n">
        <v>112</v>
      </c>
      <c r="J892" s="87" t="n">
        <v>409.95</v>
      </c>
      <c r="K892" s="88" t="n">
        <v>0</v>
      </c>
      <c r="L892" s="84" t="n"/>
    </row>
    <row r="893">
      <c r="A893" s="83" t="n">
        <v>45636</v>
      </c>
      <c r="B893" s="84" t="inlineStr">
        <is>
          <t>Warehouse A</t>
        </is>
      </c>
      <c r="C893" s="84" t="inlineStr">
        <is>
          <t>Early</t>
        </is>
      </c>
      <c r="D893" s="85" t="n">
        <v>249</v>
      </c>
      <c r="E893" s="85" t="n">
        <v>242</v>
      </c>
      <c r="F893" s="85" t="n">
        <v>644</v>
      </c>
      <c r="G893" s="85" t="n">
        <v>636</v>
      </c>
      <c r="H893" s="86" t="n">
        <v>22.8</v>
      </c>
      <c r="I893" s="85" t="n">
        <v>227</v>
      </c>
      <c r="J893" s="87" t="n">
        <v>880.05</v>
      </c>
      <c r="K893" s="88" t="n">
        <v>0</v>
      </c>
      <c r="L893" s="84" t="n"/>
    </row>
    <row r="894">
      <c r="A894" s="83" t="n">
        <v>45636</v>
      </c>
      <c r="B894" s="84" t="inlineStr">
        <is>
          <t>Warehouse B</t>
        </is>
      </c>
      <c r="C894" s="84" t="inlineStr">
        <is>
          <t>Late</t>
        </is>
      </c>
      <c r="D894" s="85" t="n">
        <v>156</v>
      </c>
      <c r="E894" s="85" t="n">
        <v>142</v>
      </c>
      <c r="F894" s="85" t="n">
        <v>434</v>
      </c>
      <c r="G894" s="85" t="n">
        <v>429</v>
      </c>
      <c r="H894" s="86" t="n">
        <v>14.3</v>
      </c>
      <c r="I894" s="85" t="n">
        <v>170</v>
      </c>
      <c r="J894" s="87" t="n">
        <v>551.85</v>
      </c>
      <c r="K894" s="88" t="n">
        <v>0</v>
      </c>
      <c r="L894" s="84" t="n"/>
    </row>
    <row r="895">
      <c r="A895" s="83" t="n">
        <v>45636</v>
      </c>
      <c r="B895" s="84" t="inlineStr">
        <is>
          <t>Production</t>
        </is>
      </c>
      <c r="C895" s="84" t="inlineStr">
        <is>
          <t>Night</t>
        </is>
      </c>
      <c r="D895" s="85" t="n">
        <v>114</v>
      </c>
      <c r="E895" s="85" t="n">
        <v>107</v>
      </c>
      <c r="F895" s="85" t="n">
        <v>289</v>
      </c>
      <c r="G895" s="85" t="n">
        <v>286</v>
      </c>
      <c r="H895" s="86" t="n">
        <v>9.5</v>
      </c>
      <c r="I895" s="85" t="n">
        <v>107</v>
      </c>
      <c r="J895" s="87" t="n">
        <v>373.35</v>
      </c>
      <c r="K895" s="88" t="n">
        <v>0</v>
      </c>
      <c r="L895" s="84" t="n"/>
    </row>
    <row r="896">
      <c r="A896" s="83" t="n">
        <v>45637</v>
      </c>
      <c r="B896" s="84" t="inlineStr">
        <is>
          <t>Warehouse A</t>
        </is>
      </c>
      <c r="C896" s="84" t="inlineStr">
        <is>
          <t>Early</t>
        </is>
      </c>
      <c r="D896" s="85" t="n">
        <v>221</v>
      </c>
      <c r="E896" s="85" t="n">
        <v>202</v>
      </c>
      <c r="F896" s="85" t="n">
        <v>568</v>
      </c>
      <c r="G896" s="85" t="n">
        <v>562</v>
      </c>
      <c r="H896" s="86" t="n">
        <v>18</v>
      </c>
      <c r="I896" s="85" t="n">
        <v>221</v>
      </c>
      <c r="J896" s="87" t="n">
        <v>710.65</v>
      </c>
      <c r="K896" s="88" t="n">
        <v>0</v>
      </c>
      <c r="L896" s="84" t="n"/>
    </row>
    <row r="897">
      <c r="A897" s="83" t="n">
        <v>45637</v>
      </c>
      <c r="B897" s="84" t="inlineStr">
        <is>
          <t>Warehouse B</t>
        </is>
      </c>
      <c r="C897" s="84" t="inlineStr">
        <is>
          <t>Late</t>
        </is>
      </c>
      <c r="D897" s="85" t="n">
        <v>158</v>
      </c>
      <c r="E897" s="85" t="n">
        <v>155</v>
      </c>
      <c r="F897" s="85" t="n">
        <v>427</v>
      </c>
      <c r="G897" s="85" t="n">
        <v>423</v>
      </c>
      <c r="H897" s="86" t="n">
        <v>13.3</v>
      </c>
      <c r="I897" s="85" t="n">
        <v>165</v>
      </c>
      <c r="J897" s="87" t="n">
        <v>521.65</v>
      </c>
      <c r="K897" s="88" t="n">
        <v>0</v>
      </c>
      <c r="L897" s="84" t="n"/>
    </row>
    <row r="898">
      <c r="A898" s="83" t="n">
        <v>45637</v>
      </c>
      <c r="B898" s="84" t="inlineStr">
        <is>
          <t>Production</t>
        </is>
      </c>
      <c r="C898" s="84" t="inlineStr">
        <is>
          <t>Night</t>
        </is>
      </c>
      <c r="D898" s="85" t="n">
        <v>95</v>
      </c>
      <c r="E898" s="85" t="n">
        <v>88</v>
      </c>
      <c r="F898" s="85" t="n">
        <v>230</v>
      </c>
      <c r="G898" s="85" t="n">
        <v>227</v>
      </c>
      <c r="H898" s="86" t="n">
        <v>7.7</v>
      </c>
      <c r="I898" s="85" t="n">
        <v>104</v>
      </c>
      <c r="J898" s="87" t="n">
        <v>304.3</v>
      </c>
      <c r="K898" s="88" t="n">
        <v>0</v>
      </c>
      <c r="L898" s="84" t="n"/>
    </row>
    <row r="899">
      <c r="A899" s="83" t="n">
        <v>45638</v>
      </c>
      <c r="B899" s="84" t="inlineStr">
        <is>
          <t>Warehouse A</t>
        </is>
      </c>
      <c r="C899" s="84" t="inlineStr">
        <is>
          <t>Early</t>
        </is>
      </c>
      <c r="D899" s="85" t="n">
        <v>226</v>
      </c>
      <c r="E899" s="85" t="n">
        <v>212</v>
      </c>
      <c r="F899" s="85" t="n">
        <v>588</v>
      </c>
      <c r="G899" s="85" t="n">
        <v>582</v>
      </c>
      <c r="H899" s="86" t="n">
        <v>18.7</v>
      </c>
      <c r="I899" s="85" t="n">
        <v>221</v>
      </c>
      <c r="J899" s="87" t="n">
        <v>735.95</v>
      </c>
      <c r="K899" s="88" t="n">
        <v>0</v>
      </c>
      <c r="L899" s="84" t="n"/>
    </row>
    <row r="900">
      <c r="A900" s="83" t="n">
        <v>45638</v>
      </c>
      <c r="B900" s="84" t="inlineStr">
        <is>
          <t>Warehouse B</t>
        </is>
      </c>
      <c r="C900" s="84" t="inlineStr">
        <is>
          <t>Late</t>
        </is>
      </c>
      <c r="D900" s="85" t="n">
        <v>153</v>
      </c>
      <c r="E900" s="85" t="n">
        <v>143</v>
      </c>
      <c r="F900" s="85" t="n">
        <v>368</v>
      </c>
      <c r="G900" s="85" t="n">
        <v>367</v>
      </c>
      <c r="H900" s="86" t="n">
        <v>13.9</v>
      </c>
      <c r="I900" s="85" t="n">
        <v>166</v>
      </c>
      <c r="J900" s="87" t="n">
        <v>537.3</v>
      </c>
      <c r="K900" s="88" t="n">
        <v>0</v>
      </c>
      <c r="L900" s="84" t="n"/>
    </row>
    <row r="901">
      <c r="A901" s="83" t="n">
        <v>45638</v>
      </c>
      <c r="B901" s="84" t="inlineStr">
        <is>
          <t>Production</t>
        </is>
      </c>
      <c r="C901" s="84" t="inlineStr">
        <is>
          <t>Night</t>
        </is>
      </c>
      <c r="D901" s="85" t="n">
        <v>106</v>
      </c>
      <c r="E901" s="85" t="n">
        <v>101</v>
      </c>
      <c r="F901" s="85" t="n">
        <v>289</v>
      </c>
      <c r="G901" s="85" t="n">
        <v>287</v>
      </c>
      <c r="H901" s="86" t="n">
        <v>9.5</v>
      </c>
      <c r="I901" s="85" t="n">
        <v>104</v>
      </c>
      <c r="J901" s="87" t="n">
        <v>368.15</v>
      </c>
      <c r="K901" s="88" t="n">
        <v>0</v>
      </c>
      <c r="L901" s="84" t="n"/>
    </row>
    <row r="902">
      <c r="A902" s="83" t="n">
        <v>45639</v>
      </c>
      <c r="B902" s="84" t="inlineStr">
        <is>
          <t>Warehouse A</t>
        </is>
      </c>
      <c r="C902" s="84" t="inlineStr">
        <is>
          <t>Early</t>
        </is>
      </c>
      <c r="D902" s="85" t="n">
        <v>229</v>
      </c>
      <c r="E902" s="85" t="n">
        <v>218</v>
      </c>
      <c r="F902" s="85" t="n">
        <v>581</v>
      </c>
      <c r="G902" s="85" t="n">
        <v>568</v>
      </c>
      <c r="H902" s="86" t="n">
        <v>21</v>
      </c>
      <c r="I902" s="85" t="n">
        <v>230</v>
      </c>
      <c r="J902" s="87" t="n">
        <v>810.35</v>
      </c>
      <c r="K902" s="88" t="n">
        <v>0</v>
      </c>
      <c r="L902" s="84" t="n"/>
    </row>
    <row r="903">
      <c r="A903" s="83" t="n">
        <v>45639</v>
      </c>
      <c r="B903" s="84" t="inlineStr">
        <is>
          <t>Warehouse B</t>
        </is>
      </c>
      <c r="C903" s="84" t="inlineStr">
        <is>
          <t>Late</t>
        </is>
      </c>
      <c r="D903" s="85" t="n">
        <v>187</v>
      </c>
      <c r="E903" s="85" t="n">
        <v>178</v>
      </c>
      <c r="F903" s="85" t="n">
        <v>523</v>
      </c>
      <c r="G903" s="85" t="n">
        <v>519</v>
      </c>
      <c r="H903" s="86" t="n">
        <v>15.6</v>
      </c>
      <c r="I903" s="85" t="n">
        <v>172</v>
      </c>
      <c r="J903" s="87" t="n">
        <v>612.95</v>
      </c>
      <c r="K903" s="88" t="n">
        <v>0</v>
      </c>
      <c r="L903" s="84" t="n"/>
    </row>
    <row r="904">
      <c r="A904" s="83" t="n">
        <v>45639</v>
      </c>
      <c r="B904" s="84" t="inlineStr">
        <is>
          <t>Production</t>
        </is>
      </c>
      <c r="C904" s="84" t="inlineStr">
        <is>
          <t>Night</t>
        </is>
      </c>
      <c r="D904" s="85" t="n">
        <v>107</v>
      </c>
      <c r="E904" s="85" t="n">
        <v>100</v>
      </c>
      <c r="F904" s="85" t="n">
        <v>288</v>
      </c>
      <c r="G904" s="85" t="n">
        <v>284</v>
      </c>
      <c r="H904" s="86" t="n">
        <v>9.4</v>
      </c>
      <c r="I904" s="85" t="n">
        <v>108</v>
      </c>
      <c r="J904" s="87" t="n">
        <v>365.65</v>
      </c>
      <c r="K904" s="88" t="n">
        <v>0</v>
      </c>
      <c r="L904" s="84" t="n"/>
    </row>
    <row r="905">
      <c r="A905" s="83" t="n">
        <v>45640</v>
      </c>
      <c r="B905" s="84" t="inlineStr">
        <is>
          <t>Warehouse A</t>
        </is>
      </c>
      <c r="C905" s="84" t="inlineStr">
        <is>
          <t>Early</t>
        </is>
      </c>
      <c r="D905" s="85" t="n">
        <v>167</v>
      </c>
      <c r="E905" s="85" t="n">
        <v>158</v>
      </c>
      <c r="F905" s="85" t="n">
        <v>427</v>
      </c>
      <c r="G905" s="85" t="n">
        <v>423</v>
      </c>
      <c r="H905" s="86" t="n">
        <v>14.8</v>
      </c>
      <c r="I905" s="85" t="n">
        <v>159</v>
      </c>
      <c r="J905" s="87" t="n">
        <v>574.75</v>
      </c>
      <c r="K905" s="88" t="n">
        <v>0</v>
      </c>
      <c r="L905" s="84" t="n"/>
    </row>
    <row r="906">
      <c r="A906" s="83" t="n">
        <v>45640</v>
      </c>
      <c r="B906" s="84" t="inlineStr">
        <is>
          <t>Warehouse B</t>
        </is>
      </c>
      <c r="C906" s="84" t="inlineStr">
        <is>
          <t>Late</t>
        </is>
      </c>
      <c r="D906" s="85" t="n">
        <v>125</v>
      </c>
      <c r="E906" s="85" t="n">
        <v>115</v>
      </c>
      <c r="F906" s="85" t="n">
        <v>335</v>
      </c>
      <c r="G906" s="85" t="n">
        <v>331</v>
      </c>
      <c r="H906" s="86" t="n">
        <v>10.8</v>
      </c>
      <c r="I906" s="85" t="n">
        <v>119</v>
      </c>
      <c r="J906" s="87" t="n">
        <v>421.45</v>
      </c>
      <c r="K906" s="88" t="n">
        <v>0</v>
      </c>
      <c r="L906" s="84" t="n"/>
    </row>
    <row r="907">
      <c r="A907" s="83" t="n">
        <v>45640</v>
      </c>
      <c r="B907" s="84" t="inlineStr">
        <is>
          <t>Production</t>
        </is>
      </c>
      <c r="C907" s="84" t="inlineStr">
        <is>
          <t>Night</t>
        </is>
      </c>
      <c r="D907" s="85" t="n">
        <v>81</v>
      </c>
      <c r="E907" s="85" t="n">
        <v>80</v>
      </c>
      <c r="F907" s="85" t="n">
        <v>209</v>
      </c>
      <c r="G907" s="85" t="n">
        <v>207</v>
      </c>
      <c r="H907" s="86" t="n">
        <v>6.8</v>
      </c>
      <c r="I907" s="85" t="n">
        <v>75</v>
      </c>
      <c r="J907" s="87" t="n">
        <v>266.85</v>
      </c>
      <c r="K907" s="88" t="n">
        <v>0</v>
      </c>
      <c r="L907" s="84" t="n"/>
    </row>
    <row r="908">
      <c r="A908" s="83" t="n">
        <v>45642</v>
      </c>
      <c r="B908" s="84" t="inlineStr">
        <is>
          <t>Warehouse A</t>
        </is>
      </c>
      <c r="C908" s="84" t="inlineStr">
        <is>
          <t>Early</t>
        </is>
      </c>
      <c r="D908" s="85" t="n">
        <v>247</v>
      </c>
      <c r="E908" s="85" t="n">
        <v>242</v>
      </c>
      <c r="F908" s="85" t="n">
        <v>656</v>
      </c>
      <c r="G908" s="85" t="n">
        <v>650</v>
      </c>
      <c r="H908" s="86" t="n">
        <v>20.1</v>
      </c>
      <c r="I908" s="85" t="n">
        <v>238</v>
      </c>
      <c r="J908" s="87" t="n">
        <v>793.7</v>
      </c>
      <c r="K908" s="88" t="n">
        <v>0</v>
      </c>
      <c r="L908" s="84" t="n"/>
    </row>
    <row r="909">
      <c r="A909" s="83" t="n">
        <v>45642</v>
      </c>
      <c r="B909" s="84" t="inlineStr">
        <is>
          <t>Warehouse B</t>
        </is>
      </c>
      <c r="C909" s="84" t="inlineStr">
        <is>
          <t>Late</t>
        </is>
      </c>
      <c r="D909" s="85" t="n">
        <v>194</v>
      </c>
      <c r="E909" s="85" t="n">
        <v>185</v>
      </c>
      <c r="F909" s="85" t="n">
        <v>486</v>
      </c>
      <c r="G909" s="85" t="n">
        <v>478</v>
      </c>
      <c r="H909" s="86" t="n">
        <v>17.7</v>
      </c>
      <c r="I909" s="85" t="n">
        <v>179</v>
      </c>
      <c r="J909" s="87" t="n">
        <v>683.65</v>
      </c>
      <c r="K909" s="88" t="n">
        <v>0</v>
      </c>
      <c r="L909" s="84" t="n"/>
    </row>
    <row r="910">
      <c r="A910" s="83" t="n">
        <v>45642</v>
      </c>
      <c r="B910" s="84" t="inlineStr">
        <is>
          <t>Production</t>
        </is>
      </c>
      <c r="C910" s="84" t="inlineStr">
        <is>
          <t>Night</t>
        </is>
      </c>
      <c r="D910" s="85" t="n">
        <v>110</v>
      </c>
      <c r="E910" s="85" t="n">
        <v>104</v>
      </c>
      <c r="F910" s="85" t="n">
        <v>296</v>
      </c>
      <c r="G910" s="85" t="n">
        <v>290</v>
      </c>
      <c r="H910" s="86" t="n">
        <v>9.4</v>
      </c>
      <c r="I910" s="85" t="n">
        <v>113</v>
      </c>
      <c r="J910" s="87" t="n">
        <v>367.6</v>
      </c>
      <c r="K910" s="88" t="n">
        <v>0</v>
      </c>
      <c r="L910" s="84" t="n"/>
    </row>
    <row r="911">
      <c r="A911" s="83" t="n">
        <v>45643</v>
      </c>
      <c r="B911" s="84" t="inlineStr">
        <is>
          <t>Warehouse A</t>
        </is>
      </c>
      <c r="C911" s="84" t="inlineStr">
        <is>
          <t>Early</t>
        </is>
      </c>
      <c r="D911" s="85" t="n">
        <v>220</v>
      </c>
      <c r="E911" s="85" t="n">
        <v>206</v>
      </c>
      <c r="F911" s="85" t="n">
        <v>576</v>
      </c>
      <c r="G911" s="85" t="n">
        <v>567</v>
      </c>
      <c r="H911" s="86" t="n">
        <v>18.6</v>
      </c>
      <c r="I911" s="85" t="n">
        <v>227</v>
      </c>
      <c r="J911" s="87" t="n">
        <v>728.9</v>
      </c>
      <c r="K911" s="88" t="n">
        <v>0</v>
      </c>
      <c r="L911" s="84" t="n"/>
    </row>
    <row r="912">
      <c r="A912" s="83" t="n">
        <v>45643</v>
      </c>
      <c r="B912" s="84" t="inlineStr">
        <is>
          <t>Warehouse B</t>
        </is>
      </c>
      <c r="C912" s="84" t="inlineStr">
        <is>
          <t>Late</t>
        </is>
      </c>
      <c r="D912" s="85" t="n">
        <v>154</v>
      </c>
      <c r="E912" s="85" t="n">
        <v>146</v>
      </c>
      <c r="F912" s="85" t="n">
        <v>397</v>
      </c>
      <c r="G912" s="85" t="n">
        <v>393</v>
      </c>
      <c r="H912" s="86" t="n">
        <v>13.8</v>
      </c>
      <c r="I912" s="85" t="n">
        <v>171</v>
      </c>
      <c r="J912" s="87" t="n">
        <v>534.8</v>
      </c>
      <c r="K912" s="88" t="n">
        <v>0</v>
      </c>
      <c r="L912" s="84" t="n"/>
    </row>
    <row r="913">
      <c r="A913" s="83" t="n">
        <v>45643</v>
      </c>
      <c r="B913" s="84" t="inlineStr">
        <is>
          <t>Production</t>
        </is>
      </c>
      <c r="C913" s="84" t="inlineStr">
        <is>
          <t>Night</t>
        </is>
      </c>
      <c r="D913" s="85" t="n">
        <v>101</v>
      </c>
      <c r="E913" s="85" t="n">
        <v>96</v>
      </c>
      <c r="F913" s="85" t="n">
        <v>280</v>
      </c>
      <c r="G913" s="85" t="n">
        <v>277</v>
      </c>
      <c r="H913" s="86" t="n">
        <v>8.5</v>
      </c>
      <c r="I913" s="85" t="n">
        <v>107</v>
      </c>
      <c r="J913" s="87" t="n">
        <v>333.4</v>
      </c>
      <c r="K913" s="88" t="n">
        <v>0</v>
      </c>
      <c r="L913" s="84" t="n"/>
    </row>
    <row r="914">
      <c r="A914" s="83" t="n">
        <v>45644</v>
      </c>
      <c r="B914" s="84" t="inlineStr">
        <is>
          <t>Warehouse A</t>
        </is>
      </c>
      <c r="C914" s="84" t="inlineStr">
        <is>
          <t>Early</t>
        </is>
      </c>
      <c r="D914" s="85" t="n">
        <v>241</v>
      </c>
      <c r="E914" s="85" t="n">
        <v>222</v>
      </c>
      <c r="F914" s="85" t="n">
        <v>590</v>
      </c>
      <c r="G914" s="85" t="n">
        <v>579</v>
      </c>
      <c r="H914" s="86" t="n">
        <v>19.9</v>
      </c>
      <c r="I914" s="85" t="n">
        <v>221</v>
      </c>
      <c r="J914" s="87" t="n">
        <v>783.5</v>
      </c>
      <c r="K914" s="88" t="n">
        <v>0</v>
      </c>
      <c r="L914" s="84" t="n"/>
    </row>
    <row r="915">
      <c r="A915" s="83" t="n">
        <v>45644</v>
      </c>
      <c r="B915" s="84" t="inlineStr">
        <is>
          <t>Warehouse B</t>
        </is>
      </c>
      <c r="C915" s="84" t="inlineStr">
        <is>
          <t>Late</t>
        </is>
      </c>
      <c r="D915" s="85" t="n">
        <v>171</v>
      </c>
      <c r="E915" s="85" t="n">
        <v>164</v>
      </c>
      <c r="F915" s="85" t="n">
        <v>477</v>
      </c>
      <c r="G915" s="85" t="n">
        <v>469</v>
      </c>
      <c r="H915" s="86" t="n">
        <v>14</v>
      </c>
      <c r="I915" s="85" t="n">
        <v>166</v>
      </c>
      <c r="J915" s="87" t="n">
        <v>552.15</v>
      </c>
      <c r="K915" s="88" t="n">
        <v>0</v>
      </c>
      <c r="L915" s="84" t="n"/>
    </row>
    <row r="916">
      <c r="A916" s="83" t="n">
        <v>45644</v>
      </c>
      <c r="B916" s="84" t="inlineStr">
        <is>
          <t>Production</t>
        </is>
      </c>
      <c r="C916" s="84" t="inlineStr">
        <is>
          <t>Night</t>
        </is>
      </c>
      <c r="D916" s="85" t="n">
        <v>99</v>
      </c>
      <c r="E916" s="85" t="n">
        <v>89</v>
      </c>
      <c r="F916" s="85" t="n">
        <v>263</v>
      </c>
      <c r="G916" s="85" t="n">
        <v>260</v>
      </c>
      <c r="H916" s="86" t="n">
        <v>8.1</v>
      </c>
      <c r="I916" s="85" t="n">
        <v>104</v>
      </c>
      <c r="J916" s="87" t="n">
        <v>319.5</v>
      </c>
      <c r="K916" s="88" t="n">
        <v>0</v>
      </c>
      <c r="L916" s="84" t="n"/>
    </row>
    <row r="917">
      <c r="A917" s="83" t="n">
        <v>45645</v>
      </c>
      <c r="B917" s="84" t="inlineStr">
        <is>
          <t>Warehouse A</t>
        </is>
      </c>
      <c r="C917" s="84" t="inlineStr">
        <is>
          <t>Early</t>
        </is>
      </c>
      <c r="D917" s="85" t="n">
        <v>218</v>
      </c>
      <c r="E917" s="85" t="n">
        <v>211</v>
      </c>
      <c r="F917" s="85" t="n">
        <v>551</v>
      </c>
      <c r="G917" s="85" t="n">
        <v>542</v>
      </c>
      <c r="H917" s="86" t="n">
        <v>19.7</v>
      </c>
      <c r="I917" s="85" t="n">
        <v>221</v>
      </c>
      <c r="J917" s="87" t="n">
        <v>762.25</v>
      </c>
      <c r="K917" s="88" t="n">
        <v>0</v>
      </c>
      <c r="L917" s="84" t="n"/>
    </row>
    <row r="918">
      <c r="A918" s="83" t="n">
        <v>45645</v>
      </c>
      <c r="B918" s="84" t="inlineStr">
        <is>
          <t>Warehouse B</t>
        </is>
      </c>
      <c r="C918" s="84" t="inlineStr">
        <is>
          <t>Late</t>
        </is>
      </c>
      <c r="D918" s="85" t="n">
        <v>175</v>
      </c>
      <c r="E918" s="85" t="n">
        <v>163</v>
      </c>
      <c r="F918" s="85" t="n">
        <v>424</v>
      </c>
      <c r="G918" s="85" t="n">
        <v>420</v>
      </c>
      <c r="H918" s="86" t="n">
        <v>14.3</v>
      </c>
      <c r="I918" s="85" t="n">
        <v>166</v>
      </c>
      <c r="J918" s="87" t="n">
        <v>564.2</v>
      </c>
      <c r="K918" s="88" t="n">
        <v>0</v>
      </c>
      <c r="L918" s="84" t="n"/>
    </row>
    <row r="919">
      <c r="A919" s="83" t="n">
        <v>45645</v>
      </c>
      <c r="B919" s="84" t="inlineStr">
        <is>
          <t>Production</t>
        </is>
      </c>
      <c r="C919" s="84" t="inlineStr">
        <is>
          <t>Night</t>
        </is>
      </c>
      <c r="D919" s="85" t="n">
        <v>103</v>
      </c>
      <c r="E919" s="85" t="n">
        <v>93</v>
      </c>
      <c r="F919" s="85" t="n">
        <v>272</v>
      </c>
      <c r="G919" s="85" t="n">
        <v>269</v>
      </c>
      <c r="H919" s="86" t="n">
        <v>9.300000000000001</v>
      </c>
      <c r="I919" s="85" t="n">
        <v>104</v>
      </c>
      <c r="J919" s="87" t="n">
        <v>359.9</v>
      </c>
      <c r="K919" s="88" t="n">
        <v>0</v>
      </c>
      <c r="L919" s="84" t="n"/>
    </row>
    <row r="920">
      <c r="A920" s="83" t="n">
        <v>45646</v>
      </c>
      <c r="B920" s="84" t="inlineStr">
        <is>
          <t>Warehouse A</t>
        </is>
      </c>
      <c r="C920" s="84" t="inlineStr">
        <is>
          <t>Early</t>
        </is>
      </c>
      <c r="D920" s="85" t="n">
        <v>213</v>
      </c>
      <c r="E920" s="85" t="n">
        <v>201</v>
      </c>
      <c r="F920" s="85" t="n">
        <v>566</v>
      </c>
      <c r="G920" s="85" t="n">
        <v>557</v>
      </c>
      <c r="H920" s="86" t="n">
        <v>17.4</v>
      </c>
      <c r="I920" s="85" t="n">
        <v>230</v>
      </c>
      <c r="J920" s="87" t="n">
        <v>686.55</v>
      </c>
      <c r="K920" s="88" t="n">
        <v>0</v>
      </c>
      <c r="L920" s="84" t="n"/>
    </row>
    <row r="921">
      <c r="A921" s="83" t="n">
        <v>45646</v>
      </c>
      <c r="B921" s="84" t="inlineStr">
        <is>
          <t>Warehouse B</t>
        </is>
      </c>
      <c r="C921" s="84" t="inlineStr">
        <is>
          <t>Late</t>
        </is>
      </c>
      <c r="D921" s="85" t="n">
        <v>159</v>
      </c>
      <c r="E921" s="85" t="n">
        <v>153</v>
      </c>
      <c r="F921" s="85" t="n">
        <v>398</v>
      </c>
      <c r="G921" s="85" t="n">
        <v>394</v>
      </c>
      <c r="H921" s="86" t="n">
        <v>13.8</v>
      </c>
      <c r="I921" s="85" t="n">
        <v>172</v>
      </c>
      <c r="J921" s="87" t="n">
        <v>538.05</v>
      </c>
      <c r="K921" s="88" t="n">
        <v>0</v>
      </c>
      <c r="L921" s="84" t="n"/>
    </row>
    <row r="922">
      <c r="A922" s="83" t="n">
        <v>45646</v>
      </c>
      <c r="B922" s="84" t="inlineStr">
        <is>
          <t>Production</t>
        </is>
      </c>
      <c r="C922" s="84" t="inlineStr">
        <is>
          <t>Night</t>
        </is>
      </c>
      <c r="D922" s="85" t="n">
        <v>101</v>
      </c>
      <c r="E922" s="85" t="n">
        <v>92</v>
      </c>
      <c r="F922" s="85" t="n">
        <v>269</v>
      </c>
      <c r="G922" s="85" t="n">
        <v>263</v>
      </c>
      <c r="H922" s="86" t="n">
        <v>9</v>
      </c>
      <c r="I922" s="85" t="n">
        <v>109</v>
      </c>
      <c r="J922" s="87" t="n">
        <v>349.15</v>
      </c>
      <c r="K922" s="88" t="n">
        <v>0</v>
      </c>
      <c r="L922" s="84" t="n"/>
    </row>
    <row r="923">
      <c r="A923" s="83" t="n">
        <v>45647</v>
      </c>
      <c r="B923" s="84" t="inlineStr">
        <is>
          <t>Warehouse A</t>
        </is>
      </c>
      <c r="C923" s="84" t="inlineStr">
        <is>
          <t>Early</t>
        </is>
      </c>
      <c r="D923" s="85" t="n">
        <v>172</v>
      </c>
      <c r="E923" s="85" t="n">
        <v>159</v>
      </c>
      <c r="F923" s="85" t="n">
        <v>477</v>
      </c>
      <c r="G923" s="85" t="n">
        <v>470</v>
      </c>
      <c r="H923" s="86" t="n">
        <v>14.9</v>
      </c>
      <c r="I923" s="85" t="n">
        <v>159</v>
      </c>
      <c r="J923" s="87" t="n">
        <v>581.15</v>
      </c>
      <c r="K923" s="88" t="n">
        <v>0</v>
      </c>
      <c r="L923" s="84" t="n"/>
    </row>
    <row r="924">
      <c r="A924" s="83" t="n">
        <v>45647</v>
      </c>
      <c r="B924" s="84" t="inlineStr">
        <is>
          <t>Warehouse B</t>
        </is>
      </c>
      <c r="C924" s="84" t="inlineStr">
        <is>
          <t>Late</t>
        </is>
      </c>
      <c r="D924" s="85" t="n">
        <v>128</v>
      </c>
      <c r="E924" s="85" t="n">
        <v>121</v>
      </c>
      <c r="F924" s="85" t="n">
        <v>335</v>
      </c>
      <c r="G924" s="85" t="n">
        <v>328</v>
      </c>
      <c r="H924" s="86" t="n">
        <v>11.8</v>
      </c>
      <c r="I924" s="85" t="n">
        <v>119</v>
      </c>
      <c r="J924" s="87" t="n">
        <v>454.9</v>
      </c>
      <c r="K924" s="88" t="n">
        <v>0</v>
      </c>
      <c r="L924" s="84" t="n"/>
    </row>
    <row r="925">
      <c r="A925" s="83" t="n">
        <v>45647</v>
      </c>
      <c r="B925" s="84" t="inlineStr">
        <is>
          <t>Production</t>
        </is>
      </c>
      <c r="C925" s="84" t="inlineStr">
        <is>
          <t>Night</t>
        </is>
      </c>
      <c r="D925" s="85" t="n">
        <v>80</v>
      </c>
      <c r="E925" s="85" t="n">
        <v>73</v>
      </c>
      <c r="F925" s="85" t="n">
        <v>222</v>
      </c>
      <c r="G925" s="85" t="n">
        <v>219</v>
      </c>
      <c r="H925" s="86" t="n">
        <v>7</v>
      </c>
      <c r="I925" s="85" t="n">
        <v>75</v>
      </c>
      <c r="J925" s="87" t="n">
        <v>272.5</v>
      </c>
      <c r="K925" s="88" t="n">
        <v>0</v>
      </c>
      <c r="L925" s="84" t="n"/>
    </row>
    <row r="926">
      <c r="A926" s="83" t="n">
        <v>45649</v>
      </c>
      <c r="B926" s="84" t="inlineStr">
        <is>
          <t>Warehouse A</t>
        </is>
      </c>
      <c r="C926" s="84" t="inlineStr">
        <is>
          <t>Early</t>
        </is>
      </c>
      <c r="D926" s="85" t="n">
        <v>234</v>
      </c>
      <c r="E926" s="85" t="n">
        <v>213</v>
      </c>
      <c r="F926" s="85" t="n">
        <v>570</v>
      </c>
      <c r="G926" s="85" t="n">
        <v>558</v>
      </c>
      <c r="H926" s="86" t="n">
        <v>20.1</v>
      </c>
      <c r="I926" s="85" t="n">
        <v>239</v>
      </c>
      <c r="J926" s="87" t="n">
        <v>785.25</v>
      </c>
      <c r="K926" s="88" t="n">
        <v>0</v>
      </c>
      <c r="L926" s="84" t="n"/>
    </row>
    <row r="927">
      <c r="A927" s="83" t="n">
        <v>45649</v>
      </c>
      <c r="B927" s="84" t="inlineStr">
        <is>
          <t>Warehouse B</t>
        </is>
      </c>
      <c r="C927" s="84" t="inlineStr">
        <is>
          <t>Late</t>
        </is>
      </c>
      <c r="D927" s="85" t="n">
        <v>164</v>
      </c>
      <c r="E927" s="85" t="n">
        <v>149</v>
      </c>
      <c r="F927" s="85" t="n">
        <v>436</v>
      </c>
      <c r="G927" s="85" t="n">
        <v>432</v>
      </c>
      <c r="H927" s="86" t="n">
        <v>14.8</v>
      </c>
      <c r="I927" s="85" t="n">
        <v>179</v>
      </c>
      <c r="J927" s="87" t="n">
        <v>572.8</v>
      </c>
      <c r="K927" s="88" t="n">
        <v>1</v>
      </c>
      <c r="L927" s="84" t="n"/>
    </row>
    <row r="928">
      <c r="A928" s="83" t="n">
        <v>45649</v>
      </c>
      <c r="B928" s="84" t="inlineStr">
        <is>
          <t>Production</t>
        </is>
      </c>
      <c r="C928" s="84" t="inlineStr">
        <is>
          <t>Night</t>
        </is>
      </c>
      <c r="D928" s="85" t="n">
        <v>110</v>
      </c>
      <c r="E928" s="85" t="n">
        <v>105</v>
      </c>
      <c r="F928" s="85" t="n">
        <v>303</v>
      </c>
      <c r="G928" s="85" t="n">
        <v>302</v>
      </c>
      <c r="H928" s="86" t="n">
        <v>9.300000000000001</v>
      </c>
      <c r="I928" s="85" t="n">
        <v>113</v>
      </c>
      <c r="J928" s="87" t="n">
        <v>364.45</v>
      </c>
      <c r="K928" s="88" t="n">
        <v>0</v>
      </c>
      <c r="L928" s="84" t="n"/>
    </row>
    <row r="929">
      <c r="A929" s="83" t="n">
        <v>45650</v>
      </c>
      <c r="B929" s="84" t="inlineStr">
        <is>
          <t>Warehouse A</t>
        </is>
      </c>
      <c r="C929" s="84" t="inlineStr">
        <is>
          <t>Early</t>
        </is>
      </c>
      <c r="D929" s="85" t="n">
        <v>209</v>
      </c>
      <c r="E929" s="85" t="n">
        <v>193</v>
      </c>
      <c r="F929" s="85" t="n">
        <v>513</v>
      </c>
      <c r="G929" s="85" t="n">
        <v>504</v>
      </c>
      <c r="H929" s="86" t="n">
        <v>18.8</v>
      </c>
      <c r="I929" s="85" t="n">
        <v>228</v>
      </c>
      <c r="J929" s="87" t="n">
        <v>728.05</v>
      </c>
      <c r="K929" s="88" t="n">
        <v>0</v>
      </c>
      <c r="L929" s="84" t="n"/>
    </row>
    <row r="930">
      <c r="A930" s="83" t="n">
        <v>45650</v>
      </c>
      <c r="B930" s="84" t="inlineStr">
        <is>
          <t>Warehouse B</t>
        </is>
      </c>
      <c r="C930" s="84" t="inlineStr">
        <is>
          <t>Late</t>
        </is>
      </c>
      <c r="D930" s="85" t="n">
        <v>174</v>
      </c>
      <c r="E930" s="85" t="n">
        <v>163</v>
      </c>
      <c r="F930" s="85" t="n">
        <v>455</v>
      </c>
      <c r="G930" s="85" t="n">
        <v>450</v>
      </c>
      <c r="H930" s="86" t="n">
        <v>15.4</v>
      </c>
      <c r="I930" s="85" t="n">
        <v>171</v>
      </c>
      <c r="J930" s="87" t="n">
        <v>598.2</v>
      </c>
      <c r="K930" s="88" t="n">
        <v>0</v>
      </c>
      <c r="L930" s="84" t="n"/>
    </row>
    <row r="931">
      <c r="A931" s="83" t="n">
        <v>45650</v>
      </c>
      <c r="B931" s="84" t="inlineStr">
        <is>
          <t>Production</t>
        </is>
      </c>
      <c r="C931" s="84" t="inlineStr">
        <is>
          <t>Night</t>
        </is>
      </c>
      <c r="D931" s="85" t="n">
        <v>115</v>
      </c>
      <c r="E931" s="85" t="n">
        <v>102</v>
      </c>
      <c r="F931" s="85" t="n">
        <v>278</v>
      </c>
      <c r="G931" s="85" t="n">
        <v>276</v>
      </c>
      <c r="H931" s="86" t="n">
        <v>10.6</v>
      </c>
      <c r="I931" s="85" t="n">
        <v>108</v>
      </c>
      <c r="J931" s="87" t="n">
        <v>408.65</v>
      </c>
      <c r="K931" s="88" t="n">
        <v>0</v>
      </c>
      <c r="L931" s="84" t="n"/>
    </row>
    <row r="932">
      <c r="A932" s="83" t="n">
        <v>45651</v>
      </c>
      <c r="B932" s="84" t="inlineStr">
        <is>
          <t>Warehouse A</t>
        </is>
      </c>
      <c r="C932" s="84" t="inlineStr">
        <is>
          <t>Early</t>
        </is>
      </c>
      <c r="D932" s="85" t="n">
        <v>201</v>
      </c>
      <c r="E932" s="85" t="n">
        <v>194</v>
      </c>
      <c r="F932" s="85" t="n">
        <v>536</v>
      </c>
      <c r="G932" s="85" t="n">
        <v>533</v>
      </c>
      <c r="H932" s="86" t="n">
        <v>17.5</v>
      </c>
      <c r="I932" s="85" t="n">
        <v>221</v>
      </c>
      <c r="J932" s="87" t="n">
        <v>681.9</v>
      </c>
      <c r="K932" s="88" t="n">
        <v>0</v>
      </c>
      <c r="L932" s="84" t="n"/>
    </row>
    <row r="933">
      <c r="A933" s="83" t="n">
        <v>45651</v>
      </c>
      <c r="B933" s="84" t="inlineStr">
        <is>
          <t>Warehouse B</t>
        </is>
      </c>
      <c r="C933" s="84" t="inlineStr">
        <is>
          <t>Late</t>
        </is>
      </c>
      <c r="D933" s="85" t="n">
        <v>178</v>
      </c>
      <c r="E933" s="85" t="n">
        <v>170</v>
      </c>
      <c r="F933" s="85" t="n">
        <v>493</v>
      </c>
      <c r="G933" s="85" t="n">
        <v>490</v>
      </c>
      <c r="H933" s="86" t="n">
        <v>16.4</v>
      </c>
      <c r="I933" s="85" t="n">
        <v>166</v>
      </c>
      <c r="J933" s="87" t="n">
        <v>632.3</v>
      </c>
      <c r="K933" s="88" t="n">
        <v>0</v>
      </c>
      <c r="L933" s="84" t="n"/>
    </row>
    <row r="934">
      <c r="A934" s="83" t="n">
        <v>45651</v>
      </c>
      <c r="B934" s="84" t="inlineStr">
        <is>
          <t>Production</t>
        </is>
      </c>
      <c r="C934" s="84" t="inlineStr">
        <is>
          <t>Night</t>
        </is>
      </c>
      <c r="D934" s="85" t="n">
        <v>108</v>
      </c>
      <c r="E934" s="85" t="n">
        <v>97</v>
      </c>
      <c r="F934" s="85" t="n">
        <v>261</v>
      </c>
      <c r="G934" s="85" t="n">
        <v>258</v>
      </c>
      <c r="H934" s="86" t="n">
        <v>9.1</v>
      </c>
      <c r="I934" s="85" t="n">
        <v>104</v>
      </c>
      <c r="J934" s="87" t="n">
        <v>356.85</v>
      </c>
      <c r="K934" s="88" t="n">
        <v>0</v>
      </c>
      <c r="L934" s="84" t="n"/>
    </row>
    <row r="935">
      <c r="A935" s="83" t="n">
        <v>45652</v>
      </c>
      <c r="B935" s="84" t="inlineStr">
        <is>
          <t>Warehouse A</t>
        </is>
      </c>
      <c r="C935" s="84" t="inlineStr">
        <is>
          <t>Early</t>
        </is>
      </c>
      <c r="D935" s="85" t="n">
        <v>207</v>
      </c>
      <c r="E935" s="85" t="n">
        <v>198</v>
      </c>
      <c r="F935" s="85" t="n">
        <v>563</v>
      </c>
      <c r="G935" s="85" t="n">
        <v>557</v>
      </c>
      <c r="H935" s="86" t="n">
        <v>18</v>
      </c>
      <c r="I935" s="85" t="n">
        <v>221</v>
      </c>
      <c r="J935" s="87" t="n">
        <v>701.55</v>
      </c>
      <c r="K935" s="88" t="n">
        <v>0</v>
      </c>
      <c r="L935" s="84" t="n"/>
    </row>
    <row r="936">
      <c r="A936" s="83" t="n">
        <v>45652</v>
      </c>
      <c r="B936" s="84" t="inlineStr">
        <is>
          <t>Warehouse B</t>
        </is>
      </c>
      <c r="C936" s="84" t="inlineStr">
        <is>
          <t>Late</t>
        </is>
      </c>
      <c r="D936" s="85" t="n">
        <v>169</v>
      </c>
      <c r="E936" s="85" t="n">
        <v>160</v>
      </c>
      <c r="F936" s="85" t="n">
        <v>439</v>
      </c>
      <c r="G936" s="85" t="n">
        <v>433</v>
      </c>
      <c r="H936" s="86" t="n">
        <v>14</v>
      </c>
      <c r="I936" s="85" t="n">
        <v>166</v>
      </c>
      <c r="J936" s="87" t="n">
        <v>550.85</v>
      </c>
      <c r="K936" s="88" t="n">
        <v>0</v>
      </c>
      <c r="L936" s="84" t="n"/>
    </row>
    <row r="937">
      <c r="A937" s="83" t="n">
        <v>45652</v>
      </c>
      <c r="B937" s="84" t="inlineStr">
        <is>
          <t>Production</t>
        </is>
      </c>
      <c r="C937" s="84" t="inlineStr">
        <is>
          <t>Night</t>
        </is>
      </c>
      <c r="D937" s="85" t="n">
        <v>111</v>
      </c>
      <c r="E937" s="85" t="n">
        <v>101</v>
      </c>
      <c r="F937" s="85" t="n">
        <v>310</v>
      </c>
      <c r="G937" s="85" t="n">
        <v>308</v>
      </c>
      <c r="H937" s="86" t="n">
        <v>9.4</v>
      </c>
      <c r="I937" s="85" t="n">
        <v>104</v>
      </c>
      <c r="J937" s="87" t="n">
        <v>368.25</v>
      </c>
      <c r="K937" s="88" t="n">
        <v>0</v>
      </c>
      <c r="L937" s="84" t="n"/>
    </row>
    <row r="938">
      <c r="A938" s="83" t="n">
        <v>45653</v>
      </c>
      <c r="B938" s="84" t="inlineStr">
        <is>
          <t>Warehouse A</t>
        </is>
      </c>
      <c r="C938" s="84" t="inlineStr">
        <is>
          <t>Early</t>
        </is>
      </c>
      <c r="D938" s="85" t="n">
        <v>252</v>
      </c>
      <c r="E938" s="85" t="n">
        <v>235</v>
      </c>
      <c r="F938" s="85" t="n">
        <v>689</v>
      </c>
      <c r="G938" s="85" t="n">
        <v>680</v>
      </c>
      <c r="H938" s="86" t="n">
        <v>20.9</v>
      </c>
      <c r="I938" s="85" t="n">
        <v>230</v>
      </c>
      <c r="J938" s="87" t="n">
        <v>822.15</v>
      </c>
      <c r="K938" s="88" t="n">
        <v>0</v>
      </c>
      <c r="L938" s="84" t="n"/>
    </row>
    <row r="939">
      <c r="A939" s="83" t="n">
        <v>45653</v>
      </c>
      <c r="B939" s="84" t="inlineStr">
        <is>
          <t>Warehouse B</t>
        </is>
      </c>
      <c r="C939" s="84" t="inlineStr">
        <is>
          <t>Late</t>
        </is>
      </c>
      <c r="D939" s="85" t="n">
        <v>176</v>
      </c>
      <c r="E939" s="85" t="n">
        <v>165</v>
      </c>
      <c r="F939" s="85" t="n">
        <v>432</v>
      </c>
      <c r="G939" s="85" t="n">
        <v>428</v>
      </c>
      <c r="H939" s="86" t="n">
        <v>15.4</v>
      </c>
      <c r="I939" s="85" t="n">
        <v>173</v>
      </c>
      <c r="J939" s="87" t="n">
        <v>599.5</v>
      </c>
      <c r="K939" s="88" t="n">
        <v>0</v>
      </c>
      <c r="L939" s="84" t="n"/>
    </row>
    <row r="940">
      <c r="A940" s="83" t="n">
        <v>45653</v>
      </c>
      <c r="B940" s="84" t="inlineStr">
        <is>
          <t>Production</t>
        </is>
      </c>
      <c r="C940" s="84" t="inlineStr">
        <is>
          <t>Night</t>
        </is>
      </c>
      <c r="D940" s="85" t="n">
        <v>110</v>
      </c>
      <c r="E940" s="85" t="n">
        <v>99</v>
      </c>
      <c r="F940" s="85" t="n">
        <v>266</v>
      </c>
      <c r="G940" s="85" t="n">
        <v>264</v>
      </c>
      <c r="H940" s="86" t="n">
        <v>10</v>
      </c>
      <c r="I940" s="85" t="n">
        <v>109</v>
      </c>
      <c r="J940" s="87" t="n">
        <v>386.5</v>
      </c>
      <c r="K940" s="88" t="n">
        <v>0</v>
      </c>
      <c r="L940" s="84" t="n"/>
    </row>
    <row r="941">
      <c r="A941" s="83" t="n">
        <v>45654</v>
      </c>
      <c r="B941" s="84" t="inlineStr">
        <is>
          <t>Warehouse A</t>
        </is>
      </c>
      <c r="C941" s="84" t="inlineStr">
        <is>
          <t>Early</t>
        </is>
      </c>
      <c r="D941" s="85" t="n">
        <v>163</v>
      </c>
      <c r="E941" s="85" t="n">
        <v>153</v>
      </c>
      <c r="F941" s="85" t="n">
        <v>423</v>
      </c>
      <c r="G941" s="85" t="n">
        <v>418</v>
      </c>
      <c r="H941" s="86" t="n">
        <v>15.1</v>
      </c>
      <c r="I941" s="85" t="n">
        <v>159</v>
      </c>
      <c r="J941" s="87" t="n">
        <v>581.6</v>
      </c>
      <c r="K941" s="88" t="n">
        <v>0</v>
      </c>
      <c r="L941" s="84" t="n"/>
    </row>
    <row r="942">
      <c r="A942" s="83" t="n">
        <v>45654</v>
      </c>
      <c r="B942" s="84" t="inlineStr">
        <is>
          <t>Warehouse B</t>
        </is>
      </c>
      <c r="C942" s="84" t="inlineStr">
        <is>
          <t>Late</t>
        </is>
      </c>
      <c r="D942" s="85" t="n">
        <v>110</v>
      </c>
      <c r="E942" s="85" t="n">
        <v>101</v>
      </c>
      <c r="F942" s="85" t="n">
        <v>282</v>
      </c>
      <c r="G942" s="85" t="n">
        <v>276</v>
      </c>
      <c r="H942" s="86" t="n">
        <v>9.1</v>
      </c>
      <c r="I942" s="85" t="n">
        <v>119</v>
      </c>
      <c r="J942" s="87" t="n">
        <v>358.15</v>
      </c>
      <c r="K942" s="88" t="n">
        <v>0</v>
      </c>
      <c r="L942" s="84" t="n"/>
    </row>
    <row r="943">
      <c r="A943" s="83" t="n">
        <v>45654</v>
      </c>
      <c r="B943" s="84" t="inlineStr">
        <is>
          <t>Production</t>
        </is>
      </c>
      <c r="C943" s="84" t="inlineStr">
        <is>
          <t>Night</t>
        </is>
      </c>
      <c r="D943" s="85" t="n">
        <v>78</v>
      </c>
      <c r="E943" s="85" t="n">
        <v>74</v>
      </c>
      <c r="F943" s="85" t="n">
        <v>204</v>
      </c>
      <c r="G943" s="85" t="n">
        <v>203</v>
      </c>
      <c r="H943" s="86" t="n">
        <v>6.8</v>
      </c>
      <c r="I943" s="85" t="n">
        <v>75</v>
      </c>
      <c r="J943" s="87" t="n">
        <v>264.9</v>
      </c>
      <c r="K943" s="88" t="n">
        <v>0</v>
      </c>
      <c r="L943" s="84" t="n"/>
    </row>
    <row r="944">
      <c r="A944" s="83" t="n">
        <v>45656</v>
      </c>
      <c r="B944" s="84" t="inlineStr">
        <is>
          <t>Warehouse A</t>
        </is>
      </c>
      <c r="C944" s="84" t="inlineStr">
        <is>
          <t>Early</t>
        </is>
      </c>
      <c r="D944" s="85" t="n">
        <v>244</v>
      </c>
      <c r="E944" s="85" t="n">
        <v>232</v>
      </c>
      <c r="F944" s="85" t="n">
        <v>634</v>
      </c>
      <c r="G944" s="85" t="n">
        <v>627</v>
      </c>
      <c r="H944" s="86" t="n">
        <v>19.9</v>
      </c>
      <c r="I944" s="85" t="n">
        <v>239</v>
      </c>
      <c r="J944" s="87" t="n">
        <v>785.45</v>
      </c>
      <c r="K944" s="88" t="n">
        <v>0</v>
      </c>
      <c r="L944" s="84" t="n"/>
    </row>
    <row r="945">
      <c r="A945" s="83" t="n">
        <v>45656</v>
      </c>
      <c r="B945" s="84" t="inlineStr">
        <is>
          <t>Warehouse B</t>
        </is>
      </c>
      <c r="C945" s="84" t="inlineStr">
        <is>
          <t>Late</t>
        </is>
      </c>
      <c r="D945" s="85" t="n">
        <v>189</v>
      </c>
      <c r="E945" s="85" t="n">
        <v>178</v>
      </c>
      <c r="F945" s="85" t="n">
        <v>471</v>
      </c>
      <c r="G945" s="85" t="n">
        <v>466</v>
      </c>
      <c r="H945" s="86" t="n">
        <v>17.2</v>
      </c>
      <c r="I945" s="85" t="n">
        <v>179</v>
      </c>
      <c r="J945" s="87" t="n">
        <v>664.65</v>
      </c>
      <c r="K945" s="88" t="n">
        <v>0</v>
      </c>
      <c r="L945" s="84" t="n"/>
    </row>
    <row r="946">
      <c r="A946" s="83" t="n">
        <v>45656</v>
      </c>
      <c r="B946" s="84" t="inlineStr">
        <is>
          <t>Production</t>
        </is>
      </c>
      <c r="C946" s="84" t="inlineStr">
        <is>
          <t>Night</t>
        </is>
      </c>
      <c r="D946" s="85" t="n">
        <v>104</v>
      </c>
      <c r="E946" s="85" t="n">
        <v>96</v>
      </c>
      <c r="F946" s="85" t="n">
        <v>272</v>
      </c>
      <c r="G946" s="85" t="n">
        <v>270</v>
      </c>
      <c r="H946" s="86" t="n">
        <v>9.300000000000001</v>
      </c>
      <c r="I946" s="85" t="n">
        <v>113</v>
      </c>
      <c r="J946" s="87" t="n">
        <v>360.55</v>
      </c>
      <c r="K946" s="88" t="n">
        <v>0</v>
      </c>
      <c r="L946" s="84" t="n"/>
    </row>
    <row r="947">
      <c r="A947" s="83" t="n">
        <v>45657</v>
      </c>
      <c r="B947" s="84" t="inlineStr">
        <is>
          <t>Warehouse A</t>
        </is>
      </c>
      <c r="C947" s="84" t="inlineStr">
        <is>
          <t>Early</t>
        </is>
      </c>
      <c r="D947" s="85" t="n">
        <v>235</v>
      </c>
      <c r="E947" s="85" t="n">
        <v>221</v>
      </c>
      <c r="F947" s="85" t="n">
        <v>639</v>
      </c>
      <c r="G947" s="85" t="n">
        <v>633</v>
      </c>
      <c r="H947" s="86" t="n">
        <v>19.8</v>
      </c>
      <c r="I947" s="85" t="n">
        <v>228</v>
      </c>
      <c r="J947" s="87" t="n">
        <v>776.45</v>
      </c>
      <c r="K947" s="88" t="n">
        <v>0</v>
      </c>
      <c r="L947" s="84" t="n"/>
    </row>
    <row r="948">
      <c r="A948" s="83" t="n">
        <v>45657</v>
      </c>
      <c r="B948" s="84" t="inlineStr">
        <is>
          <t>Warehouse B</t>
        </is>
      </c>
      <c r="C948" s="84" t="inlineStr">
        <is>
          <t>Late</t>
        </is>
      </c>
      <c r="D948" s="85" t="n">
        <v>170</v>
      </c>
      <c r="E948" s="85" t="n">
        <v>162</v>
      </c>
      <c r="F948" s="85" t="n">
        <v>411</v>
      </c>
      <c r="G948" s="85" t="n">
        <v>409</v>
      </c>
      <c r="H948" s="86" t="n">
        <v>14.4</v>
      </c>
      <c r="I948" s="85" t="n">
        <v>171</v>
      </c>
      <c r="J948" s="87" t="n">
        <v>564.1</v>
      </c>
      <c r="K948" s="88" t="n">
        <v>0</v>
      </c>
      <c r="L948" s="84" t="n"/>
    </row>
    <row r="949">
      <c r="A949" s="83" t="n">
        <v>45657</v>
      </c>
      <c r="B949" s="84" t="inlineStr">
        <is>
          <t>Production</t>
        </is>
      </c>
      <c r="C949" s="84" t="inlineStr">
        <is>
          <t>Night</t>
        </is>
      </c>
      <c r="D949" s="85" t="n">
        <v>106</v>
      </c>
      <c r="E949" s="85" t="n">
        <v>98</v>
      </c>
      <c r="F949" s="85" t="n">
        <v>287</v>
      </c>
      <c r="G949" s="85" t="n">
        <v>286</v>
      </c>
      <c r="H949" s="86" t="n">
        <v>9.699999999999999</v>
      </c>
      <c r="I949" s="85" t="n">
        <v>108</v>
      </c>
      <c r="J949" s="87" t="n">
        <v>374.45</v>
      </c>
      <c r="K949" s="88" t="n">
        <v>0</v>
      </c>
      <c r="L949" s="84" t="n"/>
    </row>
    <row r="950">
      <c r="A950" s="83" t="n">
        <v>45658</v>
      </c>
      <c r="B950" s="84" t="inlineStr">
        <is>
          <t>Warehouse A</t>
        </is>
      </c>
      <c r="C950" s="84" t="inlineStr">
        <is>
          <t>Early</t>
        </is>
      </c>
      <c r="D950" s="85" t="n">
        <v>195</v>
      </c>
      <c r="E950" s="85" t="n">
        <v>191</v>
      </c>
      <c r="F950" s="85" t="n">
        <v>506</v>
      </c>
      <c r="G950" s="85" t="n">
        <v>504</v>
      </c>
      <c r="H950" s="86" t="n">
        <v>17.7</v>
      </c>
      <c r="I950" s="85" t="n">
        <v>179</v>
      </c>
      <c r="J950" s="87" t="n">
        <v>684.3</v>
      </c>
      <c r="K950" s="88" t="n">
        <v>0</v>
      </c>
      <c r="L950" s="84" t="n"/>
    </row>
    <row r="951">
      <c r="A951" s="83" t="n">
        <v>45658</v>
      </c>
      <c r="B951" s="84" t="inlineStr">
        <is>
          <t>Warehouse B</t>
        </is>
      </c>
      <c r="C951" s="84" t="inlineStr">
        <is>
          <t>Late</t>
        </is>
      </c>
      <c r="D951" s="85" t="n">
        <v>140</v>
      </c>
      <c r="E951" s="85" t="n">
        <v>133</v>
      </c>
      <c r="F951" s="85" t="n">
        <v>347</v>
      </c>
      <c r="G951" s="85" t="n">
        <v>342</v>
      </c>
      <c r="H951" s="86" t="n">
        <v>11.8</v>
      </c>
      <c r="I951" s="85" t="n">
        <v>135</v>
      </c>
      <c r="J951" s="87" t="n">
        <v>462.7</v>
      </c>
      <c r="K951" s="88" t="n">
        <v>0</v>
      </c>
      <c r="L951" s="84" t="n"/>
    </row>
    <row r="952">
      <c r="A952" s="83" t="n">
        <v>45658</v>
      </c>
      <c r="B952" s="84" t="inlineStr">
        <is>
          <t>Production</t>
        </is>
      </c>
      <c r="C952" s="84" t="inlineStr">
        <is>
          <t>Night</t>
        </is>
      </c>
      <c r="D952" s="85" t="n">
        <v>89</v>
      </c>
      <c r="E952" s="85" t="n">
        <v>86</v>
      </c>
      <c r="F952" s="85" t="n">
        <v>240</v>
      </c>
      <c r="G952" s="85" t="n">
        <v>238</v>
      </c>
      <c r="H952" s="86" t="n">
        <v>7.3</v>
      </c>
      <c r="I952" s="85" t="n">
        <v>85</v>
      </c>
      <c r="J952" s="87" t="n">
        <v>287.8</v>
      </c>
      <c r="K952" s="88" t="n">
        <v>0</v>
      </c>
      <c r="L952" s="84" t="n"/>
    </row>
    <row r="953">
      <c r="A953" s="83" t="n">
        <v>45659</v>
      </c>
      <c r="B953" s="84" t="inlineStr">
        <is>
          <t>Warehouse A</t>
        </is>
      </c>
      <c r="C953" s="84" t="inlineStr">
        <is>
          <t>Early</t>
        </is>
      </c>
      <c r="D953" s="85" t="n">
        <v>169</v>
      </c>
      <c r="E953" s="85" t="n">
        <v>160</v>
      </c>
      <c r="F953" s="85" t="n">
        <v>466</v>
      </c>
      <c r="G953" s="85" t="n">
        <v>461</v>
      </c>
      <c r="H953" s="86" t="n">
        <v>15.3</v>
      </c>
      <c r="I953" s="85" t="n">
        <v>179</v>
      </c>
      <c r="J953" s="87" t="n">
        <v>591.8</v>
      </c>
      <c r="K953" s="88" t="n">
        <v>0</v>
      </c>
      <c r="L953" s="84" t="n"/>
    </row>
    <row r="954">
      <c r="A954" s="83" t="n">
        <v>45659</v>
      </c>
      <c r="B954" s="84" t="inlineStr">
        <is>
          <t>Warehouse B</t>
        </is>
      </c>
      <c r="C954" s="84" t="inlineStr">
        <is>
          <t>Late</t>
        </is>
      </c>
      <c r="D954" s="85" t="n">
        <v>133</v>
      </c>
      <c r="E954" s="85" t="n">
        <v>127</v>
      </c>
      <c r="F954" s="85" t="n">
        <v>357</v>
      </c>
      <c r="G954" s="85" t="n">
        <v>353</v>
      </c>
      <c r="H954" s="86" t="n">
        <v>11.3</v>
      </c>
      <c r="I954" s="85" t="n">
        <v>135</v>
      </c>
      <c r="J954" s="87" t="n">
        <v>442.4</v>
      </c>
      <c r="K954" s="88" t="n">
        <v>0</v>
      </c>
      <c r="L954" s="84" t="n"/>
    </row>
    <row r="955">
      <c r="A955" s="83" t="n">
        <v>45659</v>
      </c>
      <c r="B955" s="84" t="inlineStr">
        <is>
          <t>Production</t>
        </is>
      </c>
      <c r="C955" s="84" t="inlineStr">
        <is>
          <t>Night</t>
        </is>
      </c>
      <c r="D955" s="85" t="n">
        <v>80</v>
      </c>
      <c r="E955" s="85" t="n">
        <v>79</v>
      </c>
      <c r="F955" s="85" t="n">
        <v>194</v>
      </c>
      <c r="G955" s="85" t="n">
        <v>193</v>
      </c>
      <c r="H955" s="86" t="n">
        <v>7.3</v>
      </c>
      <c r="I955" s="85" t="n">
        <v>85</v>
      </c>
      <c r="J955" s="87" t="n">
        <v>281.95</v>
      </c>
      <c r="K955" s="88" t="n">
        <v>0</v>
      </c>
      <c r="L955" s="84" t="n"/>
    </row>
    <row r="956">
      <c r="A956" s="83" t="n">
        <v>45660</v>
      </c>
      <c r="B956" s="84" t="inlineStr">
        <is>
          <t>Warehouse A</t>
        </is>
      </c>
      <c r="C956" s="84" t="inlineStr">
        <is>
          <t>Early</t>
        </is>
      </c>
      <c r="D956" s="85" t="n">
        <v>185</v>
      </c>
      <c r="E956" s="85" t="n">
        <v>180</v>
      </c>
      <c r="F956" s="85" t="n">
        <v>510</v>
      </c>
      <c r="G956" s="85" t="n">
        <v>506</v>
      </c>
      <c r="H956" s="86" t="n">
        <v>15.7</v>
      </c>
      <c r="I956" s="85" t="n">
        <v>187</v>
      </c>
      <c r="J956" s="87" t="n">
        <v>614.8</v>
      </c>
      <c r="K956" s="88" t="n">
        <v>0</v>
      </c>
      <c r="L956" s="84" t="n"/>
    </row>
    <row r="957">
      <c r="A957" s="83" t="n">
        <v>45660</v>
      </c>
      <c r="B957" s="84" t="inlineStr">
        <is>
          <t>Warehouse B</t>
        </is>
      </c>
      <c r="C957" s="84" t="inlineStr">
        <is>
          <t>Late</t>
        </is>
      </c>
      <c r="D957" s="85" t="n">
        <v>144</v>
      </c>
      <c r="E957" s="85" t="n">
        <v>138</v>
      </c>
      <c r="F957" s="85" t="n">
        <v>401</v>
      </c>
      <c r="G957" s="85" t="n">
        <v>395</v>
      </c>
      <c r="H957" s="86" t="n">
        <v>11.9</v>
      </c>
      <c r="I957" s="85" t="n">
        <v>140</v>
      </c>
      <c r="J957" s="87" t="n">
        <v>468.45</v>
      </c>
      <c r="K957" s="88" t="n">
        <v>0</v>
      </c>
      <c r="L957" s="84" t="n"/>
    </row>
    <row r="958">
      <c r="A958" s="83" t="n">
        <v>45660</v>
      </c>
      <c r="B958" s="84" t="inlineStr">
        <is>
          <t>Production</t>
        </is>
      </c>
      <c r="C958" s="84" t="inlineStr">
        <is>
          <t>Night</t>
        </is>
      </c>
      <c r="D958" s="85" t="n">
        <v>94</v>
      </c>
      <c r="E958" s="85" t="n">
        <v>85</v>
      </c>
      <c r="F958" s="85" t="n">
        <v>248</v>
      </c>
      <c r="G958" s="85" t="n">
        <v>245</v>
      </c>
      <c r="H958" s="86" t="n">
        <v>7.8</v>
      </c>
      <c r="I958" s="85" t="n">
        <v>88</v>
      </c>
      <c r="J958" s="87" t="n">
        <v>306.8</v>
      </c>
      <c r="K958" s="88" t="n">
        <v>0</v>
      </c>
      <c r="L958" s="84" t="n"/>
    </row>
    <row r="959">
      <c r="A959" s="83" t="n">
        <v>45661</v>
      </c>
      <c r="B959" s="84" t="inlineStr">
        <is>
          <t>Warehouse A</t>
        </is>
      </c>
      <c r="C959" s="84" t="inlineStr">
        <is>
          <t>Early</t>
        </is>
      </c>
      <c r="D959" s="85" t="n">
        <v>135</v>
      </c>
      <c r="E959" s="85" t="n">
        <v>130</v>
      </c>
      <c r="F959" s="85" t="n">
        <v>342</v>
      </c>
      <c r="G959" s="85" t="n">
        <v>337</v>
      </c>
      <c r="H959" s="86" t="n">
        <v>11.5</v>
      </c>
      <c r="I959" s="85" t="n">
        <v>129</v>
      </c>
      <c r="J959" s="87" t="n">
        <v>450</v>
      </c>
      <c r="K959" s="88" t="n">
        <v>0</v>
      </c>
      <c r="L959" s="84" t="n"/>
    </row>
    <row r="960">
      <c r="A960" s="83" t="n">
        <v>45661</v>
      </c>
      <c r="B960" s="84" t="inlineStr">
        <is>
          <t>Warehouse B</t>
        </is>
      </c>
      <c r="C960" s="84" t="inlineStr">
        <is>
          <t>Late</t>
        </is>
      </c>
      <c r="D960" s="85" t="n">
        <v>99</v>
      </c>
      <c r="E960" s="85" t="n">
        <v>97</v>
      </c>
      <c r="F960" s="85" t="n">
        <v>238</v>
      </c>
      <c r="G960" s="85" t="n">
        <v>236</v>
      </c>
      <c r="H960" s="86" t="n">
        <v>8</v>
      </c>
      <c r="I960" s="85" t="n">
        <v>97</v>
      </c>
      <c r="J960" s="87" t="n">
        <v>316.35</v>
      </c>
      <c r="K960" s="88" t="n">
        <v>0</v>
      </c>
      <c r="L960" s="84" t="n"/>
    </row>
    <row r="961">
      <c r="A961" s="83" t="n">
        <v>45661</v>
      </c>
      <c r="B961" s="84" t="inlineStr">
        <is>
          <t>Production</t>
        </is>
      </c>
      <c r="C961" s="84" t="inlineStr">
        <is>
          <t>Night</t>
        </is>
      </c>
      <c r="D961" s="85" t="n">
        <v>61</v>
      </c>
      <c r="E961" s="85" t="n">
        <v>59</v>
      </c>
      <c r="F961" s="85" t="n">
        <v>159</v>
      </c>
      <c r="G961" s="85" t="n">
        <v>157</v>
      </c>
      <c r="H961" s="86" t="n">
        <v>5.3</v>
      </c>
      <c r="I961" s="85" t="n">
        <v>61</v>
      </c>
      <c r="J961" s="87" t="n">
        <v>206.6</v>
      </c>
      <c r="K961" s="88" t="n">
        <v>0</v>
      </c>
      <c r="L961" s="84" t="n"/>
    </row>
    <row r="962">
      <c r="A962" s="83" t="n">
        <v>45663</v>
      </c>
      <c r="B962" s="84" t="inlineStr">
        <is>
          <t>Warehouse A</t>
        </is>
      </c>
      <c r="C962" s="84" t="inlineStr">
        <is>
          <t>Early</t>
        </is>
      </c>
      <c r="D962" s="85" t="n">
        <v>206</v>
      </c>
      <c r="E962" s="85" t="n">
        <v>196</v>
      </c>
      <c r="F962" s="85" t="n">
        <v>540</v>
      </c>
      <c r="G962" s="85" t="n">
        <v>534</v>
      </c>
      <c r="H962" s="86" t="n">
        <v>19</v>
      </c>
      <c r="I962" s="85" t="n">
        <v>194</v>
      </c>
      <c r="J962" s="87" t="n">
        <v>732.4</v>
      </c>
      <c r="K962" s="88" t="n">
        <v>0</v>
      </c>
      <c r="L962" s="84" t="n"/>
    </row>
    <row r="963">
      <c r="A963" s="83" t="n">
        <v>45663</v>
      </c>
      <c r="B963" s="84" t="inlineStr">
        <is>
          <t>Warehouse B</t>
        </is>
      </c>
      <c r="C963" s="84" t="inlineStr">
        <is>
          <t>Late</t>
        </is>
      </c>
      <c r="D963" s="85" t="n">
        <v>158</v>
      </c>
      <c r="E963" s="85" t="n">
        <v>154</v>
      </c>
      <c r="F963" s="85" t="n">
        <v>420</v>
      </c>
      <c r="G963" s="85" t="n">
        <v>416</v>
      </c>
      <c r="H963" s="86" t="n">
        <v>14.4</v>
      </c>
      <c r="I963" s="85" t="n">
        <v>145</v>
      </c>
      <c r="J963" s="87" t="n">
        <v>556.3</v>
      </c>
      <c r="K963" s="88" t="n">
        <v>0</v>
      </c>
      <c r="L963" s="84" t="n"/>
    </row>
    <row r="964">
      <c r="A964" s="83" t="n">
        <v>45663</v>
      </c>
      <c r="B964" s="84" t="inlineStr">
        <is>
          <t>Production</t>
        </is>
      </c>
      <c r="C964" s="84" t="inlineStr">
        <is>
          <t>Night</t>
        </is>
      </c>
      <c r="D964" s="85" t="n">
        <v>88</v>
      </c>
      <c r="E964" s="85" t="n">
        <v>84</v>
      </c>
      <c r="F964" s="85" t="n">
        <v>238</v>
      </c>
      <c r="G964" s="85" t="n">
        <v>233</v>
      </c>
      <c r="H964" s="86" t="n">
        <v>8.1</v>
      </c>
      <c r="I964" s="85" t="n">
        <v>92</v>
      </c>
      <c r="J964" s="87" t="n">
        <v>312.35</v>
      </c>
      <c r="K964" s="88" t="n">
        <v>0</v>
      </c>
      <c r="L964" s="84" t="n"/>
    </row>
    <row r="965">
      <c r="A965" s="83" t="n">
        <v>45664</v>
      </c>
      <c r="B965" s="84" t="inlineStr">
        <is>
          <t>Warehouse A</t>
        </is>
      </c>
      <c r="C965" s="84" t="inlineStr">
        <is>
          <t>Early</t>
        </is>
      </c>
      <c r="D965" s="85" t="n">
        <v>195</v>
      </c>
      <c r="E965" s="85" t="n">
        <v>191</v>
      </c>
      <c r="F965" s="85" t="n">
        <v>530</v>
      </c>
      <c r="G965" s="85" t="n">
        <v>522</v>
      </c>
      <c r="H965" s="86" t="n">
        <v>17.1</v>
      </c>
      <c r="I965" s="85" t="n">
        <v>185</v>
      </c>
      <c r="J965" s="87" t="n">
        <v>665.4</v>
      </c>
      <c r="K965" s="88" t="n">
        <v>0</v>
      </c>
      <c r="L965" s="84" t="n"/>
    </row>
    <row r="966">
      <c r="A966" s="83" t="n">
        <v>45664</v>
      </c>
      <c r="B966" s="84" t="inlineStr">
        <is>
          <t>Warehouse B</t>
        </is>
      </c>
      <c r="C966" s="84" t="inlineStr">
        <is>
          <t>Late</t>
        </is>
      </c>
      <c r="D966" s="85" t="n">
        <v>142</v>
      </c>
      <c r="E966" s="85" t="n">
        <v>138</v>
      </c>
      <c r="F966" s="85" t="n">
        <v>392</v>
      </c>
      <c r="G966" s="85" t="n">
        <v>387</v>
      </c>
      <c r="H966" s="86" t="n">
        <v>12.5</v>
      </c>
      <c r="I966" s="85" t="n">
        <v>139</v>
      </c>
      <c r="J966" s="87" t="n">
        <v>486.05</v>
      </c>
      <c r="K966" s="88" t="n">
        <v>1</v>
      </c>
      <c r="L966" s="84" t="n"/>
    </row>
    <row r="967">
      <c r="A967" s="83" t="n">
        <v>45664</v>
      </c>
      <c r="B967" s="84" t="inlineStr">
        <is>
          <t>Production</t>
        </is>
      </c>
      <c r="C967" s="84" t="inlineStr">
        <is>
          <t>Night</t>
        </is>
      </c>
      <c r="D967" s="85" t="n">
        <v>86</v>
      </c>
      <c r="E967" s="85" t="n">
        <v>83</v>
      </c>
      <c r="F967" s="85" t="n">
        <v>225</v>
      </c>
      <c r="G967" s="85" t="n">
        <v>225</v>
      </c>
      <c r="H967" s="86" t="n">
        <v>7.1</v>
      </c>
      <c r="I967" s="85" t="n">
        <v>87</v>
      </c>
      <c r="J967" s="87" t="n">
        <v>279.55</v>
      </c>
      <c r="K967" s="88" t="n">
        <v>0</v>
      </c>
      <c r="L967" s="84" t="n"/>
    </row>
    <row r="968">
      <c r="A968" s="83" t="n">
        <v>45665</v>
      </c>
      <c r="B968" s="84" t="inlineStr">
        <is>
          <t>Warehouse A</t>
        </is>
      </c>
      <c r="C968" s="84" t="inlineStr">
        <is>
          <t>Early</t>
        </is>
      </c>
      <c r="D968" s="85" t="n">
        <v>165</v>
      </c>
      <c r="E968" s="85" t="n">
        <v>163</v>
      </c>
      <c r="F968" s="85" t="n">
        <v>400</v>
      </c>
      <c r="G968" s="85" t="n">
        <v>393</v>
      </c>
      <c r="H968" s="86" t="n">
        <v>13.4</v>
      </c>
      <c r="I968" s="85" t="n">
        <v>180</v>
      </c>
      <c r="J968" s="87" t="n">
        <v>529.35</v>
      </c>
      <c r="K968" s="88" t="n">
        <v>0</v>
      </c>
      <c r="L968" s="84" t="n"/>
    </row>
    <row r="969">
      <c r="A969" s="83" t="n">
        <v>45665</v>
      </c>
      <c r="B969" s="84" t="inlineStr">
        <is>
          <t>Warehouse B</t>
        </is>
      </c>
      <c r="C969" s="84" t="inlineStr">
        <is>
          <t>Late</t>
        </is>
      </c>
      <c r="D969" s="85" t="n">
        <v>145</v>
      </c>
      <c r="E969" s="85" t="n">
        <v>142</v>
      </c>
      <c r="F969" s="85" t="n">
        <v>384</v>
      </c>
      <c r="G969" s="85" t="n">
        <v>381</v>
      </c>
      <c r="H969" s="86" t="n">
        <v>12.7</v>
      </c>
      <c r="I969" s="85" t="n">
        <v>135</v>
      </c>
      <c r="J969" s="87" t="n">
        <v>494.3</v>
      </c>
      <c r="K969" s="88" t="n">
        <v>0</v>
      </c>
      <c r="L969" s="84" t="n"/>
    </row>
    <row r="970">
      <c r="A970" s="83" t="n">
        <v>45665</v>
      </c>
      <c r="B970" s="84" t="inlineStr">
        <is>
          <t>Production</t>
        </is>
      </c>
      <c r="C970" s="84" t="inlineStr">
        <is>
          <t>Night</t>
        </is>
      </c>
      <c r="D970" s="85" t="n">
        <v>86</v>
      </c>
      <c r="E970" s="85" t="n">
        <v>85</v>
      </c>
      <c r="F970" s="85" t="n">
        <v>213</v>
      </c>
      <c r="G970" s="85" t="n">
        <v>211</v>
      </c>
      <c r="H970" s="86" t="n">
        <v>7</v>
      </c>
      <c r="I970" s="85" t="n">
        <v>85</v>
      </c>
      <c r="J970" s="87" t="n">
        <v>276.4</v>
      </c>
      <c r="K970" s="88" t="n">
        <v>0</v>
      </c>
      <c r="L970" s="84" t="n"/>
    </row>
    <row r="971">
      <c r="A971" s="83" t="n">
        <v>45666</v>
      </c>
      <c r="B971" s="84" t="inlineStr">
        <is>
          <t>Warehouse A</t>
        </is>
      </c>
      <c r="C971" s="84" t="inlineStr">
        <is>
          <t>Early</t>
        </is>
      </c>
      <c r="D971" s="85" t="n">
        <v>166</v>
      </c>
      <c r="E971" s="85" t="n">
        <v>153</v>
      </c>
      <c r="F971" s="85" t="n">
        <v>437</v>
      </c>
      <c r="G971" s="85" t="n">
        <v>432</v>
      </c>
      <c r="H971" s="86" t="n">
        <v>13.5</v>
      </c>
      <c r="I971" s="85" t="n">
        <v>180</v>
      </c>
      <c r="J971" s="87" t="n">
        <v>533.15</v>
      </c>
      <c r="K971" s="88" t="n">
        <v>0</v>
      </c>
      <c r="L971" s="84" t="n"/>
    </row>
    <row r="972">
      <c r="A972" s="83" t="n">
        <v>45666</v>
      </c>
      <c r="B972" s="84" t="inlineStr">
        <is>
          <t>Warehouse B</t>
        </is>
      </c>
      <c r="C972" s="84" t="inlineStr">
        <is>
          <t>Late</t>
        </is>
      </c>
      <c r="D972" s="85" t="n">
        <v>141</v>
      </c>
      <c r="E972" s="85" t="n">
        <v>137</v>
      </c>
      <c r="F972" s="85" t="n">
        <v>353</v>
      </c>
      <c r="G972" s="85" t="n">
        <v>350</v>
      </c>
      <c r="H972" s="86" t="n">
        <v>11.9</v>
      </c>
      <c r="I972" s="85" t="n">
        <v>135</v>
      </c>
      <c r="J972" s="87" t="n">
        <v>466.5</v>
      </c>
      <c r="K972" s="88" t="n">
        <v>0</v>
      </c>
      <c r="L972" s="84" t="n"/>
    </row>
    <row r="973">
      <c r="A973" s="83" t="n">
        <v>45666</v>
      </c>
      <c r="B973" s="84" t="inlineStr">
        <is>
          <t>Production</t>
        </is>
      </c>
      <c r="C973" s="84" t="inlineStr">
        <is>
          <t>Night</t>
        </is>
      </c>
      <c r="D973" s="85" t="n">
        <v>77</v>
      </c>
      <c r="E973" s="85" t="n">
        <v>73</v>
      </c>
      <c r="F973" s="85" t="n">
        <v>201</v>
      </c>
      <c r="G973" s="85" t="n">
        <v>200</v>
      </c>
      <c r="H973" s="86" t="n">
        <v>7</v>
      </c>
      <c r="I973" s="85" t="n">
        <v>85</v>
      </c>
      <c r="J973" s="87" t="n">
        <v>270.55</v>
      </c>
      <c r="K973" s="88" t="n">
        <v>0</v>
      </c>
      <c r="L973" s="84" t="n"/>
    </row>
    <row r="974">
      <c r="A974" s="83" t="n">
        <v>45667</v>
      </c>
      <c r="B974" s="84" t="inlineStr">
        <is>
          <t>Warehouse A</t>
        </is>
      </c>
      <c r="C974" s="84" t="inlineStr">
        <is>
          <t>Early</t>
        </is>
      </c>
      <c r="D974" s="85" t="n">
        <v>193</v>
      </c>
      <c r="E974" s="85" t="n">
        <v>184</v>
      </c>
      <c r="F974" s="85" t="n">
        <v>511</v>
      </c>
      <c r="G974" s="85" t="n">
        <v>504</v>
      </c>
      <c r="H974" s="86" t="n">
        <v>16</v>
      </c>
      <c r="I974" s="85" t="n">
        <v>187</v>
      </c>
      <c r="J974" s="87" t="n">
        <v>629.45</v>
      </c>
      <c r="K974" s="88" t="n">
        <v>0</v>
      </c>
      <c r="L974" s="84" t="n"/>
    </row>
    <row r="975">
      <c r="A975" s="83" t="n">
        <v>45667</v>
      </c>
      <c r="B975" s="84" t="inlineStr">
        <is>
          <t>Warehouse B</t>
        </is>
      </c>
      <c r="C975" s="84" t="inlineStr">
        <is>
          <t>Late</t>
        </is>
      </c>
      <c r="D975" s="85" t="n">
        <v>149</v>
      </c>
      <c r="E975" s="85" t="n">
        <v>145</v>
      </c>
      <c r="F975" s="85" t="n">
        <v>411</v>
      </c>
      <c r="G975" s="85" t="n">
        <v>406</v>
      </c>
      <c r="H975" s="86" t="n">
        <v>12.9</v>
      </c>
      <c r="I975" s="85" t="n">
        <v>140</v>
      </c>
      <c r="J975" s="87" t="n">
        <v>503.2</v>
      </c>
      <c r="K975" s="88" t="n">
        <v>0</v>
      </c>
      <c r="L975" s="84" t="n"/>
    </row>
    <row r="976">
      <c r="A976" s="83" t="n">
        <v>45667</v>
      </c>
      <c r="B976" s="84" t="inlineStr">
        <is>
          <t>Production</t>
        </is>
      </c>
      <c r="C976" s="84" t="inlineStr">
        <is>
          <t>Night</t>
        </is>
      </c>
      <c r="D976" s="85" t="n">
        <v>95</v>
      </c>
      <c r="E976" s="85" t="n">
        <v>91</v>
      </c>
      <c r="F976" s="85" t="n">
        <v>232</v>
      </c>
      <c r="G976" s="85" t="n">
        <v>232</v>
      </c>
      <c r="H976" s="86" t="n">
        <v>8.4</v>
      </c>
      <c r="I976" s="85" t="n">
        <v>88</v>
      </c>
      <c r="J976" s="87" t="n">
        <v>326.35</v>
      </c>
      <c r="K976" s="88" t="n">
        <v>0</v>
      </c>
      <c r="L976" s="84" t="n"/>
    </row>
    <row r="977">
      <c r="A977" s="83" t="n">
        <v>45668</v>
      </c>
      <c r="B977" s="84" t="inlineStr">
        <is>
          <t>Warehouse A</t>
        </is>
      </c>
      <c r="C977" s="84" t="inlineStr">
        <is>
          <t>Early</t>
        </is>
      </c>
      <c r="D977" s="85" t="n">
        <v>129</v>
      </c>
      <c r="E977" s="85" t="n">
        <v>127</v>
      </c>
      <c r="F977" s="85" t="n">
        <v>342</v>
      </c>
      <c r="G977" s="85" t="n">
        <v>336</v>
      </c>
      <c r="H977" s="86" t="n">
        <v>11.4</v>
      </c>
      <c r="I977" s="85" t="n">
        <v>129</v>
      </c>
      <c r="J977" s="87" t="n">
        <v>442.95</v>
      </c>
      <c r="K977" s="88" t="n">
        <v>0</v>
      </c>
      <c r="L977" s="84" t="n"/>
    </row>
    <row r="978">
      <c r="A978" s="83" t="n">
        <v>45668</v>
      </c>
      <c r="B978" s="84" t="inlineStr">
        <is>
          <t>Warehouse B</t>
        </is>
      </c>
      <c r="C978" s="84" t="inlineStr">
        <is>
          <t>Late</t>
        </is>
      </c>
      <c r="D978" s="85" t="n">
        <v>98</v>
      </c>
      <c r="E978" s="85" t="n">
        <v>96</v>
      </c>
      <c r="F978" s="85" t="n">
        <v>253</v>
      </c>
      <c r="G978" s="85" t="n">
        <v>251</v>
      </c>
      <c r="H978" s="86" t="n">
        <v>8.300000000000001</v>
      </c>
      <c r="I978" s="85" t="n">
        <v>97</v>
      </c>
      <c r="J978" s="87" t="n">
        <v>325.15</v>
      </c>
      <c r="K978" s="88" t="n">
        <v>0</v>
      </c>
      <c r="L978" s="84" t="n"/>
    </row>
    <row r="979">
      <c r="A979" s="83" t="n">
        <v>45668</v>
      </c>
      <c r="B979" s="84" t="inlineStr">
        <is>
          <t>Production</t>
        </is>
      </c>
      <c r="C979" s="84" t="inlineStr">
        <is>
          <t>Night</t>
        </is>
      </c>
      <c r="D979" s="85" t="n">
        <v>56</v>
      </c>
      <c r="E979" s="85" t="n">
        <v>55</v>
      </c>
      <c r="F979" s="85" t="n">
        <v>156</v>
      </c>
      <c r="G979" s="85" t="n">
        <v>154</v>
      </c>
      <c r="H979" s="86" t="n">
        <v>4.7</v>
      </c>
      <c r="I979" s="85" t="n">
        <v>61</v>
      </c>
      <c r="J979" s="87" t="n">
        <v>184.45</v>
      </c>
      <c r="K979" s="88" t="n">
        <v>0</v>
      </c>
      <c r="L979" s="84" t="n"/>
    </row>
    <row r="980">
      <c r="A980" s="83" t="n">
        <v>45670</v>
      </c>
      <c r="B980" s="84" t="inlineStr">
        <is>
          <t>Warehouse A</t>
        </is>
      </c>
      <c r="C980" s="84" t="inlineStr">
        <is>
          <t>Early</t>
        </is>
      </c>
      <c r="D980" s="85" t="n">
        <v>188</v>
      </c>
      <c r="E980" s="85" t="n">
        <v>180</v>
      </c>
      <c r="F980" s="85" t="n">
        <v>496</v>
      </c>
      <c r="G980" s="85" t="n">
        <v>488</v>
      </c>
      <c r="H980" s="86" t="n">
        <v>15.8</v>
      </c>
      <c r="I980" s="85" t="n">
        <v>194</v>
      </c>
      <c r="J980" s="87" t="n">
        <v>619.9</v>
      </c>
      <c r="K980" s="88" t="n">
        <v>0</v>
      </c>
      <c r="L980" s="84" t="n"/>
    </row>
    <row r="981">
      <c r="A981" s="83" t="n">
        <v>45670</v>
      </c>
      <c r="B981" s="84" t="inlineStr">
        <is>
          <t>Warehouse B</t>
        </is>
      </c>
      <c r="C981" s="84" t="inlineStr">
        <is>
          <t>Late</t>
        </is>
      </c>
      <c r="D981" s="85" t="n">
        <v>144</v>
      </c>
      <c r="E981" s="85" t="n">
        <v>139</v>
      </c>
      <c r="F981" s="85" t="n">
        <v>391</v>
      </c>
      <c r="G981" s="85" t="n">
        <v>387</v>
      </c>
      <c r="H981" s="86" t="n">
        <v>13</v>
      </c>
      <c r="I981" s="85" t="n">
        <v>146</v>
      </c>
      <c r="J981" s="87" t="n">
        <v>503.1</v>
      </c>
      <c r="K981" s="88" t="n">
        <v>0</v>
      </c>
      <c r="L981" s="84" t="n"/>
    </row>
    <row r="982">
      <c r="A982" s="83" t="n">
        <v>45670</v>
      </c>
      <c r="B982" s="84" t="inlineStr">
        <is>
          <t>Production</t>
        </is>
      </c>
      <c r="C982" s="84" t="inlineStr">
        <is>
          <t>Night</t>
        </is>
      </c>
      <c r="D982" s="85" t="n">
        <v>91</v>
      </c>
      <c r="E982" s="85" t="n">
        <v>91</v>
      </c>
      <c r="F982" s="85" t="n">
        <v>220</v>
      </c>
      <c r="G982" s="85" t="n">
        <v>217</v>
      </c>
      <c r="H982" s="86" t="n">
        <v>8</v>
      </c>
      <c r="I982" s="85" t="n">
        <v>92</v>
      </c>
      <c r="J982" s="87" t="n">
        <v>311.15</v>
      </c>
      <c r="K982" s="88" t="n">
        <v>0</v>
      </c>
      <c r="L982" s="84" t="n"/>
    </row>
    <row r="983">
      <c r="A983" s="83" t="n">
        <v>45671</v>
      </c>
      <c r="B983" s="84" t="inlineStr">
        <is>
          <t>Warehouse A</t>
        </is>
      </c>
      <c r="C983" s="84" t="inlineStr">
        <is>
          <t>Early</t>
        </is>
      </c>
      <c r="D983" s="85" t="n">
        <v>173</v>
      </c>
      <c r="E983" s="85" t="n">
        <v>172</v>
      </c>
      <c r="F983" s="85" t="n">
        <v>435</v>
      </c>
      <c r="G983" s="85" t="n">
        <v>428</v>
      </c>
      <c r="H983" s="86" t="n">
        <v>14</v>
      </c>
      <c r="I983" s="85" t="n">
        <v>185</v>
      </c>
      <c r="J983" s="87" t="n">
        <v>553.45</v>
      </c>
      <c r="K983" s="88" t="n">
        <v>0</v>
      </c>
      <c r="L983" s="84" t="n"/>
    </row>
    <row r="984">
      <c r="A984" s="83" t="n">
        <v>45671</v>
      </c>
      <c r="B984" s="84" t="inlineStr">
        <is>
          <t>Warehouse B</t>
        </is>
      </c>
      <c r="C984" s="84" t="inlineStr">
        <is>
          <t>Late</t>
        </is>
      </c>
      <c r="D984" s="85" t="n">
        <v>144</v>
      </c>
      <c r="E984" s="85" t="n">
        <v>138</v>
      </c>
      <c r="F984" s="85" t="n">
        <v>359</v>
      </c>
      <c r="G984" s="85" t="n">
        <v>354</v>
      </c>
      <c r="H984" s="86" t="n">
        <v>13.2</v>
      </c>
      <c r="I984" s="85" t="n">
        <v>139</v>
      </c>
      <c r="J984" s="87" t="n">
        <v>509.4</v>
      </c>
      <c r="K984" s="88" t="n">
        <v>0</v>
      </c>
      <c r="L984" s="84" t="n"/>
    </row>
    <row r="985">
      <c r="A985" s="83" t="n">
        <v>45671</v>
      </c>
      <c r="B985" s="84" t="inlineStr">
        <is>
          <t>Production</t>
        </is>
      </c>
      <c r="C985" s="84" t="inlineStr">
        <is>
          <t>Night</t>
        </is>
      </c>
      <c r="D985" s="85" t="n">
        <v>81</v>
      </c>
      <c r="E985" s="85" t="n">
        <v>78</v>
      </c>
      <c r="F985" s="85" t="n">
        <v>213</v>
      </c>
      <c r="G985" s="85" t="n">
        <v>211</v>
      </c>
      <c r="H985" s="86" t="n">
        <v>7.4</v>
      </c>
      <c r="I985" s="85" t="n">
        <v>87</v>
      </c>
      <c r="J985" s="87" t="n">
        <v>285.75</v>
      </c>
      <c r="K985" s="88" t="n">
        <v>0</v>
      </c>
      <c r="L985" s="84" t="n"/>
    </row>
    <row r="986">
      <c r="A986" s="83" t="n">
        <v>45672</v>
      </c>
      <c r="B986" s="84" t="inlineStr">
        <is>
          <t>Warehouse A</t>
        </is>
      </c>
      <c r="C986" s="84" t="inlineStr">
        <is>
          <t>Early</t>
        </is>
      </c>
      <c r="D986" s="85" t="n">
        <v>174</v>
      </c>
      <c r="E986" s="85" t="n">
        <v>165</v>
      </c>
      <c r="F986" s="85" t="n">
        <v>429</v>
      </c>
      <c r="G986" s="85" t="n">
        <v>426</v>
      </c>
      <c r="H986" s="86" t="n">
        <v>15.4</v>
      </c>
      <c r="I986" s="85" t="n">
        <v>180</v>
      </c>
      <c r="J986" s="87" t="n">
        <v>598.2</v>
      </c>
      <c r="K986" s="88" t="n">
        <v>0</v>
      </c>
      <c r="L986" s="84" t="n"/>
    </row>
    <row r="987">
      <c r="A987" s="83" t="n">
        <v>45672</v>
      </c>
      <c r="B987" s="84" t="inlineStr">
        <is>
          <t>Warehouse B</t>
        </is>
      </c>
      <c r="C987" s="84" t="inlineStr">
        <is>
          <t>Late</t>
        </is>
      </c>
      <c r="D987" s="85" t="n">
        <v>132</v>
      </c>
      <c r="E987" s="85" t="n">
        <v>126</v>
      </c>
      <c r="F987" s="85" t="n">
        <v>341</v>
      </c>
      <c r="G987" s="85" t="n">
        <v>337</v>
      </c>
      <c r="H987" s="86" t="n">
        <v>11.7</v>
      </c>
      <c r="I987" s="85" t="n">
        <v>135</v>
      </c>
      <c r="J987" s="87" t="n">
        <v>454.35</v>
      </c>
      <c r="K987" s="88" t="n">
        <v>1</v>
      </c>
      <c r="L987" s="84" t="n"/>
    </row>
    <row r="988">
      <c r="A988" s="83" t="n">
        <v>45672</v>
      </c>
      <c r="B988" s="84" t="inlineStr">
        <is>
          <t>Production</t>
        </is>
      </c>
      <c r="C988" s="84" t="inlineStr">
        <is>
          <t>Night</t>
        </is>
      </c>
      <c r="D988" s="85" t="n">
        <v>89</v>
      </c>
      <c r="E988" s="85" t="n">
        <v>87</v>
      </c>
      <c r="F988" s="85" t="n">
        <v>239</v>
      </c>
      <c r="G988" s="85" t="n">
        <v>236</v>
      </c>
      <c r="H988" s="86" t="n">
        <v>7.7</v>
      </c>
      <c r="I988" s="85" t="n">
        <v>85</v>
      </c>
      <c r="J988" s="87" t="n">
        <v>300.4</v>
      </c>
      <c r="K988" s="88" t="n">
        <v>0</v>
      </c>
      <c r="L988" s="84" t="n"/>
    </row>
    <row r="989">
      <c r="A989" s="83" t="n">
        <v>45673</v>
      </c>
      <c r="B989" s="84" t="inlineStr">
        <is>
          <t>Warehouse A</t>
        </is>
      </c>
      <c r="C989" s="84" t="inlineStr">
        <is>
          <t>Early</t>
        </is>
      </c>
      <c r="D989" s="85" t="n">
        <v>196</v>
      </c>
      <c r="E989" s="85" t="n">
        <v>194</v>
      </c>
      <c r="F989" s="85" t="n">
        <v>482</v>
      </c>
      <c r="G989" s="85" t="n">
        <v>476</v>
      </c>
      <c r="H989" s="86" t="n">
        <v>16.7</v>
      </c>
      <c r="I989" s="85" t="n">
        <v>180</v>
      </c>
      <c r="J989" s="87" t="n">
        <v>653.45</v>
      </c>
      <c r="K989" s="88" t="n">
        <v>0</v>
      </c>
      <c r="L989" s="84" t="n"/>
    </row>
    <row r="990">
      <c r="A990" s="83" t="n">
        <v>45673</v>
      </c>
      <c r="B990" s="84" t="inlineStr">
        <is>
          <t>Warehouse B</t>
        </is>
      </c>
      <c r="C990" s="84" t="inlineStr">
        <is>
          <t>Late</t>
        </is>
      </c>
      <c r="D990" s="85" t="n">
        <v>133</v>
      </c>
      <c r="E990" s="85" t="n">
        <v>127</v>
      </c>
      <c r="F990" s="85" t="n">
        <v>367</v>
      </c>
      <c r="G990" s="85" t="n">
        <v>360</v>
      </c>
      <c r="H990" s="86" t="n">
        <v>12</v>
      </c>
      <c r="I990" s="85" t="n">
        <v>135</v>
      </c>
      <c r="J990" s="87" t="n">
        <v>464.45</v>
      </c>
      <c r="K990" s="88" t="n">
        <v>0</v>
      </c>
      <c r="L990" s="84" t="n"/>
    </row>
    <row r="991">
      <c r="A991" s="83" t="n">
        <v>45673</v>
      </c>
      <c r="B991" s="84" t="inlineStr">
        <is>
          <t>Production</t>
        </is>
      </c>
      <c r="C991" s="84" t="inlineStr">
        <is>
          <t>Night</t>
        </is>
      </c>
      <c r="D991" s="85" t="n">
        <v>82</v>
      </c>
      <c r="E991" s="85" t="n">
        <v>77</v>
      </c>
      <c r="F991" s="85" t="n">
        <v>211</v>
      </c>
      <c r="G991" s="85" t="n">
        <v>210</v>
      </c>
      <c r="H991" s="86" t="n">
        <v>7.5</v>
      </c>
      <c r="I991" s="85" t="n">
        <v>85</v>
      </c>
      <c r="J991" s="87" t="n">
        <v>289.55</v>
      </c>
      <c r="K991" s="88" t="n">
        <v>0</v>
      </c>
      <c r="L991" s="84" t="n"/>
    </row>
    <row r="992">
      <c r="A992" s="83" t="n">
        <v>45674</v>
      </c>
      <c r="B992" s="84" t="inlineStr">
        <is>
          <t>Warehouse A</t>
        </is>
      </c>
      <c r="C992" s="84" t="inlineStr">
        <is>
          <t>Early</t>
        </is>
      </c>
      <c r="D992" s="85" t="n">
        <v>192</v>
      </c>
      <c r="E992" s="85" t="n">
        <v>183</v>
      </c>
      <c r="F992" s="85" t="n">
        <v>533</v>
      </c>
      <c r="G992" s="85" t="n">
        <v>526</v>
      </c>
      <c r="H992" s="86" t="n">
        <v>17.1</v>
      </c>
      <c r="I992" s="85" t="n">
        <v>187</v>
      </c>
      <c r="J992" s="87" t="n">
        <v>663.45</v>
      </c>
      <c r="K992" s="88" t="n">
        <v>1</v>
      </c>
      <c r="L992" s="84" t="n"/>
    </row>
    <row r="993">
      <c r="A993" s="83" t="n">
        <v>45674</v>
      </c>
      <c r="B993" s="84" t="inlineStr">
        <is>
          <t>Warehouse B</t>
        </is>
      </c>
      <c r="C993" s="84" t="inlineStr">
        <is>
          <t>Late</t>
        </is>
      </c>
      <c r="D993" s="85" t="n">
        <v>141</v>
      </c>
      <c r="E993" s="85" t="n">
        <v>133</v>
      </c>
      <c r="F993" s="85" t="n">
        <v>343</v>
      </c>
      <c r="G993" s="85" t="n">
        <v>340</v>
      </c>
      <c r="H993" s="86" t="n">
        <v>12.1</v>
      </c>
      <c r="I993" s="85" t="n">
        <v>140</v>
      </c>
      <c r="J993" s="87" t="n">
        <v>472.8</v>
      </c>
      <c r="K993" s="88" t="n">
        <v>0</v>
      </c>
      <c r="L993" s="84" t="n"/>
    </row>
    <row r="994">
      <c r="A994" s="83" t="n">
        <v>45674</v>
      </c>
      <c r="B994" s="84" t="inlineStr">
        <is>
          <t>Production</t>
        </is>
      </c>
      <c r="C994" s="84" t="inlineStr">
        <is>
          <t>Night</t>
        </is>
      </c>
      <c r="D994" s="85" t="n">
        <v>85</v>
      </c>
      <c r="E994" s="85" t="n">
        <v>79</v>
      </c>
      <c r="F994" s="85" t="n">
        <v>235</v>
      </c>
      <c r="G994" s="85" t="n">
        <v>230</v>
      </c>
      <c r="H994" s="86" t="n">
        <v>7.5</v>
      </c>
      <c r="I994" s="85" t="n">
        <v>88</v>
      </c>
      <c r="J994" s="87" t="n">
        <v>291.5</v>
      </c>
      <c r="K994" s="88" t="n">
        <v>0</v>
      </c>
      <c r="L994" s="84" t="n"/>
    </row>
    <row r="995">
      <c r="A995" s="83" t="n">
        <v>45675</v>
      </c>
      <c r="B995" s="84" t="inlineStr">
        <is>
          <t>Warehouse A</t>
        </is>
      </c>
      <c r="C995" s="84" t="inlineStr">
        <is>
          <t>Early</t>
        </is>
      </c>
      <c r="D995" s="85" t="n">
        <v>139</v>
      </c>
      <c r="E995" s="85" t="n">
        <v>133</v>
      </c>
      <c r="F995" s="85" t="n">
        <v>349</v>
      </c>
      <c r="G995" s="85" t="n">
        <v>346</v>
      </c>
      <c r="H995" s="86" t="n">
        <v>12.2</v>
      </c>
      <c r="I995" s="85" t="n">
        <v>129</v>
      </c>
      <c r="J995" s="87" t="n">
        <v>474.65</v>
      </c>
      <c r="K995" s="88" t="n">
        <v>0</v>
      </c>
      <c r="L995" s="84" t="n"/>
    </row>
    <row r="996">
      <c r="A996" s="83" t="n">
        <v>45675</v>
      </c>
      <c r="B996" s="84" t="inlineStr">
        <is>
          <t>Warehouse B</t>
        </is>
      </c>
      <c r="C996" s="84" t="inlineStr">
        <is>
          <t>Late</t>
        </is>
      </c>
      <c r="D996" s="85" t="n">
        <v>104</v>
      </c>
      <c r="E996" s="85" t="n">
        <v>103</v>
      </c>
      <c r="F996" s="85" t="n">
        <v>268</v>
      </c>
      <c r="G996" s="85" t="n">
        <v>266</v>
      </c>
      <c r="H996" s="86" t="n">
        <v>8.4</v>
      </c>
      <c r="I996" s="85" t="n">
        <v>97</v>
      </c>
      <c r="J996" s="87" t="n">
        <v>332.2</v>
      </c>
      <c r="K996" s="88" t="n">
        <v>0</v>
      </c>
      <c r="L996" s="84" t="n"/>
    </row>
    <row r="997">
      <c r="A997" s="83" t="n">
        <v>45675</v>
      </c>
      <c r="B997" s="84" t="inlineStr">
        <is>
          <t>Production</t>
        </is>
      </c>
      <c r="C997" s="84" t="inlineStr">
        <is>
          <t>Night</t>
        </is>
      </c>
      <c r="D997" s="85" t="n">
        <v>59</v>
      </c>
      <c r="E997" s="85" t="n">
        <v>58</v>
      </c>
      <c r="F997" s="85" t="n">
        <v>152</v>
      </c>
      <c r="G997" s="85" t="n">
        <v>148</v>
      </c>
      <c r="H997" s="86" t="n">
        <v>4.8</v>
      </c>
      <c r="I997" s="85" t="n">
        <v>61</v>
      </c>
      <c r="J997" s="87" t="n">
        <v>189.55</v>
      </c>
      <c r="K997" s="88" t="n">
        <v>0</v>
      </c>
      <c r="L997" s="84" t="n"/>
    </row>
    <row r="998">
      <c r="A998" s="83" t="n">
        <v>45677</v>
      </c>
      <c r="B998" s="84" t="inlineStr">
        <is>
          <t>Warehouse A</t>
        </is>
      </c>
      <c r="C998" s="84" t="inlineStr">
        <is>
          <t>Early</t>
        </is>
      </c>
      <c r="D998" s="85" t="n">
        <v>198</v>
      </c>
      <c r="E998" s="85" t="n">
        <v>193</v>
      </c>
      <c r="F998" s="85" t="n">
        <v>513</v>
      </c>
      <c r="G998" s="85" t="n">
        <v>508</v>
      </c>
      <c r="H998" s="86" t="n">
        <v>16.3</v>
      </c>
      <c r="I998" s="85" t="n">
        <v>194</v>
      </c>
      <c r="J998" s="87" t="n">
        <v>642.15</v>
      </c>
      <c r="K998" s="88" t="n">
        <v>0</v>
      </c>
      <c r="L998" s="84" t="n"/>
    </row>
    <row r="999">
      <c r="A999" s="83" t="n">
        <v>45677</v>
      </c>
      <c r="B999" s="84" t="inlineStr">
        <is>
          <t>Warehouse B</t>
        </is>
      </c>
      <c r="C999" s="84" t="inlineStr">
        <is>
          <t>Late</t>
        </is>
      </c>
      <c r="D999" s="85" t="n">
        <v>133</v>
      </c>
      <c r="E999" s="85" t="n">
        <v>132</v>
      </c>
      <c r="F999" s="85" t="n">
        <v>324</v>
      </c>
      <c r="G999" s="85" t="n">
        <v>319</v>
      </c>
      <c r="H999" s="86" t="n">
        <v>11.6</v>
      </c>
      <c r="I999" s="85" t="n">
        <v>146</v>
      </c>
      <c r="J999" s="87" t="n">
        <v>451.85</v>
      </c>
      <c r="K999" s="88" t="n">
        <v>0</v>
      </c>
      <c r="L999" s="84" t="n"/>
    </row>
    <row r="1000">
      <c r="A1000" s="83" t="n">
        <v>45677</v>
      </c>
      <c r="B1000" s="84" t="inlineStr">
        <is>
          <t>Production</t>
        </is>
      </c>
      <c r="C1000" s="84" t="inlineStr">
        <is>
          <t>Night</t>
        </is>
      </c>
      <c r="D1000" s="85" t="n">
        <v>90</v>
      </c>
      <c r="E1000" s="85" t="n">
        <v>85</v>
      </c>
      <c r="F1000" s="85" t="n">
        <v>243</v>
      </c>
      <c r="G1000" s="85" t="n">
        <v>239</v>
      </c>
      <c r="H1000" s="86" t="n">
        <v>8.1</v>
      </c>
      <c r="I1000" s="85" t="n">
        <v>92</v>
      </c>
      <c r="J1000" s="87" t="n">
        <v>313.65</v>
      </c>
      <c r="K1000" s="88" t="n">
        <v>0</v>
      </c>
      <c r="L1000" s="84" t="n"/>
    </row>
    <row r="1001">
      <c r="A1001" s="83" t="n">
        <v>45678</v>
      </c>
      <c r="B1001" s="84" t="inlineStr">
        <is>
          <t>Warehouse A</t>
        </is>
      </c>
      <c r="C1001" s="84" t="inlineStr">
        <is>
          <t>Early</t>
        </is>
      </c>
      <c r="D1001" s="85" t="n">
        <v>181</v>
      </c>
      <c r="E1001" s="85" t="n">
        <v>174</v>
      </c>
      <c r="F1001" s="85" t="n">
        <v>494</v>
      </c>
      <c r="G1001" s="85" t="n">
        <v>488</v>
      </c>
      <c r="H1001" s="86" t="n">
        <v>14.9</v>
      </c>
      <c r="I1001" s="85" t="n">
        <v>185</v>
      </c>
      <c r="J1001" s="87" t="n">
        <v>587</v>
      </c>
      <c r="K1001" s="88" t="n">
        <v>0</v>
      </c>
      <c r="L1001" s="84" t="n"/>
    </row>
    <row r="1002">
      <c r="A1002" s="83" t="n">
        <v>45678</v>
      </c>
      <c r="B1002" s="84" t="inlineStr">
        <is>
          <t>Warehouse B</t>
        </is>
      </c>
      <c r="C1002" s="84" t="inlineStr">
        <is>
          <t>Late</t>
        </is>
      </c>
      <c r="D1002" s="85" t="n">
        <v>141</v>
      </c>
      <c r="E1002" s="85" t="n">
        <v>136</v>
      </c>
      <c r="F1002" s="85" t="n">
        <v>339</v>
      </c>
      <c r="G1002" s="85" t="n">
        <v>335</v>
      </c>
      <c r="H1002" s="86" t="n">
        <v>12.5</v>
      </c>
      <c r="I1002" s="85" t="n">
        <v>139</v>
      </c>
      <c r="J1002" s="87" t="n">
        <v>485.4</v>
      </c>
      <c r="K1002" s="88" t="n">
        <v>0</v>
      </c>
      <c r="L1002" s="84" t="n"/>
    </row>
    <row r="1003">
      <c r="A1003" s="83" t="n">
        <v>45678</v>
      </c>
      <c r="B1003" s="84" t="inlineStr">
        <is>
          <t>Production</t>
        </is>
      </c>
      <c r="C1003" s="84" t="inlineStr">
        <is>
          <t>Night</t>
        </is>
      </c>
      <c r="D1003" s="85" t="n">
        <v>93</v>
      </c>
      <c r="E1003" s="85" t="n">
        <v>87</v>
      </c>
      <c r="F1003" s="85" t="n">
        <v>256</v>
      </c>
      <c r="G1003" s="85" t="n">
        <v>253</v>
      </c>
      <c r="H1003" s="86" t="n">
        <v>8.1</v>
      </c>
      <c r="I1003" s="85" t="n">
        <v>88</v>
      </c>
      <c r="J1003" s="87" t="n">
        <v>315.6</v>
      </c>
      <c r="K1003" s="88" t="n">
        <v>0</v>
      </c>
      <c r="L1003" s="84" t="n"/>
    </row>
    <row r="1004">
      <c r="A1004" s="83" t="n">
        <v>45679</v>
      </c>
      <c r="B1004" s="84" t="inlineStr">
        <is>
          <t>Warehouse A</t>
        </is>
      </c>
      <c r="C1004" s="84" t="inlineStr">
        <is>
          <t>Early</t>
        </is>
      </c>
      <c r="D1004" s="85" t="n">
        <v>187</v>
      </c>
      <c r="E1004" s="85" t="n">
        <v>181</v>
      </c>
      <c r="F1004" s="85" t="n">
        <v>470</v>
      </c>
      <c r="G1004" s="85" t="n">
        <v>466</v>
      </c>
      <c r="H1004" s="86" t="n">
        <v>15.1</v>
      </c>
      <c r="I1004" s="85" t="n">
        <v>180</v>
      </c>
      <c r="J1004" s="87" t="n">
        <v>597.2</v>
      </c>
      <c r="K1004" s="88" t="n">
        <v>0</v>
      </c>
      <c r="L1004" s="84" t="n"/>
    </row>
    <row r="1005">
      <c r="A1005" s="83" t="n">
        <v>45679</v>
      </c>
      <c r="B1005" s="84" t="inlineStr">
        <is>
          <t>Warehouse B</t>
        </is>
      </c>
      <c r="C1005" s="84" t="inlineStr">
        <is>
          <t>Late</t>
        </is>
      </c>
      <c r="D1005" s="85" t="n">
        <v>142</v>
      </c>
      <c r="E1005" s="85" t="n">
        <v>134</v>
      </c>
      <c r="F1005" s="85" t="n">
        <v>390</v>
      </c>
      <c r="G1005" s="85" t="n">
        <v>384</v>
      </c>
      <c r="H1005" s="86" t="n">
        <v>12</v>
      </c>
      <c r="I1005" s="85" t="n">
        <v>135</v>
      </c>
      <c r="J1005" s="87" t="n">
        <v>470.3</v>
      </c>
      <c r="K1005" s="88" t="n">
        <v>0</v>
      </c>
      <c r="L1005" s="84" t="n"/>
    </row>
    <row r="1006">
      <c r="A1006" s="83" t="n">
        <v>45679</v>
      </c>
      <c r="B1006" s="84" t="inlineStr">
        <is>
          <t>Production</t>
        </is>
      </c>
      <c r="C1006" s="84" t="inlineStr">
        <is>
          <t>Night</t>
        </is>
      </c>
      <c r="D1006" s="85" t="n">
        <v>88</v>
      </c>
      <c r="E1006" s="85" t="n">
        <v>86</v>
      </c>
      <c r="F1006" s="85" t="n">
        <v>231</v>
      </c>
      <c r="G1006" s="85" t="n">
        <v>229</v>
      </c>
      <c r="H1006" s="86" t="n">
        <v>7.2</v>
      </c>
      <c r="I1006" s="85" t="n">
        <v>85</v>
      </c>
      <c r="J1006" s="87" t="n">
        <v>284</v>
      </c>
      <c r="K1006" s="88" t="n">
        <v>0</v>
      </c>
      <c r="L1006" s="84" t="n"/>
    </row>
    <row r="1007">
      <c r="A1007" s="83" t="n">
        <v>45680</v>
      </c>
      <c r="B1007" s="84" t="inlineStr">
        <is>
          <t>Warehouse A</t>
        </is>
      </c>
      <c r="C1007" s="84" t="inlineStr">
        <is>
          <t>Early</t>
        </is>
      </c>
      <c r="D1007" s="85" t="n">
        <v>164</v>
      </c>
      <c r="E1007" s="85" t="n">
        <v>156</v>
      </c>
      <c r="F1007" s="85" t="n">
        <v>402</v>
      </c>
      <c r="G1007" s="85" t="n">
        <v>401</v>
      </c>
      <c r="H1007" s="86" t="n">
        <v>14.8</v>
      </c>
      <c r="I1007" s="85" t="n">
        <v>180</v>
      </c>
      <c r="J1007" s="87" t="n">
        <v>572.8</v>
      </c>
      <c r="K1007" s="88" t="n">
        <v>0</v>
      </c>
      <c r="L1007" s="84" t="n"/>
    </row>
    <row r="1008">
      <c r="A1008" s="83" t="n">
        <v>45680</v>
      </c>
      <c r="B1008" s="84" t="inlineStr">
        <is>
          <t>Warehouse B</t>
        </is>
      </c>
      <c r="C1008" s="84" t="inlineStr">
        <is>
          <t>Late</t>
        </is>
      </c>
      <c r="D1008" s="85" t="n">
        <v>133</v>
      </c>
      <c r="E1008" s="85" t="n">
        <v>130</v>
      </c>
      <c r="F1008" s="85" t="n">
        <v>335</v>
      </c>
      <c r="G1008" s="85" t="n">
        <v>330</v>
      </c>
      <c r="H1008" s="86" t="n">
        <v>11.4</v>
      </c>
      <c r="I1008" s="85" t="n">
        <v>135</v>
      </c>
      <c r="J1008" s="87" t="n">
        <v>445.55</v>
      </c>
      <c r="K1008" s="88" t="n">
        <v>0</v>
      </c>
      <c r="L1008" s="84" t="n"/>
    </row>
    <row r="1009">
      <c r="A1009" s="83" t="n">
        <v>45680</v>
      </c>
      <c r="B1009" s="84" t="inlineStr">
        <is>
          <t>Production</t>
        </is>
      </c>
      <c r="C1009" s="84" t="inlineStr">
        <is>
          <t>Night</t>
        </is>
      </c>
      <c r="D1009" s="85" t="n">
        <v>85</v>
      </c>
      <c r="E1009" s="85" t="n">
        <v>82</v>
      </c>
      <c r="F1009" s="85" t="n">
        <v>207</v>
      </c>
      <c r="G1009" s="85" t="n">
        <v>204</v>
      </c>
      <c r="H1009" s="86" t="n">
        <v>7.1</v>
      </c>
      <c r="I1009" s="85" t="n">
        <v>85</v>
      </c>
      <c r="J1009" s="87" t="n">
        <v>278.9</v>
      </c>
      <c r="K1009" s="88" t="n">
        <v>0</v>
      </c>
      <c r="L1009" s="84" t="n"/>
    </row>
    <row r="1010">
      <c r="A1010" s="83" t="n">
        <v>45681</v>
      </c>
      <c r="B1010" s="84" t="inlineStr">
        <is>
          <t>Warehouse A</t>
        </is>
      </c>
      <c r="C1010" s="84" t="inlineStr">
        <is>
          <t>Early</t>
        </is>
      </c>
      <c r="D1010" s="85" t="n">
        <v>201</v>
      </c>
      <c r="E1010" s="85" t="n">
        <v>197</v>
      </c>
      <c r="F1010" s="85" t="n">
        <v>507</v>
      </c>
      <c r="G1010" s="85" t="n">
        <v>498</v>
      </c>
      <c r="H1010" s="86" t="n">
        <v>16.9</v>
      </c>
      <c r="I1010" s="85" t="n">
        <v>187</v>
      </c>
      <c r="J1010" s="87" t="n">
        <v>663</v>
      </c>
      <c r="K1010" s="88" t="n">
        <v>0</v>
      </c>
      <c r="L1010" s="84" t="n"/>
    </row>
    <row r="1011">
      <c r="A1011" s="83" t="n">
        <v>45681</v>
      </c>
      <c r="B1011" s="84" t="inlineStr">
        <is>
          <t>Warehouse B</t>
        </is>
      </c>
      <c r="C1011" s="84" t="inlineStr">
        <is>
          <t>Late</t>
        </is>
      </c>
      <c r="D1011" s="85" t="n">
        <v>129</v>
      </c>
      <c r="E1011" s="85" t="n">
        <v>121</v>
      </c>
      <c r="F1011" s="85" t="n">
        <v>310</v>
      </c>
      <c r="G1011" s="85" t="n">
        <v>305</v>
      </c>
      <c r="H1011" s="86" t="n">
        <v>11.1</v>
      </c>
      <c r="I1011" s="85" t="n">
        <v>140</v>
      </c>
      <c r="J1011" s="87" t="n">
        <v>433.5</v>
      </c>
      <c r="K1011" s="88" t="n">
        <v>0</v>
      </c>
      <c r="L1011" s="84" t="n"/>
    </row>
    <row r="1012">
      <c r="A1012" s="83" t="n">
        <v>45681</v>
      </c>
      <c r="B1012" s="84" t="inlineStr">
        <is>
          <t>Production</t>
        </is>
      </c>
      <c r="C1012" s="84" t="inlineStr">
        <is>
          <t>Night</t>
        </is>
      </c>
      <c r="D1012" s="85" t="n">
        <v>88</v>
      </c>
      <c r="E1012" s="85" t="n">
        <v>83</v>
      </c>
      <c r="F1012" s="85" t="n">
        <v>215</v>
      </c>
      <c r="G1012" s="85" t="n">
        <v>214</v>
      </c>
      <c r="H1012" s="86" t="n">
        <v>7.9</v>
      </c>
      <c r="I1012" s="85" t="n">
        <v>88</v>
      </c>
      <c r="J1012" s="87" t="n">
        <v>306.05</v>
      </c>
      <c r="K1012" s="88" t="n">
        <v>0</v>
      </c>
      <c r="L1012" s="84" t="n"/>
    </row>
    <row r="1013">
      <c r="A1013" s="83" t="n">
        <v>45682</v>
      </c>
      <c r="B1013" s="84" t="inlineStr">
        <is>
          <t>Warehouse A</t>
        </is>
      </c>
      <c r="C1013" s="84" t="inlineStr">
        <is>
          <t>Early</t>
        </is>
      </c>
      <c r="D1013" s="85" t="n">
        <v>122</v>
      </c>
      <c r="E1013" s="85" t="n">
        <v>120</v>
      </c>
      <c r="F1013" s="85" t="n">
        <v>333</v>
      </c>
      <c r="G1013" s="85" t="n">
        <v>328</v>
      </c>
      <c r="H1013" s="86" t="n">
        <v>10.5</v>
      </c>
      <c r="I1013" s="85" t="n">
        <v>130</v>
      </c>
      <c r="J1013" s="87" t="n">
        <v>410.05</v>
      </c>
      <c r="K1013" s="88" t="n">
        <v>0</v>
      </c>
      <c r="L1013" s="84" t="n"/>
    </row>
    <row r="1014">
      <c r="A1014" s="83" t="n">
        <v>45682</v>
      </c>
      <c r="B1014" s="84" t="inlineStr">
        <is>
          <t>Warehouse B</t>
        </is>
      </c>
      <c r="C1014" s="84" t="inlineStr">
        <is>
          <t>Late</t>
        </is>
      </c>
      <c r="D1014" s="85" t="n">
        <v>98</v>
      </c>
      <c r="E1014" s="85" t="n">
        <v>95</v>
      </c>
      <c r="F1014" s="85" t="n">
        <v>253</v>
      </c>
      <c r="G1014" s="85" t="n">
        <v>249</v>
      </c>
      <c r="H1014" s="86" t="n">
        <v>8.9</v>
      </c>
      <c r="I1014" s="85" t="n">
        <v>97</v>
      </c>
      <c r="J1014" s="87" t="n">
        <v>344.05</v>
      </c>
      <c r="K1014" s="88" t="n">
        <v>0</v>
      </c>
      <c r="L1014" s="84" t="n"/>
    </row>
    <row r="1015">
      <c r="A1015" s="83" t="n">
        <v>45682</v>
      </c>
      <c r="B1015" s="84" t="inlineStr">
        <is>
          <t>Production</t>
        </is>
      </c>
      <c r="C1015" s="84" t="inlineStr">
        <is>
          <t>Night</t>
        </is>
      </c>
      <c r="D1015" s="85" t="n">
        <v>66</v>
      </c>
      <c r="E1015" s="85" t="n">
        <v>63</v>
      </c>
      <c r="F1015" s="85" t="n">
        <v>168</v>
      </c>
      <c r="G1015" s="85" t="n">
        <v>166</v>
      </c>
      <c r="H1015" s="86" t="n">
        <v>5.5</v>
      </c>
      <c r="I1015" s="85" t="n">
        <v>61</v>
      </c>
      <c r="J1015" s="87" t="n">
        <v>216.15</v>
      </c>
      <c r="K1015" s="88" t="n">
        <v>0</v>
      </c>
      <c r="L1015" s="84" t="n"/>
    </row>
    <row r="1016">
      <c r="A1016" s="83" t="n">
        <v>45684</v>
      </c>
      <c r="B1016" s="84" t="inlineStr">
        <is>
          <t>Warehouse A</t>
        </is>
      </c>
      <c r="C1016" s="84" t="inlineStr">
        <is>
          <t>Early</t>
        </is>
      </c>
      <c r="D1016" s="85" t="n">
        <v>198</v>
      </c>
      <c r="E1016" s="85" t="n">
        <v>192</v>
      </c>
      <c r="F1016" s="85" t="n">
        <v>531</v>
      </c>
      <c r="G1016" s="85" t="n">
        <v>522</v>
      </c>
      <c r="H1016" s="86" t="n">
        <v>18.2</v>
      </c>
      <c r="I1016" s="85" t="n">
        <v>195</v>
      </c>
      <c r="J1016" s="87" t="n">
        <v>702</v>
      </c>
      <c r="K1016" s="88" t="n">
        <v>0</v>
      </c>
      <c r="L1016" s="84" t="n"/>
    </row>
    <row r="1017">
      <c r="A1017" s="83" t="n">
        <v>45684</v>
      </c>
      <c r="B1017" s="84" t="inlineStr">
        <is>
          <t>Warehouse B</t>
        </is>
      </c>
      <c r="C1017" s="84" t="inlineStr">
        <is>
          <t>Late</t>
        </is>
      </c>
      <c r="D1017" s="85" t="n">
        <v>138</v>
      </c>
      <c r="E1017" s="85" t="n">
        <v>134</v>
      </c>
      <c r="F1017" s="85" t="n">
        <v>344</v>
      </c>
      <c r="G1017" s="85" t="n">
        <v>339</v>
      </c>
      <c r="H1017" s="86" t="n">
        <v>12.5</v>
      </c>
      <c r="I1017" s="85" t="n">
        <v>146</v>
      </c>
      <c r="J1017" s="87" t="n">
        <v>483.45</v>
      </c>
      <c r="K1017" s="88" t="n">
        <v>0</v>
      </c>
      <c r="L1017" s="84" t="n"/>
    </row>
    <row r="1018">
      <c r="A1018" s="83" t="n">
        <v>45684</v>
      </c>
      <c r="B1018" s="84" t="inlineStr">
        <is>
          <t>Production</t>
        </is>
      </c>
      <c r="C1018" s="84" t="inlineStr">
        <is>
          <t>Night</t>
        </is>
      </c>
      <c r="D1018" s="85" t="n">
        <v>84</v>
      </c>
      <c r="E1018" s="85" t="n">
        <v>80</v>
      </c>
      <c r="F1018" s="85" t="n">
        <v>204</v>
      </c>
      <c r="G1018" s="85" t="n">
        <v>200</v>
      </c>
      <c r="H1018" s="86" t="n">
        <v>7</v>
      </c>
      <c r="I1018" s="85" t="n">
        <v>92</v>
      </c>
      <c r="J1018" s="87" t="n">
        <v>275.1</v>
      </c>
      <c r="K1018" s="88" t="n">
        <v>0</v>
      </c>
      <c r="L1018" s="84" t="n"/>
    </row>
    <row r="1019">
      <c r="A1019" s="83" t="n">
        <v>45685</v>
      </c>
      <c r="B1019" s="84" t="inlineStr">
        <is>
          <t>Warehouse A</t>
        </is>
      </c>
      <c r="C1019" s="84" t="inlineStr">
        <is>
          <t>Early</t>
        </is>
      </c>
      <c r="D1019" s="85" t="n">
        <v>169</v>
      </c>
      <c r="E1019" s="85" t="n">
        <v>168</v>
      </c>
      <c r="F1019" s="85" t="n">
        <v>440</v>
      </c>
      <c r="G1019" s="85" t="n">
        <v>437</v>
      </c>
      <c r="H1019" s="86" t="n">
        <v>15.5</v>
      </c>
      <c r="I1019" s="85" t="n">
        <v>186</v>
      </c>
      <c r="J1019" s="87" t="n">
        <v>598.1</v>
      </c>
      <c r="K1019" s="88" t="n">
        <v>0</v>
      </c>
      <c r="L1019" s="84" t="n"/>
    </row>
    <row r="1020">
      <c r="A1020" s="83" t="n">
        <v>45685</v>
      </c>
      <c r="B1020" s="84" t="inlineStr">
        <is>
          <t>Warehouse B</t>
        </is>
      </c>
      <c r="C1020" s="84" t="inlineStr">
        <is>
          <t>Late</t>
        </is>
      </c>
      <c r="D1020" s="85" t="n">
        <v>132</v>
      </c>
      <c r="E1020" s="85" t="n">
        <v>131</v>
      </c>
      <c r="F1020" s="85" t="n">
        <v>357</v>
      </c>
      <c r="G1020" s="85" t="n">
        <v>354</v>
      </c>
      <c r="H1020" s="86" t="n">
        <v>11</v>
      </c>
      <c r="I1020" s="85" t="n">
        <v>139</v>
      </c>
      <c r="J1020" s="87" t="n">
        <v>432.3</v>
      </c>
      <c r="K1020" s="88" t="n">
        <v>0</v>
      </c>
      <c r="L1020" s="84" t="n"/>
    </row>
    <row r="1021">
      <c r="A1021" s="83" t="n">
        <v>45685</v>
      </c>
      <c r="B1021" s="84" t="inlineStr">
        <is>
          <t>Production</t>
        </is>
      </c>
      <c r="C1021" s="84" t="inlineStr">
        <is>
          <t>Night</t>
        </is>
      </c>
      <c r="D1021" s="85" t="n">
        <v>82</v>
      </c>
      <c r="E1021" s="85" t="n">
        <v>80</v>
      </c>
      <c r="F1021" s="85" t="n">
        <v>208</v>
      </c>
      <c r="G1021" s="85" t="n">
        <v>205</v>
      </c>
      <c r="H1021" s="86" t="n">
        <v>7.5</v>
      </c>
      <c r="I1021" s="85" t="n">
        <v>88</v>
      </c>
      <c r="J1021" s="87" t="n">
        <v>289.55</v>
      </c>
      <c r="K1021" s="88" t="n">
        <v>0</v>
      </c>
      <c r="L1021" s="84" t="n"/>
    </row>
    <row r="1022">
      <c r="A1022" s="83" t="n">
        <v>45686</v>
      </c>
      <c r="B1022" s="84" t="inlineStr">
        <is>
          <t>Warehouse A</t>
        </is>
      </c>
      <c r="C1022" s="84" t="inlineStr">
        <is>
          <t>Early</t>
        </is>
      </c>
      <c r="D1022" s="85" t="n">
        <v>196</v>
      </c>
      <c r="E1022" s="85" t="n">
        <v>192</v>
      </c>
      <c r="F1022" s="85" t="n">
        <v>483</v>
      </c>
      <c r="G1022" s="85" t="n">
        <v>477</v>
      </c>
      <c r="H1022" s="86" t="n">
        <v>16.9</v>
      </c>
      <c r="I1022" s="85" t="n">
        <v>180</v>
      </c>
      <c r="J1022" s="87" t="n">
        <v>659.75</v>
      </c>
      <c r="K1022" s="88" t="n">
        <v>0</v>
      </c>
      <c r="L1022" s="84" t="n"/>
    </row>
    <row r="1023">
      <c r="A1023" s="83" t="n">
        <v>45686</v>
      </c>
      <c r="B1023" s="84" t="inlineStr">
        <is>
          <t>Warehouse B</t>
        </is>
      </c>
      <c r="C1023" s="84" t="inlineStr">
        <is>
          <t>Late</t>
        </is>
      </c>
      <c r="D1023" s="85" t="n">
        <v>128</v>
      </c>
      <c r="E1023" s="85" t="n">
        <v>123</v>
      </c>
      <c r="F1023" s="85" t="n">
        <v>337</v>
      </c>
      <c r="G1023" s="85" t="n">
        <v>333</v>
      </c>
      <c r="H1023" s="86" t="n">
        <v>11.8</v>
      </c>
      <c r="I1023" s="85" t="n">
        <v>135</v>
      </c>
      <c r="J1023" s="87" t="n">
        <v>454.9</v>
      </c>
      <c r="K1023" s="88" t="n">
        <v>0</v>
      </c>
      <c r="L1023" s="84" t="n"/>
    </row>
    <row r="1024">
      <c r="A1024" s="83" t="n">
        <v>45686</v>
      </c>
      <c r="B1024" s="84" t="inlineStr">
        <is>
          <t>Production</t>
        </is>
      </c>
      <c r="C1024" s="84" t="inlineStr">
        <is>
          <t>Night</t>
        </is>
      </c>
      <c r="D1024" s="85" t="n">
        <v>80</v>
      </c>
      <c r="E1024" s="85" t="n">
        <v>77</v>
      </c>
      <c r="F1024" s="85" t="n">
        <v>209</v>
      </c>
      <c r="G1024" s="85" t="n">
        <v>209</v>
      </c>
      <c r="H1024" s="86" t="n">
        <v>6.5</v>
      </c>
      <c r="I1024" s="85" t="n">
        <v>85</v>
      </c>
      <c r="J1024" s="87" t="n">
        <v>256.75</v>
      </c>
      <c r="K1024" s="88" t="n">
        <v>0</v>
      </c>
      <c r="L1024" s="84" t="n"/>
    </row>
    <row r="1025">
      <c r="A1025" s="83" t="n">
        <v>45687</v>
      </c>
      <c r="B1025" s="84" t="inlineStr">
        <is>
          <t>Warehouse A</t>
        </is>
      </c>
      <c r="C1025" s="84" t="inlineStr">
        <is>
          <t>Early</t>
        </is>
      </c>
      <c r="D1025" s="85" t="n">
        <v>170</v>
      </c>
      <c r="E1025" s="85" t="n">
        <v>159</v>
      </c>
      <c r="F1025" s="85" t="n">
        <v>433</v>
      </c>
      <c r="G1025" s="85" t="n">
        <v>428</v>
      </c>
      <c r="H1025" s="86" t="n">
        <v>14.5</v>
      </c>
      <c r="I1025" s="85" t="n">
        <v>180</v>
      </c>
      <c r="J1025" s="87" t="n">
        <v>567.25</v>
      </c>
      <c r="K1025" s="88" t="n">
        <v>0</v>
      </c>
      <c r="L1025" s="84" t="n"/>
    </row>
    <row r="1026">
      <c r="A1026" s="83" t="n">
        <v>45687</v>
      </c>
      <c r="B1026" s="84" t="inlineStr">
        <is>
          <t>Warehouse B</t>
        </is>
      </c>
      <c r="C1026" s="84" t="inlineStr">
        <is>
          <t>Late</t>
        </is>
      </c>
      <c r="D1026" s="85" t="n">
        <v>148</v>
      </c>
      <c r="E1026" s="85" t="n">
        <v>144</v>
      </c>
      <c r="F1026" s="85" t="n">
        <v>378</v>
      </c>
      <c r="G1026" s="85" t="n">
        <v>375</v>
      </c>
      <c r="H1026" s="86" t="n">
        <v>13.2</v>
      </c>
      <c r="I1026" s="85" t="n">
        <v>135</v>
      </c>
      <c r="J1026" s="87" t="n">
        <v>512</v>
      </c>
      <c r="K1026" s="88" t="n">
        <v>0</v>
      </c>
      <c r="L1026" s="84" t="n"/>
    </row>
    <row r="1027">
      <c r="A1027" s="83" t="n">
        <v>45687</v>
      </c>
      <c r="B1027" s="84" t="inlineStr">
        <is>
          <t>Production</t>
        </is>
      </c>
      <c r="C1027" s="84" t="inlineStr">
        <is>
          <t>Night</t>
        </is>
      </c>
      <c r="D1027" s="85" t="n">
        <v>78</v>
      </c>
      <c r="E1027" s="85" t="n">
        <v>76</v>
      </c>
      <c r="F1027" s="85" t="n">
        <v>191</v>
      </c>
      <c r="G1027" s="85" t="n">
        <v>189</v>
      </c>
      <c r="H1027" s="86" t="n">
        <v>7.1</v>
      </c>
      <c r="I1027" s="85" t="n">
        <v>85</v>
      </c>
      <c r="J1027" s="87" t="n">
        <v>274.35</v>
      </c>
      <c r="K1027" s="88" t="n">
        <v>0</v>
      </c>
      <c r="L1027" s="84" t="n"/>
    </row>
    <row r="1028">
      <c r="A1028" s="83" t="n">
        <v>45688</v>
      </c>
      <c r="B1028" s="84" t="inlineStr">
        <is>
          <t>Warehouse A</t>
        </is>
      </c>
      <c r="C1028" s="84" t="inlineStr">
        <is>
          <t>Early</t>
        </is>
      </c>
      <c r="D1028" s="85" t="n">
        <v>195</v>
      </c>
      <c r="E1028" s="85" t="n">
        <v>187</v>
      </c>
      <c r="F1028" s="85" t="n">
        <v>494</v>
      </c>
      <c r="G1028" s="85" t="n">
        <v>488</v>
      </c>
      <c r="H1028" s="86" t="n">
        <v>17.7</v>
      </c>
      <c r="I1028" s="85" t="n">
        <v>187</v>
      </c>
      <c r="J1028" s="87" t="n">
        <v>684.3</v>
      </c>
      <c r="K1028" s="88" t="n">
        <v>0</v>
      </c>
      <c r="L1028" s="84" t="n"/>
    </row>
    <row r="1029">
      <c r="A1029" s="83" t="n">
        <v>45688</v>
      </c>
      <c r="B1029" s="84" t="inlineStr">
        <is>
          <t>Warehouse B</t>
        </is>
      </c>
      <c r="C1029" s="84" t="inlineStr">
        <is>
          <t>Late</t>
        </is>
      </c>
      <c r="D1029" s="85" t="n">
        <v>143</v>
      </c>
      <c r="E1029" s="85" t="n">
        <v>136</v>
      </c>
      <c r="F1029" s="85" t="n">
        <v>369</v>
      </c>
      <c r="G1029" s="85" t="n">
        <v>369</v>
      </c>
      <c r="H1029" s="86" t="n">
        <v>12.2</v>
      </c>
      <c r="I1029" s="85" t="n">
        <v>141</v>
      </c>
      <c r="J1029" s="87" t="n">
        <v>477.25</v>
      </c>
      <c r="K1029" s="88" t="n">
        <v>0</v>
      </c>
      <c r="L1029" s="84" t="n"/>
    </row>
    <row r="1030">
      <c r="A1030" s="83" t="n">
        <v>45688</v>
      </c>
      <c r="B1030" s="84" t="inlineStr">
        <is>
          <t>Production</t>
        </is>
      </c>
      <c r="C1030" s="84" t="inlineStr">
        <is>
          <t>Night</t>
        </is>
      </c>
      <c r="D1030" s="85" t="n">
        <v>95</v>
      </c>
      <c r="E1030" s="85" t="n">
        <v>92</v>
      </c>
      <c r="F1030" s="85" t="n">
        <v>260</v>
      </c>
      <c r="G1030" s="85" t="n">
        <v>257</v>
      </c>
      <c r="H1030" s="86" t="n">
        <v>8.199999999999999</v>
      </c>
      <c r="I1030" s="85" t="n">
        <v>89</v>
      </c>
      <c r="J1030" s="87" t="n">
        <v>320.05</v>
      </c>
      <c r="K1030" s="88" t="n">
        <v>0</v>
      </c>
      <c r="L1030" s="84" t="n"/>
    </row>
    <row r="1031">
      <c r="A1031" s="83" t="n">
        <v>45689</v>
      </c>
      <c r="B1031" s="84" t="inlineStr">
        <is>
          <t>Warehouse A</t>
        </is>
      </c>
      <c r="C1031" s="84" t="inlineStr">
        <is>
          <t>Early</t>
        </is>
      </c>
      <c r="D1031" s="85" t="n">
        <v>123</v>
      </c>
      <c r="E1031" s="85" t="n">
        <v>121</v>
      </c>
      <c r="F1031" s="85" t="n">
        <v>300</v>
      </c>
      <c r="G1031" s="85" t="n">
        <v>296</v>
      </c>
      <c r="H1031" s="86" t="n">
        <v>10.7</v>
      </c>
      <c r="I1031" s="85" t="n">
        <v>131</v>
      </c>
      <c r="J1031" s="87" t="n">
        <v>417</v>
      </c>
      <c r="K1031" s="88" t="n">
        <v>0</v>
      </c>
      <c r="L1031" s="84" t="n"/>
    </row>
    <row r="1032">
      <c r="A1032" s="83" t="n">
        <v>45689</v>
      </c>
      <c r="B1032" s="84" t="inlineStr">
        <is>
          <t>Warehouse B</t>
        </is>
      </c>
      <c r="C1032" s="84" t="inlineStr">
        <is>
          <t>Late</t>
        </is>
      </c>
      <c r="D1032" s="85" t="n">
        <v>90</v>
      </c>
      <c r="E1032" s="85" t="n">
        <v>88</v>
      </c>
      <c r="F1032" s="85" t="n">
        <v>237</v>
      </c>
      <c r="G1032" s="85" t="n">
        <v>235</v>
      </c>
      <c r="H1032" s="86" t="n">
        <v>8.199999999999999</v>
      </c>
      <c r="I1032" s="85" t="n">
        <v>98</v>
      </c>
      <c r="J1032" s="87" t="n">
        <v>316.8</v>
      </c>
      <c r="K1032" s="88" t="n">
        <v>0</v>
      </c>
      <c r="L1032" s="84" t="n"/>
    </row>
    <row r="1033">
      <c r="A1033" s="83" t="n">
        <v>45689</v>
      </c>
      <c r="B1033" s="84" t="inlineStr">
        <is>
          <t>Production</t>
        </is>
      </c>
      <c r="C1033" s="84" t="inlineStr">
        <is>
          <t>Night</t>
        </is>
      </c>
      <c r="D1033" s="85" t="n">
        <v>68</v>
      </c>
      <c r="E1033" s="85" t="n">
        <v>68</v>
      </c>
      <c r="F1033" s="85" t="n">
        <v>172</v>
      </c>
      <c r="G1033" s="85" t="n">
        <v>171</v>
      </c>
      <c r="H1033" s="86" t="n">
        <v>5.8</v>
      </c>
      <c r="I1033" s="85" t="n">
        <v>62</v>
      </c>
      <c r="J1033" s="87" t="n">
        <v>226.9</v>
      </c>
      <c r="K1033" s="88" t="n">
        <v>0</v>
      </c>
      <c r="L1033" s="84" t="n"/>
    </row>
    <row r="1034">
      <c r="A1034" s="83" t="n">
        <v>45691</v>
      </c>
      <c r="B1034" s="84" t="inlineStr">
        <is>
          <t>Warehouse A</t>
        </is>
      </c>
      <c r="C1034" s="84" t="inlineStr">
        <is>
          <t>Early</t>
        </is>
      </c>
      <c r="D1034" s="85" t="n">
        <v>182</v>
      </c>
      <c r="E1034" s="85" t="n">
        <v>179</v>
      </c>
      <c r="F1034" s="85" t="n">
        <v>457</v>
      </c>
      <c r="G1034" s="85" t="n">
        <v>448</v>
      </c>
      <c r="H1034" s="86" t="n">
        <v>15.2</v>
      </c>
      <c r="I1034" s="85" t="n">
        <v>197</v>
      </c>
      <c r="J1034" s="87" t="n">
        <v>597.1</v>
      </c>
      <c r="K1034" s="88" t="n">
        <v>0</v>
      </c>
      <c r="L1034" s="84" t="n"/>
    </row>
    <row r="1035">
      <c r="A1035" s="83" t="n">
        <v>45691</v>
      </c>
      <c r="B1035" s="84" t="inlineStr">
        <is>
          <t>Warehouse B</t>
        </is>
      </c>
      <c r="C1035" s="84" t="inlineStr">
        <is>
          <t>Late</t>
        </is>
      </c>
      <c r="D1035" s="85" t="n">
        <v>141</v>
      </c>
      <c r="E1035" s="85" t="n">
        <v>137</v>
      </c>
      <c r="F1035" s="85" t="n">
        <v>361</v>
      </c>
      <c r="G1035" s="85" t="n">
        <v>354</v>
      </c>
      <c r="H1035" s="86" t="n">
        <v>12.2</v>
      </c>
      <c r="I1035" s="85" t="n">
        <v>148</v>
      </c>
      <c r="J1035" s="87" t="n">
        <v>475.95</v>
      </c>
      <c r="K1035" s="88" t="n">
        <v>0</v>
      </c>
      <c r="L1035" s="84" t="n"/>
    </row>
    <row r="1036">
      <c r="A1036" s="83" t="n">
        <v>45691</v>
      </c>
      <c r="B1036" s="84" t="inlineStr">
        <is>
          <t>Production</t>
        </is>
      </c>
      <c r="C1036" s="84" t="inlineStr">
        <is>
          <t>Night</t>
        </is>
      </c>
      <c r="D1036" s="85" t="n">
        <v>91</v>
      </c>
      <c r="E1036" s="85" t="n">
        <v>87</v>
      </c>
      <c r="F1036" s="85" t="n">
        <v>246</v>
      </c>
      <c r="G1036" s="85" t="n">
        <v>243</v>
      </c>
      <c r="H1036" s="86" t="n">
        <v>8.300000000000001</v>
      </c>
      <c r="I1036" s="85" t="n">
        <v>93</v>
      </c>
      <c r="J1036" s="87" t="n">
        <v>320.6</v>
      </c>
      <c r="K1036" s="88" t="n">
        <v>0</v>
      </c>
      <c r="L1036" s="84" t="n"/>
    </row>
    <row r="1037">
      <c r="A1037" s="83" t="n">
        <v>45692</v>
      </c>
      <c r="B1037" s="84" t="inlineStr">
        <is>
          <t>Warehouse A</t>
        </is>
      </c>
      <c r="C1037" s="84" t="inlineStr">
        <is>
          <t>Early</t>
        </is>
      </c>
      <c r="D1037" s="85" t="n">
        <v>188</v>
      </c>
      <c r="E1037" s="85" t="n">
        <v>180</v>
      </c>
      <c r="F1037" s="85" t="n">
        <v>459</v>
      </c>
      <c r="G1037" s="85" t="n">
        <v>453</v>
      </c>
      <c r="H1037" s="86" t="n">
        <v>17.2</v>
      </c>
      <c r="I1037" s="85" t="n">
        <v>188</v>
      </c>
      <c r="J1037" s="87" t="n">
        <v>664</v>
      </c>
      <c r="K1037" s="88" t="n">
        <v>0</v>
      </c>
      <c r="L1037" s="84" t="n"/>
    </row>
    <row r="1038">
      <c r="A1038" s="83" t="n">
        <v>45692</v>
      </c>
      <c r="B1038" s="84" t="inlineStr">
        <is>
          <t>Warehouse B</t>
        </is>
      </c>
      <c r="C1038" s="84" t="inlineStr">
        <is>
          <t>Late</t>
        </is>
      </c>
      <c r="D1038" s="85" t="n">
        <v>146</v>
      </c>
      <c r="E1038" s="85" t="n">
        <v>144</v>
      </c>
      <c r="F1038" s="85" t="n">
        <v>390</v>
      </c>
      <c r="G1038" s="85" t="n">
        <v>385</v>
      </c>
      <c r="H1038" s="86" t="n">
        <v>13.2</v>
      </c>
      <c r="I1038" s="85" t="n">
        <v>141</v>
      </c>
      <c r="J1038" s="87" t="n">
        <v>510.7</v>
      </c>
      <c r="K1038" s="88" t="n">
        <v>0</v>
      </c>
      <c r="L1038" s="84" t="n"/>
    </row>
    <row r="1039">
      <c r="A1039" s="83" t="n">
        <v>45692</v>
      </c>
      <c r="B1039" s="84" t="inlineStr">
        <is>
          <t>Production</t>
        </is>
      </c>
      <c r="C1039" s="84" t="inlineStr">
        <is>
          <t>Night</t>
        </is>
      </c>
      <c r="D1039" s="85" t="n">
        <v>81</v>
      </c>
      <c r="E1039" s="85" t="n">
        <v>80</v>
      </c>
      <c r="F1039" s="85" t="n">
        <v>219</v>
      </c>
      <c r="G1039" s="85" t="n">
        <v>217</v>
      </c>
      <c r="H1039" s="86" t="n">
        <v>6.7</v>
      </c>
      <c r="I1039" s="85" t="n">
        <v>89</v>
      </c>
      <c r="J1039" s="87" t="n">
        <v>263.7</v>
      </c>
      <c r="K1039" s="88" t="n">
        <v>0</v>
      </c>
      <c r="L1039" s="84" t="n"/>
    </row>
    <row r="1040">
      <c r="A1040" s="83" t="n">
        <v>45693</v>
      </c>
      <c r="B1040" s="84" t="inlineStr">
        <is>
          <t>Warehouse A</t>
        </is>
      </c>
      <c r="C1040" s="84" t="inlineStr">
        <is>
          <t>Early</t>
        </is>
      </c>
      <c r="D1040" s="85" t="n">
        <v>188</v>
      </c>
      <c r="E1040" s="85" t="n">
        <v>179</v>
      </c>
      <c r="F1040" s="85" t="n">
        <v>477</v>
      </c>
      <c r="G1040" s="85" t="n">
        <v>471</v>
      </c>
      <c r="H1040" s="86" t="n">
        <v>15.4</v>
      </c>
      <c r="I1040" s="85" t="n">
        <v>182</v>
      </c>
      <c r="J1040" s="87" t="n">
        <v>607.3</v>
      </c>
      <c r="K1040" s="88" t="n">
        <v>0</v>
      </c>
      <c r="L1040" s="84" t="n"/>
    </row>
    <row r="1041">
      <c r="A1041" s="83" t="n">
        <v>45693</v>
      </c>
      <c r="B1041" s="84" t="inlineStr">
        <is>
          <t>Warehouse B</t>
        </is>
      </c>
      <c r="C1041" s="84" t="inlineStr">
        <is>
          <t>Late</t>
        </is>
      </c>
      <c r="D1041" s="85" t="n">
        <v>149</v>
      </c>
      <c r="E1041" s="85" t="n">
        <v>147</v>
      </c>
      <c r="F1041" s="85" t="n">
        <v>412</v>
      </c>
      <c r="G1041" s="85" t="n">
        <v>408</v>
      </c>
      <c r="H1041" s="86" t="n">
        <v>13</v>
      </c>
      <c r="I1041" s="85" t="n">
        <v>137</v>
      </c>
      <c r="J1041" s="87" t="n">
        <v>506.35</v>
      </c>
      <c r="K1041" s="88" t="n">
        <v>0</v>
      </c>
      <c r="L1041" s="84" t="n"/>
    </row>
    <row r="1042">
      <c r="A1042" s="83" t="n">
        <v>45693</v>
      </c>
      <c r="B1042" s="84" t="inlineStr">
        <is>
          <t>Production</t>
        </is>
      </c>
      <c r="C1042" s="84" t="inlineStr">
        <is>
          <t>Night</t>
        </is>
      </c>
      <c r="D1042" s="85" t="n">
        <v>84</v>
      </c>
      <c r="E1042" s="85" t="n">
        <v>81</v>
      </c>
      <c r="F1042" s="85" t="n">
        <v>220</v>
      </c>
      <c r="G1042" s="85" t="n">
        <v>217</v>
      </c>
      <c r="H1042" s="86" t="n">
        <v>6.9</v>
      </c>
      <c r="I1042" s="85" t="n">
        <v>86</v>
      </c>
      <c r="J1042" s="87" t="n">
        <v>271.95</v>
      </c>
      <c r="K1042" s="88" t="n">
        <v>0</v>
      </c>
      <c r="L1042" s="84" t="n"/>
    </row>
    <row r="1043">
      <c r="A1043" s="83" t="n">
        <v>45694</v>
      </c>
      <c r="B1043" s="84" t="inlineStr">
        <is>
          <t>Warehouse A</t>
        </is>
      </c>
      <c r="C1043" s="84" t="inlineStr">
        <is>
          <t>Early</t>
        </is>
      </c>
      <c r="D1043" s="85" t="n">
        <v>190</v>
      </c>
      <c r="E1043" s="85" t="n">
        <v>182</v>
      </c>
      <c r="F1043" s="85" t="n">
        <v>510</v>
      </c>
      <c r="G1043" s="85" t="n">
        <v>504</v>
      </c>
      <c r="H1043" s="86" t="n">
        <v>16.4</v>
      </c>
      <c r="I1043" s="85" t="n">
        <v>182</v>
      </c>
      <c r="J1043" s="87" t="n">
        <v>640.1</v>
      </c>
      <c r="K1043" s="88" t="n">
        <v>0</v>
      </c>
      <c r="L1043" s="84" t="n"/>
    </row>
    <row r="1044">
      <c r="A1044" s="83" t="n">
        <v>45694</v>
      </c>
      <c r="B1044" s="84" t="inlineStr">
        <is>
          <t>Warehouse B</t>
        </is>
      </c>
      <c r="C1044" s="84" t="inlineStr">
        <is>
          <t>Late</t>
        </is>
      </c>
      <c r="D1044" s="85" t="n">
        <v>142</v>
      </c>
      <c r="E1044" s="85" t="n">
        <v>135</v>
      </c>
      <c r="F1044" s="85" t="n">
        <v>373</v>
      </c>
      <c r="G1044" s="85" t="n">
        <v>366</v>
      </c>
      <c r="H1044" s="86" t="n">
        <v>12.3</v>
      </c>
      <c r="I1044" s="85" t="n">
        <v>137</v>
      </c>
      <c r="J1044" s="87" t="n">
        <v>479.75</v>
      </c>
      <c r="K1044" s="88" t="n">
        <v>0</v>
      </c>
      <c r="L1044" s="84" t="n"/>
    </row>
    <row r="1045">
      <c r="A1045" s="83" t="n">
        <v>45694</v>
      </c>
      <c r="B1045" s="84" t="inlineStr">
        <is>
          <t>Production</t>
        </is>
      </c>
      <c r="C1045" s="84" t="inlineStr">
        <is>
          <t>Night</t>
        </is>
      </c>
      <c r="D1045" s="85" t="n">
        <v>86</v>
      </c>
      <c r="E1045" s="85" t="n">
        <v>82</v>
      </c>
      <c r="F1045" s="85" t="n">
        <v>240</v>
      </c>
      <c r="G1045" s="85" t="n">
        <v>238</v>
      </c>
      <c r="H1045" s="86" t="n">
        <v>7.3</v>
      </c>
      <c r="I1045" s="85" t="n">
        <v>86</v>
      </c>
      <c r="J1045" s="87" t="n">
        <v>285.85</v>
      </c>
      <c r="K1045" s="88" t="n">
        <v>0</v>
      </c>
      <c r="L1045" s="84" t="n"/>
    </row>
    <row r="1046">
      <c r="A1046" s="83" t="n">
        <v>45695</v>
      </c>
      <c r="B1046" s="84" t="inlineStr">
        <is>
          <t>Warehouse A</t>
        </is>
      </c>
      <c r="C1046" s="84" t="inlineStr">
        <is>
          <t>Early</t>
        </is>
      </c>
      <c r="D1046" s="85" t="n">
        <v>208</v>
      </c>
      <c r="E1046" s="85" t="n">
        <v>201</v>
      </c>
      <c r="F1046" s="85" t="n">
        <v>503</v>
      </c>
      <c r="G1046" s="85" t="n">
        <v>498</v>
      </c>
      <c r="H1046" s="86" t="n">
        <v>17.1</v>
      </c>
      <c r="I1046" s="85" t="n">
        <v>190</v>
      </c>
      <c r="J1046" s="87" t="n">
        <v>673.85</v>
      </c>
      <c r="K1046" s="88" t="n">
        <v>0</v>
      </c>
      <c r="L1046" s="84" t="n"/>
    </row>
    <row r="1047">
      <c r="A1047" s="83" t="n">
        <v>45695</v>
      </c>
      <c r="B1047" s="84" t="inlineStr">
        <is>
          <t>Warehouse B</t>
        </is>
      </c>
      <c r="C1047" s="84" t="inlineStr">
        <is>
          <t>Late</t>
        </is>
      </c>
      <c r="D1047" s="85" t="n">
        <v>149</v>
      </c>
      <c r="E1047" s="85" t="n">
        <v>148</v>
      </c>
      <c r="F1047" s="85" t="n">
        <v>378</v>
      </c>
      <c r="G1047" s="85" t="n">
        <v>374</v>
      </c>
      <c r="H1047" s="86" t="n">
        <v>13.5</v>
      </c>
      <c r="I1047" s="85" t="n">
        <v>142</v>
      </c>
      <c r="J1047" s="87" t="n">
        <v>522.1</v>
      </c>
      <c r="K1047" s="88" t="n">
        <v>0</v>
      </c>
      <c r="L1047" s="84" t="n"/>
    </row>
    <row r="1048">
      <c r="A1048" s="83" t="n">
        <v>45695</v>
      </c>
      <c r="B1048" s="84" t="inlineStr">
        <is>
          <t>Production</t>
        </is>
      </c>
      <c r="C1048" s="84" t="inlineStr">
        <is>
          <t>Night</t>
        </is>
      </c>
      <c r="D1048" s="85" t="n">
        <v>87</v>
      </c>
      <c r="E1048" s="85" t="n">
        <v>83</v>
      </c>
      <c r="F1048" s="85" t="n">
        <v>217</v>
      </c>
      <c r="G1048" s="85" t="n">
        <v>216</v>
      </c>
      <c r="H1048" s="86" t="n">
        <v>7.3</v>
      </c>
      <c r="I1048" s="85" t="n">
        <v>90</v>
      </c>
      <c r="J1048" s="87" t="n">
        <v>286.5</v>
      </c>
      <c r="K1048" s="88" t="n">
        <v>0</v>
      </c>
      <c r="L1048" s="84" t="n"/>
    </row>
    <row r="1049">
      <c r="A1049" s="83" t="n">
        <v>45696</v>
      </c>
      <c r="B1049" s="84" t="inlineStr">
        <is>
          <t>Warehouse A</t>
        </is>
      </c>
      <c r="C1049" s="84" t="inlineStr">
        <is>
          <t>Early</t>
        </is>
      </c>
      <c r="D1049" s="85" t="n">
        <v>142</v>
      </c>
      <c r="E1049" s="85" t="n">
        <v>139</v>
      </c>
      <c r="F1049" s="85" t="n">
        <v>360</v>
      </c>
      <c r="G1049" s="85" t="n">
        <v>356</v>
      </c>
      <c r="H1049" s="86" t="n">
        <v>13.1</v>
      </c>
      <c r="I1049" s="85" t="n">
        <v>131</v>
      </c>
      <c r="J1049" s="87" t="n">
        <v>504.95</v>
      </c>
      <c r="K1049" s="88" t="n">
        <v>0</v>
      </c>
      <c r="L1049" s="84" t="n"/>
    </row>
    <row r="1050">
      <c r="A1050" s="83" t="n">
        <v>45696</v>
      </c>
      <c r="B1050" s="84" t="inlineStr">
        <is>
          <t>Warehouse B</t>
        </is>
      </c>
      <c r="C1050" s="84" t="inlineStr">
        <is>
          <t>Late</t>
        </is>
      </c>
      <c r="D1050" s="85" t="n">
        <v>98</v>
      </c>
      <c r="E1050" s="85" t="n">
        <v>96</v>
      </c>
      <c r="F1050" s="85" t="n">
        <v>271</v>
      </c>
      <c r="G1050" s="85" t="n">
        <v>266</v>
      </c>
      <c r="H1050" s="86" t="n">
        <v>8.699999999999999</v>
      </c>
      <c r="I1050" s="85" t="n">
        <v>98</v>
      </c>
      <c r="J1050" s="87" t="n">
        <v>337.75</v>
      </c>
      <c r="K1050" s="88" t="n">
        <v>0</v>
      </c>
      <c r="L1050" s="84" t="n"/>
    </row>
    <row r="1051">
      <c r="A1051" s="83" t="n">
        <v>45696</v>
      </c>
      <c r="B1051" s="84" t="inlineStr">
        <is>
          <t>Production</t>
        </is>
      </c>
      <c r="C1051" s="84" t="inlineStr">
        <is>
          <t>Night</t>
        </is>
      </c>
      <c r="D1051" s="85" t="n">
        <v>63</v>
      </c>
      <c r="E1051" s="85" t="n">
        <v>62</v>
      </c>
      <c r="F1051" s="85" t="n">
        <v>161</v>
      </c>
      <c r="G1051" s="85" t="n">
        <v>159</v>
      </c>
      <c r="H1051" s="86" t="n">
        <v>5.4</v>
      </c>
      <c r="I1051" s="85" t="n">
        <v>62</v>
      </c>
      <c r="J1051" s="87" t="n">
        <v>211.05</v>
      </c>
      <c r="K1051" s="88" t="n">
        <v>0</v>
      </c>
      <c r="L1051" s="84" t="n"/>
    </row>
    <row r="1052">
      <c r="A1052" s="83" t="n">
        <v>45698</v>
      </c>
      <c r="B1052" s="84" t="inlineStr">
        <is>
          <t>Warehouse A</t>
        </is>
      </c>
      <c r="C1052" s="84" t="inlineStr">
        <is>
          <t>Early</t>
        </is>
      </c>
      <c r="D1052" s="85" t="n">
        <v>181</v>
      </c>
      <c r="E1052" s="85" t="n">
        <v>174</v>
      </c>
      <c r="F1052" s="85" t="n">
        <v>471</v>
      </c>
      <c r="G1052" s="85" t="n">
        <v>464</v>
      </c>
      <c r="H1052" s="86" t="n">
        <v>15</v>
      </c>
      <c r="I1052" s="85" t="n">
        <v>197</v>
      </c>
      <c r="J1052" s="87" t="n">
        <v>590.15</v>
      </c>
      <c r="K1052" s="88" t="n">
        <v>0</v>
      </c>
      <c r="L1052" s="84" t="n"/>
    </row>
    <row r="1053">
      <c r="A1053" s="83" t="n">
        <v>45698</v>
      </c>
      <c r="B1053" s="84" t="inlineStr">
        <is>
          <t>Warehouse B</t>
        </is>
      </c>
      <c r="C1053" s="84" t="inlineStr">
        <is>
          <t>Late</t>
        </is>
      </c>
      <c r="D1053" s="85" t="n">
        <v>151</v>
      </c>
      <c r="E1053" s="85" t="n">
        <v>144</v>
      </c>
      <c r="F1053" s="85" t="n">
        <v>392</v>
      </c>
      <c r="G1053" s="85" t="n">
        <v>389</v>
      </c>
      <c r="H1053" s="86" t="n">
        <v>12.4</v>
      </c>
      <c r="I1053" s="85" t="n">
        <v>148</v>
      </c>
      <c r="J1053" s="87" t="n">
        <v>488.75</v>
      </c>
      <c r="K1053" s="88" t="n">
        <v>0</v>
      </c>
      <c r="L1053" s="84" t="n"/>
    </row>
    <row r="1054">
      <c r="A1054" s="83" t="n">
        <v>45698</v>
      </c>
      <c r="B1054" s="84" t="inlineStr">
        <is>
          <t>Production</t>
        </is>
      </c>
      <c r="C1054" s="84" t="inlineStr">
        <is>
          <t>Night</t>
        </is>
      </c>
      <c r="D1054" s="85" t="n">
        <v>99</v>
      </c>
      <c r="E1054" s="85" t="n">
        <v>94</v>
      </c>
      <c r="F1054" s="85" t="n">
        <v>239</v>
      </c>
      <c r="G1054" s="85" t="n">
        <v>236</v>
      </c>
      <c r="H1054" s="86" t="n">
        <v>8</v>
      </c>
      <c r="I1054" s="85" t="n">
        <v>93</v>
      </c>
      <c r="J1054" s="87" t="n">
        <v>316.35</v>
      </c>
      <c r="K1054" s="88" t="n">
        <v>0</v>
      </c>
      <c r="L1054" s="84" t="n"/>
    </row>
    <row r="1055">
      <c r="A1055" s="83" t="n">
        <v>45699</v>
      </c>
      <c r="B1055" s="84" t="inlineStr">
        <is>
          <t>Warehouse A</t>
        </is>
      </c>
      <c r="C1055" s="84" t="inlineStr">
        <is>
          <t>Early</t>
        </is>
      </c>
      <c r="D1055" s="85" t="n">
        <v>178</v>
      </c>
      <c r="E1055" s="85" t="n">
        <v>172</v>
      </c>
      <c r="F1055" s="85" t="n">
        <v>487</v>
      </c>
      <c r="G1055" s="85" t="n">
        <v>480</v>
      </c>
      <c r="H1055" s="86" t="n">
        <v>16.2</v>
      </c>
      <c r="I1055" s="85" t="n">
        <v>188</v>
      </c>
      <c r="J1055" s="87" t="n">
        <v>626</v>
      </c>
      <c r="K1055" s="88" t="n">
        <v>0</v>
      </c>
      <c r="L1055" s="84" t="n"/>
    </row>
    <row r="1056">
      <c r="A1056" s="83" t="n">
        <v>45699</v>
      </c>
      <c r="B1056" s="84" t="inlineStr">
        <is>
          <t>Warehouse B</t>
        </is>
      </c>
      <c r="C1056" s="84" t="inlineStr">
        <is>
          <t>Late</t>
        </is>
      </c>
      <c r="D1056" s="85" t="n">
        <v>129</v>
      </c>
      <c r="E1056" s="85" t="n">
        <v>126</v>
      </c>
      <c r="F1056" s="85" t="n">
        <v>320</v>
      </c>
      <c r="G1056" s="85" t="n">
        <v>315</v>
      </c>
      <c r="H1056" s="86" t="n">
        <v>10.7</v>
      </c>
      <c r="I1056" s="85" t="n">
        <v>141</v>
      </c>
      <c r="J1056" s="87" t="n">
        <v>420.9</v>
      </c>
      <c r="K1056" s="88" t="n">
        <v>0</v>
      </c>
      <c r="L1056" s="84" t="n"/>
    </row>
    <row r="1057">
      <c r="A1057" s="83" t="n">
        <v>45699</v>
      </c>
      <c r="B1057" s="84" t="inlineStr">
        <is>
          <t>Production</t>
        </is>
      </c>
      <c r="C1057" s="84" t="inlineStr">
        <is>
          <t>Night</t>
        </is>
      </c>
      <c r="D1057" s="85" t="n">
        <v>85</v>
      </c>
      <c r="E1057" s="85" t="n">
        <v>83</v>
      </c>
      <c r="F1057" s="85" t="n">
        <v>222</v>
      </c>
      <c r="G1057" s="85" t="n">
        <v>218</v>
      </c>
      <c r="H1057" s="86" t="n">
        <v>7.6</v>
      </c>
      <c r="I1057" s="85" t="n">
        <v>89</v>
      </c>
      <c r="J1057" s="87" t="n">
        <v>294.65</v>
      </c>
      <c r="K1057" s="88" t="n">
        <v>0</v>
      </c>
      <c r="L1057" s="84" t="n"/>
    </row>
    <row r="1058">
      <c r="A1058" s="83" t="n">
        <v>45700</v>
      </c>
      <c r="B1058" s="84" t="inlineStr">
        <is>
          <t>Warehouse A</t>
        </is>
      </c>
      <c r="C1058" s="84" t="inlineStr">
        <is>
          <t>Early</t>
        </is>
      </c>
      <c r="D1058" s="85" t="n">
        <v>187</v>
      </c>
      <c r="E1058" s="85" t="n">
        <v>175</v>
      </c>
      <c r="F1058" s="85" t="n">
        <v>462</v>
      </c>
      <c r="G1058" s="85" t="n">
        <v>458</v>
      </c>
      <c r="H1058" s="86" t="n">
        <v>17.2</v>
      </c>
      <c r="I1058" s="85" t="n">
        <v>182</v>
      </c>
      <c r="J1058" s="87" t="n">
        <v>663.35</v>
      </c>
      <c r="K1058" s="88" t="n">
        <v>0</v>
      </c>
      <c r="L1058" s="84" t="n"/>
    </row>
    <row r="1059">
      <c r="A1059" s="83" t="n">
        <v>45700</v>
      </c>
      <c r="B1059" s="84" t="inlineStr">
        <is>
          <t>Warehouse B</t>
        </is>
      </c>
      <c r="C1059" s="84" t="inlineStr">
        <is>
          <t>Late</t>
        </is>
      </c>
      <c r="D1059" s="85" t="n">
        <v>147</v>
      </c>
      <c r="E1059" s="85" t="n">
        <v>140</v>
      </c>
      <c r="F1059" s="85" t="n">
        <v>409</v>
      </c>
      <c r="G1059" s="85" t="n">
        <v>404</v>
      </c>
      <c r="H1059" s="86" t="n">
        <v>12.2</v>
      </c>
      <c r="I1059" s="85" t="n">
        <v>137</v>
      </c>
      <c r="J1059" s="87" t="n">
        <v>479.85</v>
      </c>
      <c r="K1059" s="88" t="n">
        <v>0</v>
      </c>
      <c r="L1059" s="84" t="n"/>
    </row>
    <row r="1060">
      <c r="A1060" s="83" t="n">
        <v>45700</v>
      </c>
      <c r="B1060" s="84" t="inlineStr">
        <is>
          <t>Production</t>
        </is>
      </c>
      <c r="C1060" s="84" t="inlineStr">
        <is>
          <t>Night</t>
        </is>
      </c>
      <c r="D1060" s="85" t="n">
        <v>94</v>
      </c>
      <c r="E1060" s="85" t="n">
        <v>89</v>
      </c>
      <c r="F1060" s="85" t="n">
        <v>255</v>
      </c>
      <c r="G1060" s="85" t="n">
        <v>252</v>
      </c>
      <c r="H1060" s="86" t="n">
        <v>8.199999999999999</v>
      </c>
      <c r="I1060" s="85" t="n">
        <v>86</v>
      </c>
      <c r="J1060" s="87" t="n">
        <v>319.4</v>
      </c>
      <c r="K1060" s="88" t="n">
        <v>0</v>
      </c>
      <c r="L1060" s="84" t="n"/>
    </row>
    <row r="1061">
      <c r="A1061" s="83" t="n">
        <v>45701</v>
      </c>
      <c r="B1061" s="84" t="inlineStr">
        <is>
          <t>Warehouse A</t>
        </is>
      </c>
      <c r="C1061" s="84" t="inlineStr">
        <is>
          <t>Early</t>
        </is>
      </c>
      <c r="D1061" s="85" t="n">
        <v>187</v>
      </c>
      <c r="E1061" s="85" t="n">
        <v>178</v>
      </c>
      <c r="F1061" s="85" t="n">
        <v>460</v>
      </c>
      <c r="G1061" s="85" t="n">
        <v>454</v>
      </c>
      <c r="H1061" s="86" t="n">
        <v>16.9</v>
      </c>
      <c r="I1061" s="85" t="n">
        <v>182</v>
      </c>
      <c r="J1061" s="87" t="n">
        <v>653.9</v>
      </c>
      <c r="K1061" s="88" t="n">
        <v>0</v>
      </c>
      <c r="L1061" s="84" t="n"/>
    </row>
    <row r="1062">
      <c r="A1062" s="83" t="n">
        <v>45701</v>
      </c>
      <c r="B1062" s="84" t="inlineStr">
        <is>
          <t>Warehouse B</t>
        </is>
      </c>
      <c r="C1062" s="84" t="inlineStr">
        <is>
          <t>Late</t>
        </is>
      </c>
      <c r="D1062" s="85" t="n">
        <v>131</v>
      </c>
      <c r="E1062" s="85" t="n">
        <v>125</v>
      </c>
      <c r="F1062" s="85" t="n">
        <v>358</v>
      </c>
      <c r="G1062" s="85" t="n">
        <v>354</v>
      </c>
      <c r="H1062" s="86" t="n">
        <v>12</v>
      </c>
      <c r="I1062" s="85" t="n">
        <v>137</v>
      </c>
      <c r="J1062" s="87" t="n">
        <v>463.15</v>
      </c>
      <c r="K1062" s="88" t="n">
        <v>0</v>
      </c>
      <c r="L1062" s="84" t="n"/>
    </row>
    <row r="1063">
      <c r="A1063" s="83" t="n">
        <v>45701</v>
      </c>
      <c r="B1063" s="84" t="inlineStr">
        <is>
          <t>Production</t>
        </is>
      </c>
      <c r="C1063" s="84" t="inlineStr">
        <is>
          <t>Night</t>
        </is>
      </c>
      <c r="D1063" s="85" t="n">
        <v>85</v>
      </c>
      <c r="E1063" s="85" t="n">
        <v>83</v>
      </c>
      <c r="F1063" s="85" t="n">
        <v>213</v>
      </c>
      <c r="G1063" s="85" t="n">
        <v>209</v>
      </c>
      <c r="H1063" s="86" t="n">
        <v>7.2</v>
      </c>
      <c r="I1063" s="85" t="n">
        <v>86</v>
      </c>
      <c r="J1063" s="87" t="n">
        <v>282.05</v>
      </c>
      <c r="K1063" s="88" t="n">
        <v>0</v>
      </c>
      <c r="L1063" s="84" t="n"/>
    </row>
    <row r="1064">
      <c r="A1064" s="83" t="n">
        <v>45702</v>
      </c>
      <c r="B1064" s="84" t="inlineStr">
        <is>
          <t>Warehouse A</t>
        </is>
      </c>
      <c r="C1064" s="84" t="inlineStr">
        <is>
          <t>Early</t>
        </is>
      </c>
      <c r="D1064" s="85" t="n">
        <v>175</v>
      </c>
      <c r="E1064" s="85" t="n">
        <v>170</v>
      </c>
      <c r="F1064" s="85" t="n">
        <v>478</v>
      </c>
      <c r="G1064" s="85" t="n">
        <v>474</v>
      </c>
      <c r="H1064" s="86" t="n">
        <v>15.1</v>
      </c>
      <c r="I1064" s="85" t="n">
        <v>190</v>
      </c>
      <c r="J1064" s="87" t="n">
        <v>589.4</v>
      </c>
      <c r="K1064" s="88" t="n">
        <v>0</v>
      </c>
      <c r="L1064" s="84" t="n"/>
    </row>
    <row r="1065">
      <c r="A1065" s="83" t="n">
        <v>45702</v>
      </c>
      <c r="B1065" s="84" t="inlineStr">
        <is>
          <t>Warehouse B</t>
        </is>
      </c>
      <c r="C1065" s="84" t="inlineStr">
        <is>
          <t>Late</t>
        </is>
      </c>
      <c r="D1065" s="85" t="n">
        <v>141</v>
      </c>
      <c r="E1065" s="85" t="n">
        <v>136</v>
      </c>
      <c r="F1065" s="85" t="n">
        <v>347</v>
      </c>
      <c r="G1065" s="85" t="n">
        <v>343</v>
      </c>
      <c r="H1065" s="86" t="n">
        <v>12.7</v>
      </c>
      <c r="I1065" s="85" t="n">
        <v>142</v>
      </c>
      <c r="J1065" s="87" t="n">
        <v>491.7</v>
      </c>
      <c r="K1065" s="88" t="n">
        <v>0</v>
      </c>
      <c r="L1065" s="84" t="n"/>
    </row>
    <row r="1066">
      <c r="A1066" s="83" t="n">
        <v>45702</v>
      </c>
      <c r="B1066" s="84" t="inlineStr">
        <is>
          <t>Production</t>
        </is>
      </c>
      <c r="C1066" s="84" t="inlineStr">
        <is>
          <t>Night</t>
        </is>
      </c>
      <c r="D1066" s="85" t="n">
        <v>95</v>
      </c>
      <c r="E1066" s="85" t="n">
        <v>91</v>
      </c>
      <c r="F1066" s="85" t="n">
        <v>260</v>
      </c>
      <c r="G1066" s="85" t="n">
        <v>256</v>
      </c>
      <c r="H1066" s="86" t="n">
        <v>7.7</v>
      </c>
      <c r="I1066" s="85" t="n">
        <v>90</v>
      </c>
      <c r="J1066" s="87" t="n">
        <v>304.3</v>
      </c>
      <c r="K1066" s="88" t="n">
        <v>0</v>
      </c>
      <c r="L1066" s="84" t="n"/>
    </row>
    <row r="1067">
      <c r="A1067" s="83" t="n">
        <v>45703</v>
      </c>
      <c r="B1067" s="84" t="inlineStr">
        <is>
          <t>Warehouse A</t>
        </is>
      </c>
      <c r="C1067" s="84" t="inlineStr">
        <is>
          <t>Early</t>
        </is>
      </c>
      <c r="D1067" s="85" t="n">
        <v>119</v>
      </c>
      <c r="E1067" s="85" t="n">
        <v>116</v>
      </c>
      <c r="F1067" s="85" t="n">
        <v>314</v>
      </c>
      <c r="G1067" s="85" t="n">
        <v>310</v>
      </c>
      <c r="H1067" s="86" t="n">
        <v>9.800000000000001</v>
      </c>
      <c r="I1067" s="85" t="n">
        <v>131</v>
      </c>
      <c r="J1067" s="87" t="n">
        <v>386.05</v>
      </c>
      <c r="K1067" s="88" t="n">
        <v>0</v>
      </c>
      <c r="L1067" s="84" t="n"/>
    </row>
    <row r="1068">
      <c r="A1068" s="83" t="n">
        <v>45703</v>
      </c>
      <c r="B1068" s="84" t="inlineStr">
        <is>
          <t>Warehouse B</t>
        </is>
      </c>
      <c r="C1068" s="84" t="inlineStr">
        <is>
          <t>Late</t>
        </is>
      </c>
      <c r="D1068" s="85" t="n">
        <v>97</v>
      </c>
      <c r="E1068" s="85" t="n">
        <v>92</v>
      </c>
      <c r="F1068" s="85" t="n">
        <v>236</v>
      </c>
      <c r="G1068" s="85" t="n">
        <v>235</v>
      </c>
      <c r="H1068" s="86" t="n">
        <v>7.9</v>
      </c>
      <c r="I1068" s="85" t="n">
        <v>99</v>
      </c>
      <c r="J1068" s="87" t="n">
        <v>311.9</v>
      </c>
      <c r="K1068" s="88" t="n">
        <v>0</v>
      </c>
      <c r="L1068" s="84" t="n"/>
    </row>
    <row r="1069">
      <c r="A1069" s="83" t="n">
        <v>45703</v>
      </c>
      <c r="B1069" s="84" t="inlineStr">
        <is>
          <t>Production</t>
        </is>
      </c>
      <c r="C1069" s="84" t="inlineStr">
        <is>
          <t>Night</t>
        </is>
      </c>
      <c r="D1069" s="85" t="n">
        <v>58</v>
      </c>
      <c r="E1069" s="85" t="n">
        <v>57</v>
      </c>
      <c r="F1069" s="85" t="n">
        <v>161</v>
      </c>
      <c r="G1069" s="85" t="n">
        <v>160</v>
      </c>
      <c r="H1069" s="86" t="n">
        <v>5</v>
      </c>
      <c r="I1069" s="85" t="n">
        <v>62</v>
      </c>
      <c r="J1069" s="87" t="n">
        <v>195.2</v>
      </c>
      <c r="K1069" s="88" t="n">
        <v>0</v>
      </c>
      <c r="L1069" s="84" t="n"/>
    </row>
    <row r="1070">
      <c r="A1070" s="83" t="n">
        <v>45705</v>
      </c>
      <c r="B1070" s="84" t="inlineStr">
        <is>
          <t>Warehouse A</t>
        </is>
      </c>
      <c r="C1070" s="84" t="inlineStr">
        <is>
          <t>Early</t>
        </is>
      </c>
      <c r="D1070" s="85" t="n">
        <v>215</v>
      </c>
      <c r="E1070" s="85" t="n">
        <v>210</v>
      </c>
      <c r="F1070" s="85" t="n">
        <v>592</v>
      </c>
      <c r="G1070" s="85" t="n">
        <v>584</v>
      </c>
      <c r="H1070" s="86" t="n">
        <v>19.2</v>
      </c>
      <c r="I1070" s="85" t="n">
        <v>197</v>
      </c>
      <c r="J1070" s="87" t="n">
        <v>744.55</v>
      </c>
      <c r="K1070" s="88" t="n">
        <v>0</v>
      </c>
      <c r="L1070" s="84" t="n"/>
    </row>
    <row r="1071">
      <c r="A1071" s="83" t="n">
        <v>45705</v>
      </c>
      <c r="B1071" s="84" t="inlineStr">
        <is>
          <t>Warehouse B</t>
        </is>
      </c>
      <c r="C1071" s="84" t="inlineStr">
        <is>
          <t>Late</t>
        </is>
      </c>
      <c r="D1071" s="85" t="n">
        <v>157</v>
      </c>
      <c r="E1071" s="85" t="n">
        <v>150</v>
      </c>
      <c r="F1071" s="85" t="n">
        <v>401</v>
      </c>
      <c r="G1071" s="85" t="n">
        <v>399</v>
      </c>
      <c r="H1071" s="86" t="n">
        <v>13.1</v>
      </c>
      <c r="I1071" s="85" t="n">
        <v>148</v>
      </c>
      <c r="J1071" s="87" t="n">
        <v>514.7</v>
      </c>
      <c r="K1071" s="88" t="n">
        <v>0</v>
      </c>
      <c r="L1071" s="84" t="n"/>
    </row>
    <row r="1072">
      <c r="A1072" s="83" t="n">
        <v>45705</v>
      </c>
      <c r="B1072" s="84" t="inlineStr">
        <is>
          <t>Production</t>
        </is>
      </c>
      <c r="C1072" s="84" t="inlineStr">
        <is>
          <t>Night</t>
        </is>
      </c>
      <c r="D1072" s="85" t="n">
        <v>92</v>
      </c>
      <c r="E1072" s="85" t="n">
        <v>90</v>
      </c>
      <c r="F1072" s="85" t="n">
        <v>256</v>
      </c>
      <c r="G1072" s="85" t="n">
        <v>254</v>
      </c>
      <c r="H1072" s="86" t="n">
        <v>8</v>
      </c>
      <c r="I1072" s="85" t="n">
        <v>93</v>
      </c>
      <c r="J1072" s="87" t="n">
        <v>311.8</v>
      </c>
      <c r="K1072" s="88" t="n">
        <v>0</v>
      </c>
      <c r="L1072" s="84" t="n"/>
    </row>
    <row r="1073">
      <c r="A1073" s="83" t="n">
        <v>45706</v>
      </c>
      <c r="B1073" s="84" t="inlineStr">
        <is>
          <t>Warehouse A</t>
        </is>
      </c>
      <c r="C1073" s="84" t="inlineStr">
        <is>
          <t>Early</t>
        </is>
      </c>
      <c r="D1073" s="85" t="n">
        <v>191</v>
      </c>
      <c r="E1073" s="85" t="n">
        <v>181</v>
      </c>
      <c r="F1073" s="85" t="n">
        <v>531</v>
      </c>
      <c r="G1073" s="85" t="n">
        <v>525</v>
      </c>
      <c r="H1073" s="86" t="n">
        <v>16.8</v>
      </c>
      <c r="I1073" s="85" t="n">
        <v>188</v>
      </c>
      <c r="J1073" s="87" t="n">
        <v>653.35</v>
      </c>
      <c r="K1073" s="88" t="n">
        <v>0</v>
      </c>
      <c r="L1073" s="84" t="n"/>
    </row>
    <row r="1074">
      <c r="A1074" s="83" t="n">
        <v>45706</v>
      </c>
      <c r="B1074" s="84" t="inlineStr">
        <is>
          <t>Warehouse B</t>
        </is>
      </c>
      <c r="C1074" s="84" t="inlineStr">
        <is>
          <t>Late</t>
        </is>
      </c>
      <c r="D1074" s="85" t="n">
        <v>146</v>
      </c>
      <c r="E1074" s="85" t="n">
        <v>145</v>
      </c>
      <c r="F1074" s="85" t="n">
        <v>405</v>
      </c>
      <c r="G1074" s="85" t="n">
        <v>399</v>
      </c>
      <c r="H1074" s="86" t="n">
        <v>12.8</v>
      </c>
      <c r="I1074" s="85" t="n">
        <v>141</v>
      </c>
      <c r="J1074" s="87" t="n">
        <v>498.1</v>
      </c>
      <c r="K1074" s="88" t="n">
        <v>0</v>
      </c>
      <c r="L1074" s="84" t="n"/>
    </row>
    <row r="1075">
      <c r="A1075" s="83" t="n">
        <v>45706</v>
      </c>
      <c r="B1075" s="84" t="inlineStr">
        <is>
          <t>Production</t>
        </is>
      </c>
      <c r="C1075" s="84" t="inlineStr">
        <is>
          <t>Night</t>
        </is>
      </c>
      <c r="D1075" s="85" t="n">
        <v>95</v>
      </c>
      <c r="E1075" s="85" t="n">
        <v>95</v>
      </c>
      <c r="F1075" s="85" t="n">
        <v>251</v>
      </c>
      <c r="G1075" s="85" t="n">
        <v>248</v>
      </c>
      <c r="H1075" s="86" t="n">
        <v>7.8</v>
      </c>
      <c r="I1075" s="85" t="n">
        <v>89</v>
      </c>
      <c r="J1075" s="87" t="n">
        <v>307.45</v>
      </c>
      <c r="K1075" s="88" t="n">
        <v>0</v>
      </c>
      <c r="L1075" s="84" t="n"/>
    </row>
    <row r="1076">
      <c r="A1076" s="83" t="n">
        <v>45707</v>
      </c>
      <c r="B1076" s="84" t="inlineStr">
        <is>
          <t>Warehouse A</t>
        </is>
      </c>
      <c r="C1076" s="84" t="inlineStr">
        <is>
          <t>Early</t>
        </is>
      </c>
      <c r="D1076" s="85" t="n">
        <v>199</v>
      </c>
      <c r="E1076" s="85" t="n">
        <v>190</v>
      </c>
      <c r="F1076" s="85" t="n">
        <v>497</v>
      </c>
      <c r="G1076" s="85" t="n">
        <v>487</v>
      </c>
      <c r="H1076" s="86" t="n">
        <v>17</v>
      </c>
      <c r="I1076" s="85" t="n">
        <v>183</v>
      </c>
      <c r="J1076" s="87" t="n">
        <v>664.85</v>
      </c>
      <c r="K1076" s="88" t="n">
        <v>0</v>
      </c>
      <c r="L1076" s="84" t="n"/>
    </row>
    <row r="1077">
      <c r="A1077" s="83" t="n">
        <v>45707</v>
      </c>
      <c r="B1077" s="84" t="inlineStr">
        <is>
          <t>Warehouse B</t>
        </is>
      </c>
      <c r="C1077" s="84" t="inlineStr">
        <is>
          <t>Late</t>
        </is>
      </c>
      <c r="D1077" s="85" t="n">
        <v>150</v>
      </c>
      <c r="E1077" s="85" t="n">
        <v>142</v>
      </c>
      <c r="F1077" s="85" t="n">
        <v>367</v>
      </c>
      <c r="G1077" s="85" t="n">
        <v>365</v>
      </c>
      <c r="H1077" s="86" t="n">
        <v>12.3</v>
      </c>
      <c r="I1077" s="85" t="n">
        <v>137</v>
      </c>
      <c r="J1077" s="87" t="n">
        <v>484.95</v>
      </c>
      <c r="K1077" s="88" t="n">
        <v>0</v>
      </c>
      <c r="L1077" s="84" t="n"/>
    </row>
    <row r="1078">
      <c r="A1078" s="83" t="n">
        <v>45707</v>
      </c>
      <c r="B1078" s="84" t="inlineStr">
        <is>
          <t>Production</t>
        </is>
      </c>
      <c r="C1078" s="84" t="inlineStr">
        <is>
          <t>Night</t>
        </is>
      </c>
      <c r="D1078" s="85" t="n">
        <v>84</v>
      </c>
      <c r="E1078" s="85" t="n">
        <v>82</v>
      </c>
      <c r="F1078" s="85" t="n">
        <v>234</v>
      </c>
      <c r="G1078" s="85" t="n">
        <v>231</v>
      </c>
      <c r="H1078" s="86" t="n">
        <v>7.5</v>
      </c>
      <c r="I1078" s="85" t="n">
        <v>86</v>
      </c>
      <c r="J1078" s="87" t="n">
        <v>290.85</v>
      </c>
      <c r="K1078" s="88" t="n">
        <v>0</v>
      </c>
      <c r="L1078" s="84" t="n"/>
    </row>
    <row r="1079">
      <c r="A1079" s="83" t="n">
        <v>45708</v>
      </c>
      <c r="B1079" s="84" t="inlineStr">
        <is>
          <t>Warehouse A</t>
        </is>
      </c>
      <c r="C1079" s="84" t="inlineStr">
        <is>
          <t>Early</t>
        </is>
      </c>
      <c r="D1079" s="85" t="n">
        <v>194</v>
      </c>
      <c r="E1079" s="85" t="n">
        <v>188</v>
      </c>
      <c r="F1079" s="85" t="n">
        <v>535</v>
      </c>
      <c r="G1079" s="85" t="n">
        <v>531</v>
      </c>
      <c r="H1079" s="86" t="n">
        <v>15.8</v>
      </c>
      <c r="I1079" s="85" t="n">
        <v>183</v>
      </c>
      <c r="J1079" s="87" t="n">
        <v>623.8</v>
      </c>
      <c r="K1079" s="88" t="n">
        <v>0</v>
      </c>
      <c r="L1079" s="84" t="n"/>
    </row>
    <row r="1080">
      <c r="A1080" s="83" t="n">
        <v>45708</v>
      </c>
      <c r="B1080" s="84" t="inlineStr">
        <is>
          <t>Warehouse B</t>
        </is>
      </c>
      <c r="C1080" s="84" t="inlineStr">
        <is>
          <t>Late</t>
        </is>
      </c>
      <c r="D1080" s="85" t="n">
        <v>147</v>
      </c>
      <c r="E1080" s="85" t="n">
        <v>142</v>
      </c>
      <c r="F1080" s="85" t="n">
        <v>355</v>
      </c>
      <c r="G1080" s="85" t="n">
        <v>349</v>
      </c>
      <c r="H1080" s="86" t="n">
        <v>12</v>
      </c>
      <c r="I1080" s="85" t="n">
        <v>137</v>
      </c>
      <c r="J1080" s="87" t="n">
        <v>473.55</v>
      </c>
      <c r="K1080" s="88" t="n">
        <v>0</v>
      </c>
      <c r="L1080" s="84" t="n"/>
    </row>
    <row r="1081">
      <c r="A1081" s="83" t="n">
        <v>45708</v>
      </c>
      <c r="B1081" s="84" t="inlineStr">
        <is>
          <t>Production</t>
        </is>
      </c>
      <c r="C1081" s="84" t="inlineStr">
        <is>
          <t>Night</t>
        </is>
      </c>
      <c r="D1081" s="85" t="n">
        <v>94</v>
      </c>
      <c r="E1081" s="85" t="n">
        <v>89</v>
      </c>
      <c r="F1081" s="85" t="n">
        <v>257</v>
      </c>
      <c r="G1081" s="85" t="n">
        <v>254</v>
      </c>
      <c r="H1081" s="86" t="n">
        <v>7.9</v>
      </c>
      <c r="I1081" s="85" t="n">
        <v>86</v>
      </c>
      <c r="J1081" s="87" t="n">
        <v>309.95</v>
      </c>
      <c r="K1081" s="88" t="n">
        <v>0</v>
      </c>
      <c r="L1081" s="84" t="n"/>
    </row>
    <row r="1082">
      <c r="A1082" s="83" t="n">
        <v>45709</v>
      </c>
      <c r="B1082" s="84" t="inlineStr">
        <is>
          <t>Warehouse A</t>
        </is>
      </c>
      <c r="C1082" s="84" t="inlineStr">
        <is>
          <t>Early</t>
        </is>
      </c>
      <c r="D1082" s="85" t="n">
        <v>202</v>
      </c>
      <c r="E1082" s="85" t="n">
        <v>198</v>
      </c>
      <c r="F1082" s="85" t="n">
        <v>526</v>
      </c>
      <c r="G1082" s="85" t="n">
        <v>516</v>
      </c>
      <c r="H1082" s="86" t="n">
        <v>17.7</v>
      </c>
      <c r="I1082" s="85" t="n">
        <v>190</v>
      </c>
      <c r="J1082" s="87" t="n">
        <v>688.85</v>
      </c>
      <c r="K1082" s="88" t="n">
        <v>0</v>
      </c>
      <c r="L1082" s="84" t="n"/>
    </row>
    <row r="1083">
      <c r="A1083" s="83" t="n">
        <v>45709</v>
      </c>
      <c r="B1083" s="84" t="inlineStr">
        <is>
          <t>Warehouse B</t>
        </is>
      </c>
      <c r="C1083" s="84" t="inlineStr">
        <is>
          <t>Late</t>
        </is>
      </c>
      <c r="D1083" s="85" t="n">
        <v>151</v>
      </c>
      <c r="E1083" s="85" t="n">
        <v>146</v>
      </c>
      <c r="F1083" s="85" t="n">
        <v>364</v>
      </c>
      <c r="G1083" s="85" t="n">
        <v>358</v>
      </c>
      <c r="H1083" s="86" t="n">
        <v>13.8</v>
      </c>
      <c r="I1083" s="85" t="n">
        <v>143</v>
      </c>
      <c r="J1083" s="87" t="n">
        <v>532.85</v>
      </c>
      <c r="K1083" s="88" t="n">
        <v>0</v>
      </c>
      <c r="L1083" s="84" t="n"/>
    </row>
    <row r="1084">
      <c r="A1084" s="83" t="n">
        <v>45709</v>
      </c>
      <c r="B1084" s="84" t="inlineStr">
        <is>
          <t>Production</t>
        </is>
      </c>
      <c r="C1084" s="84" t="inlineStr">
        <is>
          <t>Night</t>
        </is>
      </c>
      <c r="D1084" s="85" t="n">
        <v>92</v>
      </c>
      <c r="E1084" s="85" t="n">
        <v>89</v>
      </c>
      <c r="F1084" s="85" t="n">
        <v>236</v>
      </c>
      <c r="G1084" s="85" t="n">
        <v>233</v>
      </c>
      <c r="H1084" s="86" t="n">
        <v>7.8</v>
      </c>
      <c r="I1084" s="85" t="n">
        <v>90</v>
      </c>
      <c r="J1084" s="87" t="n">
        <v>305.5</v>
      </c>
      <c r="K1084" s="88" t="n">
        <v>0</v>
      </c>
      <c r="L1084" s="84" t="n"/>
    </row>
    <row r="1085">
      <c r="A1085" s="83" t="n">
        <v>45710</v>
      </c>
      <c r="B1085" s="84" t="inlineStr">
        <is>
          <t>Warehouse A</t>
        </is>
      </c>
      <c r="C1085" s="84" t="inlineStr">
        <is>
          <t>Early</t>
        </is>
      </c>
      <c r="D1085" s="85" t="n">
        <v>121</v>
      </c>
      <c r="E1085" s="85" t="n">
        <v>118</v>
      </c>
      <c r="F1085" s="85" t="n">
        <v>337</v>
      </c>
      <c r="G1085" s="85" t="n">
        <v>335</v>
      </c>
      <c r="H1085" s="86" t="n">
        <v>10</v>
      </c>
      <c r="I1085" s="85" t="n">
        <v>132</v>
      </c>
      <c r="J1085" s="87" t="n">
        <v>393.65</v>
      </c>
      <c r="K1085" s="88" t="n">
        <v>0</v>
      </c>
      <c r="L1085" s="84" t="n"/>
    </row>
    <row r="1086">
      <c r="A1086" s="83" t="n">
        <v>45710</v>
      </c>
      <c r="B1086" s="84" t="inlineStr">
        <is>
          <t>Warehouse B</t>
        </is>
      </c>
      <c r="C1086" s="84" t="inlineStr">
        <is>
          <t>Late</t>
        </is>
      </c>
      <c r="D1086" s="85" t="n">
        <v>106</v>
      </c>
      <c r="E1086" s="85" t="n">
        <v>101</v>
      </c>
      <c r="F1086" s="85" t="n">
        <v>268</v>
      </c>
      <c r="G1086" s="85" t="n">
        <v>263</v>
      </c>
      <c r="H1086" s="86" t="n">
        <v>9.1</v>
      </c>
      <c r="I1086" s="85" t="n">
        <v>99</v>
      </c>
      <c r="J1086" s="87" t="n">
        <v>355.55</v>
      </c>
      <c r="K1086" s="88" t="n">
        <v>0</v>
      </c>
      <c r="L1086" s="84" t="n"/>
    </row>
    <row r="1087">
      <c r="A1087" s="83" t="n">
        <v>45710</v>
      </c>
      <c r="B1087" s="84" t="inlineStr">
        <is>
          <t>Production</t>
        </is>
      </c>
      <c r="C1087" s="84" t="inlineStr">
        <is>
          <t>Night</t>
        </is>
      </c>
      <c r="D1087" s="85" t="n">
        <v>59</v>
      </c>
      <c r="E1087" s="85" t="n">
        <v>56</v>
      </c>
      <c r="F1087" s="85" t="n">
        <v>160</v>
      </c>
      <c r="G1087" s="85" t="n">
        <v>157</v>
      </c>
      <c r="H1087" s="86" t="n">
        <v>5.3</v>
      </c>
      <c r="I1087" s="85" t="n">
        <v>62</v>
      </c>
      <c r="J1087" s="87" t="n">
        <v>205.3</v>
      </c>
      <c r="K1087" s="88" t="n">
        <v>0</v>
      </c>
      <c r="L1087" s="84" t="n"/>
    </row>
    <row r="1088">
      <c r="A1088" s="83" t="n">
        <v>45712</v>
      </c>
      <c r="B1088" s="84" t="inlineStr">
        <is>
          <t>Warehouse A</t>
        </is>
      </c>
      <c r="C1088" s="84" t="inlineStr">
        <is>
          <t>Early</t>
        </is>
      </c>
      <c r="D1088" s="85" t="n">
        <v>185</v>
      </c>
      <c r="E1088" s="85" t="n">
        <v>184</v>
      </c>
      <c r="F1088" s="85" t="n">
        <v>509</v>
      </c>
      <c r="G1088" s="85" t="n">
        <v>499</v>
      </c>
      <c r="H1088" s="86" t="n">
        <v>16.5</v>
      </c>
      <c r="I1088" s="85" t="n">
        <v>197</v>
      </c>
      <c r="J1088" s="87" t="n">
        <v>640</v>
      </c>
      <c r="K1088" s="88" t="n">
        <v>0</v>
      </c>
      <c r="L1088" s="84" t="n"/>
    </row>
    <row r="1089">
      <c r="A1089" s="83" t="n">
        <v>45712</v>
      </c>
      <c r="B1089" s="84" t="inlineStr">
        <is>
          <t>Warehouse B</t>
        </is>
      </c>
      <c r="C1089" s="84" t="inlineStr">
        <is>
          <t>Late</t>
        </is>
      </c>
      <c r="D1089" s="85" t="n">
        <v>161</v>
      </c>
      <c r="E1089" s="85" t="n">
        <v>153</v>
      </c>
      <c r="F1089" s="85" t="n">
        <v>445</v>
      </c>
      <c r="G1089" s="85" t="n">
        <v>437</v>
      </c>
      <c r="H1089" s="86" t="n">
        <v>13</v>
      </c>
      <c r="I1089" s="85" t="n">
        <v>148</v>
      </c>
      <c r="J1089" s="87" t="n">
        <v>514.15</v>
      </c>
      <c r="K1089" s="88" t="n">
        <v>0</v>
      </c>
      <c r="L1089" s="84" t="n"/>
    </row>
    <row r="1090">
      <c r="A1090" s="83" t="n">
        <v>45712</v>
      </c>
      <c r="B1090" s="84" t="inlineStr">
        <is>
          <t>Production</t>
        </is>
      </c>
      <c r="C1090" s="84" t="inlineStr">
        <is>
          <t>Night</t>
        </is>
      </c>
      <c r="D1090" s="85" t="n">
        <v>97</v>
      </c>
      <c r="E1090" s="85" t="n">
        <v>95</v>
      </c>
      <c r="F1090" s="85" t="n">
        <v>249</v>
      </c>
      <c r="G1090" s="85" t="n">
        <v>247</v>
      </c>
      <c r="H1090" s="86" t="n">
        <v>8.6</v>
      </c>
      <c r="I1090" s="85" t="n">
        <v>93</v>
      </c>
      <c r="J1090" s="87" t="n">
        <v>333.95</v>
      </c>
      <c r="K1090" s="88" t="n">
        <v>0</v>
      </c>
      <c r="L1090" s="84" t="n"/>
    </row>
    <row r="1091">
      <c r="A1091" s="83" t="n">
        <v>45713</v>
      </c>
      <c r="B1091" s="84" t="inlineStr">
        <is>
          <t>Warehouse A</t>
        </is>
      </c>
      <c r="C1091" s="84" t="inlineStr">
        <is>
          <t>Early</t>
        </is>
      </c>
      <c r="D1091" s="85" t="n">
        <v>183</v>
      </c>
      <c r="E1091" s="85" t="n">
        <v>178</v>
      </c>
      <c r="F1091" s="85" t="n">
        <v>492</v>
      </c>
      <c r="G1091" s="85" t="n">
        <v>486</v>
      </c>
      <c r="H1091" s="86" t="n">
        <v>15.9</v>
      </c>
      <c r="I1091" s="85" t="n">
        <v>188</v>
      </c>
      <c r="J1091" s="87" t="n">
        <v>619.8</v>
      </c>
      <c r="K1091" s="88" t="n">
        <v>0</v>
      </c>
      <c r="L1091" s="84" t="n"/>
    </row>
    <row r="1092">
      <c r="A1092" s="83" t="n">
        <v>45713</v>
      </c>
      <c r="B1092" s="84" t="inlineStr">
        <is>
          <t>Warehouse B</t>
        </is>
      </c>
      <c r="C1092" s="84" t="inlineStr">
        <is>
          <t>Late</t>
        </is>
      </c>
      <c r="D1092" s="85" t="n">
        <v>140</v>
      </c>
      <c r="E1092" s="85" t="n">
        <v>135</v>
      </c>
      <c r="F1092" s="85" t="n">
        <v>376</v>
      </c>
      <c r="G1092" s="85" t="n">
        <v>371</v>
      </c>
      <c r="H1092" s="86" t="n">
        <v>12.5</v>
      </c>
      <c r="I1092" s="85" t="n">
        <v>141</v>
      </c>
      <c r="J1092" s="87" t="n">
        <v>484.75</v>
      </c>
      <c r="K1092" s="88" t="n">
        <v>0</v>
      </c>
      <c r="L1092" s="84" t="n"/>
    </row>
    <row r="1093">
      <c r="A1093" s="83" t="n">
        <v>45713</v>
      </c>
      <c r="B1093" s="84" t="inlineStr">
        <is>
          <t>Production</t>
        </is>
      </c>
      <c r="C1093" s="84" t="inlineStr">
        <is>
          <t>Night</t>
        </is>
      </c>
      <c r="D1093" s="85" t="n">
        <v>94</v>
      </c>
      <c r="E1093" s="85" t="n">
        <v>90</v>
      </c>
      <c r="F1093" s="85" t="n">
        <v>230</v>
      </c>
      <c r="G1093" s="85" t="n">
        <v>229</v>
      </c>
      <c r="H1093" s="86" t="n">
        <v>7.7</v>
      </c>
      <c r="I1093" s="85" t="n">
        <v>89</v>
      </c>
      <c r="J1093" s="87" t="n">
        <v>303.65</v>
      </c>
      <c r="K1093" s="88" t="n">
        <v>0</v>
      </c>
      <c r="L1093" s="84" t="n"/>
    </row>
    <row r="1094">
      <c r="A1094" s="83" t="n">
        <v>45714</v>
      </c>
      <c r="B1094" s="84" t="inlineStr">
        <is>
          <t>Warehouse A</t>
        </is>
      </c>
      <c r="C1094" s="84" t="inlineStr">
        <is>
          <t>Early</t>
        </is>
      </c>
      <c r="D1094" s="85" t="n">
        <v>201</v>
      </c>
      <c r="E1094" s="85" t="n">
        <v>193</v>
      </c>
      <c r="F1094" s="85" t="n">
        <v>516</v>
      </c>
      <c r="G1094" s="85" t="n">
        <v>514</v>
      </c>
      <c r="H1094" s="86" t="n">
        <v>17.5</v>
      </c>
      <c r="I1094" s="85" t="n">
        <v>183</v>
      </c>
      <c r="J1094" s="87" t="n">
        <v>681.9</v>
      </c>
      <c r="K1094" s="88" t="n">
        <v>0</v>
      </c>
      <c r="L1094" s="84" t="n"/>
    </row>
    <row r="1095">
      <c r="A1095" s="83" t="n">
        <v>45714</v>
      </c>
      <c r="B1095" s="84" t="inlineStr">
        <is>
          <t>Warehouse B</t>
        </is>
      </c>
      <c r="C1095" s="84" t="inlineStr">
        <is>
          <t>Late</t>
        </is>
      </c>
      <c r="D1095" s="85" t="n">
        <v>131</v>
      </c>
      <c r="E1095" s="85" t="n">
        <v>126</v>
      </c>
      <c r="F1095" s="85" t="n">
        <v>362</v>
      </c>
      <c r="G1095" s="85" t="n">
        <v>360</v>
      </c>
      <c r="H1095" s="86" t="n">
        <v>11.5</v>
      </c>
      <c r="I1095" s="85" t="n">
        <v>137</v>
      </c>
      <c r="J1095" s="87" t="n">
        <v>447.4</v>
      </c>
      <c r="K1095" s="88" t="n">
        <v>0</v>
      </c>
      <c r="L1095" s="84" t="n"/>
    </row>
    <row r="1096">
      <c r="A1096" s="83" t="n">
        <v>45714</v>
      </c>
      <c r="B1096" s="84" t="inlineStr">
        <is>
          <t>Production</t>
        </is>
      </c>
      <c r="C1096" s="84" t="inlineStr">
        <is>
          <t>Night</t>
        </is>
      </c>
      <c r="D1096" s="85" t="n">
        <v>86</v>
      </c>
      <c r="E1096" s="85" t="n">
        <v>84</v>
      </c>
      <c r="F1096" s="85" t="n">
        <v>218</v>
      </c>
      <c r="G1096" s="85" t="n">
        <v>215</v>
      </c>
      <c r="H1096" s="86" t="n">
        <v>7.2</v>
      </c>
      <c r="I1096" s="85" t="n">
        <v>86</v>
      </c>
      <c r="J1096" s="87" t="n">
        <v>282.7</v>
      </c>
      <c r="K1096" s="88" t="n">
        <v>0</v>
      </c>
      <c r="L1096" s="84" t="n"/>
    </row>
    <row r="1097">
      <c r="A1097" s="83" t="n">
        <v>45715</v>
      </c>
      <c r="B1097" s="84" t="inlineStr">
        <is>
          <t>Warehouse A</t>
        </is>
      </c>
      <c r="C1097" s="84" t="inlineStr">
        <is>
          <t>Early</t>
        </is>
      </c>
      <c r="D1097" s="85" t="n">
        <v>191</v>
      </c>
      <c r="E1097" s="85" t="n">
        <v>183</v>
      </c>
      <c r="F1097" s="85" t="n">
        <v>478</v>
      </c>
      <c r="G1097" s="85" t="n">
        <v>469</v>
      </c>
      <c r="H1097" s="86" t="n">
        <v>17.3</v>
      </c>
      <c r="I1097" s="85" t="n">
        <v>183</v>
      </c>
      <c r="J1097" s="87" t="n">
        <v>669.1</v>
      </c>
      <c r="K1097" s="88" t="n">
        <v>0</v>
      </c>
      <c r="L1097" s="84" t="n"/>
    </row>
    <row r="1098">
      <c r="A1098" s="83" t="n">
        <v>45715</v>
      </c>
      <c r="B1098" s="84" t="inlineStr">
        <is>
          <t>Warehouse B</t>
        </is>
      </c>
      <c r="C1098" s="84" t="inlineStr">
        <is>
          <t>Late</t>
        </is>
      </c>
      <c r="D1098" s="85" t="n">
        <v>133</v>
      </c>
      <c r="E1098" s="85" t="n">
        <v>129</v>
      </c>
      <c r="F1098" s="85" t="n">
        <v>372</v>
      </c>
      <c r="G1098" s="85" t="n">
        <v>372</v>
      </c>
      <c r="H1098" s="86" t="n">
        <v>10.8</v>
      </c>
      <c r="I1098" s="85" t="n">
        <v>137</v>
      </c>
      <c r="J1098" s="87" t="n">
        <v>426.65</v>
      </c>
      <c r="K1098" s="88" t="n">
        <v>0</v>
      </c>
      <c r="L1098" s="84" t="n"/>
    </row>
    <row r="1099">
      <c r="A1099" s="83" t="n">
        <v>45715</v>
      </c>
      <c r="B1099" s="84" t="inlineStr">
        <is>
          <t>Production</t>
        </is>
      </c>
      <c r="C1099" s="84" t="inlineStr">
        <is>
          <t>Night</t>
        </is>
      </c>
      <c r="D1099" s="85" t="n">
        <v>88</v>
      </c>
      <c r="E1099" s="85" t="n">
        <v>85</v>
      </c>
      <c r="F1099" s="85" t="n">
        <v>220</v>
      </c>
      <c r="G1099" s="85" t="n">
        <v>217</v>
      </c>
      <c r="H1099" s="86" t="n">
        <v>7.4</v>
      </c>
      <c r="I1099" s="85" t="n">
        <v>86</v>
      </c>
      <c r="J1099" s="87" t="n">
        <v>290.3</v>
      </c>
      <c r="K1099" s="88" t="n">
        <v>0</v>
      </c>
      <c r="L1099" s="84" t="n"/>
    </row>
    <row r="1100">
      <c r="A1100" s="83" t="n">
        <v>45716</v>
      </c>
      <c r="B1100" s="84" t="inlineStr">
        <is>
          <t>Warehouse A</t>
        </is>
      </c>
      <c r="C1100" s="84" t="inlineStr">
        <is>
          <t>Early</t>
        </is>
      </c>
      <c r="D1100" s="85" t="n">
        <v>186</v>
      </c>
      <c r="E1100" s="85" t="n">
        <v>174</v>
      </c>
      <c r="F1100" s="85" t="n">
        <v>488</v>
      </c>
      <c r="G1100" s="85" t="n">
        <v>487</v>
      </c>
      <c r="H1100" s="86" t="n">
        <v>15.8</v>
      </c>
      <c r="I1100" s="85" t="n">
        <v>190</v>
      </c>
      <c r="J1100" s="87" t="n">
        <v>618.6</v>
      </c>
      <c r="K1100" s="88" t="n">
        <v>0</v>
      </c>
      <c r="L1100" s="84" t="n"/>
    </row>
    <row r="1101">
      <c r="A1101" s="83" t="n">
        <v>45716</v>
      </c>
      <c r="B1101" s="84" t="inlineStr">
        <is>
          <t>Warehouse B</t>
        </is>
      </c>
      <c r="C1101" s="84" t="inlineStr">
        <is>
          <t>Late</t>
        </is>
      </c>
      <c r="D1101" s="85" t="n">
        <v>143</v>
      </c>
      <c r="E1101" s="85" t="n">
        <v>142</v>
      </c>
      <c r="F1101" s="85" t="n">
        <v>351</v>
      </c>
      <c r="G1101" s="85" t="n">
        <v>345</v>
      </c>
      <c r="H1101" s="86" t="n">
        <v>12.6</v>
      </c>
      <c r="I1101" s="85" t="n">
        <v>143</v>
      </c>
      <c r="J1101" s="87" t="n">
        <v>489.85</v>
      </c>
      <c r="K1101" s="88" t="n">
        <v>0</v>
      </c>
      <c r="L1101" s="84" t="n"/>
    </row>
    <row r="1102">
      <c r="A1102" s="83" t="n">
        <v>45716</v>
      </c>
      <c r="B1102" s="84" t="inlineStr">
        <is>
          <t>Production</t>
        </is>
      </c>
      <c r="C1102" s="84" t="inlineStr">
        <is>
          <t>Night</t>
        </is>
      </c>
      <c r="D1102" s="85" t="n">
        <v>83</v>
      </c>
      <c r="E1102" s="85" t="n">
        <v>81</v>
      </c>
      <c r="F1102" s="85" t="n">
        <v>203</v>
      </c>
      <c r="G1102" s="85" t="n">
        <v>201</v>
      </c>
      <c r="H1102" s="86" t="n">
        <v>6.8</v>
      </c>
      <c r="I1102" s="85" t="n">
        <v>90</v>
      </c>
      <c r="J1102" s="87" t="n">
        <v>268.15</v>
      </c>
      <c r="K1102" s="88" t="n">
        <v>0</v>
      </c>
      <c r="L1102" s="84" t="n"/>
    </row>
    <row r="1103">
      <c r="A1103" s="83" t="n">
        <v>45717</v>
      </c>
      <c r="B1103" s="84" t="inlineStr">
        <is>
          <t>Warehouse A</t>
        </is>
      </c>
      <c r="C1103" s="84" t="inlineStr">
        <is>
          <t>Early</t>
        </is>
      </c>
      <c r="D1103" s="85" t="n">
        <v>146</v>
      </c>
      <c r="E1103" s="85" t="n">
        <v>143</v>
      </c>
      <c r="F1103" s="85" t="n">
        <v>402</v>
      </c>
      <c r="G1103" s="85" t="n">
        <v>397</v>
      </c>
      <c r="H1103" s="86" t="n">
        <v>12.4</v>
      </c>
      <c r="I1103" s="85" t="n">
        <v>139</v>
      </c>
      <c r="J1103" s="87" t="n">
        <v>485.5</v>
      </c>
      <c r="K1103" s="88" t="n">
        <v>0</v>
      </c>
      <c r="L1103" s="84" t="n"/>
    </row>
    <row r="1104">
      <c r="A1104" s="83" t="n">
        <v>45717</v>
      </c>
      <c r="B1104" s="84" t="inlineStr">
        <is>
          <t>Warehouse B</t>
        </is>
      </c>
      <c r="C1104" s="84" t="inlineStr">
        <is>
          <t>Late</t>
        </is>
      </c>
      <c r="D1104" s="85" t="n">
        <v>99</v>
      </c>
      <c r="E1104" s="85" t="n">
        <v>94</v>
      </c>
      <c r="F1104" s="85" t="n">
        <v>250</v>
      </c>
      <c r="G1104" s="85" t="n">
        <v>250</v>
      </c>
      <c r="H1104" s="86" t="n">
        <v>8</v>
      </c>
      <c r="I1104" s="85" t="n">
        <v>104</v>
      </c>
      <c r="J1104" s="87" t="n">
        <v>316.35</v>
      </c>
      <c r="K1104" s="88" t="n">
        <v>0</v>
      </c>
      <c r="L1104" s="84" t="n"/>
    </row>
    <row r="1105">
      <c r="A1105" s="83" t="n">
        <v>45717</v>
      </c>
      <c r="B1105" s="84" t="inlineStr">
        <is>
          <t>Production</t>
        </is>
      </c>
      <c r="C1105" s="84" t="inlineStr">
        <is>
          <t>Night</t>
        </is>
      </c>
      <c r="D1105" s="85" t="n">
        <v>61</v>
      </c>
      <c r="E1105" s="85" t="n">
        <v>60</v>
      </c>
      <c r="F1105" s="85" t="n">
        <v>166</v>
      </c>
      <c r="G1105" s="85" t="n">
        <v>163</v>
      </c>
      <c r="H1105" s="86" t="n">
        <v>5.6</v>
      </c>
      <c r="I1105" s="85" t="n">
        <v>65</v>
      </c>
      <c r="J1105" s="87" t="n">
        <v>216.05</v>
      </c>
      <c r="K1105" s="88" t="n">
        <v>0</v>
      </c>
      <c r="L1105" s="84" t="n"/>
    </row>
    <row r="1106">
      <c r="A1106" s="83" t="n">
        <v>45719</v>
      </c>
      <c r="B1106" s="84" t="inlineStr">
        <is>
          <t>Warehouse A</t>
        </is>
      </c>
      <c r="C1106" s="84" t="inlineStr">
        <is>
          <t>Early</t>
        </is>
      </c>
      <c r="D1106" s="85" t="n">
        <v>197</v>
      </c>
      <c r="E1106" s="85" t="n">
        <v>193</v>
      </c>
      <c r="F1106" s="85" t="n">
        <v>528</v>
      </c>
      <c r="G1106" s="85" t="n">
        <v>522</v>
      </c>
      <c r="H1106" s="86" t="n">
        <v>17.1</v>
      </c>
      <c r="I1106" s="85" t="n">
        <v>208</v>
      </c>
      <c r="J1106" s="87" t="n">
        <v>666.7</v>
      </c>
      <c r="K1106" s="88" t="n">
        <v>0</v>
      </c>
      <c r="L1106" s="84" t="n"/>
    </row>
    <row r="1107">
      <c r="A1107" s="83" t="n">
        <v>45719</v>
      </c>
      <c r="B1107" s="84" t="inlineStr">
        <is>
          <t>Warehouse B</t>
        </is>
      </c>
      <c r="C1107" s="84" t="inlineStr">
        <is>
          <t>Late</t>
        </is>
      </c>
      <c r="D1107" s="85" t="n">
        <v>169</v>
      </c>
      <c r="E1107" s="85" t="n">
        <v>166</v>
      </c>
      <c r="F1107" s="85" t="n">
        <v>454</v>
      </c>
      <c r="G1107" s="85" t="n">
        <v>449</v>
      </c>
      <c r="H1107" s="86" t="n">
        <v>14.5</v>
      </c>
      <c r="I1107" s="85" t="n">
        <v>156</v>
      </c>
      <c r="J1107" s="87" t="n">
        <v>566.6</v>
      </c>
      <c r="K1107" s="88" t="n">
        <v>0</v>
      </c>
      <c r="L1107" s="84" t="n"/>
    </row>
    <row r="1108">
      <c r="A1108" s="83" t="n">
        <v>45719</v>
      </c>
      <c r="B1108" s="84" t="inlineStr">
        <is>
          <t>Production</t>
        </is>
      </c>
      <c r="C1108" s="84" t="inlineStr">
        <is>
          <t>Night</t>
        </is>
      </c>
      <c r="D1108" s="85" t="n">
        <v>105</v>
      </c>
      <c r="E1108" s="85" t="n">
        <v>102</v>
      </c>
      <c r="F1108" s="85" t="n">
        <v>256</v>
      </c>
      <c r="G1108" s="85" t="n">
        <v>253</v>
      </c>
      <c r="H1108" s="86" t="n">
        <v>8.6</v>
      </c>
      <c r="I1108" s="85" t="n">
        <v>98</v>
      </c>
      <c r="J1108" s="87" t="n">
        <v>339.15</v>
      </c>
      <c r="K1108" s="88" t="n">
        <v>0</v>
      </c>
      <c r="L1108" s="84" t="n"/>
    </row>
    <row r="1109">
      <c r="A1109" s="83" t="n">
        <v>45720</v>
      </c>
      <c r="B1109" s="84" t="inlineStr">
        <is>
          <t>Warehouse A</t>
        </is>
      </c>
      <c r="C1109" s="84" t="inlineStr">
        <is>
          <t>Early</t>
        </is>
      </c>
      <c r="D1109" s="85" t="n">
        <v>185</v>
      </c>
      <c r="E1109" s="85" t="n">
        <v>176</v>
      </c>
      <c r="F1109" s="85" t="n">
        <v>510</v>
      </c>
      <c r="G1109" s="85" t="n">
        <v>504</v>
      </c>
      <c r="H1109" s="86" t="n">
        <v>15.7</v>
      </c>
      <c r="I1109" s="85" t="n">
        <v>198</v>
      </c>
      <c r="J1109" s="87" t="n">
        <v>614.8</v>
      </c>
      <c r="K1109" s="88" t="n">
        <v>0</v>
      </c>
      <c r="L1109" s="84" t="n"/>
    </row>
    <row r="1110">
      <c r="A1110" s="83" t="n">
        <v>45720</v>
      </c>
      <c r="B1110" s="84" t="inlineStr">
        <is>
          <t>Warehouse B</t>
        </is>
      </c>
      <c r="C1110" s="84" t="inlineStr">
        <is>
          <t>Late</t>
        </is>
      </c>
      <c r="D1110" s="85" t="n">
        <v>163</v>
      </c>
      <c r="E1110" s="85" t="n">
        <v>154</v>
      </c>
      <c r="F1110" s="85" t="n">
        <v>418</v>
      </c>
      <c r="G1110" s="85" t="n">
        <v>413</v>
      </c>
      <c r="H1110" s="86" t="n">
        <v>14.8</v>
      </c>
      <c r="I1110" s="85" t="n">
        <v>149</v>
      </c>
      <c r="J1110" s="87" t="n">
        <v>572.15</v>
      </c>
      <c r="K1110" s="88" t="n">
        <v>0</v>
      </c>
      <c r="L1110" s="84" t="n"/>
    </row>
    <row r="1111">
      <c r="A1111" s="83" t="n">
        <v>45720</v>
      </c>
      <c r="B1111" s="84" t="inlineStr">
        <is>
          <t>Production</t>
        </is>
      </c>
      <c r="C1111" s="84" t="inlineStr">
        <is>
          <t>Night</t>
        </is>
      </c>
      <c r="D1111" s="85" t="n">
        <v>97</v>
      </c>
      <c r="E1111" s="85" t="n">
        <v>94</v>
      </c>
      <c r="F1111" s="85" t="n">
        <v>259</v>
      </c>
      <c r="G1111" s="85" t="n">
        <v>256</v>
      </c>
      <c r="H1111" s="86" t="n">
        <v>8.1</v>
      </c>
      <c r="I1111" s="85" t="n">
        <v>94</v>
      </c>
      <c r="J1111" s="87" t="n">
        <v>318.2</v>
      </c>
      <c r="K1111" s="88" t="n">
        <v>0</v>
      </c>
      <c r="L1111" s="84" t="n"/>
    </row>
    <row r="1112">
      <c r="A1112" s="83" t="n">
        <v>45721</v>
      </c>
      <c r="B1112" s="84" t="inlineStr">
        <is>
          <t>Warehouse A</t>
        </is>
      </c>
      <c r="C1112" s="84" t="inlineStr">
        <is>
          <t>Early</t>
        </is>
      </c>
      <c r="D1112" s="85" t="n">
        <v>196</v>
      </c>
      <c r="E1112" s="85" t="n">
        <v>195</v>
      </c>
      <c r="F1112" s="85" t="n">
        <v>482</v>
      </c>
      <c r="G1112" s="85" t="n">
        <v>475</v>
      </c>
      <c r="H1112" s="86" t="n">
        <v>17.8</v>
      </c>
      <c r="I1112" s="85" t="n">
        <v>193</v>
      </c>
      <c r="J1112" s="87" t="n">
        <v>688.1</v>
      </c>
      <c r="K1112" s="88" t="n">
        <v>0</v>
      </c>
      <c r="L1112" s="84" t="n"/>
    </row>
    <row r="1113">
      <c r="A1113" s="83" t="n">
        <v>45721</v>
      </c>
      <c r="B1113" s="84" t="inlineStr">
        <is>
          <t>Warehouse B</t>
        </is>
      </c>
      <c r="C1113" s="84" t="inlineStr">
        <is>
          <t>Late</t>
        </is>
      </c>
      <c r="D1113" s="85" t="n">
        <v>149</v>
      </c>
      <c r="E1113" s="85" t="n">
        <v>138</v>
      </c>
      <c r="F1113" s="85" t="n">
        <v>393</v>
      </c>
      <c r="G1113" s="85" t="n">
        <v>390</v>
      </c>
      <c r="H1113" s="86" t="n">
        <v>13.7</v>
      </c>
      <c r="I1113" s="85" t="n">
        <v>145</v>
      </c>
      <c r="J1113" s="87" t="n">
        <v>528.4</v>
      </c>
      <c r="K1113" s="88" t="n">
        <v>0</v>
      </c>
      <c r="L1113" s="84" t="n"/>
    </row>
    <row r="1114">
      <c r="A1114" s="83" t="n">
        <v>45721</v>
      </c>
      <c r="B1114" s="84" t="inlineStr">
        <is>
          <t>Production</t>
        </is>
      </c>
      <c r="C1114" s="84" t="inlineStr">
        <is>
          <t>Night</t>
        </is>
      </c>
      <c r="D1114" s="85" t="n">
        <v>94</v>
      </c>
      <c r="E1114" s="85" t="n">
        <v>92</v>
      </c>
      <c r="F1114" s="85" t="n">
        <v>253</v>
      </c>
      <c r="G1114" s="85" t="n">
        <v>250</v>
      </c>
      <c r="H1114" s="86" t="n">
        <v>7.8</v>
      </c>
      <c r="I1114" s="85" t="n">
        <v>91</v>
      </c>
      <c r="J1114" s="87" t="n">
        <v>306.8</v>
      </c>
      <c r="K1114" s="88" t="n">
        <v>0</v>
      </c>
      <c r="L1114" s="84" t="n"/>
    </row>
    <row r="1115">
      <c r="A1115" s="83" t="n">
        <v>45722</v>
      </c>
      <c r="B1115" s="84" t="inlineStr">
        <is>
          <t>Warehouse A</t>
        </is>
      </c>
      <c r="C1115" s="84" t="inlineStr">
        <is>
          <t>Early</t>
        </is>
      </c>
      <c r="D1115" s="85" t="n">
        <v>195</v>
      </c>
      <c r="E1115" s="85" t="n">
        <v>189</v>
      </c>
      <c r="F1115" s="85" t="n">
        <v>518</v>
      </c>
      <c r="G1115" s="85" t="n">
        <v>513</v>
      </c>
      <c r="H1115" s="86" t="n">
        <v>17.1</v>
      </c>
      <c r="I1115" s="85" t="n">
        <v>193</v>
      </c>
      <c r="J1115" s="87" t="n">
        <v>665.4</v>
      </c>
      <c r="K1115" s="88" t="n">
        <v>0</v>
      </c>
      <c r="L1115" s="84" t="n"/>
    </row>
    <row r="1116">
      <c r="A1116" s="83" t="n">
        <v>45722</v>
      </c>
      <c r="B1116" s="84" t="inlineStr">
        <is>
          <t>Warehouse B</t>
        </is>
      </c>
      <c r="C1116" s="84" t="inlineStr">
        <is>
          <t>Late</t>
        </is>
      </c>
      <c r="D1116" s="85" t="n">
        <v>132</v>
      </c>
      <c r="E1116" s="85" t="n">
        <v>130</v>
      </c>
      <c r="F1116" s="85" t="n">
        <v>338</v>
      </c>
      <c r="G1116" s="85" t="n">
        <v>334</v>
      </c>
      <c r="H1116" s="86" t="n">
        <v>11.8</v>
      </c>
      <c r="I1116" s="85" t="n">
        <v>145</v>
      </c>
      <c r="J1116" s="87" t="n">
        <v>457.5</v>
      </c>
      <c r="K1116" s="88" t="n">
        <v>0</v>
      </c>
      <c r="L1116" s="84" t="n"/>
    </row>
    <row r="1117">
      <c r="A1117" s="83" t="n">
        <v>45722</v>
      </c>
      <c r="B1117" s="84" t="inlineStr">
        <is>
          <t>Production</t>
        </is>
      </c>
      <c r="C1117" s="84" t="inlineStr">
        <is>
          <t>Night</t>
        </is>
      </c>
      <c r="D1117" s="85" t="n">
        <v>98</v>
      </c>
      <c r="E1117" s="85" t="n">
        <v>98</v>
      </c>
      <c r="F1117" s="85" t="n">
        <v>242</v>
      </c>
      <c r="G1117" s="85" t="n">
        <v>240</v>
      </c>
      <c r="H1117" s="86" t="n">
        <v>8.1</v>
      </c>
      <c r="I1117" s="85" t="n">
        <v>91</v>
      </c>
      <c r="J1117" s="87" t="n">
        <v>318.85</v>
      </c>
      <c r="K1117" s="88" t="n">
        <v>0</v>
      </c>
      <c r="L1117" s="84" t="n"/>
    </row>
    <row r="1118">
      <c r="A1118" s="83" t="n">
        <v>45723</v>
      </c>
      <c r="B1118" s="84" t="inlineStr">
        <is>
          <t>Warehouse A</t>
        </is>
      </c>
      <c r="C1118" s="84" t="inlineStr">
        <is>
          <t>Early</t>
        </is>
      </c>
      <c r="D1118" s="85" t="n">
        <v>211</v>
      </c>
      <c r="E1118" s="85" t="n">
        <v>203</v>
      </c>
      <c r="F1118" s="85" t="n">
        <v>548</v>
      </c>
      <c r="G1118" s="85" t="n">
        <v>540</v>
      </c>
      <c r="H1118" s="86" t="n">
        <v>18.3</v>
      </c>
      <c r="I1118" s="85" t="n">
        <v>200</v>
      </c>
      <c r="J1118" s="87" t="n">
        <v>713.6</v>
      </c>
      <c r="K1118" s="88" t="n">
        <v>0</v>
      </c>
      <c r="L1118" s="84" t="n"/>
    </row>
    <row r="1119">
      <c r="A1119" s="83" t="n">
        <v>45723</v>
      </c>
      <c r="B1119" s="84" t="inlineStr">
        <is>
          <t>Warehouse B</t>
        </is>
      </c>
      <c r="C1119" s="84" t="inlineStr">
        <is>
          <t>Late</t>
        </is>
      </c>
      <c r="D1119" s="85" t="n">
        <v>145</v>
      </c>
      <c r="E1119" s="85" t="n">
        <v>140</v>
      </c>
      <c r="F1119" s="85" t="n">
        <v>387</v>
      </c>
      <c r="G1119" s="85" t="n">
        <v>382</v>
      </c>
      <c r="H1119" s="86" t="n">
        <v>11.9</v>
      </c>
      <c r="I1119" s="85" t="n">
        <v>150</v>
      </c>
      <c r="J1119" s="87" t="n">
        <v>469.1</v>
      </c>
      <c r="K1119" s="88" t="n">
        <v>0</v>
      </c>
      <c r="L1119" s="84" t="n"/>
    </row>
    <row r="1120">
      <c r="A1120" s="83" t="n">
        <v>45723</v>
      </c>
      <c r="B1120" s="84" t="inlineStr">
        <is>
          <t>Production</t>
        </is>
      </c>
      <c r="C1120" s="84" t="inlineStr">
        <is>
          <t>Night</t>
        </is>
      </c>
      <c r="D1120" s="85" t="n">
        <v>94</v>
      </c>
      <c r="E1120" s="85" t="n">
        <v>92</v>
      </c>
      <c r="F1120" s="85" t="n">
        <v>247</v>
      </c>
      <c r="G1120" s="85" t="n">
        <v>243</v>
      </c>
      <c r="H1120" s="86" t="n">
        <v>8.199999999999999</v>
      </c>
      <c r="I1120" s="85" t="n">
        <v>95</v>
      </c>
      <c r="J1120" s="87" t="n">
        <v>319.4</v>
      </c>
      <c r="K1120" s="88" t="n">
        <v>0</v>
      </c>
      <c r="L1120" s="84" t="n"/>
    </row>
    <row r="1121">
      <c r="A1121" s="83" t="n">
        <v>45724</v>
      </c>
      <c r="B1121" s="84" t="inlineStr">
        <is>
          <t>Warehouse A</t>
        </is>
      </c>
      <c r="C1121" s="84" t="inlineStr">
        <is>
          <t>Early</t>
        </is>
      </c>
      <c r="D1121" s="85" t="n">
        <v>147</v>
      </c>
      <c r="E1121" s="85" t="n">
        <v>140</v>
      </c>
      <c r="F1121" s="85" t="n">
        <v>378</v>
      </c>
      <c r="G1121" s="85" t="n">
        <v>372</v>
      </c>
      <c r="H1121" s="86" t="n">
        <v>13.4</v>
      </c>
      <c r="I1121" s="85" t="n">
        <v>139</v>
      </c>
      <c r="J1121" s="87" t="n">
        <v>517.65</v>
      </c>
      <c r="K1121" s="88" t="n">
        <v>0</v>
      </c>
      <c r="L1121" s="84" t="n"/>
    </row>
    <row r="1122">
      <c r="A1122" s="83" t="n">
        <v>45724</v>
      </c>
      <c r="B1122" s="84" t="inlineStr">
        <is>
          <t>Warehouse B</t>
        </is>
      </c>
      <c r="C1122" s="84" t="inlineStr">
        <is>
          <t>Late</t>
        </is>
      </c>
      <c r="D1122" s="85" t="n">
        <v>103</v>
      </c>
      <c r="E1122" s="85" t="n">
        <v>100</v>
      </c>
      <c r="F1122" s="85" t="n">
        <v>254</v>
      </c>
      <c r="G1122" s="85" t="n">
        <v>253</v>
      </c>
      <c r="H1122" s="86" t="n">
        <v>8.800000000000001</v>
      </c>
      <c r="I1122" s="85" t="n">
        <v>104</v>
      </c>
      <c r="J1122" s="87" t="n">
        <v>344.15</v>
      </c>
      <c r="K1122" s="88" t="n">
        <v>0</v>
      </c>
      <c r="L1122" s="84" t="n"/>
    </row>
    <row r="1123">
      <c r="A1123" s="83" t="n">
        <v>45724</v>
      </c>
      <c r="B1123" s="84" t="inlineStr">
        <is>
          <t>Production</t>
        </is>
      </c>
      <c r="C1123" s="84" t="inlineStr">
        <is>
          <t>Night</t>
        </is>
      </c>
      <c r="D1123" s="85" t="n">
        <v>66</v>
      </c>
      <c r="E1123" s="85" t="n">
        <v>63</v>
      </c>
      <c r="F1123" s="85" t="n">
        <v>182</v>
      </c>
      <c r="G1123" s="85" t="n">
        <v>181</v>
      </c>
      <c r="H1123" s="86" t="n">
        <v>5.7</v>
      </c>
      <c r="I1123" s="85" t="n">
        <v>66</v>
      </c>
      <c r="J1123" s="87" t="n">
        <v>222.45</v>
      </c>
      <c r="K1123" s="88" t="n">
        <v>0</v>
      </c>
      <c r="L1123" s="84" t="n"/>
    </row>
    <row r="1124">
      <c r="A1124" s="83" t="n">
        <v>45726</v>
      </c>
      <c r="B1124" s="84" t="inlineStr">
        <is>
          <t>Warehouse A</t>
        </is>
      </c>
      <c r="C1124" s="84" t="inlineStr">
        <is>
          <t>Early</t>
        </is>
      </c>
      <c r="D1124" s="85" t="n">
        <v>193</v>
      </c>
      <c r="E1124" s="85" t="n">
        <v>192</v>
      </c>
      <c r="F1124" s="85" t="n">
        <v>504</v>
      </c>
      <c r="G1124" s="85" t="n">
        <v>495</v>
      </c>
      <c r="H1124" s="86" t="n">
        <v>17</v>
      </c>
      <c r="I1124" s="85" t="n">
        <v>208</v>
      </c>
      <c r="J1124" s="87" t="n">
        <v>660.95</v>
      </c>
      <c r="K1124" s="88" t="n">
        <v>0</v>
      </c>
      <c r="L1124" s="84" t="n"/>
    </row>
    <row r="1125">
      <c r="A1125" s="83" t="n">
        <v>45726</v>
      </c>
      <c r="B1125" s="84" t="inlineStr">
        <is>
          <t>Warehouse B</t>
        </is>
      </c>
      <c r="C1125" s="84" t="inlineStr">
        <is>
          <t>Late</t>
        </is>
      </c>
      <c r="D1125" s="85" t="n">
        <v>143</v>
      </c>
      <c r="E1125" s="85" t="n">
        <v>139</v>
      </c>
      <c r="F1125" s="85" t="n">
        <v>368</v>
      </c>
      <c r="G1125" s="85" t="n">
        <v>364</v>
      </c>
      <c r="H1125" s="86" t="n">
        <v>13</v>
      </c>
      <c r="I1125" s="85" t="n">
        <v>156</v>
      </c>
      <c r="J1125" s="87" t="n">
        <v>502.45</v>
      </c>
      <c r="K1125" s="88" t="n">
        <v>0</v>
      </c>
      <c r="L1125" s="84" t="n"/>
    </row>
    <row r="1126">
      <c r="A1126" s="83" t="n">
        <v>45726</v>
      </c>
      <c r="B1126" s="84" t="inlineStr">
        <is>
          <t>Production</t>
        </is>
      </c>
      <c r="C1126" s="84" t="inlineStr">
        <is>
          <t>Night</t>
        </is>
      </c>
      <c r="D1126" s="85" t="n">
        <v>100</v>
      </c>
      <c r="E1126" s="85" t="n">
        <v>97</v>
      </c>
      <c r="F1126" s="85" t="n">
        <v>243</v>
      </c>
      <c r="G1126" s="85" t="n">
        <v>241</v>
      </c>
      <c r="H1126" s="86" t="n">
        <v>8.6</v>
      </c>
      <c r="I1126" s="85" t="n">
        <v>98</v>
      </c>
      <c r="J1126" s="87" t="n">
        <v>335.9</v>
      </c>
      <c r="K1126" s="88" t="n">
        <v>0</v>
      </c>
      <c r="L1126" s="84" t="n"/>
    </row>
    <row r="1127">
      <c r="A1127" s="83" t="n">
        <v>45727</v>
      </c>
      <c r="B1127" s="84" t="inlineStr">
        <is>
          <t>Warehouse A</t>
        </is>
      </c>
      <c r="C1127" s="84" t="inlineStr">
        <is>
          <t>Early</t>
        </is>
      </c>
      <c r="D1127" s="85" t="n">
        <v>205</v>
      </c>
      <c r="E1127" s="85" t="n">
        <v>199</v>
      </c>
      <c r="F1127" s="85" t="n">
        <v>524</v>
      </c>
      <c r="G1127" s="85" t="n">
        <v>519</v>
      </c>
      <c r="H1127" s="86" t="n">
        <v>18.6</v>
      </c>
      <c r="I1127" s="85" t="n">
        <v>199</v>
      </c>
      <c r="J1127" s="87" t="n">
        <v>719.15</v>
      </c>
      <c r="K1127" s="88" t="n">
        <v>0</v>
      </c>
      <c r="L1127" s="84" t="n"/>
    </row>
    <row r="1128">
      <c r="A1128" s="83" t="n">
        <v>45727</v>
      </c>
      <c r="B1128" s="84" t="inlineStr">
        <is>
          <t>Warehouse B</t>
        </is>
      </c>
      <c r="C1128" s="84" t="inlineStr">
        <is>
          <t>Late</t>
        </is>
      </c>
      <c r="D1128" s="85" t="n">
        <v>143</v>
      </c>
      <c r="E1128" s="85" t="n">
        <v>136</v>
      </c>
      <c r="F1128" s="85" t="n">
        <v>382</v>
      </c>
      <c r="G1128" s="85" t="n">
        <v>376</v>
      </c>
      <c r="H1128" s="86" t="n">
        <v>12.1</v>
      </c>
      <c r="I1128" s="85" t="n">
        <v>149</v>
      </c>
      <c r="J1128" s="87" t="n">
        <v>474.1</v>
      </c>
      <c r="K1128" s="88" t="n">
        <v>0</v>
      </c>
      <c r="L1128" s="84" t="n"/>
    </row>
    <row r="1129">
      <c r="A1129" s="83" t="n">
        <v>45727</v>
      </c>
      <c r="B1129" s="84" t="inlineStr">
        <is>
          <t>Production</t>
        </is>
      </c>
      <c r="C1129" s="84" t="inlineStr">
        <is>
          <t>Night</t>
        </is>
      </c>
      <c r="D1129" s="85" t="n">
        <v>103</v>
      </c>
      <c r="E1129" s="85" t="n">
        <v>100</v>
      </c>
      <c r="F1129" s="85" t="n">
        <v>255</v>
      </c>
      <c r="G1129" s="85" t="n">
        <v>251</v>
      </c>
      <c r="H1129" s="86" t="n">
        <v>8.6</v>
      </c>
      <c r="I1129" s="85" t="n">
        <v>94</v>
      </c>
      <c r="J1129" s="87" t="n">
        <v>337.85</v>
      </c>
      <c r="K1129" s="88" t="n">
        <v>0</v>
      </c>
      <c r="L1129" s="84" t="n"/>
    </row>
    <row r="1130">
      <c r="A1130" s="83" t="n">
        <v>45728</v>
      </c>
      <c r="B1130" s="84" t="inlineStr">
        <is>
          <t>Warehouse A</t>
        </is>
      </c>
      <c r="C1130" s="84" t="inlineStr">
        <is>
          <t>Early</t>
        </is>
      </c>
      <c r="D1130" s="85" t="n">
        <v>207</v>
      </c>
      <c r="E1130" s="85" t="n">
        <v>204</v>
      </c>
      <c r="F1130" s="85" t="n">
        <v>497</v>
      </c>
      <c r="G1130" s="85" t="n">
        <v>493</v>
      </c>
      <c r="H1130" s="86" t="n">
        <v>18.7</v>
      </c>
      <c r="I1130" s="85" t="n">
        <v>193</v>
      </c>
      <c r="J1130" s="87" t="n">
        <v>723.6</v>
      </c>
      <c r="K1130" s="88" t="n">
        <v>0</v>
      </c>
      <c r="L1130" s="84" t="n"/>
    </row>
    <row r="1131">
      <c r="A1131" s="83" t="n">
        <v>45728</v>
      </c>
      <c r="B1131" s="84" t="inlineStr">
        <is>
          <t>Warehouse B</t>
        </is>
      </c>
      <c r="C1131" s="84" t="inlineStr">
        <is>
          <t>Late</t>
        </is>
      </c>
      <c r="D1131" s="85" t="n">
        <v>144</v>
      </c>
      <c r="E1131" s="85" t="n">
        <v>137</v>
      </c>
      <c r="F1131" s="85" t="n">
        <v>401</v>
      </c>
      <c r="G1131" s="85" t="n">
        <v>393</v>
      </c>
      <c r="H1131" s="86" t="n">
        <v>12.2</v>
      </c>
      <c r="I1131" s="85" t="n">
        <v>145</v>
      </c>
      <c r="J1131" s="87" t="n">
        <v>477.9</v>
      </c>
      <c r="K1131" s="88" t="n">
        <v>0</v>
      </c>
      <c r="L1131" s="84" t="n"/>
    </row>
    <row r="1132">
      <c r="A1132" s="83" t="n">
        <v>45728</v>
      </c>
      <c r="B1132" s="84" t="inlineStr">
        <is>
          <t>Production</t>
        </is>
      </c>
      <c r="C1132" s="84" t="inlineStr">
        <is>
          <t>Night</t>
        </is>
      </c>
      <c r="D1132" s="85" t="n">
        <v>93</v>
      </c>
      <c r="E1132" s="85" t="n">
        <v>91</v>
      </c>
      <c r="F1132" s="85" t="n">
        <v>248</v>
      </c>
      <c r="G1132" s="85" t="n">
        <v>245</v>
      </c>
      <c r="H1132" s="86" t="n">
        <v>7.8</v>
      </c>
      <c r="I1132" s="85" t="n">
        <v>91</v>
      </c>
      <c r="J1132" s="87" t="n">
        <v>306.15</v>
      </c>
      <c r="K1132" s="88" t="n">
        <v>0</v>
      </c>
      <c r="L1132" s="84" t="n"/>
    </row>
    <row r="1133">
      <c r="A1133" s="83" t="n">
        <v>45729</v>
      </c>
      <c r="B1133" s="84" t="inlineStr">
        <is>
          <t>Warehouse A</t>
        </is>
      </c>
      <c r="C1133" s="84" t="inlineStr">
        <is>
          <t>Early</t>
        </is>
      </c>
      <c r="D1133" s="85" t="n">
        <v>185</v>
      </c>
      <c r="E1133" s="85" t="n">
        <v>179</v>
      </c>
      <c r="F1133" s="85" t="n">
        <v>452</v>
      </c>
      <c r="G1133" s="85" t="n">
        <v>447</v>
      </c>
      <c r="H1133" s="86" t="n">
        <v>17</v>
      </c>
      <c r="I1133" s="85" t="n">
        <v>193</v>
      </c>
      <c r="J1133" s="87" t="n">
        <v>655.75</v>
      </c>
      <c r="K1133" s="88" t="n">
        <v>0</v>
      </c>
      <c r="L1133" s="84" t="n"/>
    </row>
    <row r="1134">
      <c r="A1134" s="83" t="n">
        <v>45729</v>
      </c>
      <c r="B1134" s="84" t="inlineStr">
        <is>
          <t>Warehouse B</t>
        </is>
      </c>
      <c r="C1134" s="84" t="inlineStr">
        <is>
          <t>Late</t>
        </is>
      </c>
      <c r="D1134" s="85" t="n">
        <v>155</v>
      </c>
      <c r="E1134" s="85" t="n">
        <v>151</v>
      </c>
      <c r="F1134" s="85" t="n">
        <v>412</v>
      </c>
      <c r="G1134" s="85" t="n">
        <v>410</v>
      </c>
      <c r="H1134" s="86" t="n">
        <v>13.4</v>
      </c>
      <c r="I1134" s="85" t="n">
        <v>145</v>
      </c>
      <c r="J1134" s="87" t="n">
        <v>522.85</v>
      </c>
      <c r="K1134" s="88" t="n">
        <v>0</v>
      </c>
      <c r="L1134" s="84" t="n"/>
    </row>
    <row r="1135">
      <c r="A1135" s="83" t="n">
        <v>45729</v>
      </c>
      <c r="B1135" s="84" t="inlineStr">
        <is>
          <t>Production</t>
        </is>
      </c>
      <c r="C1135" s="84" t="inlineStr">
        <is>
          <t>Night</t>
        </is>
      </c>
      <c r="D1135" s="85" t="n">
        <v>96</v>
      </c>
      <c r="E1135" s="85" t="n">
        <v>93</v>
      </c>
      <c r="F1135" s="85" t="n">
        <v>248</v>
      </c>
      <c r="G1135" s="85" t="n">
        <v>246</v>
      </c>
      <c r="H1135" s="86" t="n">
        <v>8.300000000000001</v>
      </c>
      <c r="I1135" s="85" t="n">
        <v>91</v>
      </c>
      <c r="J1135" s="87" t="n">
        <v>323.85</v>
      </c>
      <c r="K1135" s="88" t="n">
        <v>1</v>
      </c>
      <c r="L1135" s="84" t="n"/>
    </row>
    <row r="1136">
      <c r="A1136" s="83" t="n">
        <v>45730</v>
      </c>
      <c r="B1136" s="84" t="inlineStr">
        <is>
          <t>Warehouse A</t>
        </is>
      </c>
      <c r="C1136" s="84" t="inlineStr">
        <is>
          <t>Early</t>
        </is>
      </c>
      <c r="D1136" s="85" t="n">
        <v>187</v>
      </c>
      <c r="E1136" s="85" t="n">
        <v>184</v>
      </c>
      <c r="F1136" s="85" t="n">
        <v>521</v>
      </c>
      <c r="G1136" s="85" t="n">
        <v>518</v>
      </c>
      <c r="H1136" s="86" t="n">
        <v>16.1</v>
      </c>
      <c r="I1136" s="85" t="n">
        <v>201</v>
      </c>
      <c r="J1136" s="87" t="n">
        <v>628.7</v>
      </c>
      <c r="K1136" s="88" t="n">
        <v>0</v>
      </c>
      <c r="L1136" s="84" t="n"/>
    </row>
    <row r="1137">
      <c r="A1137" s="83" t="n">
        <v>45730</v>
      </c>
      <c r="B1137" s="84" t="inlineStr">
        <is>
          <t>Warehouse B</t>
        </is>
      </c>
      <c r="C1137" s="84" t="inlineStr">
        <is>
          <t>Late</t>
        </is>
      </c>
      <c r="D1137" s="85" t="n">
        <v>153</v>
      </c>
      <c r="E1137" s="85" t="n">
        <v>149</v>
      </c>
      <c r="F1137" s="85" t="n">
        <v>418</v>
      </c>
      <c r="G1137" s="85" t="n">
        <v>416</v>
      </c>
      <c r="H1137" s="86" t="n">
        <v>14</v>
      </c>
      <c r="I1137" s="85" t="n">
        <v>151</v>
      </c>
      <c r="J1137" s="87" t="n">
        <v>540.45</v>
      </c>
      <c r="K1137" s="88" t="n">
        <v>1</v>
      </c>
      <c r="L1137" s="84" t="n"/>
    </row>
    <row r="1138">
      <c r="A1138" s="83" t="n">
        <v>45730</v>
      </c>
      <c r="B1138" s="84" t="inlineStr">
        <is>
          <t>Production</t>
        </is>
      </c>
      <c r="C1138" s="84" t="inlineStr">
        <is>
          <t>Night</t>
        </is>
      </c>
      <c r="D1138" s="85" t="n">
        <v>97</v>
      </c>
      <c r="E1138" s="85" t="n">
        <v>93</v>
      </c>
      <c r="F1138" s="85" t="n">
        <v>266</v>
      </c>
      <c r="G1138" s="85" t="n">
        <v>259</v>
      </c>
      <c r="H1138" s="86" t="n">
        <v>8.1</v>
      </c>
      <c r="I1138" s="85" t="n">
        <v>95</v>
      </c>
      <c r="J1138" s="87" t="n">
        <v>318.2</v>
      </c>
      <c r="K1138" s="88" t="n">
        <v>0</v>
      </c>
      <c r="L1138" s="84" t="n"/>
    </row>
    <row r="1139">
      <c r="A1139" s="83" t="n">
        <v>45731</v>
      </c>
      <c r="B1139" s="84" t="inlineStr">
        <is>
          <t>Warehouse A</t>
        </is>
      </c>
      <c r="C1139" s="84" t="inlineStr">
        <is>
          <t>Early</t>
        </is>
      </c>
      <c r="D1139" s="85" t="n">
        <v>140</v>
      </c>
      <c r="E1139" s="85" t="n">
        <v>135</v>
      </c>
      <c r="F1139" s="85" t="n">
        <v>363</v>
      </c>
      <c r="G1139" s="85" t="n">
        <v>361</v>
      </c>
      <c r="H1139" s="86" t="n">
        <v>11.9</v>
      </c>
      <c r="I1139" s="85" t="n">
        <v>139</v>
      </c>
      <c r="J1139" s="87" t="n">
        <v>465.85</v>
      </c>
      <c r="K1139" s="88" t="n">
        <v>0</v>
      </c>
      <c r="L1139" s="84" t="n"/>
    </row>
    <row r="1140">
      <c r="A1140" s="83" t="n">
        <v>45731</v>
      </c>
      <c r="B1140" s="84" t="inlineStr">
        <is>
          <t>Warehouse B</t>
        </is>
      </c>
      <c r="C1140" s="84" t="inlineStr">
        <is>
          <t>Late</t>
        </is>
      </c>
      <c r="D1140" s="85" t="n">
        <v>108</v>
      </c>
      <c r="E1140" s="85" t="n">
        <v>105</v>
      </c>
      <c r="F1140" s="85" t="n">
        <v>290</v>
      </c>
      <c r="G1140" s="85" t="n">
        <v>285</v>
      </c>
      <c r="H1140" s="86" t="n">
        <v>9.199999999999999</v>
      </c>
      <c r="I1140" s="85" t="n">
        <v>104</v>
      </c>
      <c r="J1140" s="87" t="n">
        <v>360</v>
      </c>
      <c r="K1140" s="88" t="n">
        <v>0</v>
      </c>
      <c r="L1140" s="84" t="n"/>
    </row>
    <row r="1141">
      <c r="A1141" s="83" t="n">
        <v>45731</v>
      </c>
      <c r="B1141" s="84" t="inlineStr">
        <is>
          <t>Production</t>
        </is>
      </c>
      <c r="C1141" s="84" t="inlineStr">
        <is>
          <t>Night</t>
        </is>
      </c>
      <c r="D1141" s="85" t="n">
        <v>63</v>
      </c>
      <c r="E1141" s="85" t="n">
        <v>63</v>
      </c>
      <c r="F1141" s="85" t="n">
        <v>162</v>
      </c>
      <c r="G1141" s="85" t="n">
        <v>161</v>
      </c>
      <c r="H1141" s="86" t="n">
        <v>5.4</v>
      </c>
      <c r="I1141" s="85" t="n">
        <v>66</v>
      </c>
      <c r="J1141" s="87" t="n">
        <v>211.05</v>
      </c>
      <c r="K1141" s="88" t="n">
        <v>0</v>
      </c>
      <c r="L1141" s="84" t="n"/>
    </row>
    <row r="1142">
      <c r="A1142" s="83" t="n">
        <v>45733</v>
      </c>
      <c r="B1142" s="84" t="inlineStr">
        <is>
          <t>Warehouse A</t>
        </is>
      </c>
      <c r="C1142" s="84" t="inlineStr">
        <is>
          <t>Early</t>
        </is>
      </c>
      <c r="D1142" s="85" t="n">
        <v>227</v>
      </c>
      <c r="E1142" s="85" t="n">
        <v>216</v>
      </c>
      <c r="F1142" s="85" t="n">
        <v>547</v>
      </c>
      <c r="G1142" s="85" t="n">
        <v>544</v>
      </c>
      <c r="H1142" s="86" t="n">
        <v>20</v>
      </c>
      <c r="I1142" s="85" t="n">
        <v>208</v>
      </c>
      <c r="J1142" s="87" t="n">
        <v>777.55</v>
      </c>
      <c r="K1142" s="88" t="n">
        <v>0</v>
      </c>
      <c r="L1142" s="84" t="n"/>
    </row>
    <row r="1143">
      <c r="A1143" s="83" t="n">
        <v>45733</v>
      </c>
      <c r="B1143" s="84" t="inlineStr">
        <is>
          <t>Warehouse B</t>
        </is>
      </c>
      <c r="C1143" s="84" t="inlineStr">
        <is>
          <t>Late</t>
        </is>
      </c>
      <c r="D1143" s="85" t="n">
        <v>151</v>
      </c>
      <c r="E1143" s="85" t="n">
        <v>146</v>
      </c>
      <c r="F1143" s="85" t="n">
        <v>417</v>
      </c>
      <c r="G1143" s="85" t="n">
        <v>414</v>
      </c>
      <c r="H1143" s="86" t="n">
        <v>13.2</v>
      </c>
      <c r="I1143" s="85" t="n">
        <v>156</v>
      </c>
      <c r="J1143" s="87" t="n">
        <v>513.95</v>
      </c>
      <c r="K1143" s="88" t="n">
        <v>0</v>
      </c>
      <c r="L1143" s="84" t="n"/>
    </row>
    <row r="1144">
      <c r="A1144" s="83" t="n">
        <v>45733</v>
      </c>
      <c r="B1144" s="84" t="inlineStr">
        <is>
          <t>Production</t>
        </is>
      </c>
      <c r="C1144" s="84" t="inlineStr">
        <is>
          <t>Night</t>
        </is>
      </c>
      <c r="D1144" s="85" t="n">
        <v>105</v>
      </c>
      <c r="E1144" s="85" t="n">
        <v>101</v>
      </c>
      <c r="F1144" s="85" t="n">
        <v>264</v>
      </c>
      <c r="G1144" s="85" t="n">
        <v>260</v>
      </c>
      <c r="H1144" s="86" t="n">
        <v>8.800000000000001</v>
      </c>
      <c r="I1144" s="85" t="n">
        <v>98</v>
      </c>
      <c r="J1144" s="87" t="n">
        <v>345.45</v>
      </c>
      <c r="K1144" s="88" t="n">
        <v>0</v>
      </c>
      <c r="L1144" s="84" t="n"/>
    </row>
    <row r="1145">
      <c r="A1145" s="83" t="n">
        <v>45734</v>
      </c>
      <c r="B1145" s="84" t="inlineStr">
        <is>
          <t>Warehouse A</t>
        </is>
      </c>
      <c r="C1145" s="84" t="inlineStr">
        <is>
          <t>Early</t>
        </is>
      </c>
      <c r="D1145" s="85" t="n">
        <v>212</v>
      </c>
      <c r="E1145" s="85" t="n">
        <v>202</v>
      </c>
      <c r="F1145" s="85" t="n">
        <v>576</v>
      </c>
      <c r="G1145" s="85" t="n">
        <v>565</v>
      </c>
      <c r="H1145" s="86" t="n">
        <v>17.5</v>
      </c>
      <c r="I1145" s="85" t="n">
        <v>199</v>
      </c>
      <c r="J1145" s="87" t="n">
        <v>689.05</v>
      </c>
      <c r="K1145" s="88" t="n">
        <v>0</v>
      </c>
      <c r="L1145" s="84" t="n"/>
    </row>
    <row r="1146">
      <c r="A1146" s="83" t="n">
        <v>45734</v>
      </c>
      <c r="B1146" s="84" t="inlineStr">
        <is>
          <t>Warehouse B</t>
        </is>
      </c>
      <c r="C1146" s="84" t="inlineStr">
        <is>
          <t>Late</t>
        </is>
      </c>
      <c r="D1146" s="85" t="n">
        <v>153</v>
      </c>
      <c r="E1146" s="85" t="n">
        <v>147</v>
      </c>
      <c r="F1146" s="85" t="n">
        <v>408</v>
      </c>
      <c r="G1146" s="85" t="n">
        <v>407</v>
      </c>
      <c r="H1146" s="86" t="n">
        <v>13.8</v>
      </c>
      <c r="I1146" s="85" t="n">
        <v>149</v>
      </c>
      <c r="J1146" s="87" t="n">
        <v>534.15</v>
      </c>
      <c r="K1146" s="88" t="n">
        <v>0</v>
      </c>
      <c r="L1146" s="84" t="n"/>
    </row>
    <row r="1147">
      <c r="A1147" s="83" t="n">
        <v>45734</v>
      </c>
      <c r="B1147" s="84" t="inlineStr">
        <is>
          <t>Production</t>
        </is>
      </c>
      <c r="C1147" s="84" t="inlineStr">
        <is>
          <t>Night</t>
        </is>
      </c>
      <c r="D1147" s="85" t="n">
        <v>96</v>
      </c>
      <c r="E1147" s="85" t="n">
        <v>94</v>
      </c>
      <c r="F1147" s="85" t="n">
        <v>269</v>
      </c>
      <c r="G1147" s="85" t="n">
        <v>267</v>
      </c>
      <c r="H1147" s="86" t="n">
        <v>8.5</v>
      </c>
      <c r="I1147" s="85" t="n">
        <v>94</v>
      </c>
      <c r="J1147" s="87" t="n">
        <v>330.15</v>
      </c>
      <c r="K1147" s="88" t="n">
        <v>0</v>
      </c>
      <c r="L1147" s="84" t="n"/>
    </row>
    <row r="1148">
      <c r="A1148" s="83" t="n">
        <v>45735</v>
      </c>
      <c r="B1148" s="84" t="inlineStr">
        <is>
          <t>Warehouse A</t>
        </is>
      </c>
      <c r="C1148" s="84" t="inlineStr">
        <is>
          <t>Early</t>
        </is>
      </c>
      <c r="D1148" s="85" t="n">
        <v>176</v>
      </c>
      <c r="E1148" s="85" t="n">
        <v>175</v>
      </c>
      <c r="F1148" s="85" t="n">
        <v>448</v>
      </c>
      <c r="G1148" s="85" t="n">
        <v>443</v>
      </c>
      <c r="H1148" s="86" t="n">
        <v>15.8</v>
      </c>
      <c r="I1148" s="85" t="n">
        <v>193</v>
      </c>
      <c r="J1148" s="87" t="n">
        <v>612.1</v>
      </c>
      <c r="K1148" s="88" t="n">
        <v>0</v>
      </c>
      <c r="L1148" s="84" t="n"/>
    </row>
    <row r="1149">
      <c r="A1149" s="83" t="n">
        <v>45735</v>
      </c>
      <c r="B1149" s="84" t="inlineStr">
        <is>
          <t>Warehouse B</t>
        </is>
      </c>
      <c r="C1149" s="84" t="inlineStr">
        <is>
          <t>Late</t>
        </is>
      </c>
      <c r="D1149" s="85" t="n">
        <v>156</v>
      </c>
      <c r="E1149" s="85" t="n">
        <v>152</v>
      </c>
      <c r="F1149" s="85" t="n">
        <v>401</v>
      </c>
      <c r="G1149" s="85" t="n">
        <v>397</v>
      </c>
      <c r="H1149" s="86" t="n">
        <v>13.2</v>
      </c>
      <c r="I1149" s="85" t="n">
        <v>145</v>
      </c>
      <c r="J1149" s="87" t="n">
        <v>517.2</v>
      </c>
      <c r="K1149" s="88" t="n">
        <v>0</v>
      </c>
      <c r="L1149" s="84" t="n"/>
    </row>
    <row r="1150">
      <c r="A1150" s="83" t="n">
        <v>45735</v>
      </c>
      <c r="B1150" s="84" t="inlineStr">
        <is>
          <t>Production</t>
        </is>
      </c>
      <c r="C1150" s="84" t="inlineStr">
        <is>
          <t>Night</t>
        </is>
      </c>
      <c r="D1150" s="85" t="n">
        <v>86</v>
      </c>
      <c r="E1150" s="85" t="n">
        <v>83</v>
      </c>
      <c r="F1150" s="85" t="n">
        <v>219</v>
      </c>
      <c r="G1150" s="85" t="n">
        <v>217</v>
      </c>
      <c r="H1150" s="86" t="n">
        <v>7.9</v>
      </c>
      <c r="I1150" s="85" t="n">
        <v>91</v>
      </c>
      <c r="J1150" s="87" t="n">
        <v>304.75</v>
      </c>
      <c r="K1150" s="88" t="n">
        <v>0</v>
      </c>
      <c r="L1150" s="84" t="n"/>
    </row>
    <row r="1151">
      <c r="A1151" s="83" t="n">
        <v>45736</v>
      </c>
      <c r="B1151" s="84" t="inlineStr">
        <is>
          <t>Warehouse A</t>
        </is>
      </c>
      <c r="C1151" s="84" t="inlineStr">
        <is>
          <t>Early</t>
        </is>
      </c>
      <c r="D1151" s="85" t="n">
        <v>184</v>
      </c>
      <c r="E1151" s="85" t="n">
        <v>181</v>
      </c>
      <c r="F1151" s="85" t="n">
        <v>480</v>
      </c>
      <c r="G1151" s="85" t="n">
        <v>477</v>
      </c>
      <c r="H1151" s="86" t="n">
        <v>15.4</v>
      </c>
      <c r="I1151" s="85" t="n">
        <v>193</v>
      </c>
      <c r="J1151" s="87" t="n">
        <v>604.7</v>
      </c>
      <c r="K1151" s="88" t="n">
        <v>0</v>
      </c>
      <c r="L1151" s="84" t="n"/>
    </row>
    <row r="1152">
      <c r="A1152" s="83" t="n">
        <v>45736</v>
      </c>
      <c r="B1152" s="84" t="inlineStr">
        <is>
          <t>Warehouse B</t>
        </is>
      </c>
      <c r="C1152" s="84" t="inlineStr">
        <is>
          <t>Late</t>
        </is>
      </c>
      <c r="D1152" s="85" t="n">
        <v>157</v>
      </c>
      <c r="E1152" s="85" t="n">
        <v>149</v>
      </c>
      <c r="F1152" s="85" t="n">
        <v>430</v>
      </c>
      <c r="G1152" s="85" t="n">
        <v>426</v>
      </c>
      <c r="H1152" s="86" t="n">
        <v>14.2</v>
      </c>
      <c r="I1152" s="85" t="n">
        <v>145</v>
      </c>
      <c r="J1152" s="87" t="n">
        <v>549.35</v>
      </c>
      <c r="K1152" s="88" t="n">
        <v>0</v>
      </c>
      <c r="L1152" s="84" t="n"/>
    </row>
    <row r="1153">
      <c r="A1153" s="83" t="n">
        <v>45736</v>
      </c>
      <c r="B1153" s="84" t="inlineStr">
        <is>
          <t>Production</t>
        </is>
      </c>
      <c r="C1153" s="84" t="inlineStr">
        <is>
          <t>Night</t>
        </is>
      </c>
      <c r="D1153" s="85" t="n">
        <v>93</v>
      </c>
      <c r="E1153" s="85" t="n">
        <v>91</v>
      </c>
      <c r="F1153" s="85" t="n">
        <v>254</v>
      </c>
      <c r="G1153" s="85" t="n">
        <v>248</v>
      </c>
      <c r="H1153" s="86" t="n">
        <v>8.5</v>
      </c>
      <c r="I1153" s="85" t="n">
        <v>91</v>
      </c>
      <c r="J1153" s="87" t="n">
        <v>328.2</v>
      </c>
      <c r="K1153" s="88" t="n">
        <v>0</v>
      </c>
      <c r="L1153" s="84" t="n"/>
    </row>
    <row r="1154">
      <c r="A1154" s="83" t="n">
        <v>45737</v>
      </c>
      <c r="B1154" s="84" t="inlineStr">
        <is>
          <t>Warehouse A</t>
        </is>
      </c>
      <c r="C1154" s="84" t="inlineStr">
        <is>
          <t>Early</t>
        </is>
      </c>
      <c r="D1154" s="85" t="n">
        <v>206</v>
      </c>
      <c r="E1154" s="85" t="n">
        <v>205</v>
      </c>
      <c r="F1154" s="85" t="n">
        <v>507</v>
      </c>
      <c r="G1154" s="85" t="n">
        <v>497</v>
      </c>
      <c r="H1154" s="86" t="n">
        <v>18.2</v>
      </c>
      <c r="I1154" s="85" t="n">
        <v>201</v>
      </c>
      <c r="J1154" s="87" t="n">
        <v>707.2</v>
      </c>
      <c r="K1154" s="88" t="n">
        <v>0</v>
      </c>
      <c r="L1154" s="84" t="n"/>
    </row>
    <row r="1155">
      <c r="A1155" s="83" t="n">
        <v>45737</v>
      </c>
      <c r="B1155" s="84" t="inlineStr">
        <is>
          <t>Warehouse B</t>
        </is>
      </c>
      <c r="C1155" s="84" t="inlineStr">
        <is>
          <t>Late</t>
        </is>
      </c>
      <c r="D1155" s="85" t="n">
        <v>151</v>
      </c>
      <c r="E1155" s="85" t="n">
        <v>146</v>
      </c>
      <c r="F1155" s="85" t="n">
        <v>401</v>
      </c>
      <c r="G1155" s="85" t="n">
        <v>395</v>
      </c>
      <c r="H1155" s="86" t="n">
        <v>13.2</v>
      </c>
      <c r="I1155" s="85" t="n">
        <v>151</v>
      </c>
      <c r="J1155" s="87" t="n">
        <v>513.95</v>
      </c>
      <c r="K1155" s="88" t="n">
        <v>0</v>
      </c>
      <c r="L1155" s="84" t="n"/>
    </row>
    <row r="1156">
      <c r="A1156" s="83" t="n">
        <v>45737</v>
      </c>
      <c r="B1156" s="84" t="inlineStr">
        <is>
          <t>Production</t>
        </is>
      </c>
      <c r="C1156" s="84" t="inlineStr">
        <is>
          <t>Night</t>
        </is>
      </c>
      <c r="D1156" s="85" t="n">
        <v>101</v>
      </c>
      <c r="E1156" s="85" t="n">
        <v>96</v>
      </c>
      <c r="F1156" s="85" t="n">
        <v>273</v>
      </c>
      <c r="G1156" s="85" t="n">
        <v>270</v>
      </c>
      <c r="H1156" s="86" t="n">
        <v>9</v>
      </c>
      <c r="I1156" s="85" t="n">
        <v>95</v>
      </c>
      <c r="J1156" s="87" t="n">
        <v>349.15</v>
      </c>
      <c r="K1156" s="88" t="n">
        <v>0</v>
      </c>
      <c r="L1156" s="84" t="n"/>
    </row>
    <row r="1157">
      <c r="A1157" s="83" t="n">
        <v>45738</v>
      </c>
      <c r="B1157" s="84" t="inlineStr">
        <is>
          <t>Warehouse A</t>
        </is>
      </c>
      <c r="C1157" s="84" t="inlineStr">
        <is>
          <t>Early</t>
        </is>
      </c>
      <c r="D1157" s="85" t="n">
        <v>135</v>
      </c>
      <c r="E1157" s="85" t="n">
        <v>130</v>
      </c>
      <c r="F1157" s="85" t="n">
        <v>344</v>
      </c>
      <c r="G1157" s="85" t="n">
        <v>340</v>
      </c>
      <c r="H1157" s="86" t="n">
        <v>11.2</v>
      </c>
      <c r="I1157" s="85" t="n">
        <v>139</v>
      </c>
      <c r="J1157" s="87" t="n">
        <v>440.55</v>
      </c>
      <c r="K1157" s="88" t="n">
        <v>0</v>
      </c>
      <c r="L1157" s="84" t="n"/>
    </row>
    <row r="1158">
      <c r="A1158" s="83" t="n">
        <v>45738</v>
      </c>
      <c r="B1158" s="84" t="inlineStr">
        <is>
          <t>Warehouse B</t>
        </is>
      </c>
      <c r="C1158" s="84" t="inlineStr">
        <is>
          <t>Late</t>
        </is>
      </c>
      <c r="D1158" s="85" t="n">
        <v>108</v>
      </c>
      <c r="E1158" s="85" t="n">
        <v>106</v>
      </c>
      <c r="F1158" s="85" t="n">
        <v>277</v>
      </c>
      <c r="G1158" s="85" t="n">
        <v>276</v>
      </c>
      <c r="H1158" s="86" t="n">
        <v>9.6</v>
      </c>
      <c r="I1158" s="85" t="n">
        <v>104</v>
      </c>
      <c r="J1158" s="87" t="n">
        <v>372.6</v>
      </c>
      <c r="K1158" s="88" t="n">
        <v>0</v>
      </c>
      <c r="L1158" s="84" t="n"/>
    </row>
    <row r="1159">
      <c r="A1159" s="83" t="n">
        <v>45738</v>
      </c>
      <c r="B1159" s="84" t="inlineStr">
        <is>
          <t>Production</t>
        </is>
      </c>
      <c r="C1159" s="84" t="inlineStr">
        <is>
          <t>Night</t>
        </is>
      </c>
      <c r="D1159" s="85" t="n">
        <v>65</v>
      </c>
      <c r="E1159" s="85" t="n">
        <v>62</v>
      </c>
      <c r="F1159" s="85" t="n">
        <v>178</v>
      </c>
      <c r="G1159" s="85" t="n">
        <v>176</v>
      </c>
      <c r="H1159" s="86" t="n">
        <v>5.4</v>
      </c>
      <c r="I1159" s="85" t="n">
        <v>66</v>
      </c>
      <c r="J1159" s="87" t="n">
        <v>212.35</v>
      </c>
      <c r="K1159" s="88" t="n">
        <v>0</v>
      </c>
      <c r="L1159" s="84" t="n"/>
    </row>
    <row r="1160">
      <c r="A1160" s="83" t="n">
        <v>45740</v>
      </c>
      <c r="B1160" s="84" t="inlineStr">
        <is>
          <t>Warehouse A</t>
        </is>
      </c>
      <c r="C1160" s="84" t="inlineStr">
        <is>
          <t>Early</t>
        </is>
      </c>
      <c r="D1160" s="85" t="n">
        <v>189</v>
      </c>
      <c r="E1160" s="85" t="n">
        <v>183</v>
      </c>
      <c r="F1160" s="85" t="n">
        <v>515</v>
      </c>
      <c r="G1160" s="85" t="n">
        <v>509</v>
      </c>
      <c r="H1160" s="86" t="n">
        <v>15.3</v>
      </c>
      <c r="I1160" s="85" t="n">
        <v>209</v>
      </c>
      <c r="J1160" s="87" t="n">
        <v>604.8</v>
      </c>
      <c r="K1160" s="88" t="n">
        <v>0</v>
      </c>
      <c r="L1160" s="84" t="n"/>
    </row>
    <row r="1161">
      <c r="A1161" s="83" t="n">
        <v>45740</v>
      </c>
      <c r="B1161" s="84" t="inlineStr">
        <is>
          <t>Warehouse B</t>
        </is>
      </c>
      <c r="C1161" s="84" t="inlineStr">
        <is>
          <t>Late</t>
        </is>
      </c>
      <c r="D1161" s="85" t="n">
        <v>151</v>
      </c>
      <c r="E1161" s="85" t="n">
        <v>148</v>
      </c>
      <c r="F1161" s="85" t="n">
        <v>366</v>
      </c>
      <c r="G1161" s="85" t="n">
        <v>362</v>
      </c>
      <c r="H1161" s="86" t="n">
        <v>12.5</v>
      </c>
      <c r="I1161" s="85" t="n">
        <v>157</v>
      </c>
      <c r="J1161" s="87" t="n">
        <v>491.9</v>
      </c>
      <c r="K1161" s="88" t="n">
        <v>0</v>
      </c>
      <c r="L1161" s="84" t="n"/>
    </row>
    <row r="1162">
      <c r="A1162" s="83" t="n">
        <v>45740</v>
      </c>
      <c r="B1162" s="84" t="inlineStr">
        <is>
          <t>Production</t>
        </is>
      </c>
      <c r="C1162" s="84" t="inlineStr">
        <is>
          <t>Night</t>
        </is>
      </c>
      <c r="D1162" s="85" t="n">
        <v>101</v>
      </c>
      <c r="E1162" s="85" t="n">
        <v>98</v>
      </c>
      <c r="F1162" s="85" t="n">
        <v>268</v>
      </c>
      <c r="G1162" s="85" t="n">
        <v>265</v>
      </c>
      <c r="H1162" s="86" t="n">
        <v>8.4</v>
      </c>
      <c r="I1162" s="85" t="n">
        <v>99</v>
      </c>
      <c r="J1162" s="87" t="n">
        <v>330.25</v>
      </c>
      <c r="K1162" s="88" t="n">
        <v>0</v>
      </c>
      <c r="L1162" s="84" t="n"/>
    </row>
    <row r="1163">
      <c r="A1163" s="83" t="n">
        <v>45741</v>
      </c>
      <c r="B1163" s="84" t="inlineStr">
        <is>
          <t>Warehouse A</t>
        </is>
      </c>
      <c r="C1163" s="84" t="inlineStr">
        <is>
          <t>Early</t>
        </is>
      </c>
      <c r="D1163" s="85" t="n">
        <v>200</v>
      </c>
      <c r="E1163" s="85" t="n">
        <v>192</v>
      </c>
      <c r="F1163" s="85" t="n">
        <v>534</v>
      </c>
      <c r="G1163" s="85" t="n">
        <v>530</v>
      </c>
      <c r="H1163" s="86" t="n">
        <v>17</v>
      </c>
      <c r="I1163" s="85" t="n">
        <v>199</v>
      </c>
      <c r="J1163" s="87" t="n">
        <v>665.5</v>
      </c>
      <c r="K1163" s="88" t="n">
        <v>0</v>
      </c>
      <c r="L1163" s="84" t="n"/>
    </row>
    <row r="1164">
      <c r="A1164" s="83" t="n">
        <v>45741</v>
      </c>
      <c r="B1164" s="84" t="inlineStr">
        <is>
          <t>Warehouse B</t>
        </is>
      </c>
      <c r="C1164" s="84" t="inlineStr">
        <is>
          <t>Late</t>
        </is>
      </c>
      <c r="D1164" s="85" t="n">
        <v>157</v>
      </c>
      <c r="E1164" s="85" t="n">
        <v>152</v>
      </c>
      <c r="F1164" s="85" t="n">
        <v>394</v>
      </c>
      <c r="G1164" s="85" t="n">
        <v>389</v>
      </c>
      <c r="H1164" s="86" t="n">
        <v>13.4</v>
      </c>
      <c r="I1164" s="85" t="n">
        <v>149</v>
      </c>
      <c r="J1164" s="87" t="n">
        <v>524.15</v>
      </c>
      <c r="K1164" s="88" t="n">
        <v>0</v>
      </c>
      <c r="L1164" s="84" t="n"/>
    </row>
    <row r="1165">
      <c r="A1165" s="83" t="n">
        <v>45741</v>
      </c>
      <c r="B1165" s="84" t="inlineStr">
        <is>
          <t>Production</t>
        </is>
      </c>
      <c r="C1165" s="84" t="inlineStr">
        <is>
          <t>Night</t>
        </is>
      </c>
      <c r="D1165" s="85" t="n">
        <v>98</v>
      </c>
      <c r="E1165" s="85" t="n">
        <v>94</v>
      </c>
      <c r="F1165" s="85" t="n">
        <v>257</v>
      </c>
      <c r="G1165" s="85" t="n">
        <v>254</v>
      </c>
      <c r="H1165" s="86" t="n">
        <v>8.1</v>
      </c>
      <c r="I1165" s="85" t="n">
        <v>94</v>
      </c>
      <c r="J1165" s="87" t="n">
        <v>318.85</v>
      </c>
      <c r="K1165" s="88" t="n">
        <v>0</v>
      </c>
      <c r="L1165" s="84" t="n"/>
    </row>
    <row r="1166">
      <c r="A1166" s="83" t="n">
        <v>45742</v>
      </c>
      <c r="B1166" s="84" t="inlineStr">
        <is>
          <t>Warehouse A</t>
        </is>
      </c>
      <c r="C1166" s="84" t="inlineStr">
        <is>
          <t>Early</t>
        </is>
      </c>
      <c r="D1166" s="85" t="n">
        <v>201</v>
      </c>
      <c r="E1166" s="85" t="n">
        <v>199</v>
      </c>
      <c r="F1166" s="85" t="n">
        <v>515</v>
      </c>
      <c r="G1166" s="85" t="n">
        <v>506</v>
      </c>
      <c r="H1166" s="86" t="n">
        <v>18</v>
      </c>
      <c r="I1166" s="85" t="n">
        <v>193</v>
      </c>
      <c r="J1166" s="87" t="n">
        <v>697.65</v>
      </c>
      <c r="K1166" s="88" t="n">
        <v>0</v>
      </c>
      <c r="L1166" s="84" t="n"/>
    </row>
    <row r="1167">
      <c r="A1167" s="83" t="n">
        <v>45742</v>
      </c>
      <c r="B1167" s="84" t="inlineStr">
        <is>
          <t>Warehouse B</t>
        </is>
      </c>
      <c r="C1167" s="84" t="inlineStr">
        <is>
          <t>Late</t>
        </is>
      </c>
      <c r="D1167" s="85" t="n">
        <v>132</v>
      </c>
      <c r="E1167" s="85" t="n">
        <v>126</v>
      </c>
      <c r="F1167" s="85" t="n">
        <v>356</v>
      </c>
      <c r="G1167" s="85" t="n">
        <v>354</v>
      </c>
      <c r="H1167" s="86" t="n">
        <v>11.9</v>
      </c>
      <c r="I1167" s="85" t="n">
        <v>145</v>
      </c>
      <c r="J1167" s="87" t="n">
        <v>460.65</v>
      </c>
      <c r="K1167" s="88" t="n">
        <v>0</v>
      </c>
      <c r="L1167" s="84" t="n"/>
    </row>
    <row r="1168">
      <c r="A1168" s="83" t="n">
        <v>45742</v>
      </c>
      <c r="B1168" s="84" t="inlineStr">
        <is>
          <t>Production</t>
        </is>
      </c>
      <c r="C1168" s="84" t="inlineStr">
        <is>
          <t>Night</t>
        </is>
      </c>
      <c r="D1168" s="85" t="n">
        <v>87</v>
      </c>
      <c r="E1168" s="85" t="n">
        <v>86</v>
      </c>
      <c r="F1168" s="85" t="n">
        <v>227</v>
      </c>
      <c r="G1168" s="85" t="n">
        <v>225</v>
      </c>
      <c r="H1168" s="86" t="n">
        <v>7.2</v>
      </c>
      <c r="I1168" s="85" t="n">
        <v>91</v>
      </c>
      <c r="J1168" s="87" t="n">
        <v>283.35</v>
      </c>
      <c r="K1168" s="88" t="n">
        <v>0</v>
      </c>
      <c r="L1168" s="84" t="n"/>
    </row>
    <row r="1169">
      <c r="A1169" s="83" t="n">
        <v>45743</v>
      </c>
      <c r="B1169" s="84" t="inlineStr">
        <is>
          <t>Warehouse A</t>
        </is>
      </c>
      <c r="C1169" s="84" t="inlineStr">
        <is>
          <t>Early</t>
        </is>
      </c>
      <c r="D1169" s="85" t="n">
        <v>175</v>
      </c>
      <c r="E1169" s="85" t="n">
        <v>170</v>
      </c>
      <c r="F1169" s="85" t="n">
        <v>437</v>
      </c>
      <c r="G1169" s="85" t="n">
        <v>429</v>
      </c>
      <c r="H1169" s="86" t="n">
        <v>14.5</v>
      </c>
      <c r="I1169" s="85" t="n">
        <v>193</v>
      </c>
      <c r="J1169" s="87" t="n">
        <v>570.5</v>
      </c>
      <c r="K1169" s="88" t="n">
        <v>0</v>
      </c>
      <c r="L1169" s="84" t="n"/>
    </row>
    <row r="1170">
      <c r="A1170" s="83" t="n">
        <v>45743</v>
      </c>
      <c r="B1170" s="84" t="inlineStr">
        <is>
          <t>Warehouse B</t>
        </is>
      </c>
      <c r="C1170" s="84" t="inlineStr">
        <is>
          <t>Late</t>
        </is>
      </c>
      <c r="D1170" s="85" t="n">
        <v>159</v>
      </c>
      <c r="E1170" s="85" t="n">
        <v>155</v>
      </c>
      <c r="F1170" s="85" t="n">
        <v>405</v>
      </c>
      <c r="G1170" s="85" t="n">
        <v>401</v>
      </c>
      <c r="H1170" s="86" t="n">
        <v>13.4</v>
      </c>
      <c r="I1170" s="85" t="n">
        <v>145</v>
      </c>
      <c r="J1170" s="87" t="n">
        <v>525.45</v>
      </c>
      <c r="K1170" s="88" t="n">
        <v>0</v>
      </c>
      <c r="L1170" s="84" t="n"/>
    </row>
    <row r="1171">
      <c r="A1171" s="83" t="n">
        <v>45743</v>
      </c>
      <c r="B1171" s="84" t="inlineStr">
        <is>
          <t>Production</t>
        </is>
      </c>
      <c r="C1171" s="84" t="inlineStr">
        <is>
          <t>Night</t>
        </is>
      </c>
      <c r="D1171" s="85" t="n">
        <v>83</v>
      </c>
      <c r="E1171" s="85" t="n">
        <v>80</v>
      </c>
      <c r="F1171" s="85" t="n">
        <v>209</v>
      </c>
      <c r="G1171" s="85" t="n">
        <v>206</v>
      </c>
      <c r="H1171" s="86" t="n">
        <v>6.9</v>
      </c>
      <c r="I1171" s="85" t="n">
        <v>91</v>
      </c>
      <c r="J1171" s="87" t="n">
        <v>271.3</v>
      </c>
      <c r="K1171" s="88" t="n">
        <v>0</v>
      </c>
      <c r="L1171" s="84" t="n"/>
    </row>
    <row r="1172">
      <c r="A1172" s="83" t="n">
        <v>45744</v>
      </c>
      <c r="B1172" s="84" t="inlineStr">
        <is>
          <t>Warehouse A</t>
        </is>
      </c>
      <c r="C1172" s="84" t="inlineStr">
        <is>
          <t>Early</t>
        </is>
      </c>
      <c r="D1172" s="85" t="n">
        <v>221</v>
      </c>
      <c r="E1172" s="85" t="n">
        <v>218</v>
      </c>
      <c r="F1172" s="85" t="n">
        <v>580</v>
      </c>
      <c r="G1172" s="85" t="n">
        <v>565</v>
      </c>
      <c r="H1172" s="86" t="n">
        <v>18</v>
      </c>
      <c r="I1172" s="85" t="n">
        <v>201</v>
      </c>
      <c r="J1172" s="87" t="n">
        <v>710.65</v>
      </c>
      <c r="K1172" s="88" t="n">
        <v>0</v>
      </c>
      <c r="L1172" s="84" t="n"/>
    </row>
    <row r="1173">
      <c r="A1173" s="83" t="n">
        <v>45744</v>
      </c>
      <c r="B1173" s="84" t="inlineStr">
        <is>
          <t>Warehouse B</t>
        </is>
      </c>
      <c r="C1173" s="84" t="inlineStr">
        <is>
          <t>Late</t>
        </is>
      </c>
      <c r="D1173" s="85" t="n">
        <v>152</v>
      </c>
      <c r="E1173" s="85" t="n">
        <v>145</v>
      </c>
      <c r="F1173" s="85" t="n">
        <v>382</v>
      </c>
      <c r="G1173" s="85" t="n">
        <v>377</v>
      </c>
      <c r="H1173" s="86" t="n">
        <v>12.6</v>
      </c>
      <c r="I1173" s="85" t="n">
        <v>151</v>
      </c>
      <c r="J1173" s="87" t="n">
        <v>495.7</v>
      </c>
      <c r="K1173" s="88" t="n">
        <v>0</v>
      </c>
      <c r="L1173" s="84" t="n"/>
    </row>
    <row r="1174">
      <c r="A1174" s="83" t="n">
        <v>45744</v>
      </c>
      <c r="B1174" s="84" t="inlineStr">
        <is>
          <t>Production</t>
        </is>
      </c>
      <c r="C1174" s="84" t="inlineStr">
        <is>
          <t>Night</t>
        </is>
      </c>
      <c r="D1174" s="85" t="n">
        <v>98</v>
      </c>
      <c r="E1174" s="85" t="n">
        <v>94</v>
      </c>
      <c r="F1174" s="85" t="n">
        <v>245</v>
      </c>
      <c r="G1174" s="85" t="n">
        <v>241</v>
      </c>
      <c r="H1174" s="86" t="n">
        <v>8.6</v>
      </c>
      <c r="I1174" s="85" t="n">
        <v>95</v>
      </c>
      <c r="J1174" s="87" t="n">
        <v>334.6</v>
      </c>
      <c r="K1174" s="88" t="n">
        <v>0</v>
      </c>
      <c r="L1174" s="84" t="n"/>
    </row>
    <row r="1175">
      <c r="A1175" s="83" t="n">
        <v>45745</v>
      </c>
      <c r="B1175" s="84" t="inlineStr">
        <is>
          <t>Warehouse A</t>
        </is>
      </c>
      <c r="C1175" s="84" t="inlineStr">
        <is>
          <t>Early</t>
        </is>
      </c>
      <c r="D1175" s="85" t="n">
        <v>148</v>
      </c>
      <c r="E1175" s="85" t="n">
        <v>142</v>
      </c>
      <c r="F1175" s="85" t="n">
        <v>397</v>
      </c>
      <c r="G1175" s="85" t="n">
        <v>393</v>
      </c>
      <c r="H1175" s="86" t="n">
        <v>12.2</v>
      </c>
      <c r="I1175" s="85" t="n">
        <v>139</v>
      </c>
      <c r="J1175" s="87" t="n">
        <v>480.5</v>
      </c>
      <c r="K1175" s="88" t="n">
        <v>0</v>
      </c>
      <c r="L1175" s="84" t="n"/>
    </row>
    <row r="1176">
      <c r="A1176" s="83" t="n">
        <v>45745</v>
      </c>
      <c r="B1176" s="84" t="inlineStr">
        <is>
          <t>Warehouse B</t>
        </is>
      </c>
      <c r="C1176" s="84" t="inlineStr">
        <is>
          <t>Late</t>
        </is>
      </c>
      <c r="D1176" s="85" t="n">
        <v>95</v>
      </c>
      <c r="E1176" s="85" t="n">
        <v>93</v>
      </c>
      <c r="F1176" s="85" t="n">
        <v>245</v>
      </c>
      <c r="G1176" s="85" t="n">
        <v>241</v>
      </c>
      <c r="H1176" s="86" t="n">
        <v>8.300000000000001</v>
      </c>
      <c r="I1176" s="85" t="n">
        <v>104</v>
      </c>
      <c r="J1176" s="87" t="n">
        <v>323.2</v>
      </c>
      <c r="K1176" s="88" t="n">
        <v>0</v>
      </c>
      <c r="L1176" s="84" t="n"/>
    </row>
    <row r="1177">
      <c r="A1177" s="83" t="n">
        <v>45745</v>
      </c>
      <c r="B1177" s="84" t="inlineStr">
        <is>
          <t>Production</t>
        </is>
      </c>
      <c r="C1177" s="84" t="inlineStr">
        <is>
          <t>Night</t>
        </is>
      </c>
      <c r="D1177" s="85" t="n">
        <v>67</v>
      </c>
      <c r="E1177" s="85" t="n">
        <v>64</v>
      </c>
      <c r="F1177" s="85" t="n">
        <v>168</v>
      </c>
      <c r="G1177" s="85" t="n">
        <v>166</v>
      </c>
      <c r="H1177" s="86" t="n">
        <v>5.7</v>
      </c>
      <c r="I1177" s="85" t="n">
        <v>66</v>
      </c>
      <c r="J1177" s="87" t="n">
        <v>223.1</v>
      </c>
      <c r="K1177" s="88" t="n">
        <v>0</v>
      </c>
      <c r="L1177" s="84" t="n"/>
    </row>
    <row r="1178">
      <c r="A1178" s="83" t="n">
        <v>45747</v>
      </c>
      <c r="B1178" s="84" t="inlineStr">
        <is>
          <t>Warehouse A</t>
        </is>
      </c>
      <c r="C1178" s="84" t="inlineStr">
        <is>
          <t>Early</t>
        </is>
      </c>
      <c r="D1178" s="85" t="n">
        <v>206</v>
      </c>
      <c r="E1178" s="85" t="n">
        <v>203</v>
      </c>
      <c r="F1178" s="85" t="n">
        <v>575</v>
      </c>
      <c r="G1178" s="85" t="n">
        <v>567</v>
      </c>
      <c r="H1178" s="86" t="n">
        <v>16.9</v>
      </c>
      <c r="I1178" s="85" t="n">
        <v>209</v>
      </c>
      <c r="J1178" s="87" t="n">
        <v>666.25</v>
      </c>
      <c r="K1178" s="88" t="n">
        <v>0</v>
      </c>
      <c r="L1178" s="84" t="n"/>
    </row>
    <row r="1179">
      <c r="A1179" s="83" t="n">
        <v>45747</v>
      </c>
      <c r="B1179" s="84" t="inlineStr">
        <is>
          <t>Warehouse B</t>
        </is>
      </c>
      <c r="C1179" s="84" t="inlineStr">
        <is>
          <t>Late</t>
        </is>
      </c>
      <c r="D1179" s="85" t="n">
        <v>145</v>
      </c>
      <c r="E1179" s="85" t="n">
        <v>140</v>
      </c>
      <c r="F1179" s="85" t="n">
        <v>389</v>
      </c>
      <c r="G1179" s="85" t="n">
        <v>384</v>
      </c>
      <c r="H1179" s="86" t="n">
        <v>11.9</v>
      </c>
      <c r="I1179" s="85" t="n">
        <v>157</v>
      </c>
      <c r="J1179" s="87" t="n">
        <v>469.1</v>
      </c>
      <c r="K1179" s="88" t="n">
        <v>0</v>
      </c>
      <c r="L1179" s="84" t="n"/>
    </row>
    <row r="1180">
      <c r="A1180" s="83" t="n">
        <v>45747</v>
      </c>
      <c r="B1180" s="84" t="inlineStr">
        <is>
          <t>Production</t>
        </is>
      </c>
      <c r="C1180" s="84" t="inlineStr">
        <is>
          <t>Night</t>
        </is>
      </c>
      <c r="D1180" s="85" t="n">
        <v>93</v>
      </c>
      <c r="E1180" s="85" t="n">
        <v>87</v>
      </c>
      <c r="F1180" s="85" t="n">
        <v>258</v>
      </c>
      <c r="G1180" s="85" t="n">
        <v>255</v>
      </c>
      <c r="H1180" s="86" t="n">
        <v>8.1</v>
      </c>
      <c r="I1180" s="85" t="n">
        <v>99</v>
      </c>
      <c r="J1180" s="87" t="n">
        <v>315.6</v>
      </c>
      <c r="K1180" s="88" t="n">
        <v>0</v>
      </c>
      <c r="L1180" s="84" t="n"/>
    </row>
    <row r="1181">
      <c r="A1181" s="83" t="n">
        <v>45748</v>
      </c>
      <c r="B1181" s="84" t="inlineStr">
        <is>
          <t>Warehouse A</t>
        </is>
      </c>
      <c r="C1181" s="84" t="inlineStr">
        <is>
          <t>Early</t>
        </is>
      </c>
      <c r="D1181" s="85" t="n">
        <v>205</v>
      </c>
      <c r="E1181" s="85" t="n">
        <v>197</v>
      </c>
      <c r="F1181" s="85" t="n">
        <v>539</v>
      </c>
      <c r="G1181" s="85" t="n">
        <v>534</v>
      </c>
      <c r="H1181" s="86" t="n">
        <v>18.7</v>
      </c>
      <c r="I1181" s="85" t="n">
        <v>201</v>
      </c>
      <c r="J1181" s="87" t="n">
        <v>722.3</v>
      </c>
      <c r="K1181" s="88" t="n">
        <v>0</v>
      </c>
      <c r="L1181" s="84" t="n"/>
    </row>
    <row r="1182">
      <c r="A1182" s="83" t="n">
        <v>45748</v>
      </c>
      <c r="B1182" s="84" t="inlineStr">
        <is>
          <t>Warehouse B</t>
        </is>
      </c>
      <c r="C1182" s="84" t="inlineStr">
        <is>
          <t>Late</t>
        </is>
      </c>
      <c r="D1182" s="85" t="n">
        <v>147</v>
      </c>
      <c r="E1182" s="85" t="n">
        <v>144</v>
      </c>
      <c r="F1182" s="85" t="n">
        <v>381</v>
      </c>
      <c r="G1182" s="85" t="n">
        <v>377</v>
      </c>
      <c r="H1182" s="86" t="n">
        <v>12.1</v>
      </c>
      <c r="I1182" s="85" t="n">
        <v>151</v>
      </c>
      <c r="J1182" s="87" t="n">
        <v>476.7</v>
      </c>
      <c r="K1182" s="88" t="n">
        <v>0</v>
      </c>
      <c r="L1182" s="84" t="n"/>
    </row>
    <row r="1183">
      <c r="A1183" s="83" t="n">
        <v>45748</v>
      </c>
      <c r="B1183" s="84" t="inlineStr">
        <is>
          <t>Production</t>
        </is>
      </c>
      <c r="C1183" s="84" t="inlineStr">
        <is>
          <t>Night</t>
        </is>
      </c>
      <c r="D1183" s="85" t="n">
        <v>97</v>
      </c>
      <c r="E1183" s="85" t="n">
        <v>97</v>
      </c>
      <c r="F1183" s="85" t="n">
        <v>267</v>
      </c>
      <c r="G1183" s="85" t="n">
        <v>265</v>
      </c>
      <c r="H1183" s="86" t="n">
        <v>8.6</v>
      </c>
      <c r="I1183" s="85" t="n">
        <v>95</v>
      </c>
      <c r="J1183" s="87" t="n">
        <v>333.95</v>
      </c>
      <c r="K1183" s="88" t="n">
        <v>0</v>
      </c>
      <c r="L1183" s="84" t="n"/>
    </row>
    <row r="1184">
      <c r="A1184" s="83" t="n">
        <v>45749</v>
      </c>
      <c r="B1184" s="84" t="inlineStr">
        <is>
          <t>Warehouse A</t>
        </is>
      </c>
      <c r="C1184" s="84" t="inlineStr">
        <is>
          <t>Early</t>
        </is>
      </c>
      <c r="D1184" s="85" t="n">
        <v>195</v>
      </c>
      <c r="E1184" s="85" t="n">
        <v>191</v>
      </c>
      <c r="F1184" s="85" t="n">
        <v>536</v>
      </c>
      <c r="G1184" s="85" t="n">
        <v>532</v>
      </c>
      <c r="H1184" s="86" t="n">
        <v>16.9</v>
      </c>
      <c r="I1184" s="85" t="n">
        <v>195</v>
      </c>
      <c r="J1184" s="87" t="n">
        <v>659.1</v>
      </c>
      <c r="K1184" s="88" t="n">
        <v>0</v>
      </c>
      <c r="L1184" s="84" t="n"/>
    </row>
    <row r="1185">
      <c r="A1185" s="83" t="n">
        <v>45749</v>
      </c>
      <c r="B1185" s="84" t="inlineStr">
        <is>
          <t>Warehouse B</t>
        </is>
      </c>
      <c r="C1185" s="84" t="inlineStr">
        <is>
          <t>Late</t>
        </is>
      </c>
      <c r="D1185" s="85" t="n">
        <v>149</v>
      </c>
      <c r="E1185" s="85" t="n">
        <v>148</v>
      </c>
      <c r="F1185" s="85" t="n">
        <v>386</v>
      </c>
      <c r="G1185" s="85" t="n">
        <v>380</v>
      </c>
      <c r="H1185" s="86" t="n">
        <v>12.4</v>
      </c>
      <c r="I1185" s="85" t="n">
        <v>147</v>
      </c>
      <c r="J1185" s="87" t="n">
        <v>487.45</v>
      </c>
      <c r="K1185" s="88" t="n">
        <v>0</v>
      </c>
      <c r="L1185" s="84" t="n"/>
    </row>
    <row r="1186">
      <c r="A1186" s="83" t="n">
        <v>45749</v>
      </c>
      <c r="B1186" s="84" t="inlineStr">
        <is>
          <t>Production</t>
        </is>
      </c>
      <c r="C1186" s="84" t="inlineStr">
        <is>
          <t>Night</t>
        </is>
      </c>
      <c r="D1186" s="85" t="n">
        <v>97</v>
      </c>
      <c r="E1186" s="85" t="n">
        <v>92</v>
      </c>
      <c r="F1186" s="85" t="n">
        <v>250</v>
      </c>
      <c r="G1186" s="85" t="n">
        <v>247</v>
      </c>
      <c r="H1186" s="86" t="n">
        <v>8.4</v>
      </c>
      <c r="I1186" s="85" t="n">
        <v>92</v>
      </c>
      <c r="J1186" s="87" t="n">
        <v>327.65</v>
      </c>
      <c r="K1186" s="88" t="n">
        <v>0</v>
      </c>
      <c r="L1186" s="84" t="n"/>
    </row>
    <row r="1187">
      <c r="A1187" s="83" t="n">
        <v>45750</v>
      </c>
      <c r="B1187" s="84" t="inlineStr">
        <is>
          <t>Warehouse A</t>
        </is>
      </c>
      <c r="C1187" s="84" t="inlineStr">
        <is>
          <t>Early</t>
        </is>
      </c>
      <c r="D1187" s="85" t="n">
        <v>189</v>
      </c>
      <c r="E1187" s="85" t="n">
        <v>184</v>
      </c>
      <c r="F1187" s="85" t="n">
        <v>485</v>
      </c>
      <c r="G1187" s="85" t="n">
        <v>476</v>
      </c>
      <c r="H1187" s="86" t="n">
        <v>16.8</v>
      </c>
      <c r="I1187" s="85" t="n">
        <v>195</v>
      </c>
      <c r="J1187" s="87" t="n">
        <v>652.05</v>
      </c>
      <c r="K1187" s="88" t="n">
        <v>0</v>
      </c>
      <c r="L1187" s="84" t="n"/>
    </row>
    <row r="1188">
      <c r="A1188" s="83" t="n">
        <v>45750</v>
      </c>
      <c r="B1188" s="84" t="inlineStr">
        <is>
          <t>Warehouse B</t>
        </is>
      </c>
      <c r="C1188" s="84" t="inlineStr">
        <is>
          <t>Late</t>
        </is>
      </c>
      <c r="D1188" s="85" t="n">
        <v>148</v>
      </c>
      <c r="E1188" s="85" t="n">
        <v>147</v>
      </c>
      <c r="F1188" s="85" t="n">
        <v>399</v>
      </c>
      <c r="G1188" s="85" t="n">
        <v>393</v>
      </c>
      <c r="H1188" s="86" t="n">
        <v>12.4</v>
      </c>
      <c r="I1188" s="85" t="n">
        <v>147</v>
      </c>
      <c r="J1188" s="87" t="n">
        <v>486.8</v>
      </c>
      <c r="K1188" s="88" t="n">
        <v>0</v>
      </c>
      <c r="L1188" s="84" t="n"/>
    </row>
    <row r="1189">
      <c r="A1189" s="83" t="n">
        <v>45750</v>
      </c>
      <c r="B1189" s="84" t="inlineStr">
        <is>
          <t>Production</t>
        </is>
      </c>
      <c r="C1189" s="84" t="inlineStr">
        <is>
          <t>Night</t>
        </is>
      </c>
      <c r="D1189" s="85" t="n">
        <v>96</v>
      </c>
      <c r="E1189" s="85" t="n">
        <v>90</v>
      </c>
      <c r="F1189" s="85" t="n">
        <v>258</v>
      </c>
      <c r="G1189" s="85" t="n">
        <v>254</v>
      </c>
      <c r="H1189" s="86" t="n">
        <v>8.199999999999999</v>
      </c>
      <c r="I1189" s="85" t="n">
        <v>92</v>
      </c>
      <c r="J1189" s="87" t="n">
        <v>320.7</v>
      </c>
      <c r="K1189" s="88" t="n">
        <v>0</v>
      </c>
      <c r="L1189" s="84" t="n"/>
    </row>
    <row r="1190">
      <c r="A1190" s="83" t="n">
        <v>45751</v>
      </c>
      <c r="B1190" s="84" t="inlineStr">
        <is>
          <t>Warehouse A</t>
        </is>
      </c>
      <c r="C1190" s="84" t="inlineStr">
        <is>
          <t>Early</t>
        </is>
      </c>
      <c r="D1190" s="85" t="n">
        <v>206</v>
      </c>
      <c r="E1190" s="85" t="n">
        <v>201</v>
      </c>
      <c r="F1190" s="85" t="n">
        <v>542</v>
      </c>
      <c r="G1190" s="85" t="n">
        <v>539</v>
      </c>
      <c r="H1190" s="86" t="n">
        <v>18.8</v>
      </c>
      <c r="I1190" s="85" t="n">
        <v>203</v>
      </c>
      <c r="J1190" s="87" t="n">
        <v>726.1</v>
      </c>
      <c r="K1190" s="88" t="n">
        <v>0</v>
      </c>
      <c r="L1190" s="84" t="n"/>
    </row>
    <row r="1191">
      <c r="A1191" s="83" t="n">
        <v>45751</v>
      </c>
      <c r="B1191" s="84" t="inlineStr">
        <is>
          <t>Warehouse B</t>
        </is>
      </c>
      <c r="C1191" s="84" t="inlineStr">
        <is>
          <t>Late</t>
        </is>
      </c>
      <c r="D1191" s="85" t="n">
        <v>143</v>
      </c>
      <c r="E1191" s="85" t="n">
        <v>133</v>
      </c>
      <c r="F1191" s="85" t="n">
        <v>350</v>
      </c>
      <c r="G1191" s="85" t="n">
        <v>347</v>
      </c>
      <c r="H1191" s="86" t="n">
        <v>11.6</v>
      </c>
      <c r="I1191" s="85" t="n">
        <v>152</v>
      </c>
      <c r="J1191" s="87" t="n">
        <v>458.35</v>
      </c>
      <c r="K1191" s="88" t="n">
        <v>0</v>
      </c>
      <c r="L1191" s="84" t="n"/>
    </row>
    <row r="1192">
      <c r="A1192" s="83" t="n">
        <v>45751</v>
      </c>
      <c r="B1192" s="84" t="inlineStr">
        <is>
          <t>Production</t>
        </is>
      </c>
      <c r="C1192" s="84" t="inlineStr">
        <is>
          <t>Night</t>
        </is>
      </c>
      <c r="D1192" s="85" t="n">
        <v>87</v>
      </c>
      <c r="E1192" s="85" t="n">
        <v>84</v>
      </c>
      <c r="F1192" s="85" t="n">
        <v>233</v>
      </c>
      <c r="G1192" s="85" t="n">
        <v>229</v>
      </c>
      <c r="H1192" s="86" t="n">
        <v>7.1</v>
      </c>
      <c r="I1192" s="85" t="n">
        <v>96</v>
      </c>
      <c r="J1192" s="87" t="n">
        <v>280.2</v>
      </c>
      <c r="K1192" s="88" t="n">
        <v>0</v>
      </c>
      <c r="L1192" s="84" t="n"/>
    </row>
    <row r="1193">
      <c r="A1193" s="83" t="n">
        <v>45752</v>
      </c>
      <c r="B1193" s="84" t="inlineStr">
        <is>
          <t>Warehouse A</t>
        </is>
      </c>
      <c r="C1193" s="84" t="inlineStr">
        <is>
          <t>Early</t>
        </is>
      </c>
      <c r="D1193" s="85" t="n">
        <v>149</v>
      </c>
      <c r="E1193" s="85" t="n">
        <v>142</v>
      </c>
      <c r="F1193" s="85" t="n">
        <v>360</v>
      </c>
      <c r="G1193" s="85" t="n">
        <v>355</v>
      </c>
      <c r="H1193" s="86" t="n">
        <v>12.2</v>
      </c>
      <c r="I1193" s="85" t="n">
        <v>141</v>
      </c>
      <c r="J1193" s="87" t="n">
        <v>481.15</v>
      </c>
      <c r="K1193" s="88" t="n">
        <v>1</v>
      </c>
      <c r="L1193" s="84" t="n"/>
    </row>
    <row r="1194">
      <c r="A1194" s="83" t="n">
        <v>45752</v>
      </c>
      <c r="B1194" s="84" t="inlineStr">
        <is>
          <t>Warehouse B</t>
        </is>
      </c>
      <c r="C1194" s="84" t="inlineStr">
        <is>
          <t>Late</t>
        </is>
      </c>
      <c r="D1194" s="85" t="n">
        <v>104</v>
      </c>
      <c r="E1194" s="85" t="n">
        <v>97</v>
      </c>
      <c r="F1194" s="85" t="n">
        <v>263</v>
      </c>
      <c r="G1194" s="85" t="n">
        <v>261</v>
      </c>
      <c r="H1194" s="86" t="n">
        <v>9.199999999999999</v>
      </c>
      <c r="I1194" s="85" t="n">
        <v>106</v>
      </c>
      <c r="J1194" s="87" t="n">
        <v>357.4</v>
      </c>
      <c r="K1194" s="88" t="n">
        <v>0</v>
      </c>
      <c r="L1194" s="84" t="n"/>
    </row>
    <row r="1195">
      <c r="A1195" s="83" t="n">
        <v>45752</v>
      </c>
      <c r="B1195" s="84" t="inlineStr">
        <is>
          <t>Production</t>
        </is>
      </c>
      <c r="C1195" s="84" t="inlineStr">
        <is>
          <t>Night</t>
        </is>
      </c>
      <c r="D1195" s="85" t="n">
        <v>61</v>
      </c>
      <c r="E1195" s="85" t="n">
        <v>59</v>
      </c>
      <c r="F1195" s="85" t="n">
        <v>153</v>
      </c>
      <c r="G1195" s="85" t="n">
        <v>152</v>
      </c>
      <c r="H1195" s="86" t="n">
        <v>5.5</v>
      </c>
      <c r="I1195" s="85" t="n">
        <v>66</v>
      </c>
      <c r="J1195" s="87" t="n">
        <v>212.9</v>
      </c>
      <c r="K1195" s="88" t="n">
        <v>0</v>
      </c>
      <c r="L1195" s="84" t="n"/>
    </row>
    <row r="1196">
      <c r="A1196" s="83" t="n">
        <v>45754</v>
      </c>
      <c r="B1196" s="84" t="inlineStr">
        <is>
          <t>Warehouse A</t>
        </is>
      </c>
      <c r="C1196" s="84" t="inlineStr">
        <is>
          <t>Early</t>
        </is>
      </c>
      <c r="D1196" s="85" t="n">
        <v>207</v>
      </c>
      <c r="E1196" s="85" t="n">
        <v>203</v>
      </c>
      <c r="F1196" s="85" t="n">
        <v>524</v>
      </c>
      <c r="G1196" s="85" t="n">
        <v>521</v>
      </c>
      <c r="H1196" s="86" t="n">
        <v>18.9</v>
      </c>
      <c r="I1196" s="85" t="n">
        <v>211</v>
      </c>
      <c r="J1196" s="87" t="n">
        <v>729.9</v>
      </c>
      <c r="K1196" s="88" t="n">
        <v>0</v>
      </c>
      <c r="L1196" s="84" t="n"/>
    </row>
    <row r="1197">
      <c r="A1197" s="83" t="n">
        <v>45754</v>
      </c>
      <c r="B1197" s="84" t="inlineStr">
        <is>
          <t>Warehouse B</t>
        </is>
      </c>
      <c r="C1197" s="84" t="inlineStr">
        <is>
          <t>Late</t>
        </is>
      </c>
      <c r="D1197" s="85" t="n">
        <v>155</v>
      </c>
      <c r="E1197" s="85" t="n">
        <v>149</v>
      </c>
      <c r="F1197" s="85" t="n">
        <v>392</v>
      </c>
      <c r="G1197" s="85" t="n">
        <v>389</v>
      </c>
      <c r="H1197" s="86" t="n">
        <v>13.5</v>
      </c>
      <c r="I1197" s="85" t="n">
        <v>158</v>
      </c>
      <c r="J1197" s="87" t="n">
        <v>526</v>
      </c>
      <c r="K1197" s="88" t="n">
        <v>0</v>
      </c>
      <c r="L1197" s="84" t="n"/>
    </row>
    <row r="1198">
      <c r="A1198" s="83" t="n">
        <v>45754</v>
      </c>
      <c r="B1198" s="84" t="inlineStr">
        <is>
          <t>Production</t>
        </is>
      </c>
      <c r="C1198" s="84" t="inlineStr">
        <is>
          <t>Night</t>
        </is>
      </c>
      <c r="D1198" s="85" t="n">
        <v>92</v>
      </c>
      <c r="E1198" s="85" t="n">
        <v>90</v>
      </c>
      <c r="F1198" s="85" t="n">
        <v>242</v>
      </c>
      <c r="G1198" s="85" t="n">
        <v>241</v>
      </c>
      <c r="H1198" s="86" t="n">
        <v>7.9</v>
      </c>
      <c r="I1198" s="85" t="n">
        <v>100</v>
      </c>
      <c r="J1198" s="87" t="n">
        <v>308.65</v>
      </c>
      <c r="K1198" s="88" t="n">
        <v>0</v>
      </c>
      <c r="L1198" s="84" t="n"/>
    </row>
    <row r="1199">
      <c r="A1199" s="83" t="n">
        <v>45755</v>
      </c>
      <c r="B1199" s="84" t="inlineStr">
        <is>
          <t>Warehouse A</t>
        </is>
      </c>
      <c r="C1199" s="84" t="inlineStr">
        <is>
          <t>Early</t>
        </is>
      </c>
      <c r="D1199" s="85" t="n">
        <v>197</v>
      </c>
      <c r="E1199" s="85" t="n">
        <v>191</v>
      </c>
      <c r="F1199" s="85" t="n">
        <v>509</v>
      </c>
      <c r="G1199" s="85" t="n">
        <v>504</v>
      </c>
      <c r="H1199" s="86" t="n">
        <v>17.1</v>
      </c>
      <c r="I1199" s="85" t="n">
        <v>201</v>
      </c>
      <c r="J1199" s="87" t="n">
        <v>666.7</v>
      </c>
      <c r="K1199" s="88" t="n">
        <v>0</v>
      </c>
      <c r="L1199" s="84" t="n"/>
    </row>
    <row r="1200">
      <c r="A1200" s="83" t="n">
        <v>45755</v>
      </c>
      <c r="B1200" s="84" t="inlineStr">
        <is>
          <t>Warehouse B</t>
        </is>
      </c>
      <c r="C1200" s="84" t="inlineStr">
        <is>
          <t>Late</t>
        </is>
      </c>
      <c r="D1200" s="85" t="n">
        <v>148</v>
      </c>
      <c r="E1200" s="85" t="n">
        <v>144</v>
      </c>
      <c r="F1200" s="85" t="n">
        <v>371</v>
      </c>
      <c r="G1200" s="85" t="n">
        <v>371</v>
      </c>
      <c r="H1200" s="86" t="n">
        <v>11.9</v>
      </c>
      <c r="I1200" s="85" t="n">
        <v>151</v>
      </c>
      <c r="J1200" s="87" t="n">
        <v>471.05</v>
      </c>
      <c r="K1200" s="88" t="n">
        <v>0</v>
      </c>
      <c r="L1200" s="84" t="n"/>
    </row>
    <row r="1201">
      <c r="A1201" s="83" t="n">
        <v>45755</v>
      </c>
      <c r="B1201" s="84" t="inlineStr">
        <is>
          <t>Production</t>
        </is>
      </c>
      <c r="C1201" s="84" t="inlineStr">
        <is>
          <t>Night</t>
        </is>
      </c>
      <c r="D1201" s="85" t="n">
        <v>90</v>
      </c>
      <c r="E1201" s="85" t="n">
        <v>84</v>
      </c>
      <c r="F1201" s="85" t="n">
        <v>227</v>
      </c>
      <c r="G1201" s="85" t="n">
        <v>224</v>
      </c>
      <c r="H1201" s="86" t="n">
        <v>7.8</v>
      </c>
      <c r="I1201" s="85" t="n">
        <v>95</v>
      </c>
      <c r="J1201" s="87" t="n">
        <v>304.2</v>
      </c>
      <c r="K1201" s="88" t="n">
        <v>0</v>
      </c>
      <c r="L1201" s="84" t="n"/>
    </row>
    <row r="1202">
      <c r="A1202" s="83" t="n">
        <v>45756</v>
      </c>
      <c r="B1202" s="84" t="inlineStr">
        <is>
          <t>Warehouse A</t>
        </is>
      </c>
      <c r="C1202" s="84" t="inlineStr">
        <is>
          <t>Early</t>
        </is>
      </c>
      <c r="D1202" s="85" t="n">
        <v>201</v>
      </c>
      <c r="E1202" s="85" t="n">
        <v>197</v>
      </c>
      <c r="F1202" s="85" t="n">
        <v>512</v>
      </c>
      <c r="G1202" s="85" t="n">
        <v>511</v>
      </c>
      <c r="H1202" s="86" t="n">
        <v>16.2</v>
      </c>
      <c r="I1202" s="85" t="n">
        <v>196</v>
      </c>
      <c r="J1202" s="87" t="n">
        <v>640.95</v>
      </c>
      <c r="K1202" s="88" t="n">
        <v>0</v>
      </c>
      <c r="L1202" s="84" t="n"/>
    </row>
    <row r="1203">
      <c r="A1203" s="83" t="n">
        <v>45756</v>
      </c>
      <c r="B1203" s="84" t="inlineStr">
        <is>
          <t>Warehouse B</t>
        </is>
      </c>
      <c r="C1203" s="84" t="inlineStr">
        <is>
          <t>Late</t>
        </is>
      </c>
      <c r="D1203" s="85" t="n">
        <v>148</v>
      </c>
      <c r="E1203" s="85" t="n">
        <v>138</v>
      </c>
      <c r="F1203" s="85" t="n">
        <v>382</v>
      </c>
      <c r="G1203" s="85" t="n">
        <v>380</v>
      </c>
      <c r="H1203" s="86" t="n">
        <v>13.6</v>
      </c>
      <c r="I1203" s="85" t="n">
        <v>147</v>
      </c>
      <c r="J1203" s="87" t="n">
        <v>524.6</v>
      </c>
      <c r="K1203" s="88" t="n">
        <v>0</v>
      </c>
      <c r="L1203" s="84" t="n"/>
    </row>
    <row r="1204">
      <c r="A1204" s="83" t="n">
        <v>45756</v>
      </c>
      <c r="B1204" s="84" t="inlineStr">
        <is>
          <t>Production</t>
        </is>
      </c>
      <c r="C1204" s="84" t="inlineStr">
        <is>
          <t>Night</t>
        </is>
      </c>
      <c r="D1204" s="85" t="n">
        <v>98</v>
      </c>
      <c r="E1204" s="85" t="n">
        <v>94</v>
      </c>
      <c r="F1204" s="85" t="n">
        <v>235</v>
      </c>
      <c r="G1204" s="85" t="n">
        <v>235</v>
      </c>
      <c r="H1204" s="86" t="n">
        <v>7.9</v>
      </c>
      <c r="I1204" s="85" t="n">
        <v>92</v>
      </c>
      <c r="J1204" s="87" t="n">
        <v>312.55</v>
      </c>
      <c r="K1204" s="88" t="n">
        <v>0</v>
      </c>
      <c r="L1204" s="84" t="n"/>
    </row>
    <row r="1205">
      <c r="A1205" s="83" t="n">
        <v>45757</v>
      </c>
      <c r="B1205" s="84" t="inlineStr">
        <is>
          <t>Warehouse A</t>
        </is>
      </c>
      <c r="C1205" s="84" t="inlineStr">
        <is>
          <t>Early</t>
        </is>
      </c>
      <c r="D1205" s="85" t="n">
        <v>200</v>
      </c>
      <c r="E1205" s="85" t="n">
        <v>195</v>
      </c>
      <c r="F1205" s="85" t="n">
        <v>508</v>
      </c>
      <c r="G1205" s="85" t="n">
        <v>500</v>
      </c>
      <c r="H1205" s="86" t="n">
        <v>16.8</v>
      </c>
      <c r="I1205" s="85" t="n">
        <v>196</v>
      </c>
      <c r="J1205" s="87" t="n">
        <v>659.2</v>
      </c>
      <c r="K1205" s="88" t="n">
        <v>0</v>
      </c>
      <c r="L1205" s="84" t="n"/>
    </row>
    <row r="1206">
      <c r="A1206" s="83" t="n">
        <v>45757</v>
      </c>
      <c r="B1206" s="84" t="inlineStr">
        <is>
          <t>Warehouse B</t>
        </is>
      </c>
      <c r="C1206" s="84" t="inlineStr">
        <is>
          <t>Late</t>
        </is>
      </c>
      <c r="D1206" s="85" t="n">
        <v>147</v>
      </c>
      <c r="E1206" s="85" t="n">
        <v>146</v>
      </c>
      <c r="F1206" s="85" t="n">
        <v>386</v>
      </c>
      <c r="G1206" s="85" t="n">
        <v>382</v>
      </c>
      <c r="H1206" s="86" t="n">
        <v>12.9</v>
      </c>
      <c r="I1206" s="85" t="n">
        <v>147</v>
      </c>
      <c r="J1206" s="87" t="n">
        <v>501.9</v>
      </c>
      <c r="K1206" s="88" t="n">
        <v>0</v>
      </c>
      <c r="L1206" s="84" t="n"/>
    </row>
    <row r="1207">
      <c r="A1207" s="83" t="n">
        <v>45757</v>
      </c>
      <c r="B1207" s="84" t="inlineStr">
        <is>
          <t>Production</t>
        </is>
      </c>
      <c r="C1207" s="84" t="inlineStr">
        <is>
          <t>Night</t>
        </is>
      </c>
      <c r="D1207" s="85" t="n">
        <v>85</v>
      </c>
      <c r="E1207" s="85" t="n">
        <v>83</v>
      </c>
      <c r="F1207" s="85" t="n">
        <v>214</v>
      </c>
      <c r="G1207" s="85" t="n">
        <v>213</v>
      </c>
      <c r="H1207" s="86" t="n">
        <v>7.3</v>
      </c>
      <c r="I1207" s="85" t="n">
        <v>92</v>
      </c>
      <c r="J1207" s="87" t="n">
        <v>285.2</v>
      </c>
      <c r="K1207" s="88" t="n">
        <v>0</v>
      </c>
      <c r="L1207" s="84" t="n"/>
    </row>
    <row r="1208">
      <c r="A1208" s="83" t="n">
        <v>45758</v>
      </c>
      <c r="B1208" s="84" t="inlineStr">
        <is>
          <t>Warehouse A</t>
        </is>
      </c>
      <c r="C1208" s="84" t="inlineStr">
        <is>
          <t>Early</t>
        </is>
      </c>
      <c r="D1208" s="85" t="n">
        <v>222</v>
      </c>
      <c r="E1208" s="85" t="n">
        <v>212</v>
      </c>
      <c r="F1208" s="85" t="n">
        <v>563</v>
      </c>
      <c r="G1208" s="85" t="n">
        <v>560</v>
      </c>
      <c r="H1208" s="86" t="n">
        <v>19.6</v>
      </c>
      <c r="I1208" s="85" t="n">
        <v>204</v>
      </c>
      <c r="J1208" s="87" t="n">
        <v>761.7</v>
      </c>
      <c r="K1208" s="88" t="n">
        <v>0</v>
      </c>
      <c r="L1208" s="84" t="n"/>
    </row>
    <row r="1209">
      <c r="A1209" s="83" t="n">
        <v>45758</v>
      </c>
      <c r="B1209" s="84" t="inlineStr">
        <is>
          <t>Warehouse B</t>
        </is>
      </c>
      <c r="C1209" s="84" t="inlineStr">
        <is>
          <t>Late</t>
        </is>
      </c>
      <c r="D1209" s="85" t="n">
        <v>151</v>
      </c>
      <c r="E1209" s="85" t="n">
        <v>146</v>
      </c>
      <c r="F1209" s="85" t="n">
        <v>383</v>
      </c>
      <c r="G1209" s="85" t="n">
        <v>383</v>
      </c>
      <c r="H1209" s="86" t="n">
        <v>13</v>
      </c>
      <c r="I1209" s="85" t="n">
        <v>153</v>
      </c>
      <c r="J1209" s="87" t="n">
        <v>507.65</v>
      </c>
      <c r="K1209" s="88" t="n">
        <v>0</v>
      </c>
      <c r="L1209" s="84" t="n"/>
    </row>
    <row r="1210">
      <c r="A1210" s="83" t="n">
        <v>45758</v>
      </c>
      <c r="B1210" s="84" t="inlineStr">
        <is>
          <t>Production</t>
        </is>
      </c>
      <c r="C1210" s="84" t="inlineStr">
        <is>
          <t>Night</t>
        </is>
      </c>
      <c r="D1210" s="85" t="n">
        <v>87</v>
      </c>
      <c r="E1210" s="85" t="n">
        <v>83</v>
      </c>
      <c r="F1210" s="85" t="n">
        <v>209</v>
      </c>
      <c r="G1210" s="85" t="n">
        <v>205</v>
      </c>
      <c r="H1210" s="86" t="n">
        <v>7.5</v>
      </c>
      <c r="I1210" s="85" t="n">
        <v>96</v>
      </c>
      <c r="J1210" s="87" t="n">
        <v>292.8</v>
      </c>
      <c r="K1210" s="88" t="n">
        <v>0</v>
      </c>
      <c r="L1210" s="84" t="n"/>
    </row>
    <row r="1211">
      <c r="A1211" s="83" t="n">
        <v>45759</v>
      </c>
      <c r="B1211" s="84" t="inlineStr">
        <is>
          <t>Warehouse A</t>
        </is>
      </c>
      <c r="C1211" s="84" t="inlineStr">
        <is>
          <t>Early</t>
        </is>
      </c>
      <c r="D1211" s="85" t="n">
        <v>146</v>
      </c>
      <c r="E1211" s="85" t="n">
        <v>136</v>
      </c>
      <c r="F1211" s="85" t="n">
        <v>391</v>
      </c>
      <c r="G1211" s="85" t="n">
        <v>389</v>
      </c>
      <c r="H1211" s="86" t="n">
        <v>12.1</v>
      </c>
      <c r="I1211" s="85" t="n">
        <v>141</v>
      </c>
      <c r="J1211" s="87" t="n">
        <v>476.05</v>
      </c>
      <c r="K1211" s="88" t="n">
        <v>0</v>
      </c>
      <c r="L1211" s="84" t="n"/>
    </row>
    <row r="1212">
      <c r="A1212" s="83" t="n">
        <v>45759</v>
      </c>
      <c r="B1212" s="84" t="inlineStr">
        <is>
          <t>Warehouse B</t>
        </is>
      </c>
      <c r="C1212" s="84" t="inlineStr">
        <is>
          <t>Late</t>
        </is>
      </c>
      <c r="D1212" s="85" t="n">
        <v>112</v>
      </c>
      <c r="E1212" s="85" t="n">
        <v>108</v>
      </c>
      <c r="F1212" s="85" t="n">
        <v>270</v>
      </c>
      <c r="G1212" s="85" t="n">
        <v>266</v>
      </c>
      <c r="H1212" s="86" t="n">
        <v>9.199999999999999</v>
      </c>
      <c r="I1212" s="85" t="n">
        <v>106</v>
      </c>
      <c r="J1212" s="87" t="n">
        <v>362.6</v>
      </c>
      <c r="K1212" s="88" t="n">
        <v>0</v>
      </c>
      <c r="L1212" s="84" t="n"/>
    </row>
    <row r="1213">
      <c r="A1213" s="83" t="n">
        <v>45759</v>
      </c>
      <c r="B1213" s="84" t="inlineStr">
        <is>
          <t>Production</t>
        </is>
      </c>
      <c r="C1213" s="84" t="inlineStr">
        <is>
          <t>Night</t>
        </is>
      </c>
      <c r="D1213" s="85" t="n">
        <v>69</v>
      </c>
      <c r="E1213" s="85" t="n">
        <v>65</v>
      </c>
      <c r="F1213" s="85" t="n">
        <v>188</v>
      </c>
      <c r="G1213" s="85" t="n">
        <v>187</v>
      </c>
      <c r="H1213" s="86" t="n">
        <v>6</v>
      </c>
      <c r="I1213" s="85" t="n">
        <v>67</v>
      </c>
      <c r="J1213" s="87" t="n">
        <v>233.85</v>
      </c>
      <c r="K1213" s="88" t="n">
        <v>0</v>
      </c>
      <c r="L1213" s="84" t="n"/>
    </row>
    <row r="1214">
      <c r="A1214" s="83" t="n">
        <v>45761</v>
      </c>
      <c r="B1214" s="84" t="inlineStr">
        <is>
          <t>Warehouse A</t>
        </is>
      </c>
      <c r="C1214" s="84" t="inlineStr">
        <is>
          <t>Early</t>
        </is>
      </c>
      <c r="D1214" s="85" t="n">
        <v>223</v>
      </c>
      <c r="E1214" s="85" t="n">
        <v>216</v>
      </c>
      <c r="F1214" s="85" t="n">
        <v>576</v>
      </c>
      <c r="G1214" s="85" t="n">
        <v>569</v>
      </c>
      <c r="H1214" s="86" t="n">
        <v>18</v>
      </c>
      <c r="I1214" s="85" t="n">
        <v>211</v>
      </c>
      <c r="J1214" s="87" t="n">
        <v>711.95</v>
      </c>
      <c r="K1214" s="88" t="n">
        <v>0</v>
      </c>
      <c r="L1214" s="84" t="n"/>
    </row>
    <row r="1215">
      <c r="A1215" s="83" t="n">
        <v>45761</v>
      </c>
      <c r="B1215" s="84" t="inlineStr">
        <is>
          <t>Warehouse B</t>
        </is>
      </c>
      <c r="C1215" s="84" t="inlineStr">
        <is>
          <t>Late</t>
        </is>
      </c>
      <c r="D1215" s="85" t="n">
        <v>150</v>
      </c>
      <c r="E1215" s="85" t="n">
        <v>147</v>
      </c>
      <c r="F1215" s="85" t="n">
        <v>415</v>
      </c>
      <c r="G1215" s="85" t="n">
        <v>410</v>
      </c>
      <c r="H1215" s="86" t="n">
        <v>13.1</v>
      </c>
      <c r="I1215" s="85" t="n">
        <v>159</v>
      </c>
      <c r="J1215" s="87" t="n">
        <v>510.15</v>
      </c>
      <c r="K1215" s="88" t="n">
        <v>0</v>
      </c>
      <c r="L1215" s="84" t="n"/>
    </row>
    <row r="1216">
      <c r="A1216" s="83" t="n">
        <v>45761</v>
      </c>
      <c r="B1216" s="84" t="inlineStr">
        <is>
          <t>Production</t>
        </is>
      </c>
      <c r="C1216" s="84" t="inlineStr">
        <is>
          <t>Night</t>
        </is>
      </c>
      <c r="D1216" s="85" t="n">
        <v>102</v>
      </c>
      <c r="E1216" s="85" t="n">
        <v>98</v>
      </c>
      <c r="F1216" s="85" t="n">
        <v>254</v>
      </c>
      <c r="G1216" s="85" t="n">
        <v>253</v>
      </c>
      <c r="H1216" s="86" t="n">
        <v>8.699999999999999</v>
      </c>
      <c r="I1216" s="85" t="n">
        <v>100</v>
      </c>
      <c r="J1216" s="87" t="n">
        <v>340.35</v>
      </c>
      <c r="K1216" s="88" t="n">
        <v>0</v>
      </c>
      <c r="L1216" s="84" t="n"/>
    </row>
    <row r="1217">
      <c r="A1217" s="83" t="n">
        <v>45762</v>
      </c>
      <c r="B1217" s="84" t="inlineStr">
        <is>
          <t>Warehouse A</t>
        </is>
      </c>
      <c r="C1217" s="84" t="inlineStr">
        <is>
          <t>Early</t>
        </is>
      </c>
      <c r="D1217" s="85" t="n">
        <v>193</v>
      </c>
      <c r="E1217" s="85" t="n">
        <v>191</v>
      </c>
      <c r="F1217" s="85" t="n">
        <v>479</v>
      </c>
      <c r="G1217" s="85" t="n">
        <v>471</v>
      </c>
      <c r="H1217" s="86" t="n">
        <v>17.2</v>
      </c>
      <c r="I1217" s="85" t="n">
        <v>202</v>
      </c>
      <c r="J1217" s="87" t="n">
        <v>667.25</v>
      </c>
      <c r="K1217" s="88" t="n">
        <v>0</v>
      </c>
      <c r="L1217" s="84" t="n"/>
    </row>
    <row r="1218">
      <c r="A1218" s="83" t="n">
        <v>45762</v>
      </c>
      <c r="B1218" s="84" t="inlineStr">
        <is>
          <t>Warehouse B</t>
        </is>
      </c>
      <c r="C1218" s="84" t="inlineStr">
        <is>
          <t>Late</t>
        </is>
      </c>
      <c r="D1218" s="85" t="n">
        <v>148</v>
      </c>
      <c r="E1218" s="85" t="n">
        <v>146</v>
      </c>
      <c r="F1218" s="85" t="n">
        <v>384</v>
      </c>
      <c r="G1218" s="85" t="n">
        <v>378</v>
      </c>
      <c r="H1218" s="86" t="n">
        <v>12.6</v>
      </c>
      <c r="I1218" s="85" t="n">
        <v>151</v>
      </c>
      <c r="J1218" s="87" t="n">
        <v>493.1</v>
      </c>
      <c r="K1218" s="88" t="n">
        <v>0</v>
      </c>
      <c r="L1218" s="84" t="n"/>
    </row>
    <row r="1219">
      <c r="A1219" s="83" t="n">
        <v>45762</v>
      </c>
      <c r="B1219" s="84" t="inlineStr">
        <is>
          <t>Production</t>
        </is>
      </c>
      <c r="C1219" s="84" t="inlineStr">
        <is>
          <t>Night</t>
        </is>
      </c>
      <c r="D1219" s="85" t="n">
        <v>97</v>
      </c>
      <c r="E1219" s="85" t="n">
        <v>93</v>
      </c>
      <c r="F1219" s="85" t="n">
        <v>235</v>
      </c>
      <c r="G1219" s="85" t="n">
        <v>231</v>
      </c>
      <c r="H1219" s="86" t="n">
        <v>8.699999999999999</v>
      </c>
      <c r="I1219" s="85" t="n">
        <v>95</v>
      </c>
      <c r="J1219" s="87" t="n">
        <v>337.1</v>
      </c>
      <c r="K1219" s="88" t="n">
        <v>0</v>
      </c>
      <c r="L1219" s="84" t="n"/>
    </row>
    <row r="1220">
      <c r="A1220" s="83" t="n">
        <v>45763</v>
      </c>
      <c r="B1220" s="84" t="inlineStr">
        <is>
          <t>Warehouse A</t>
        </is>
      </c>
      <c r="C1220" s="84" t="inlineStr">
        <is>
          <t>Early</t>
        </is>
      </c>
      <c r="D1220" s="85" t="n">
        <v>186</v>
      </c>
      <c r="E1220" s="85" t="n">
        <v>178</v>
      </c>
      <c r="F1220" s="85" t="n">
        <v>485</v>
      </c>
      <c r="G1220" s="85" t="n">
        <v>479</v>
      </c>
      <c r="H1220" s="86" t="n">
        <v>15.3</v>
      </c>
      <c r="I1220" s="85" t="n">
        <v>196</v>
      </c>
      <c r="J1220" s="87" t="n">
        <v>602.85</v>
      </c>
      <c r="K1220" s="88" t="n">
        <v>0</v>
      </c>
      <c r="L1220" s="84" t="n"/>
    </row>
    <row r="1221">
      <c r="A1221" s="83" t="n">
        <v>45763</v>
      </c>
      <c r="B1221" s="84" t="inlineStr">
        <is>
          <t>Warehouse B</t>
        </is>
      </c>
      <c r="C1221" s="84" t="inlineStr">
        <is>
          <t>Late</t>
        </is>
      </c>
      <c r="D1221" s="85" t="n">
        <v>152</v>
      </c>
      <c r="E1221" s="85" t="n">
        <v>151</v>
      </c>
      <c r="F1221" s="85" t="n">
        <v>397</v>
      </c>
      <c r="G1221" s="85" t="n">
        <v>392</v>
      </c>
      <c r="H1221" s="86" t="n">
        <v>13.5</v>
      </c>
      <c r="I1221" s="85" t="n">
        <v>147</v>
      </c>
      <c r="J1221" s="87" t="n">
        <v>524.05</v>
      </c>
      <c r="K1221" s="88" t="n">
        <v>0</v>
      </c>
      <c r="L1221" s="84" t="n"/>
    </row>
    <row r="1222">
      <c r="A1222" s="83" t="n">
        <v>45763</v>
      </c>
      <c r="B1222" s="84" t="inlineStr">
        <is>
          <t>Production</t>
        </is>
      </c>
      <c r="C1222" s="84" t="inlineStr">
        <is>
          <t>Night</t>
        </is>
      </c>
      <c r="D1222" s="85" t="n">
        <v>92</v>
      </c>
      <c r="E1222" s="85" t="n">
        <v>91</v>
      </c>
      <c r="F1222" s="85" t="n">
        <v>256</v>
      </c>
      <c r="G1222" s="85" t="n">
        <v>252</v>
      </c>
      <c r="H1222" s="86" t="n">
        <v>8.4</v>
      </c>
      <c r="I1222" s="85" t="n">
        <v>92</v>
      </c>
      <c r="J1222" s="87" t="n">
        <v>324.4</v>
      </c>
      <c r="K1222" s="88" t="n">
        <v>0</v>
      </c>
      <c r="L1222" s="84" t="n"/>
    </row>
    <row r="1223">
      <c r="A1223" s="83" t="n">
        <v>45764</v>
      </c>
      <c r="B1223" s="84" t="inlineStr">
        <is>
          <t>Warehouse A</t>
        </is>
      </c>
      <c r="C1223" s="84" t="inlineStr">
        <is>
          <t>Early</t>
        </is>
      </c>
      <c r="D1223" s="85" t="n">
        <v>193</v>
      </c>
      <c r="E1223" s="85" t="n">
        <v>189</v>
      </c>
      <c r="F1223" s="85" t="n">
        <v>516</v>
      </c>
      <c r="G1223" s="85" t="n">
        <v>510</v>
      </c>
      <c r="H1223" s="86" t="n">
        <v>16.6</v>
      </c>
      <c r="I1223" s="85" t="n">
        <v>196</v>
      </c>
      <c r="J1223" s="87" t="n">
        <v>648.35</v>
      </c>
      <c r="K1223" s="88" t="n">
        <v>0</v>
      </c>
      <c r="L1223" s="84" t="n"/>
    </row>
    <row r="1224">
      <c r="A1224" s="83" t="n">
        <v>45764</v>
      </c>
      <c r="B1224" s="84" t="inlineStr">
        <is>
          <t>Warehouse B</t>
        </is>
      </c>
      <c r="C1224" s="84" t="inlineStr">
        <is>
          <t>Late</t>
        </is>
      </c>
      <c r="D1224" s="85" t="n">
        <v>155</v>
      </c>
      <c r="E1224" s="85" t="n">
        <v>151</v>
      </c>
      <c r="F1224" s="85" t="n">
        <v>389</v>
      </c>
      <c r="G1224" s="85" t="n">
        <v>384</v>
      </c>
      <c r="H1224" s="86" t="n">
        <v>13.4</v>
      </c>
      <c r="I1224" s="85" t="n">
        <v>147</v>
      </c>
      <c r="J1224" s="87" t="n">
        <v>522.85</v>
      </c>
      <c r="K1224" s="88" t="n">
        <v>0</v>
      </c>
      <c r="L1224" s="84" t="n"/>
    </row>
    <row r="1225">
      <c r="A1225" s="83" t="n">
        <v>45764</v>
      </c>
      <c r="B1225" s="84" t="inlineStr">
        <is>
          <t>Production</t>
        </is>
      </c>
      <c r="C1225" s="84" t="inlineStr">
        <is>
          <t>Night</t>
        </is>
      </c>
      <c r="D1225" s="85" t="n">
        <v>83</v>
      </c>
      <c r="E1225" s="85" t="n">
        <v>80</v>
      </c>
      <c r="F1225" s="85" t="n">
        <v>218</v>
      </c>
      <c r="G1225" s="85" t="n">
        <v>216</v>
      </c>
      <c r="H1225" s="86" t="n">
        <v>7.6</v>
      </c>
      <c r="I1225" s="85" t="n">
        <v>93</v>
      </c>
      <c r="J1225" s="87" t="n">
        <v>293.35</v>
      </c>
      <c r="K1225" s="88" t="n">
        <v>0</v>
      </c>
      <c r="L1225" s="84" t="n"/>
    </row>
    <row r="1226">
      <c r="A1226" s="83" t="n">
        <v>45765</v>
      </c>
      <c r="B1226" s="84" t="inlineStr">
        <is>
          <t>Warehouse A</t>
        </is>
      </c>
      <c r="C1226" s="84" t="inlineStr">
        <is>
          <t>Early</t>
        </is>
      </c>
      <c r="D1226" s="85" t="n">
        <v>223</v>
      </c>
      <c r="E1226" s="85" t="n">
        <v>214</v>
      </c>
      <c r="F1226" s="85" t="n">
        <v>557</v>
      </c>
      <c r="G1226" s="85" t="n">
        <v>551</v>
      </c>
      <c r="H1226" s="86" t="n">
        <v>20</v>
      </c>
      <c r="I1226" s="85" t="n">
        <v>204</v>
      </c>
      <c r="J1226" s="87" t="n">
        <v>774.95</v>
      </c>
      <c r="K1226" s="88" t="n">
        <v>0</v>
      </c>
      <c r="L1226" s="84" t="n"/>
    </row>
    <row r="1227">
      <c r="A1227" s="83" t="n">
        <v>45765</v>
      </c>
      <c r="B1227" s="84" t="inlineStr">
        <is>
          <t>Warehouse B</t>
        </is>
      </c>
      <c r="C1227" s="84" t="inlineStr">
        <is>
          <t>Late</t>
        </is>
      </c>
      <c r="D1227" s="85" t="n">
        <v>157</v>
      </c>
      <c r="E1227" s="85" t="n">
        <v>155</v>
      </c>
      <c r="F1227" s="85" t="n">
        <v>428</v>
      </c>
      <c r="G1227" s="85" t="n">
        <v>425</v>
      </c>
      <c r="H1227" s="86" t="n">
        <v>13.3</v>
      </c>
      <c r="I1227" s="85" t="n">
        <v>153</v>
      </c>
      <c r="J1227" s="87" t="n">
        <v>521</v>
      </c>
      <c r="K1227" s="88" t="n">
        <v>0</v>
      </c>
      <c r="L1227" s="84" t="n"/>
    </row>
    <row r="1228">
      <c r="A1228" s="83" t="n">
        <v>45765</v>
      </c>
      <c r="B1228" s="84" t="inlineStr">
        <is>
          <t>Production</t>
        </is>
      </c>
      <c r="C1228" s="84" t="inlineStr">
        <is>
          <t>Night</t>
        </is>
      </c>
      <c r="D1228" s="85" t="n">
        <v>93</v>
      </c>
      <c r="E1228" s="85" t="n">
        <v>90</v>
      </c>
      <c r="F1228" s="85" t="n">
        <v>232</v>
      </c>
      <c r="G1228" s="85" t="n">
        <v>230</v>
      </c>
      <c r="H1228" s="86" t="n">
        <v>8.1</v>
      </c>
      <c r="I1228" s="85" t="n">
        <v>96</v>
      </c>
      <c r="J1228" s="87" t="n">
        <v>315.6</v>
      </c>
      <c r="K1228" s="88" t="n">
        <v>0</v>
      </c>
      <c r="L1228" s="84" t="n"/>
    </row>
    <row r="1229">
      <c r="A1229" s="83" t="n">
        <v>45766</v>
      </c>
      <c r="B1229" s="84" t="inlineStr">
        <is>
          <t>Warehouse A</t>
        </is>
      </c>
      <c r="C1229" s="84" t="inlineStr">
        <is>
          <t>Early</t>
        </is>
      </c>
      <c r="D1229" s="85" t="n">
        <v>136</v>
      </c>
      <c r="E1229" s="85" t="n">
        <v>133</v>
      </c>
      <c r="F1229" s="85" t="n">
        <v>369</v>
      </c>
      <c r="G1229" s="85" t="n">
        <v>361</v>
      </c>
      <c r="H1229" s="86" t="n">
        <v>11.5</v>
      </c>
      <c r="I1229" s="85" t="n">
        <v>141</v>
      </c>
      <c r="J1229" s="87" t="n">
        <v>450.65</v>
      </c>
      <c r="K1229" s="88" t="n">
        <v>0</v>
      </c>
      <c r="L1229" s="84" t="n"/>
    </row>
    <row r="1230">
      <c r="A1230" s="83" t="n">
        <v>45766</v>
      </c>
      <c r="B1230" s="84" t="inlineStr">
        <is>
          <t>Warehouse B</t>
        </is>
      </c>
      <c r="C1230" s="84" t="inlineStr">
        <is>
          <t>Late</t>
        </is>
      </c>
      <c r="D1230" s="85" t="n">
        <v>108</v>
      </c>
      <c r="E1230" s="85" t="n">
        <v>104</v>
      </c>
      <c r="F1230" s="85" t="n">
        <v>262</v>
      </c>
      <c r="G1230" s="85" t="n">
        <v>259</v>
      </c>
      <c r="H1230" s="86" t="n">
        <v>9.9</v>
      </c>
      <c r="I1230" s="85" t="n">
        <v>106</v>
      </c>
      <c r="J1230" s="87" t="n">
        <v>382.05</v>
      </c>
      <c r="K1230" s="88" t="n">
        <v>0</v>
      </c>
      <c r="L1230" s="84" t="n"/>
    </row>
    <row r="1231">
      <c r="A1231" s="83" t="n">
        <v>45766</v>
      </c>
      <c r="B1231" s="84" t="inlineStr">
        <is>
          <t>Production</t>
        </is>
      </c>
      <c r="C1231" s="84" t="inlineStr">
        <is>
          <t>Night</t>
        </is>
      </c>
      <c r="D1231" s="85" t="n">
        <v>71</v>
      </c>
      <c r="E1231" s="85" t="n">
        <v>69</v>
      </c>
      <c r="F1231" s="85" t="n">
        <v>197</v>
      </c>
      <c r="G1231" s="85" t="n">
        <v>195</v>
      </c>
      <c r="H1231" s="86" t="n">
        <v>6.1</v>
      </c>
      <c r="I1231" s="85" t="n">
        <v>67</v>
      </c>
      <c r="J1231" s="87" t="n">
        <v>238.3</v>
      </c>
      <c r="K1231" s="88" t="n">
        <v>0</v>
      </c>
      <c r="L1231" s="84" t="n"/>
    </row>
    <row r="1232">
      <c r="A1232" s="83" t="n">
        <v>45768</v>
      </c>
      <c r="B1232" s="84" t="inlineStr">
        <is>
          <t>Warehouse A</t>
        </is>
      </c>
      <c r="C1232" s="84" t="inlineStr">
        <is>
          <t>Early</t>
        </is>
      </c>
      <c r="D1232" s="85" t="n">
        <v>217</v>
      </c>
      <c r="E1232" s="85" t="n">
        <v>215</v>
      </c>
      <c r="F1232" s="85" t="n">
        <v>569</v>
      </c>
      <c r="G1232" s="85" t="n">
        <v>564</v>
      </c>
      <c r="H1232" s="86" t="n">
        <v>19.1</v>
      </c>
      <c r="I1232" s="85" t="n">
        <v>212</v>
      </c>
      <c r="J1232" s="87" t="n">
        <v>742.7</v>
      </c>
      <c r="K1232" s="88" t="n">
        <v>0</v>
      </c>
      <c r="L1232" s="84" t="n"/>
    </row>
    <row r="1233">
      <c r="A1233" s="83" t="n">
        <v>45768</v>
      </c>
      <c r="B1233" s="84" t="inlineStr">
        <is>
          <t>Warehouse B</t>
        </is>
      </c>
      <c r="C1233" s="84" t="inlineStr">
        <is>
          <t>Late</t>
        </is>
      </c>
      <c r="D1233" s="85" t="n">
        <v>146</v>
      </c>
      <c r="E1233" s="85" t="n">
        <v>141</v>
      </c>
      <c r="F1233" s="85" t="n">
        <v>385</v>
      </c>
      <c r="G1233" s="85" t="n">
        <v>379</v>
      </c>
      <c r="H1233" s="86" t="n">
        <v>12.2</v>
      </c>
      <c r="I1233" s="85" t="n">
        <v>159</v>
      </c>
      <c r="J1233" s="87" t="n">
        <v>479.2</v>
      </c>
      <c r="K1233" s="88" t="n">
        <v>1</v>
      </c>
      <c r="L1233" s="84" t="n"/>
    </row>
    <row r="1234">
      <c r="A1234" s="83" t="n">
        <v>45768</v>
      </c>
      <c r="B1234" s="84" t="inlineStr">
        <is>
          <t>Production</t>
        </is>
      </c>
      <c r="C1234" s="84" t="inlineStr">
        <is>
          <t>Night</t>
        </is>
      </c>
      <c r="D1234" s="85" t="n">
        <v>98</v>
      </c>
      <c r="E1234" s="85" t="n">
        <v>96</v>
      </c>
      <c r="F1234" s="85" t="n">
        <v>259</v>
      </c>
      <c r="G1234" s="85" t="n">
        <v>253</v>
      </c>
      <c r="H1234" s="86" t="n">
        <v>8.6</v>
      </c>
      <c r="I1234" s="85" t="n">
        <v>100</v>
      </c>
      <c r="J1234" s="87" t="n">
        <v>334.6</v>
      </c>
      <c r="K1234" s="88" t="n">
        <v>0</v>
      </c>
      <c r="L1234" s="84" t="n"/>
    </row>
    <row r="1235">
      <c r="A1235" s="83" t="n">
        <v>45769</v>
      </c>
      <c r="B1235" s="84" t="inlineStr">
        <is>
          <t>Warehouse A</t>
        </is>
      </c>
      <c r="C1235" s="84" t="inlineStr">
        <is>
          <t>Early</t>
        </is>
      </c>
      <c r="D1235" s="85" t="n">
        <v>213</v>
      </c>
      <c r="E1235" s="85" t="n">
        <v>203</v>
      </c>
      <c r="F1235" s="85" t="n">
        <v>528</v>
      </c>
      <c r="G1235" s="85" t="n">
        <v>523</v>
      </c>
      <c r="H1235" s="86" t="n">
        <v>19.2</v>
      </c>
      <c r="I1235" s="85" t="n">
        <v>202</v>
      </c>
      <c r="J1235" s="87" t="n">
        <v>743.25</v>
      </c>
      <c r="K1235" s="88" t="n">
        <v>0</v>
      </c>
      <c r="L1235" s="84" t="n"/>
    </row>
    <row r="1236">
      <c r="A1236" s="83" t="n">
        <v>45769</v>
      </c>
      <c r="B1236" s="84" t="inlineStr">
        <is>
          <t>Warehouse B</t>
        </is>
      </c>
      <c r="C1236" s="84" t="inlineStr">
        <is>
          <t>Late</t>
        </is>
      </c>
      <c r="D1236" s="85" t="n">
        <v>138</v>
      </c>
      <c r="E1236" s="85" t="n">
        <v>134</v>
      </c>
      <c r="F1236" s="85" t="n">
        <v>363</v>
      </c>
      <c r="G1236" s="85" t="n">
        <v>358</v>
      </c>
      <c r="H1236" s="86" t="n">
        <v>11.6</v>
      </c>
      <c r="I1236" s="85" t="n">
        <v>151</v>
      </c>
      <c r="J1236" s="87" t="n">
        <v>455.1</v>
      </c>
      <c r="K1236" s="88" t="n">
        <v>0</v>
      </c>
      <c r="L1236" s="84" t="n"/>
    </row>
    <row r="1237">
      <c r="A1237" s="83" t="n">
        <v>45769</v>
      </c>
      <c r="B1237" s="84" t="inlineStr">
        <is>
          <t>Production</t>
        </is>
      </c>
      <c r="C1237" s="84" t="inlineStr">
        <is>
          <t>Night</t>
        </is>
      </c>
      <c r="D1237" s="85" t="n">
        <v>94</v>
      </c>
      <c r="E1237" s="85" t="n">
        <v>91</v>
      </c>
      <c r="F1237" s="85" t="n">
        <v>235</v>
      </c>
      <c r="G1237" s="85" t="n">
        <v>231</v>
      </c>
      <c r="H1237" s="86" t="n">
        <v>7.7</v>
      </c>
      <c r="I1237" s="85" t="n">
        <v>95</v>
      </c>
      <c r="J1237" s="87" t="n">
        <v>303.65</v>
      </c>
      <c r="K1237" s="88" t="n">
        <v>0</v>
      </c>
      <c r="L1237" s="84" t="n"/>
    </row>
    <row r="1238">
      <c r="A1238" s="83" t="n">
        <v>45770</v>
      </c>
      <c r="B1238" s="84" t="inlineStr">
        <is>
          <t>Warehouse A</t>
        </is>
      </c>
      <c r="C1238" s="84" t="inlineStr">
        <is>
          <t>Early</t>
        </is>
      </c>
      <c r="D1238" s="85" t="n">
        <v>189</v>
      </c>
      <c r="E1238" s="85" t="n">
        <v>175</v>
      </c>
      <c r="F1238" s="85" t="n">
        <v>511</v>
      </c>
      <c r="G1238" s="85" t="n">
        <v>508</v>
      </c>
      <c r="H1238" s="86" t="n">
        <v>16.6</v>
      </c>
      <c r="I1238" s="85" t="n">
        <v>196</v>
      </c>
      <c r="J1238" s="87" t="n">
        <v>645.75</v>
      </c>
      <c r="K1238" s="88" t="n">
        <v>0</v>
      </c>
      <c r="L1238" s="84" t="n"/>
    </row>
    <row r="1239">
      <c r="A1239" s="83" t="n">
        <v>45770</v>
      </c>
      <c r="B1239" s="84" t="inlineStr">
        <is>
          <t>Warehouse B</t>
        </is>
      </c>
      <c r="C1239" s="84" t="inlineStr">
        <is>
          <t>Late</t>
        </is>
      </c>
      <c r="D1239" s="85" t="n">
        <v>155</v>
      </c>
      <c r="E1239" s="85" t="n">
        <v>151</v>
      </c>
      <c r="F1239" s="85" t="n">
        <v>393</v>
      </c>
      <c r="G1239" s="85" t="n">
        <v>390</v>
      </c>
      <c r="H1239" s="86" t="n">
        <v>13.5</v>
      </c>
      <c r="I1239" s="85" t="n">
        <v>147</v>
      </c>
      <c r="J1239" s="87" t="n">
        <v>526</v>
      </c>
      <c r="K1239" s="88" t="n">
        <v>1</v>
      </c>
      <c r="L1239" s="84" t="n"/>
    </row>
    <row r="1240">
      <c r="A1240" s="83" t="n">
        <v>45770</v>
      </c>
      <c r="B1240" s="84" t="inlineStr">
        <is>
          <t>Production</t>
        </is>
      </c>
      <c r="C1240" s="84" t="inlineStr">
        <is>
          <t>Night</t>
        </is>
      </c>
      <c r="D1240" s="85" t="n">
        <v>94</v>
      </c>
      <c r="E1240" s="85" t="n">
        <v>91</v>
      </c>
      <c r="F1240" s="85" t="n">
        <v>245</v>
      </c>
      <c r="G1240" s="85" t="n">
        <v>242</v>
      </c>
      <c r="H1240" s="86" t="n">
        <v>7.7</v>
      </c>
      <c r="I1240" s="85" t="n">
        <v>93</v>
      </c>
      <c r="J1240" s="87" t="n">
        <v>303.65</v>
      </c>
      <c r="K1240" s="88" t="n">
        <v>0</v>
      </c>
      <c r="L1240" s="84" t="n"/>
    </row>
    <row r="1241">
      <c r="A1241" s="83" t="n">
        <v>45771</v>
      </c>
      <c r="B1241" s="84" t="inlineStr">
        <is>
          <t>Warehouse A</t>
        </is>
      </c>
      <c r="C1241" s="84" t="inlineStr">
        <is>
          <t>Early</t>
        </is>
      </c>
      <c r="D1241" s="85" t="n">
        <v>193</v>
      </c>
      <c r="E1241" s="85" t="n">
        <v>187</v>
      </c>
      <c r="F1241" s="85" t="n">
        <v>533</v>
      </c>
      <c r="G1241" s="85" t="n">
        <v>529</v>
      </c>
      <c r="H1241" s="86" t="n">
        <v>15.9</v>
      </c>
      <c r="I1241" s="85" t="n">
        <v>196</v>
      </c>
      <c r="J1241" s="87" t="n">
        <v>626.3</v>
      </c>
      <c r="K1241" s="88" t="n">
        <v>0</v>
      </c>
      <c r="L1241" s="84" t="n"/>
    </row>
    <row r="1242">
      <c r="A1242" s="83" t="n">
        <v>45771</v>
      </c>
      <c r="B1242" s="84" t="inlineStr">
        <is>
          <t>Warehouse B</t>
        </is>
      </c>
      <c r="C1242" s="84" t="inlineStr">
        <is>
          <t>Late</t>
        </is>
      </c>
      <c r="D1242" s="85" t="n">
        <v>152</v>
      </c>
      <c r="E1242" s="85" t="n">
        <v>144</v>
      </c>
      <c r="F1242" s="85" t="n">
        <v>401</v>
      </c>
      <c r="G1242" s="85" t="n">
        <v>391</v>
      </c>
      <c r="H1242" s="86" t="n">
        <v>13.3</v>
      </c>
      <c r="I1242" s="85" t="n">
        <v>147</v>
      </c>
      <c r="J1242" s="87" t="n">
        <v>517.75</v>
      </c>
      <c r="K1242" s="88" t="n">
        <v>0</v>
      </c>
      <c r="L1242" s="84" t="n"/>
    </row>
    <row r="1243">
      <c r="A1243" s="83" t="n">
        <v>45771</v>
      </c>
      <c r="B1243" s="84" t="inlineStr">
        <is>
          <t>Production</t>
        </is>
      </c>
      <c r="C1243" s="84" t="inlineStr">
        <is>
          <t>Night</t>
        </is>
      </c>
      <c r="D1243" s="85" t="n">
        <v>101</v>
      </c>
      <c r="E1243" s="85" t="n">
        <v>96</v>
      </c>
      <c r="F1243" s="85" t="n">
        <v>249</v>
      </c>
      <c r="G1243" s="85" t="n">
        <v>245</v>
      </c>
      <c r="H1243" s="86" t="n">
        <v>8.699999999999999</v>
      </c>
      <c r="I1243" s="85" t="n">
        <v>93</v>
      </c>
      <c r="J1243" s="87" t="n">
        <v>339.7</v>
      </c>
      <c r="K1243" s="88" t="n">
        <v>0</v>
      </c>
      <c r="L1243" s="84" t="n"/>
    </row>
    <row r="1244">
      <c r="A1244" s="83" t="n">
        <v>45772</v>
      </c>
      <c r="B1244" s="84" t="inlineStr">
        <is>
          <t>Warehouse A</t>
        </is>
      </c>
      <c r="C1244" s="84" t="inlineStr">
        <is>
          <t>Early</t>
        </is>
      </c>
      <c r="D1244" s="85" t="n">
        <v>185</v>
      </c>
      <c r="E1244" s="85" t="n">
        <v>179</v>
      </c>
      <c r="F1244" s="85" t="n">
        <v>461</v>
      </c>
      <c r="G1244" s="85" t="n">
        <v>456</v>
      </c>
      <c r="H1244" s="86" t="n">
        <v>16.4</v>
      </c>
      <c r="I1244" s="85" t="n">
        <v>204</v>
      </c>
      <c r="J1244" s="87" t="n">
        <v>636.85</v>
      </c>
      <c r="K1244" s="88" t="n">
        <v>0</v>
      </c>
      <c r="L1244" s="84" t="n"/>
    </row>
    <row r="1245">
      <c r="A1245" s="83" t="n">
        <v>45772</v>
      </c>
      <c r="B1245" s="84" t="inlineStr">
        <is>
          <t>Warehouse B</t>
        </is>
      </c>
      <c r="C1245" s="84" t="inlineStr">
        <is>
          <t>Late</t>
        </is>
      </c>
      <c r="D1245" s="85" t="n">
        <v>145</v>
      </c>
      <c r="E1245" s="85" t="n">
        <v>140</v>
      </c>
      <c r="F1245" s="85" t="n">
        <v>367</v>
      </c>
      <c r="G1245" s="85" t="n">
        <v>358</v>
      </c>
      <c r="H1245" s="86" t="n">
        <v>12</v>
      </c>
      <c r="I1245" s="85" t="n">
        <v>153</v>
      </c>
      <c r="J1245" s="87" t="n">
        <v>472.25</v>
      </c>
      <c r="K1245" s="88" t="n">
        <v>0</v>
      </c>
      <c r="L1245" s="84" t="n"/>
    </row>
    <row r="1246">
      <c r="A1246" s="83" t="n">
        <v>45772</v>
      </c>
      <c r="B1246" s="84" t="inlineStr">
        <is>
          <t>Production</t>
        </is>
      </c>
      <c r="C1246" s="84" t="inlineStr">
        <is>
          <t>Night</t>
        </is>
      </c>
      <c r="D1246" s="85" t="n">
        <v>90</v>
      </c>
      <c r="E1246" s="85" t="n">
        <v>89</v>
      </c>
      <c r="F1246" s="85" t="n">
        <v>219</v>
      </c>
      <c r="G1246" s="85" t="n">
        <v>216</v>
      </c>
      <c r="H1246" s="86" t="n">
        <v>8.199999999999999</v>
      </c>
      <c r="I1246" s="85" t="n">
        <v>96</v>
      </c>
      <c r="J1246" s="87" t="n">
        <v>316.8</v>
      </c>
      <c r="K1246" s="88" t="n">
        <v>0</v>
      </c>
      <c r="L1246" s="84" t="n"/>
    </row>
    <row r="1247">
      <c r="A1247" s="83" t="n">
        <v>45773</v>
      </c>
      <c r="B1247" s="84" t="inlineStr">
        <is>
          <t>Warehouse A</t>
        </is>
      </c>
      <c r="C1247" s="84" t="inlineStr">
        <is>
          <t>Early</t>
        </is>
      </c>
      <c r="D1247" s="85" t="n">
        <v>135</v>
      </c>
      <c r="E1247" s="85" t="n">
        <v>132</v>
      </c>
      <c r="F1247" s="85" t="n">
        <v>365</v>
      </c>
      <c r="G1247" s="85" t="n">
        <v>363</v>
      </c>
      <c r="H1247" s="86" t="n">
        <v>12.3</v>
      </c>
      <c r="I1247" s="85" t="n">
        <v>141</v>
      </c>
      <c r="J1247" s="87" t="n">
        <v>475.2</v>
      </c>
      <c r="K1247" s="88" t="n">
        <v>1</v>
      </c>
      <c r="L1247" s="84" t="n"/>
    </row>
    <row r="1248">
      <c r="A1248" s="83" t="n">
        <v>45773</v>
      </c>
      <c r="B1248" s="84" t="inlineStr">
        <is>
          <t>Warehouse B</t>
        </is>
      </c>
      <c r="C1248" s="84" t="inlineStr">
        <is>
          <t>Late</t>
        </is>
      </c>
      <c r="D1248" s="85" t="n">
        <v>100</v>
      </c>
      <c r="E1248" s="85" t="n">
        <v>98</v>
      </c>
      <c r="F1248" s="85" t="n">
        <v>269</v>
      </c>
      <c r="G1248" s="85" t="n">
        <v>268</v>
      </c>
      <c r="H1248" s="86" t="n">
        <v>8.699999999999999</v>
      </c>
      <c r="I1248" s="85" t="n">
        <v>106</v>
      </c>
      <c r="J1248" s="87" t="n">
        <v>339.05</v>
      </c>
      <c r="K1248" s="88" t="n">
        <v>0</v>
      </c>
      <c r="L1248" s="84" t="n"/>
    </row>
    <row r="1249">
      <c r="A1249" s="83" t="n">
        <v>45773</v>
      </c>
      <c r="B1249" s="84" t="inlineStr">
        <is>
          <t>Production</t>
        </is>
      </c>
      <c r="C1249" s="84" t="inlineStr">
        <is>
          <t>Night</t>
        </is>
      </c>
      <c r="D1249" s="85" t="n">
        <v>62</v>
      </c>
      <c r="E1249" s="85" t="n">
        <v>62</v>
      </c>
      <c r="F1249" s="85" t="n">
        <v>171</v>
      </c>
      <c r="G1249" s="85" t="n">
        <v>169</v>
      </c>
      <c r="H1249" s="86" t="n">
        <v>5.7</v>
      </c>
      <c r="I1249" s="85" t="n">
        <v>67</v>
      </c>
      <c r="J1249" s="87" t="n">
        <v>219.85</v>
      </c>
      <c r="K1249" s="88" t="n">
        <v>0</v>
      </c>
      <c r="L1249" s="84" t="n"/>
    </row>
    <row r="1250">
      <c r="A1250" s="83" t="n">
        <v>45775</v>
      </c>
      <c r="B1250" s="84" t="inlineStr">
        <is>
          <t>Warehouse A</t>
        </is>
      </c>
      <c r="C1250" s="84" t="inlineStr">
        <is>
          <t>Early</t>
        </is>
      </c>
      <c r="D1250" s="85" t="n">
        <v>207</v>
      </c>
      <c r="E1250" s="85" t="n">
        <v>201</v>
      </c>
      <c r="F1250" s="85" t="n">
        <v>574</v>
      </c>
      <c r="G1250" s="85" t="n">
        <v>566</v>
      </c>
      <c r="H1250" s="86" t="n">
        <v>18.2</v>
      </c>
      <c r="I1250" s="85" t="n">
        <v>212</v>
      </c>
      <c r="J1250" s="87" t="n">
        <v>707.85</v>
      </c>
      <c r="K1250" s="88" t="n">
        <v>0</v>
      </c>
      <c r="L1250" s="84" t="n"/>
    </row>
    <row r="1251">
      <c r="A1251" s="83" t="n">
        <v>45775</v>
      </c>
      <c r="B1251" s="84" t="inlineStr">
        <is>
          <t>Warehouse B</t>
        </is>
      </c>
      <c r="C1251" s="84" t="inlineStr">
        <is>
          <t>Late</t>
        </is>
      </c>
      <c r="D1251" s="85" t="n">
        <v>169</v>
      </c>
      <c r="E1251" s="85" t="n">
        <v>160</v>
      </c>
      <c r="F1251" s="85" t="n">
        <v>472</v>
      </c>
      <c r="G1251" s="85" t="n">
        <v>462</v>
      </c>
      <c r="H1251" s="86" t="n">
        <v>13.5</v>
      </c>
      <c r="I1251" s="85" t="n">
        <v>159</v>
      </c>
      <c r="J1251" s="87" t="n">
        <v>535.1</v>
      </c>
      <c r="K1251" s="88" t="n">
        <v>0</v>
      </c>
      <c r="L1251" s="84" t="n"/>
    </row>
    <row r="1252">
      <c r="A1252" s="83" t="n">
        <v>45775</v>
      </c>
      <c r="B1252" s="84" t="inlineStr">
        <is>
          <t>Production</t>
        </is>
      </c>
      <c r="C1252" s="84" t="inlineStr">
        <is>
          <t>Night</t>
        </is>
      </c>
      <c r="D1252" s="85" t="n">
        <v>108</v>
      </c>
      <c r="E1252" s="85" t="n">
        <v>105</v>
      </c>
      <c r="F1252" s="85" t="n">
        <v>299</v>
      </c>
      <c r="G1252" s="85" t="n">
        <v>296</v>
      </c>
      <c r="H1252" s="86" t="n">
        <v>8.9</v>
      </c>
      <c r="I1252" s="85" t="n">
        <v>100</v>
      </c>
      <c r="J1252" s="87" t="n">
        <v>350.55</v>
      </c>
      <c r="K1252" s="88" t="n">
        <v>0</v>
      </c>
      <c r="L1252" s="84" t="n"/>
    </row>
    <row r="1253">
      <c r="A1253" s="83" t="n">
        <v>45776</v>
      </c>
      <c r="B1253" s="84" t="inlineStr">
        <is>
          <t>Warehouse A</t>
        </is>
      </c>
      <c r="C1253" s="84" t="inlineStr">
        <is>
          <t>Early</t>
        </is>
      </c>
      <c r="D1253" s="85" t="n">
        <v>197</v>
      </c>
      <c r="E1253" s="85" t="n">
        <v>187</v>
      </c>
      <c r="F1253" s="85" t="n">
        <v>550</v>
      </c>
      <c r="G1253" s="85" t="n">
        <v>546</v>
      </c>
      <c r="H1253" s="86" t="n">
        <v>17.4</v>
      </c>
      <c r="I1253" s="85" t="n">
        <v>202</v>
      </c>
      <c r="J1253" s="87" t="n">
        <v>676.15</v>
      </c>
      <c r="K1253" s="88" t="n">
        <v>0</v>
      </c>
      <c r="L1253" s="84" t="n"/>
    </row>
    <row r="1254">
      <c r="A1254" s="83" t="n">
        <v>45776</v>
      </c>
      <c r="B1254" s="84" t="inlineStr">
        <is>
          <t>Warehouse B</t>
        </is>
      </c>
      <c r="C1254" s="84" t="inlineStr">
        <is>
          <t>Late</t>
        </is>
      </c>
      <c r="D1254" s="85" t="n">
        <v>155</v>
      </c>
      <c r="E1254" s="85" t="n">
        <v>151</v>
      </c>
      <c r="F1254" s="85" t="n">
        <v>421</v>
      </c>
      <c r="G1254" s="85" t="n">
        <v>419</v>
      </c>
      <c r="H1254" s="86" t="n">
        <v>13.6</v>
      </c>
      <c r="I1254" s="85" t="n">
        <v>152</v>
      </c>
      <c r="J1254" s="87" t="n">
        <v>529.15</v>
      </c>
      <c r="K1254" s="88" t="n">
        <v>0</v>
      </c>
      <c r="L1254" s="84" t="n"/>
    </row>
    <row r="1255">
      <c r="A1255" s="83" t="n">
        <v>45776</v>
      </c>
      <c r="B1255" s="84" t="inlineStr">
        <is>
          <t>Production</t>
        </is>
      </c>
      <c r="C1255" s="84" t="inlineStr">
        <is>
          <t>Night</t>
        </is>
      </c>
      <c r="D1255" s="85" t="n">
        <v>101</v>
      </c>
      <c r="E1255" s="85" t="n">
        <v>100</v>
      </c>
      <c r="F1255" s="85" t="n">
        <v>282</v>
      </c>
      <c r="G1255" s="85" t="n">
        <v>277</v>
      </c>
      <c r="H1255" s="86" t="n">
        <v>8.199999999999999</v>
      </c>
      <c r="I1255" s="85" t="n">
        <v>95</v>
      </c>
      <c r="J1255" s="87" t="n">
        <v>323.95</v>
      </c>
      <c r="K1255" s="88" t="n">
        <v>0</v>
      </c>
      <c r="L1255" s="84" t="n"/>
    </row>
    <row r="1256">
      <c r="A1256" s="83" t="n">
        <v>45777</v>
      </c>
      <c r="B1256" s="84" t="inlineStr">
        <is>
          <t>Warehouse A</t>
        </is>
      </c>
      <c r="C1256" s="84" t="inlineStr">
        <is>
          <t>Early</t>
        </is>
      </c>
      <c r="D1256" s="85" t="n">
        <v>180</v>
      </c>
      <c r="E1256" s="85" t="n">
        <v>169</v>
      </c>
      <c r="F1256" s="85" t="n">
        <v>437</v>
      </c>
      <c r="G1256" s="85" t="n">
        <v>433</v>
      </c>
      <c r="H1256" s="86" t="n">
        <v>15.4</v>
      </c>
      <c r="I1256" s="85" t="n">
        <v>196</v>
      </c>
      <c r="J1256" s="87" t="n">
        <v>602.1</v>
      </c>
      <c r="K1256" s="88" t="n">
        <v>0</v>
      </c>
      <c r="L1256" s="84" t="n"/>
    </row>
    <row r="1257">
      <c r="A1257" s="83" t="n">
        <v>45777</v>
      </c>
      <c r="B1257" s="84" t="inlineStr">
        <is>
          <t>Warehouse B</t>
        </is>
      </c>
      <c r="C1257" s="84" t="inlineStr">
        <is>
          <t>Late</t>
        </is>
      </c>
      <c r="D1257" s="85" t="n">
        <v>151</v>
      </c>
      <c r="E1257" s="85" t="n">
        <v>143</v>
      </c>
      <c r="F1257" s="85" t="n">
        <v>390</v>
      </c>
      <c r="G1257" s="85" t="n">
        <v>385</v>
      </c>
      <c r="H1257" s="86" t="n">
        <v>13.2</v>
      </c>
      <c r="I1257" s="85" t="n">
        <v>147</v>
      </c>
      <c r="J1257" s="87" t="n">
        <v>513.95</v>
      </c>
      <c r="K1257" s="88" t="n">
        <v>0</v>
      </c>
      <c r="L1257" s="84" t="n"/>
    </row>
    <row r="1258">
      <c r="A1258" s="83" t="n">
        <v>45777</v>
      </c>
      <c r="B1258" s="84" t="inlineStr">
        <is>
          <t>Production</t>
        </is>
      </c>
      <c r="C1258" s="84" t="inlineStr">
        <is>
          <t>Night</t>
        </is>
      </c>
      <c r="D1258" s="85" t="n">
        <v>96</v>
      </c>
      <c r="E1258" s="85" t="n">
        <v>92</v>
      </c>
      <c r="F1258" s="85" t="n">
        <v>241</v>
      </c>
      <c r="G1258" s="85" t="n">
        <v>237</v>
      </c>
      <c r="H1258" s="86" t="n">
        <v>8.300000000000001</v>
      </c>
      <c r="I1258" s="85" t="n">
        <v>93</v>
      </c>
      <c r="J1258" s="87" t="n">
        <v>323.85</v>
      </c>
      <c r="K1258" s="88" t="n">
        <v>0</v>
      </c>
      <c r="L1258" s="84" t="n"/>
    </row>
    <row r="1259">
      <c r="A1259" s="83" t="n">
        <v>45778</v>
      </c>
      <c r="B1259" s="84" t="inlineStr">
        <is>
          <t>Warehouse A</t>
        </is>
      </c>
      <c r="C1259" s="84" t="inlineStr">
        <is>
          <t>Early</t>
        </is>
      </c>
      <c r="D1259" s="85" t="n">
        <v>202</v>
      </c>
      <c r="E1259" s="85" t="n">
        <v>198</v>
      </c>
      <c r="F1259" s="85" t="n">
        <v>501</v>
      </c>
      <c r="G1259" s="85" t="n">
        <v>496</v>
      </c>
      <c r="H1259" s="86" t="n">
        <v>16.5</v>
      </c>
      <c r="I1259" s="85" t="n">
        <v>198</v>
      </c>
      <c r="J1259" s="87" t="n">
        <v>651.05</v>
      </c>
      <c r="K1259" s="88" t="n">
        <v>0</v>
      </c>
      <c r="L1259" s="84" t="n"/>
    </row>
    <row r="1260">
      <c r="A1260" s="83" t="n">
        <v>45778</v>
      </c>
      <c r="B1260" s="84" t="inlineStr">
        <is>
          <t>Warehouse B</t>
        </is>
      </c>
      <c r="C1260" s="84" t="inlineStr">
        <is>
          <t>Late</t>
        </is>
      </c>
      <c r="D1260" s="85" t="n">
        <v>143</v>
      </c>
      <c r="E1260" s="85" t="n">
        <v>141</v>
      </c>
      <c r="F1260" s="85" t="n">
        <v>397</v>
      </c>
      <c r="G1260" s="85" t="n">
        <v>391</v>
      </c>
      <c r="H1260" s="86" t="n">
        <v>12.4</v>
      </c>
      <c r="I1260" s="85" t="n">
        <v>149</v>
      </c>
      <c r="J1260" s="87" t="n">
        <v>483.55</v>
      </c>
      <c r="K1260" s="88" t="n">
        <v>0</v>
      </c>
      <c r="L1260" s="84" t="n"/>
    </row>
    <row r="1261">
      <c r="A1261" s="83" t="n">
        <v>45778</v>
      </c>
      <c r="B1261" s="84" t="inlineStr">
        <is>
          <t>Production</t>
        </is>
      </c>
      <c r="C1261" s="84" t="inlineStr">
        <is>
          <t>Night</t>
        </is>
      </c>
      <c r="D1261" s="85" t="n">
        <v>87</v>
      </c>
      <c r="E1261" s="85" t="n">
        <v>86</v>
      </c>
      <c r="F1261" s="85" t="n">
        <v>221</v>
      </c>
      <c r="G1261" s="85" t="n">
        <v>219</v>
      </c>
      <c r="H1261" s="86" t="n">
        <v>7.4</v>
      </c>
      <c r="I1261" s="85" t="n">
        <v>94</v>
      </c>
      <c r="J1261" s="87" t="n">
        <v>289.65</v>
      </c>
      <c r="K1261" s="88" t="n">
        <v>0</v>
      </c>
      <c r="L1261" s="84" t="n"/>
    </row>
    <row r="1262">
      <c r="A1262" s="83" t="n">
        <v>45779</v>
      </c>
      <c r="B1262" s="84" t="inlineStr">
        <is>
          <t>Warehouse A</t>
        </is>
      </c>
      <c r="C1262" s="84" t="inlineStr">
        <is>
          <t>Early</t>
        </is>
      </c>
      <c r="D1262" s="85" t="n">
        <v>211</v>
      </c>
      <c r="E1262" s="85" t="n">
        <v>200</v>
      </c>
      <c r="F1262" s="85" t="n">
        <v>541</v>
      </c>
      <c r="G1262" s="85" t="n">
        <v>536</v>
      </c>
      <c r="H1262" s="86" t="n">
        <v>17.3</v>
      </c>
      <c r="I1262" s="85" t="n">
        <v>206</v>
      </c>
      <c r="J1262" s="87" t="n">
        <v>682.1</v>
      </c>
      <c r="K1262" s="88" t="n">
        <v>0</v>
      </c>
      <c r="L1262" s="84" t="n"/>
    </row>
    <row r="1263">
      <c r="A1263" s="83" t="n">
        <v>45779</v>
      </c>
      <c r="B1263" s="84" t="inlineStr">
        <is>
          <t>Warehouse B</t>
        </is>
      </c>
      <c r="C1263" s="84" t="inlineStr">
        <is>
          <t>Late</t>
        </is>
      </c>
      <c r="D1263" s="85" t="n">
        <v>151</v>
      </c>
      <c r="E1263" s="85" t="n">
        <v>147</v>
      </c>
      <c r="F1263" s="85" t="n">
        <v>401</v>
      </c>
      <c r="G1263" s="85" t="n">
        <v>398</v>
      </c>
      <c r="H1263" s="86" t="n">
        <v>13.2</v>
      </c>
      <c r="I1263" s="85" t="n">
        <v>155</v>
      </c>
      <c r="J1263" s="87" t="n">
        <v>513.95</v>
      </c>
      <c r="K1263" s="88" t="n">
        <v>0</v>
      </c>
      <c r="L1263" s="84" t="n"/>
    </row>
    <row r="1264">
      <c r="A1264" s="83" t="n">
        <v>45779</v>
      </c>
      <c r="B1264" s="84" t="inlineStr">
        <is>
          <t>Production</t>
        </is>
      </c>
      <c r="C1264" s="84" t="inlineStr">
        <is>
          <t>Night</t>
        </is>
      </c>
      <c r="D1264" s="85" t="n">
        <v>104</v>
      </c>
      <c r="E1264" s="85" t="n">
        <v>98</v>
      </c>
      <c r="F1264" s="85" t="n">
        <v>282</v>
      </c>
      <c r="G1264" s="85" t="n">
        <v>279</v>
      </c>
      <c r="H1264" s="86" t="n">
        <v>8.4</v>
      </c>
      <c r="I1264" s="85" t="n">
        <v>97</v>
      </c>
      <c r="J1264" s="87" t="n">
        <v>332.2</v>
      </c>
      <c r="K1264" s="88" t="n">
        <v>0</v>
      </c>
      <c r="L1264" s="84" t="n"/>
    </row>
    <row r="1265">
      <c r="A1265" s="83" t="n">
        <v>45780</v>
      </c>
      <c r="B1265" s="84" t="inlineStr">
        <is>
          <t>Warehouse A</t>
        </is>
      </c>
      <c r="C1265" s="84" t="inlineStr">
        <is>
          <t>Early</t>
        </is>
      </c>
      <c r="D1265" s="85" t="n">
        <v>131</v>
      </c>
      <c r="E1265" s="85" t="n">
        <v>128</v>
      </c>
      <c r="F1265" s="85" t="n">
        <v>325</v>
      </c>
      <c r="G1265" s="85" t="n">
        <v>322</v>
      </c>
      <c r="H1265" s="86" t="n">
        <v>11.5</v>
      </c>
      <c r="I1265" s="85" t="n">
        <v>143</v>
      </c>
      <c r="J1265" s="87" t="n">
        <v>447.4</v>
      </c>
      <c r="K1265" s="88" t="n">
        <v>0</v>
      </c>
      <c r="L1265" s="84" t="n"/>
    </row>
    <row r="1266">
      <c r="A1266" s="83" t="n">
        <v>45780</v>
      </c>
      <c r="B1266" s="84" t="inlineStr">
        <is>
          <t>Warehouse B</t>
        </is>
      </c>
      <c r="C1266" s="84" t="inlineStr">
        <is>
          <t>Late</t>
        </is>
      </c>
      <c r="D1266" s="85" t="n">
        <v>114</v>
      </c>
      <c r="E1266" s="85" t="n">
        <v>110</v>
      </c>
      <c r="F1266" s="85" t="n">
        <v>306</v>
      </c>
      <c r="G1266" s="85" t="n">
        <v>301</v>
      </c>
      <c r="H1266" s="86" t="n">
        <v>9.1</v>
      </c>
      <c r="I1266" s="85" t="n">
        <v>107</v>
      </c>
      <c r="J1266" s="87" t="n">
        <v>360.75</v>
      </c>
      <c r="K1266" s="88" t="n">
        <v>0</v>
      </c>
      <c r="L1266" s="84" t="n"/>
    </row>
    <row r="1267">
      <c r="A1267" s="83" t="n">
        <v>45780</v>
      </c>
      <c r="B1267" s="84" t="inlineStr">
        <is>
          <t>Production</t>
        </is>
      </c>
      <c r="C1267" s="84" t="inlineStr">
        <is>
          <t>Night</t>
        </is>
      </c>
      <c r="D1267" s="85" t="n">
        <v>71</v>
      </c>
      <c r="E1267" s="85" t="n">
        <v>69</v>
      </c>
      <c r="F1267" s="85" t="n">
        <v>171</v>
      </c>
      <c r="G1267" s="85" t="n">
        <v>167</v>
      </c>
      <c r="H1267" s="86" t="n">
        <v>6.2</v>
      </c>
      <c r="I1267" s="85" t="n">
        <v>67</v>
      </c>
      <c r="J1267" s="87" t="n">
        <v>241.45</v>
      </c>
      <c r="K1267" s="88" t="n">
        <v>0</v>
      </c>
      <c r="L1267" s="84" t="n"/>
    </row>
    <row r="1268">
      <c r="A1268" s="83" t="n">
        <v>45782</v>
      </c>
      <c r="B1268" s="84" t="inlineStr">
        <is>
          <t>Warehouse A</t>
        </is>
      </c>
      <c r="C1268" s="84" t="inlineStr">
        <is>
          <t>Early</t>
        </is>
      </c>
      <c r="D1268" s="85" t="n">
        <v>226</v>
      </c>
      <c r="E1268" s="85" t="n">
        <v>215</v>
      </c>
      <c r="F1268" s="85" t="n">
        <v>595</v>
      </c>
      <c r="G1268" s="85" t="n">
        <v>590</v>
      </c>
      <c r="H1268" s="86" t="n">
        <v>18.9</v>
      </c>
      <c r="I1268" s="85" t="n">
        <v>214</v>
      </c>
      <c r="J1268" s="87" t="n">
        <v>742.25</v>
      </c>
      <c r="K1268" s="88" t="n">
        <v>0</v>
      </c>
      <c r="L1268" s="84" t="n"/>
    </row>
    <row r="1269">
      <c r="A1269" s="83" t="n">
        <v>45782</v>
      </c>
      <c r="B1269" s="84" t="inlineStr">
        <is>
          <t>Warehouse B</t>
        </is>
      </c>
      <c r="C1269" s="84" t="inlineStr">
        <is>
          <t>Late</t>
        </is>
      </c>
      <c r="D1269" s="85" t="n">
        <v>161</v>
      </c>
      <c r="E1269" s="85" t="n">
        <v>156</v>
      </c>
      <c r="F1269" s="85" t="n">
        <v>412</v>
      </c>
      <c r="G1269" s="85" t="n">
        <v>406</v>
      </c>
      <c r="H1269" s="86" t="n">
        <v>14.3</v>
      </c>
      <c r="I1269" s="85" t="n">
        <v>161</v>
      </c>
      <c r="J1269" s="87" t="n">
        <v>555.1</v>
      </c>
      <c r="K1269" s="88" t="n">
        <v>0</v>
      </c>
      <c r="L1269" s="84" t="n"/>
    </row>
    <row r="1270">
      <c r="A1270" s="83" t="n">
        <v>45782</v>
      </c>
      <c r="B1270" s="84" t="inlineStr">
        <is>
          <t>Production</t>
        </is>
      </c>
      <c r="C1270" s="84" t="inlineStr">
        <is>
          <t>Night</t>
        </is>
      </c>
      <c r="D1270" s="85" t="n">
        <v>101</v>
      </c>
      <c r="E1270" s="85" t="n">
        <v>95</v>
      </c>
      <c r="F1270" s="85" t="n">
        <v>273</v>
      </c>
      <c r="G1270" s="85" t="n">
        <v>270</v>
      </c>
      <c r="H1270" s="86" t="n">
        <v>8.4</v>
      </c>
      <c r="I1270" s="85" t="n">
        <v>101</v>
      </c>
      <c r="J1270" s="87" t="n">
        <v>330.25</v>
      </c>
      <c r="K1270" s="88" t="n">
        <v>0</v>
      </c>
      <c r="L1270" s="84" t="n"/>
    </row>
    <row r="1271">
      <c r="A1271" s="83" t="n">
        <v>45783</v>
      </c>
      <c r="B1271" s="84" t="inlineStr">
        <is>
          <t>Warehouse A</t>
        </is>
      </c>
      <c r="C1271" s="84" t="inlineStr">
        <is>
          <t>Early</t>
        </is>
      </c>
      <c r="D1271" s="85" t="n">
        <v>216</v>
      </c>
      <c r="E1271" s="85" t="n">
        <v>208</v>
      </c>
      <c r="F1271" s="85" t="n">
        <v>585</v>
      </c>
      <c r="G1271" s="85" t="n">
        <v>580</v>
      </c>
      <c r="H1271" s="86" t="n">
        <v>18</v>
      </c>
      <c r="I1271" s="85" t="n">
        <v>204</v>
      </c>
      <c r="J1271" s="87" t="n">
        <v>707.4</v>
      </c>
      <c r="K1271" s="88" t="n">
        <v>0</v>
      </c>
      <c r="L1271" s="84" t="n"/>
    </row>
    <row r="1272">
      <c r="A1272" s="83" t="n">
        <v>45783</v>
      </c>
      <c r="B1272" s="84" t="inlineStr">
        <is>
          <t>Warehouse B</t>
        </is>
      </c>
      <c r="C1272" s="84" t="inlineStr">
        <is>
          <t>Late</t>
        </is>
      </c>
      <c r="D1272" s="85" t="n">
        <v>152</v>
      </c>
      <c r="E1272" s="85" t="n">
        <v>145</v>
      </c>
      <c r="F1272" s="85" t="n">
        <v>400</v>
      </c>
      <c r="G1272" s="85" t="n">
        <v>395</v>
      </c>
      <c r="H1272" s="86" t="n">
        <v>13.7</v>
      </c>
      <c r="I1272" s="85" t="n">
        <v>153</v>
      </c>
      <c r="J1272" s="87" t="n">
        <v>530.35</v>
      </c>
      <c r="K1272" s="88" t="n">
        <v>0</v>
      </c>
      <c r="L1272" s="84" t="n"/>
    </row>
    <row r="1273">
      <c r="A1273" s="83" t="n">
        <v>45783</v>
      </c>
      <c r="B1273" s="84" t="inlineStr">
        <is>
          <t>Production</t>
        </is>
      </c>
      <c r="C1273" s="84" t="inlineStr">
        <is>
          <t>Night</t>
        </is>
      </c>
      <c r="D1273" s="85" t="n">
        <v>87</v>
      </c>
      <c r="E1273" s="85" t="n">
        <v>85</v>
      </c>
      <c r="F1273" s="85" t="n">
        <v>221</v>
      </c>
      <c r="G1273" s="85" t="n">
        <v>217</v>
      </c>
      <c r="H1273" s="86" t="n">
        <v>7.5</v>
      </c>
      <c r="I1273" s="85" t="n">
        <v>97</v>
      </c>
      <c r="J1273" s="87" t="n">
        <v>292.8</v>
      </c>
      <c r="K1273" s="88" t="n">
        <v>0</v>
      </c>
      <c r="L1273" s="84" t="n"/>
    </row>
    <row r="1274">
      <c r="A1274" s="83" t="n">
        <v>45784</v>
      </c>
      <c r="B1274" s="84" t="inlineStr">
        <is>
          <t>Warehouse A</t>
        </is>
      </c>
      <c r="C1274" s="84" t="inlineStr">
        <is>
          <t>Early</t>
        </is>
      </c>
      <c r="D1274" s="85" t="n">
        <v>195</v>
      </c>
      <c r="E1274" s="85" t="n">
        <v>189</v>
      </c>
      <c r="F1274" s="85" t="n">
        <v>493</v>
      </c>
      <c r="G1274" s="85" t="n">
        <v>484</v>
      </c>
      <c r="H1274" s="86" t="n">
        <v>17.8</v>
      </c>
      <c r="I1274" s="85" t="n">
        <v>198</v>
      </c>
      <c r="J1274" s="87" t="n">
        <v>687.45</v>
      </c>
      <c r="K1274" s="88" t="n">
        <v>0</v>
      </c>
      <c r="L1274" s="84" t="n"/>
    </row>
    <row r="1275">
      <c r="A1275" s="83" t="n">
        <v>45784</v>
      </c>
      <c r="B1275" s="84" t="inlineStr">
        <is>
          <t>Warehouse B</t>
        </is>
      </c>
      <c r="C1275" s="84" t="inlineStr">
        <is>
          <t>Late</t>
        </is>
      </c>
      <c r="D1275" s="85" t="n">
        <v>161</v>
      </c>
      <c r="E1275" s="85" t="n">
        <v>160</v>
      </c>
      <c r="F1275" s="85" t="n">
        <v>408</v>
      </c>
      <c r="G1275" s="85" t="n">
        <v>408</v>
      </c>
      <c r="H1275" s="86" t="n">
        <v>13.5</v>
      </c>
      <c r="I1275" s="85" t="n">
        <v>149</v>
      </c>
      <c r="J1275" s="87" t="n">
        <v>529.9</v>
      </c>
      <c r="K1275" s="88" t="n">
        <v>0</v>
      </c>
      <c r="L1275" s="84" t="n"/>
    </row>
    <row r="1276">
      <c r="A1276" s="83" t="n">
        <v>45784</v>
      </c>
      <c r="B1276" s="84" t="inlineStr">
        <is>
          <t>Production</t>
        </is>
      </c>
      <c r="C1276" s="84" t="inlineStr">
        <is>
          <t>Night</t>
        </is>
      </c>
      <c r="D1276" s="85" t="n">
        <v>96</v>
      </c>
      <c r="E1276" s="85" t="n">
        <v>96</v>
      </c>
      <c r="F1276" s="85" t="n">
        <v>238</v>
      </c>
      <c r="G1276" s="85" t="n">
        <v>233</v>
      </c>
      <c r="H1276" s="86" t="n">
        <v>8.300000000000001</v>
      </c>
      <c r="I1276" s="85" t="n">
        <v>94</v>
      </c>
      <c r="J1276" s="87" t="n">
        <v>323.85</v>
      </c>
      <c r="K1276" s="88" t="n">
        <v>0</v>
      </c>
      <c r="L1276" s="84" t="n"/>
    </row>
    <row r="1277">
      <c r="A1277" s="83" t="n">
        <v>45785</v>
      </c>
      <c r="B1277" s="84" t="inlineStr">
        <is>
          <t>Warehouse A</t>
        </is>
      </c>
      <c r="C1277" s="84" t="inlineStr">
        <is>
          <t>Early</t>
        </is>
      </c>
      <c r="D1277" s="85" t="n">
        <v>186</v>
      </c>
      <c r="E1277" s="85" t="n">
        <v>183</v>
      </c>
      <c r="F1277" s="85" t="n">
        <v>480</v>
      </c>
      <c r="G1277" s="85" t="n">
        <v>477</v>
      </c>
      <c r="H1277" s="86" t="n">
        <v>15.1</v>
      </c>
      <c r="I1277" s="85" t="n">
        <v>198</v>
      </c>
      <c r="J1277" s="87" t="n">
        <v>596.55</v>
      </c>
      <c r="K1277" s="88" t="n">
        <v>0</v>
      </c>
      <c r="L1277" s="84" t="n"/>
    </row>
    <row r="1278">
      <c r="A1278" s="83" t="n">
        <v>45785</v>
      </c>
      <c r="B1278" s="84" t="inlineStr">
        <is>
          <t>Warehouse B</t>
        </is>
      </c>
      <c r="C1278" s="84" t="inlineStr">
        <is>
          <t>Late</t>
        </is>
      </c>
      <c r="D1278" s="85" t="n">
        <v>137</v>
      </c>
      <c r="E1278" s="85" t="n">
        <v>132</v>
      </c>
      <c r="F1278" s="85" t="n">
        <v>367</v>
      </c>
      <c r="G1278" s="85" t="n">
        <v>363</v>
      </c>
      <c r="H1278" s="86" t="n">
        <v>11.7</v>
      </c>
      <c r="I1278" s="85" t="n">
        <v>149</v>
      </c>
      <c r="J1278" s="87" t="n">
        <v>457.6</v>
      </c>
      <c r="K1278" s="88" t="n">
        <v>0</v>
      </c>
      <c r="L1278" s="84" t="n"/>
    </row>
    <row r="1279">
      <c r="A1279" s="83" t="n">
        <v>45785</v>
      </c>
      <c r="B1279" s="84" t="inlineStr">
        <is>
          <t>Production</t>
        </is>
      </c>
      <c r="C1279" s="84" t="inlineStr">
        <is>
          <t>Night</t>
        </is>
      </c>
      <c r="D1279" s="85" t="n">
        <v>86</v>
      </c>
      <c r="E1279" s="85" t="n">
        <v>84</v>
      </c>
      <c r="F1279" s="85" t="n">
        <v>214</v>
      </c>
      <c r="G1279" s="85" t="n">
        <v>211</v>
      </c>
      <c r="H1279" s="86" t="n">
        <v>7.2</v>
      </c>
      <c r="I1279" s="85" t="n">
        <v>94</v>
      </c>
      <c r="J1279" s="87" t="n">
        <v>282.7</v>
      </c>
      <c r="K1279" s="88" t="n">
        <v>0</v>
      </c>
      <c r="L1279" s="84" t="n"/>
    </row>
    <row r="1280">
      <c r="A1280" s="83" t="n">
        <v>45786</v>
      </c>
      <c r="B1280" s="84" t="inlineStr">
        <is>
          <t>Warehouse A</t>
        </is>
      </c>
      <c r="C1280" s="84" t="inlineStr">
        <is>
          <t>Early</t>
        </is>
      </c>
      <c r="D1280" s="85" t="n">
        <v>188</v>
      </c>
      <c r="E1280" s="85" t="n">
        <v>180</v>
      </c>
      <c r="F1280" s="85" t="n">
        <v>516</v>
      </c>
      <c r="G1280" s="85" t="n">
        <v>510</v>
      </c>
      <c r="H1280" s="86" t="n">
        <v>16.3</v>
      </c>
      <c r="I1280" s="85" t="n">
        <v>206</v>
      </c>
      <c r="J1280" s="87" t="n">
        <v>635.65</v>
      </c>
      <c r="K1280" s="88" t="n">
        <v>0</v>
      </c>
      <c r="L1280" s="84" t="n"/>
    </row>
    <row r="1281">
      <c r="A1281" s="83" t="n">
        <v>45786</v>
      </c>
      <c r="B1281" s="84" t="inlineStr">
        <is>
          <t>Warehouse B</t>
        </is>
      </c>
      <c r="C1281" s="84" t="inlineStr">
        <is>
          <t>Late</t>
        </is>
      </c>
      <c r="D1281" s="85" t="n">
        <v>143</v>
      </c>
      <c r="E1281" s="85" t="n">
        <v>135</v>
      </c>
      <c r="F1281" s="85" t="n">
        <v>347</v>
      </c>
      <c r="G1281" s="85" t="n">
        <v>343</v>
      </c>
      <c r="H1281" s="86" t="n">
        <v>11.5</v>
      </c>
      <c r="I1281" s="85" t="n">
        <v>155</v>
      </c>
      <c r="J1281" s="87" t="n">
        <v>455.2</v>
      </c>
      <c r="K1281" s="88" t="n">
        <v>0</v>
      </c>
      <c r="L1281" s="84" t="n"/>
    </row>
    <row r="1282">
      <c r="A1282" s="83" t="n">
        <v>45786</v>
      </c>
      <c r="B1282" s="84" t="inlineStr">
        <is>
          <t>Production</t>
        </is>
      </c>
      <c r="C1282" s="84" t="inlineStr">
        <is>
          <t>Night</t>
        </is>
      </c>
      <c r="D1282" s="85" t="n">
        <v>90</v>
      </c>
      <c r="E1282" s="85" t="n">
        <v>88</v>
      </c>
      <c r="F1282" s="85" t="n">
        <v>242</v>
      </c>
      <c r="G1282" s="85" t="n">
        <v>241</v>
      </c>
      <c r="H1282" s="86" t="n">
        <v>7.7</v>
      </c>
      <c r="I1282" s="85" t="n">
        <v>97</v>
      </c>
      <c r="J1282" s="87" t="n">
        <v>301.05</v>
      </c>
      <c r="K1282" s="88" t="n">
        <v>0</v>
      </c>
      <c r="L1282" s="84" t="n"/>
    </row>
    <row r="1283">
      <c r="A1283" s="83" t="n">
        <v>45787</v>
      </c>
      <c r="B1283" s="84" t="inlineStr">
        <is>
          <t>Warehouse A</t>
        </is>
      </c>
      <c r="C1283" s="84" t="inlineStr">
        <is>
          <t>Early</t>
        </is>
      </c>
      <c r="D1283" s="85" t="n">
        <v>155</v>
      </c>
      <c r="E1283" s="85" t="n">
        <v>147</v>
      </c>
      <c r="F1283" s="85" t="n">
        <v>414</v>
      </c>
      <c r="G1283" s="85" t="n">
        <v>408</v>
      </c>
      <c r="H1283" s="86" t="n">
        <v>13.6</v>
      </c>
      <c r="I1283" s="85" t="n">
        <v>143</v>
      </c>
      <c r="J1283" s="87" t="n">
        <v>529.15</v>
      </c>
      <c r="K1283" s="88" t="n">
        <v>1</v>
      </c>
      <c r="L1283" s="84" t="n"/>
    </row>
    <row r="1284">
      <c r="A1284" s="83" t="n">
        <v>45787</v>
      </c>
      <c r="B1284" s="84" t="inlineStr">
        <is>
          <t>Warehouse B</t>
        </is>
      </c>
      <c r="C1284" s="84" t="inlineStr">
        <is>
          <t>Late</t>
        </is>
      </c>
      <c r="D1284" s="85" t="n">
        <v>100</v>
      </c>
      <c r="E1284" s="85" t="n">
        <v>98</v>
      </c>
      <c r="F1284" s="85" t="n">
        <v>272</v>
      </c>
      <c r="G1284" s="85" t="n">
        <v>269</v>
      </c>
      <c r="H1284" s="86" t="n">
        <v>8.5</v>
      </c>
      <c r="I1284" s="85" t="n">
        <v>107</v>
      </c>
      <c r="J1284" s="87" t="n">
        <v>332.75</v>
      </c>
      <c r="K1284" s="88" t="n">
        <v>0</v>
      </c>
      <c r="L1284" s="84" t="n"/>
    </row>
    <row r="1285">
      <c r="A1285" s="83" t="n">
        <v>45787</v>
      </c>
      <c r="B1285" s="84" t="inlineStr">
        <is>
          <t>Production</t>
        </is>
      </c>
      <c r="C1285" s="84" t="inlineStr">
        <is>
          <t>Night</t>
        </is>
      </c>
      <c r="D1285" s="85" t="n">
        <v>73</v>
      </c>
      <c r="E1285" s="85" t="n">
        <v>69</v>
      </c>
      <c r="F1285" s="85" t="n">
        <v>197</v>
      </c>
      <c r="G1285" s="85" t="n">
        <v>195</v>
      </c>
      <c r="H1285" s="86" t="n">
        <v>6.4</v>
      </c>
      <c r="I1285" s="85" t="n">
        <v>67</v>
      </c>
      <c r="J1285" s="87" t="n">
        <v>249.05</v>
      </c>
      <c r="K1285" s="88" t="n">
        <v>0</v>
      </c>
      <c r="L1285" s="84" t="n"/>
    </row>
    <row r="1286">
      <c r="A1286" s="83" t="n">
        <v>45789</v>
      </c>
      <c r="B1286" s="84" t="inlineStr">
        <is>
          <t>Warehouse A</t>
        </is>
      </c>
      <c r="C1286" s="84" t="inlineStr">
        <is>
          <t>Early</t>
        </is>
      </c>
      <c r="D1286" s="85" t="n">
        <v>213</v>
      </c>
      <c r="E1286" s="85" t="n">
        <v>204</v>
      </c>
      <c r="F1286" s="85" t="n">
        <v>537</v>
      </c>
      <c r="G1286" s="85" t="n">
        <v>527</v>
      </c>
      <c r="H1286" s="86" t="n">
        <v>17.9</v>
      </c>
      <c r="I1286" s="85" t="n">
        <v>214</v>
      </c>
      <c r="J1286" s="87" t="n">
        <v>702.3</v>
      </c>
      <c r="K1286" s="88" t="n">
        <v>0</v>
      </c>
      <c r="L1286" s="84" t="n"/>
    </row>
    <row r="1287">
      <c r="A1287" s="83" t="n">
        <v>45789</v>
      </c>
      <c r="B1287" s="84" t="inlineStr">
        <is>
          <t>Warehouse B</t>
        </is>
      </c>
      <c r="C1287" s="84" t="inlineStr">
        <is>
          <t>Late</t>
        </is>
      </c>
      <c r="D1287" s="85" t="n">
        <v>150</v>
      </c>
      <c r="E1287" s="85" t="n">
        <v>145</v>
      </c>
      <c r="F1287" s="85" t="n">
        <v>404</v>
      </c>
      <c r="G1287" s="85" t="n">
        <v>404</v>
      </c>
      <c r="H1287" s="86" t="n">
        <v>12.9</v>
      </c>
      <c r="I1287" s="85" t="n">
        <v>161</v>
      </c>
      <c r="J1287" s="87" t="n">
        <v>503.85</v>
      </c>
      <c r="K1287" s="88" t="n">
        <v>0</v>
      </c>
      <c r="L1287" s="84" t="n"/>
    </row>
    <row r="1288">
      <c r="A1288" s="83" t="n">
        <v>45789</v>
      </c>
      <c r="B1288" s="84" t="inlineStr">
        <is>
          <t>Production</t>
        </is>
      </c>
      <c r="C1288" s="84" t="inlineStr">
        <is>
          <t>Night</t>
        </is>
      </c>
      <c r="D1288" s="85" t="n">
        <v>95</v>
      </c>
      <c r="E1288" s="85" t="n">
        <v>90</v>
      </c>
      <c r="F1288" s="85" t="n">
        <v>264</v>
      </c>
      <c r="G1288" s="85" t="n">
        <v>260</v>
      </c>
      <c r="H1288" s="86" t="n">
        <v>8.4</v>
      </c>
      <c r="I1288" s="85" t="n">
        <v>101</v>
      </c>
      <c r="J1288" s="87" t="n">
        <v>326.35</v>
      </c>
      <c r="K1288" s="88" t="n">
        <v>0</v>
      </c>
      <c r="L1288" s="84" t="n"/>
    </row>
    <row r="1289">
      <c r="A1289" s="83" t="n">
        <v>45790</v>
      </c>
      <c r="B1289" s="84" t="inlineStr">
        <is>
          <t>Warehouse A</t>
        </is>
      </c>
      <c r="C1289" s="84" t="inlineStr">
        <is>
          <t>Early</t>
        </is>
      </c>
      <c r="D1289" s="85" t="n">
        <v>195</v>
      </c>
      <c r="E1289" s="85" t="n">
        <v>187</v>
      </c>
      <c r="F1289" s="85" t="n">
        <v>539</v>
      </c>
      <c r="G1289" s="85" t="n">
        <v>531</v>
      </c>
      <c r="H1289" s="86" t="n">
        <v>16.2</v>
      </c>
      <c r="I1289" s="85" t="n">
        <v>205</v>
      </c>
      <c r="J1289" s="87" t="n">
        <v>637.05</v>
      </c>
      <c r="K1289" s="88" t="n">
        <v>0</v>
      </c>
      <c r="L1289" s="84" t="n"/>
    </row>
    <row r="1290">
      <c r="A1290" s="83" t="n">
        <v>45790</v>
      </c>
      <c r="B1290" s="84" t="inlineStr">
        <is>
          <t>Warehouse B</t>
        </is>
      </c>
      <c r="C1290" s="84" t="inlineStr">
        <is>
          <t>Late</t>
        </is>
      </c>
      <c r="D1290" s="85" t="n">
        <v>145</v>
      </c>
      <c r="E1290" s="85" t="n">
        <v>132</v>
      </c>
      <c r="F1290" s="85" t="n">
        <v>380</v>
      </c>
      <c r="G1290" s="85" t="n">
        <v>376</v>
      </c>
      <c r="H1290" s="86" t="n">
        <v>11.6</v>
      </c>
      <c r="I1290" s="85" t="n">
        <v>153</v>
      </c>
      <c r="J1290" s="87" t="n">
        <v>459.65</v>
      </c>
      <c r="K1290" s="88" t="n">
        <v>0</v>
      </c>
      <c r="L1290" s="84" t="n"/>
    </row>
    <row r="1291">
      <c r="A1291" s="83" t="n">
        <v>45790</v>
      </c>
      <c r="B1291" s="84" t="inlineStr">
        <is>
          <t>Production</t>
        </is>
      </c>
      <c r="C1291" s="84" t="inlineStr">
        <is>
          <t>Night</t>
        </is>
      </c>
      <c r="D1291" s="85" t="n">
        <v>89</v>
      </c>
      <c r="E1291" s="85" t="n">
        <v>86</v>
      </c>
      <c r="F1291" s="85" t="n">
        <v>230</v>
      </c>
      <c r="G1291" s="85" t="n">
        <v>226</v>
      </c>
      <c r="H1291" s="86" t="n">
        <v>7.9</v>
      </c>
      <c r="I1291" s="85" t="n">
        <v>97</v>
      </c>
      <c r="J1291" s="87" t="n">
        <v>306.7</v>
      </c>
      <c r="K1291" s="88" t="n">
        <v>0</v>
      </c>
      <c r="L1291" s="84" t="n"/>
    </row>
    <row r="1292">
      <c r="A1292" s="83" t="n">
        <v>45791</v>
      </c>
      <c r="B1292" s="84" t="inlineStr">
        <is>
          <t>Warehouse A</t>
        </is>
      </c>
      <c r="C1292" s="84" t="inlineStr">
        <is>
          <t>Early</t>
        </is>
      </c>
      <c r="D1292" s="85" t="n">
        <v>197</v>
      </c>
      <c r="E1292" s="85" t="n">
        <v>195</v>
      </c>
      <c r="F1292" s="85" t="n">
        <v>532</v>
      </c>
      <c r="G1292" s="85" t="n">
        <v>528</v>
      </c>
      <c r="H1292" s="86" t="n">
        <v>17.1</v>
      </c>
      <c r="I1292" s="85" t="n">
        <v>199</v>
      </c>
      <c r="J1292" s="87" t="n">
        <v>666.7</v>
      </c>
      <c r="K1292" s="88" t="n">
        <v>0</v>
      </c>
      <c r="L1292" s="84" t="n"/>
    </row>
    <row r="1293">
      <c r="A1293" s="83" t="n">
        <v>45791</v>
      </c>
      <c r="B1293" s="84" t="inlineStr">
        <is>
          <t>Warehouse B</t>
        </is>
      </c>
      <c r="C1293" s="84" t="inlineStr">
        <is>
          <t>Late</t>
        </is>
      </c>
      <c r="D1293" s="85" t="n">
        <v>160</v>
      </c>
      <c r="E1293" s="85" t="n">
        <v>154</v>
      </c>
      <c r="F1293" s="85" t="n">
        <v>391</v>
      </c>
      <c r="G1293" s="85" t="n">
        <v>387</v>
      </c>
      <c r="H1293" s="86" t="n">
        <v>12.9</v>
      </c>
      <c r="I1293" s="85" t="n">
        <v>149</v>
      </c>
      <c r="J1293" s="87" t="n">
        <v>510.35</v>
      </c>
      <c r="K1293" s="88" t="n">
        <v>0</v>
      </c>
      <c r="L1293" s="84" t="n"/>
    </row>
    <row r="1294">
      <c r="A1294" s="83" t="n">
        <v>45791</v>
      </c>
      <c r="B1294" s="84" t="inlineStr">
        <is>
          <t>Production</t>
        </is>
      </c>
      <c r="C1294" s="84" t="inlineStr">
        <is>
          <t>Night</t>
        </is>
      </c>
      <c r="D1294" s="85" t="n">
        <v>98</v>
      </c>
      <c r="E1294" s="85" t="n">
        <v>94</v>
      </c>
      <c r="F1294" s="85" t="n">
        <v>257</v>
      </c>
      <c r="G1294" s="85" t="n">
        <v>254</v>
      </c>
      <c r="H1294" s="86" t="n">
        <v>8.699999999999999</v>
      </c>
      <c r="I1294" s="85" t="n">
        <v>94</v>
      </c>
      <c r="J1294" s="87" t="n">
        <v>337.75</v>
      </c>
      <c r="K1294" s="88" t="n">
        <v>0</v>
      </c>
      <c r="L1294" s="84" t="n"/>
    </row>
    <row r="1295">
      <c r="A1295" s="83" t="n">
        <v>45792</v>
      </c>
      <c r="B1295" s="84" t="inlineStr">
        <is>
          <t>Warehouse A</t>
        </is>
      </c>
      <c r="C1295" s="84" t="inlineStr">
        <is>
          <t>Early</t>
        </is>
      </c>
      <c r="D1295" s="85" t="n">
        <v>184</v>
      </c>
      <c r="E1295" s="85" t="n">
        <v>181</v>
      </c>
      <c r="F1295" s="85" t="n">
        <v>454</v>
      </c>
      <c r="G1295" s="85" t="n">
        <v>445</v>
      </c>
      <c r="H1295" s="86" t="n">
        <v>16.8</v>
      </c>
      <c r="I1295" s="85" t="n">
        <v>199</v>
      </c>
      <c r="J1295" s="87" t="n">
        <v>648.8</v>
      </c>
      <c r="K1295" s="88" t="n">
        <v>0</v>
      </c>
      <c r="L1295" s="84" t="n"/>
    </row>
    <row r="1296">
      <c r="A1296" s="83" t="n">
        <v>45792</v>
      </c>
      <c r="B1296" s="84" t="inlineStr">
        <is>
          <t>Warehouse B</t>
        </is>
      </c>
      <c r="C1296" s="84" t="inlineStr">
        <is>
          <t>Late</t>
        </is>
      </c>
      <c r="D1296" s="85" t="n">
        <v>143</v>
      </c>
      <c r="E1296" s="85" t="n">
        <v>136</v>
      </c>
      <c r="F1296" s="85" t="n">
        <v>348</v>
      </c>
      <c r="G1296" s="85" t="n">
        <v>344</v>
      </c>
      <c r="H1296" s="86" t="n">
        <v>11.8</v>
      </c>
      <c r="I1296" s="85" t="n">
        <v>149</v>
      </c>
      <c r="J1296" s="87" t="n">
        <v>464.65</v>
      </c>
      <c r="K1296" s="88" t="n">
        <v>0</v>
      </c>
      <c r="L1296" s="84" t="n"/>
    </row>
    <row r="1297">
      <c r="A1297" s="83" t="n">
        <v>45792</v>
      </c>
      <c r="B1297" s="84" t="inlineStr">
        <is>
          <t>Production</t>
        </is>
      </c>
      <c r="C1297" s="84" t="inlineStr">
        <is>
          <t>Night</t>
        </is>
      </c>
      <c r="D1297" s="85" t="n">
        <v>87</v>
      </c>
      <c r="E1297" s="85" t="n">
        <v>83</v>
      </c>
      <c r="F1297" s="85" t="n">
        <v>210</v>
      </c>
      <c r="G1297" s="85" t="n">
        <v>208</v>
      </c>
      <c r="H1297" s="86" t="n">
        <v>7.3</v>
      </c>
      <c r="I1297" s="85" t="n">
        <v>94</v>
      </c>
      <c r="J1297" s="87" t="n">
        <v>286.5</v>
      </c>
      <c r="K1297" s="88" t="n">
        <v>0</v>
      </c>
      <c r="L1297" s="84" t="n"/>
    </row>
    <row r="1298">
      <c r="A1298" s="83" t="n">
        <v>45793</v>
      </c>
      <c r="B1298" s="84" t="inlineStr">
        <is>
          <t>Warehouse A</t>
        </is>
      </c>
      <c r="C1298" s="84" t="inlineStr">
        <is>
          <t>Early</t>
        </is>
      </c>
      <c r="D1298" s="85" t="n">
        <v>215</v>
      </c>
      <c r="E1298" s="85" t="n">
        <v>212</v>
      </c>
      <c r="F1298" s="85" t="n">
        <v>571</v>
      </c>
      <c r="G1298" s="85" t="n">
        <v>560</v>
      </c>
      <c r="H1298" s="86" t="n">
        <v>17.8</v>
      </c>
      <c r="I1298" s="85" t="n">
        <v>207</v>
      </c>
      <c r="J1298" s="87" t="n">
        <v>700.45</v>
      </c>
      <c r="K1298" s="88" t="n">
        <v>0</v>
      </c>
      <c r="L1298" s="84" t="n"/>
    </row>
    <row r="1299">
      <c r="A1299" s="83" t="n">
        <v>45793</v>
      </c>
      <c r="B1299" s="84" t="inlineStr">
        <is>
          <t>Warehouse B</t>
        </is>
      </c>
      <c r="C1299" s="84" t="inlineStr">
        <is>
          <t>Late</t>
        </is>
      </c>
      <c r="D1299" s="85" t="n">
        <v>152</v>
      </c>
      <c r="E1299" s="85" t="n">
        <v>147</v>
      </c>
      <c r="F1299" s="85" t="n">
        <v>365</v>
      </c>
      <c r="G1299" s="85" t="n">
        <v>361</v>
      </c>
      <c r="H1299" s="86" t="n">
        <v>12.5</v>
      </c>
      <c r="I1299" s="85" t="n">
        <v>155</v>
      </c>
      <c r="J1299" s="87" t="n">
        <v>492.55</v>
      </c>
      <c r="K1299" s="88" t="n">
        <v>0</v>
      </c>
      <c r="L1299" s="84" t="n"/>
    </row>
    <row r="1300">
      <c r="A1300" s="83" t="n">
        <v>45793</v>
      </c>
      <c r="B1300" s="84" t="inlineStr">
        <is>
          <t>Production</t>
        </is>
      </c>
      <c r="C1300" s="84" t="inlineStr">
        <is>
          <t>Night</t>
        </is>
      </c>
      <c r="D1300" s="85" t="n">
        <v>106</v>
      </c>
      <c r="E1300" s="85" t="n">
        <v>102</v>
      </c>
      <c r="F1300" s="85" t="n">
        <v>258</v>
      </c>
      <c r="G1300" s="85" t="n">
        <v>256</v>
      </c>
      <c r="H1300" s="86" t="n">
        <v>9.1</v>
      </c>
      <c r="I1300" s="85" t="n">
        <v>98</v>
      </c>
      <c r="J1300" s="87" t="n">
        <v>355.55</v>
      </c>
      <c r="K1300" s="88" t="n">
        <v>0</v>
      </c>
      <c r="L1300" s="84" t="n"/>
    </row>
    <row r="1301">
      <c r="A1301" s="83" t="n">
        <v>45794</v>
      </c>
      <c r="B1301" s="84" t="inlineStr">
        <is>
          <t>Warehouse A</t>
        </is>
      </c>
      <c r="C1301" s="84" t="inlineStr">
        <is>
          <t>Early</t>
        </is>
      </c>
      <c r="D1301" s="85" t="n">
        <v>138</v>
      </c>
      <c r="E1301" s="85" t="n">
        <v>135</v>
      </c>
      <c r="F1301" s="85" t="n">
        <v>343</v>
      </c>
      <c r="G1301" s="85" t="n">
        <v>342</v>
      </c>
      <c r="H1301" s="86" t="n">
        <v>11.2</v>
      </c>
      <c r="I1301" s="85" t="n">
        <v>143</v>
      </c>
      <c r="J1301" s="87" t="n">
        <v>442.5</v>
      </c>
      <c r="K1301" s="88" t="n">
        <v>0</v>
      </c>
      <c r="L1301" s="84" t="n"/>
    </row>
    <row r="1302">
      <c r="A1302" s="83" t="n">
        <v>45794</v>
      </c>
      <c r="B1302" s="84" t="inlineStr">
        <is>
          <t>Warehouse B</t>
        </is>
      </c>
      <c r="C1302" s="84" t="inlineStr">
        <is>
          <t>Late</t>
        </is>
      </c>
      <c r="D1302" s="85" t="n">
        <v>114</v>
      </c>
      <c r="E1302" s="85" t="n">
        <v>111</v>
      </c>
      <c r="F1302" s="85" t="n">
        <v>293</v>
      </c>
      <c r="G1302" s="85" t="n">
        <v>290</v>
      </c>
      <c r="H1302" s="86" t="n">
        <v>10.3</v>
      </c>
      <c r="I1302" s="85" t="n">
        <v>107</v>
      </c>
      <c r="J1302" s="87" t="n">
        <v>398.55</v>
      </c>
      <c r="K1302" s="88" t="n">
        <v>0</v>
      </c>
      <c r="L1302" s="84" t="n"/>
    </row>
    <row r="1303">
      <c r="A1303" s="83" t="n">
        <v>45794</v>
      </c>
      <c r="B1303" s="84" t="inlineStr">
        <is>
          <t>Production</t>
        </is>
      </c>
      <c r="C1303" s="84" t="inlineStr">
        <is>
          <t>Night</t>
        </is>
      </c>
      <c r="D1303" s="85" t="n">
        <v>68</v>
      </c>
      <c r="E1303" s="85" t="n">
        <v>66</v>
      </c>
      <c r="F1303" s="85" t="n">
        <v>178</v>
      </c>
      <c r="G1303" s="85" t="n">
        <v>177</v>
      </c>
      <c r="H1303" s="86" t="n">
        <v>5.5</v>
      </c>
      <c r="I1303" s="85" t="n">
        <v>68</v>
      </c>
      <c r="J1303" s="87" t="n">
        <v>217.45</v>
      </c>
      <c r="K1303" s="88" t="n">
        <v>0</v>
      </c>
      <c r="L1303" s="84" t="n"/>
    </row>
    <row r="1304">
      <c r="A1304" s="83" t="n">
        <v>45796</v>
      </c>
      <c r="B1304" s="84" t="inlineStr">
        <is>
          <t>Warehouse A</t>
        </is>
      </c>
      <c r="C1304" s="84" t="inlineStr">
        <is>
          <t>Early</t>
        </is>
      </c>
      <c r="D1304" s="85" t="n">
        <v>202</v>
      </c>
      <c r="E1304" s="85" t="n">
        <v>194</v>
      </c>
      <c r="F1304" s="85" t="n">
        <v>517</v>
      </c>
      <c r="G1304" s="85" t="n">
        <v>512</v>
      </c>
      <c r="H1304" s="86" t="n">
        <v>17.7</v>
      </c>
      <c r="I1304" s="85" t="n">
        <v>215</v>
      </c>
      <c r="J1304" s="87" t="n">
        <v>688.85</v>
      </c>
      <c r="K1304" s="88" t="n">
        <v>0</v>
      </c>
      <c r="L1304" s="84" t="n"/>
    </row>
    <row r="1305">
      <c r="A1305" s="83" t="n">
        <v>45796</v>
      </c>
      <c r="B1305" s="84" t="inlineStr">
        <is>
          <t>Warehouse B</t>
        </is>
      </c>
      <c r="C1305" s="84" t="inlineStr">
        <is>
          <t>Late</t>
        </is>
      </c>
      <c r="D1305" s="85" t="n">
        <v>160</v>
      </c>
      <c r="E1305" s="85" t="n">
        <v>159</v>
      </c>
      <c r="F1305" s="85" t="n">
        <v>426</v>
      </c>
      <c r="G1305" s="85" t="n">
        <v>423</v>
      </c>
      <c r="H1305" s="86" t="n">
        <v>13.9</v>
      </c>
      <c r="I1305" s="85" t="n">
        <v>161</v>
      </c>
      <c r="J1305" s="87" t="n">
        <v>541.85</v>
      </c>
      <c r="K1305" s="88" t="n">
        <v>0</v>
      </c>
      <c r="L1305" s="84" t="n"/>
    </row>
    <row r="1306">
      <c r="A1306" s="83" t="n">
        <v>45796</v>
      </c>
      <c r="B1306" s="84" t="inlineStr">
        <is>
          <t>Production</t>
        </is>
      </c>
      <c r="C1306" s="84" t="inlineStr">
        <is>
          <t>Night</t>
        </is>
      </c>
      <c r="D1306" s="85" t="n">
        <v>96</v>
      </c>
      <c r="E1306" s="85" t="n">
        <v>92</v>
      </c>
      <c r="F1306" s="85" t="n">
        <v>268</v>
      </c>
      <c r="G1306" s="85" t="n">
        <v>267</v>
      </c>
      <c r="H1306" s="86" t="n">
        <v>8.699999999999999</v>
      </c>
      <c r="I1306" s="85" t="n">
        <v>101</v>
      </c>
      <c r="J1306" s="87" t="n">
        <v>336.45</v>
      </c>
      <c r="K1306" s="88" t="n">
        <v>0</v>
      </c>
      <c r="L1306" s="84" t="n"/>
    </row>
    <row r="1307">
      <c r="A1307" s="83" t="n">
        <v>45797</v>
      </c>
      <c r="B1307" s="84" t="inlineStr">
        <is>
          <t>Warehouse A</t>
        </is>
      </c>
      <c r="C1307" s="84" t="inlineStr">
        <is>
          <t>Early</t>
        </is>
      </c>
      <c r="D1307" s="85" t="n">
        <v>225</v>
      </c>
      <c r="E1307" s="85" t="n">
        <v>219</v>
      </c>
      <c r="F1307" s="85" t="n">
        <v>626</v>
      </c>
      <c r="G1307" s="85" t="n">
        <v>617</v>
      </c>
      <c r="H1307" s="86" t="n">
        <v>19</v>
      </c>
      <c r="I1307" s="85" t="n">
        <v>205</v>
      </c>
      <c r="J1307" s="87" t="n">
        <v>744.75</v>
      </c>
      <c r="K1307" s="88" t="n">
        <v>0</v>
      </c>
      <c r="L1307" s="84" t="n"/>
    </row>
    <row r="1308">
      <c r="A1308" s="83" t="n">
        <v>45797</v>
      </c>
      <c r="B1308" s="84" t="inlineStr">
        <is>
          <t>Warehouse B</t>
        </is>
      </c>
      <c r="C1308" s="84" t="inlineStr">
        <is>
          <t>Late</t>
        </is>
      </c>
      <c r="D1308" s="85" t="n">
        <v>160</v>
      </c>
      <c r="E1308" s="85" t="n">
        <v>151</v>
      </c>
      <c r="F1308" s="85" t="n">
        <v>428</v>
      </c>
      <c r="G1308" s="85" t="n">
        <v>418</v>
      </c>
      <c r="H1308" s="86" t="n">
        <v>14</v>
      </c>
      <c r="I1308" s="85" t="n">
        <v>154</v>
      </c>
      <c r="J1308" s="87" t="n">
        <v>545</v>
      </c>
      <c r="K1308" s="88" t="n">
        <v>0</v>
      </c>
      <c r="L1308" s="84" t="n"/>
    </row>
    <row r="1309">
      <c r="A1309" s="83" t="n">
        <v>45797</v>
      </c>
      <c r="B1309" s="84" t="inlineStr">
        <is>
          <t>Production</t>
        </is>
      </c>
      <c r="C1309" s="84" t="inlineStr">
        <is>
          <t>Night</t>
        </is>
      </c>
      <c r="D1309" s="85" t="n">
        <v>104</v>
      </c>
      <c r="E1309" s="85" t="n">
        <v>99</v>
      </c>
      <c r="F1309" s="85" t="n">
        <v>270</v>
      </c>
      <c r="G1309" s="85" t="n">
        <v>269</v>
      </c>
      <c r="H1309" s="86" t="n">
        <v>9.1</v>
      </c>
      <c r="I1309" s="85" t="n">
        <v>97</v>
      </c>
      <c r="J1309" s="87" t="n">
        <v>354.25</v>
      </c>
      <c r="K1309" s="88" t="n">
        <v>0</v>
      </c>
      <c r="L1309" s="84" t="n"/>
    </row>
    <row r="1310">
      <c r="A1310" s="83" t="n">
        <v>45798</v>
      </c>
      <c r="B1310" s="84" t="inlineStr">
        <is>
          <t>Warehouse A</t>
        </is>
      </c>
      <c r="C1310" s="84" t="inlineStr">
        <is>
          <t>Early</t>
        </is>
      </c>
      <c r="D1310" s="85" t="n">
        <v>202</v>
      </c>
      <c r="E1310" s="85" t="n">
        <v>192</v>
      </c>
      <c r="F1310" s="85" t="n">
        <v>504</v>
      </c>
      <c r="G1310" s="85" t="n">
        <v>501</v>
      </c>
      <c r="H1310" s="86" t="n">
        <v>17</v>
      </c>
      <c r="I1310" s="85" t="n">
        <v>199</v>
      </c>
      <c r="J1310" s="87" t="n">
        <v>666.8</v>
      </c>
      <c r="K1310" s="88" t="n">
        <v>0</v>
      </c>
      <c r="L1310" s="84" t="n"/>
    </row>
    <row r="1311">
      <c r="A1311" s="83" t="n">
        <v>45798</v>
      </c>
      <c r="B1311" s="84" t="inlineStr">
        <is>
          <t>Warehouse B</t>
        </is>
      </c>
      <c r="C1311" s="84" t="inlineStr">
        <is>
          <t>Late</t>
        </is>
      </c>
      <c r="D1311" s="85" t="n">
        <v>141</v>
      </c>
      <c r="E1311" s="85" t="n">
        <v>132</v>
      </c>
      <c r="F1311" s="85" t="n">
        <v>356</v>
      </c>
      <c r="G1311" s="85" t="n">
        <v>349</v>
      </c>
      <c r="H1311" s="86" t="n">
        <v>11.7</v>
      </c>
      <c r="I1311" s="85" t="n">
        <v>149</v>
      </c>
      <c r="J1311" s="87" t="n">
        <v>460.2</v>
      </c>
      <c r="K1311" s="88" t="n">
        <v>0</v>
      </c>
      <c r="L1311" s="84" t="n"/>
    </row>
    <row r="1312">
      <c r="A1312" s="83" t="n">
        <v>45798</v>
      </c>
      <c r="B1312" s="84" t="inlineStr">
        <is>
          <t>Production</t>
        </is>
      </c>
      <c r="C1312" s="84" t="inlineStr">
        <is>
          <t>Night</t>
        </is>
      </c>
      <c r="D1312" s="85" t="n">
        <v>96</v>
      </c>
      <c r="E1312" s="85" t="n">
        <v>94</v>
      </c>
      <c r="F1312" s="85" t="n">
        <v>242</v>
      </c>
      <c r="G1312" s="85" t="n">
        <v>240</v>
      </c>
      <c r="H1312" s="86" t="n">
        <v>8.6</v>
      </c>
      <c r="I1312" s="85" t="n">
        <v>94</v>
      </c>
      <c r="J1312" s="87" t="n">
        <v>333.3</v>
      </c>
      <c r="K1312" s="88" t="n">
        <v>0</v>
      </c>
      <c r="L1312" s="84" t="n"/>
    </row>
    <row r="1313">
      <c r="A1313" s="83" t="n">
        <v>45799</v>
      </c>
      <c r="B1313" s="84" t="inlineStr">
        <is>
          <t>Warehouse A</t>
        </is>
      </c>
      <c r="C1313" s="84" t="inlineStr">
        <is>
          <t>Early</t>
        </is>
      </c>
      <c r="D1313" s="85" t="n">
        <v>181</v>
      </c>
      <c r="E1313" s="85" t="n">
        <v>179</v>
      </c>
      <c r="F1313" s="85" t="n">
        <v>503</v>
      </c>
      <c r="G1313" s="85" t="n">
        <v>496</v>
      </c>
      <c r="H1313" s="86" t="n">
        <v>15</v>
      </c>
      <c r="I1313" s="85" t="n">
        <v>199</v>
      </c>
      <c r="J1313" s="87" t="n">
        <v>590.15</v>
      </c>
      <c r="K1313" s="88" t="n">
        <v>0</v>
      </c>
      <c r="L1313" s="84" t="n"/>
    </row>
    <row r="1314">
      <c r="A1314" s="83" t="n">
        <v>45799</v>
      </c>
      <c r="B1314" s="84" t="inlineStr">
        <is>
          <t>Warehouse B</t>
        </is>
      </c>
      <c r="C1314" s="84" t="inlineStr">
        <is>
          <t>Late</t>
        </is>
      </c>
      <c r="D1314" s="85" t="n">
        <v>143</v>
      </c>
      <c r="E1314" s="85" t="n">
        <v>136</v>
      </c>
      <c r="F1314" s="85" t="n">
        <v>373</v>
      </c>
      <c r="G1314" s="85" t="n">
        <v>366</v>
      </c>
      <c r="H1314" s="86" t="n">
        <v>11.5</v>
      </c>
      <c r="I1314" s="85" t="n">
        <v>149</v>
      </c>
      <c r="J1314" s="87" t="n">
        <v>455.2</v>
      </c>
      <c r="K1314" s="88" t="n">
        <v>0</v>
      </c>
      <c r="L1314" s="84" t="n"/>
    </row>
    <row r="1315">
      <c r="A1315" s="83" t="n">
        <v>45799</v>
      </c>
      <c r="B1315" s="84" t="inlineStr">
        <is>
          <t>Production</t>
        </is>
      </c>
      <c r="C1315" s="84" t="inlineStr">
        <is>
          <t>Night</t>
        </is>
      </c>
      <c r="D1315" s="85" t="n">
        <v>90</v>
      </c>
      <c r="E1315" s="85" t="n">
        <v>90</v>
      </c>
      <c r="F1315" s="85" t="n">
        <v>228</v>
      </c>
      <c r="G1315" s="85" t="n">
        <v>226</v>
      </c>
      <c r="H1315" s="86" t="n">
        <v>8</v>
      </c>
      <c r="I1315" s="85" t="n">
        <v>94</v>
      </c>
      <c r="J1315" s="87" t="n">
        <v>310.5</v>
      </c>
      <c r="K1315" s="88" t="n">
        <v>0</v>
      </c>
      <c r="L1315" s="84" t="n"/>
    </row>
    <row r="1316">
      <c r="A1316" s="83" t="n">
        <v>45800</v>
      </c>
      <c r="B1316" s="84" t="inlineStr">
        <is>
          <t>Warehouse A</t>
        </is>
      </c>
      <c r="C1316" s="84" t="inlineStr">
        <is>
          <t>Early</t>
        </is>
      </c>
      <c r="D1316" s="85" t="n">
        <v>224</v>
      </c>
      <c r="E1316" s="85" t="n">
        <v>215</v>
      </c>
      <c r="F1316" s="85" t="n">
        <v>599</v>
      </c>
      <c r="G1316" s="85" t="n">
        <v>590</v>
      </c>
      <c r="H1316" s="86" t="n">
        <v>18.6</v>
      </c>
      <c r="I1316" s="85" t="n">
        <v>207</v>
      </c>
      <c r="J1316" s="87" t="n">
        <v>731.5</v>
      </c>
      <c r="K1316" s="88" t="n">
        <v>0</v>
      </c>
      <c r="L1316" s="84" t="n"/>
    </row>
    <row r="1317">
      <c r="A1317" s="83" t="n">
        <v>45800</v>
      </c>
      <c r="B1317" s="84" t="inlineStr">
        <is>
          <t>Warehouse B</t>
        </is>
      </c>
      <c r="C1317" s="84" t="inlineStr">
        <is>
          <t>Late</t>
        </is>
      </c>
      <c r="D1317" s="85" t="n">
        <v>151</v>
      </c>
      <c r="E1317" s="85" t="n">
        <v>145</v>
      </c>
      <c r="F1317" s="85" t="n">
        <v>363</v>
      </c>
      <c r="G1317" s="85" t="n">
        <v>361</v>
      </c>
      <c r="H1317" s="86" t="n">
        <v>12.3</v>
      </c>
      <c r="I1317" s="85" t="n">
        <v>155</v>
      </c>
      <c r="J1317" s="87" t="n">
        <v>485.6</v>
      </c>
      <c r="K1317" s="88" t="n">
        <v>0</v>
      </c>
      <c r="L1317" s="84" t="n"/>
    </row>
    <row r="1318">
      <c r="A1318" s="83" t="n">
        <v>45800</v>
      </c>
      <c r="B1318" s="84" t="inlineStr">
        <is>
          <t>Production</t>
        </is>
      </c>
      <c r="C1318" s="84" t="inlineStr">
        <is>
          <t>Night</t>
        </is>
      </c>
      <c r="D1318" s="85" t="n">
        <v>92</v>
      </c>
      <c r="E1318" s="85" t="n">
        <v>88</v>
      </c>
      <c r="F1318" s="85" t="n">
        <v>228</v>
      </c>
      <c r="G1318" s="85" t="n">
        <v>225</v>
      </c>
      <c r="H1318" s="86" t="n">
        <v>8.300000000000001</v>
      </c>
      <c r="I1318" s="85" t="n">
        <v>98</v>
      </c>
      <c r="J1318" s="87" t="n">
        <v>321.25</v>
      </c>
      <c r="K1318" s="88" t="n">
        <v>0</v>
      </c>
      <c r="L1318" s="84" t="n"/>
    </row>
    <row r="1319">
      <c r="A1319" s="83" t="n">
        <v>45801</v>
      </c>
      <c r="B1319" s="84" t="inlineStr">
        <is>
          <t>Warehouse A</t>
        </is>
      </c>
      <c r="C1319" s="84" t="inlineStr">
        <is>
          <t>Early</t>
        </is>
      </c>
      <c r="D1319" s="85" t="n">
        <v>153</v>
      </c>
      <c r="E1319" s="85" t="n">
        <v>150</v>
      </c>
      <c r="F1319" s="85" t="n">
        <v>372</v>
      </c>
      <c r="G1319" s="85" t="n">
        <v>367</v>
      </c>
      <c r="H1319" s="86" t="n">
        <v>12.7</v>
      </c>
      <c r="I1319" s="85" t="n">
        <v>143</v>
      </c>
      <c r="J1319" s="87" t="n">
        <v>499.5</v>
      </c>
      <c r="K1319" s="88" t="n">
        <v>0</v>
      </c>
      <c r="L1319" s="84" t="n"/>
    </row>
    <row r="1320">
      <c r="A1320" s="83" t="n">
        <v>45801</v>
      </c>
      <c r="B1320" s="84" t="inlineStr">
        <is>
          <t>Warehouse B</t>
        </is>
      </c>
      <c r="C1320" s="84" t="inlineStr">
        <is>
          <t>Late</t>
        </is>
      </c>
      <c r="D1320" s="85" t="n">
        <v>112</v>
      </c>
      <c r="E1320" s="85" t="n">
        <v>108</v>
      </c>
      <c r="F1320" s="85" t="n">
        <v>280</v>
      </c>
      <c r="G1320" s="85" t="n">
        <v>278</v>
      </c>
      <c r="H1320" s="86" t="n">
        <v>9.800000000000001</v>
      </c>
      <c r="I1320" s="85" t="n">
        <v>107</v>
      </c>
      <c r="J1320" s="87" t="n">
        <v>381.5</v>
      </c>
      <c r="K1320" s="88" t="n">
        <v>0</v>
      </c>
      <c r="L1320" s="84" t="n"/>
    </row>
    <row r="1321">
      <c r="A1321" s="83" t="n">
        <v>45801</v>
      </c>
      <c r="B1321" s="84" t="inlineStr">
        <is>
          <t>Production</t>
        </is>
      </c>
      <c r="C1321" s="84" t="inlineStr">
        <is>
          <t>Night</t>
        </is>
      </c>
      <c r="D1321" s="85" t="n">
        <v>69</v>
      </c>
      <c r="E1321" s="85" t="n">
        <v>66</v>
      </c>
      <c r="F1321" s="85" t="n">
        <v>168</v>
      </c>
      <c r="G1321" s="85" t="n">
        <v>168</v>
      </c>
      <c r="H1321" s="86" t="n">
        <v>5.5</v>
      </c>
      <c r="I1321" s="85" t="n">
        <v>68</v>
      </c>
      <c r="J1321" s="87" t="n">
        <v>218.1</v>
      </c>
      <c r="K1321" s="88" t="n">
        <v>0</v>
      </c>
      <c r="L1321" s="84" t="n"/>
    </row>
    <row r="1322">
      <c r="A1322" s="83" t="n">
        <v>45803</v>
      </c>
      <c r="B1322" s="84" t="inlineStr">
        <is>
          <t>Warehouse A</t>
        </is>
      </c>
      <c r="C1322" s="84" t="inlineStr">
        <is>
          <t>Early</t>
        </is>
      </c>
      <c r="D1322" s="85" t="n">
        <v>201</v>
      </c>
      <c r="E1322" s="85" t="n">
        <v>190</v>
      </c>
      <c r="F1322" s="85" t="n">
        <v>541</v>
      </c>
      <c r="G1322" s="85" t="n">
        <v>536</v>
      </c>
      <c r="H1322" s="86" t="n">
        <v>16.6</v>
      </c>
      <c r="I1322" s="85" t="n">
        <v>215</v>
      </c>
      <c r="J1322" s="87" t="n">
        <v>653.55</v>
      </c>
      <c r="K1322" s="88" t="n">
        <v>0</v>
      </c>
      <c r="L1322" s="84" t="n"/>
    </row>
    <row r="1323">
      <c r="A1323" s="83" t="n">
        <v>45803</v>
      </c>
      <c r="B1323" s="84" t="inlineStr">
        <is>
          <t>Warehouse B</t>
        </is>
      </c>
      <c r="C1323" s="84" t="inlineStr">
        <is>
          <t>Late</t>
        </is>
      </c>
      <c r="D1323" s="85" t="n">
        <v>171</v>
      </c>
      <c r="E1323" s="85" t="n">
        <v>168</v>
      </c>
      <c r="F1323" s="85" t="n">
        <v>469</v>
      </c>
      <c r="G1323" s="85" t="n">
        <v>464</v>
      </c>
      <c r="H1323" s="86" t="n">
        <v>14.1</v>
      </c>
      <c r="I1323" s="85" t="n">
        <v>161</v>
      </c>
      <c r="J1323" s="87" t="n">
        <v>555.3</v>
      </c>
      <c r="K1323" s="88" t="n">
        <v>0</v>
      </c>
      <c r="L1323" s="84" t="n"/>
    </row>
    <row r="1324">
      <c r="A1324" s="83" t="n">
        <v>45803</v>
      </c>
      <c r="B1324" s="84" t="inlineStr">
        <is>
          <t>Production</t>
        </is>
      </c>
      <c r="C1324" s="84" t="inlineStr">
        <is>
          <t>Night</t>
        </is>
      </c>
      <c r="D1324" s="85" t="n">
        <v>103</v>
      </c>
      <c r="E1324" s="85" t="n">
        <v>101</v>
      </c>
      <c r="F1324" s="85" t="n">
        <v>258</v>
      </c>
      <c r="G1324" s="85" t="n">
        <v>257</v>
      </c>
      <c r="H1324" s="86" t="n">
        <v>8.800000000000001</v>
      </c>
      <c r="I1324" s="85" t="n">
        <v>101</v>
      </c>
      <c r="J1324" s="87" t="n">
        <v>344.15</v>
      </c>
      <c r="K1324" s="88" t="n">
        <v>0</v>
      </c>
      <c r="L1324" s="84" t="n"/>
    </row>
    <row r="1325">
      <c r="A1325" s="83" t="n">
        <v>45804</v>
      </c>
      <c r="B1325" s="84" t="inlineStr">
        <is>
          <t>Warehouse A</t>
        </is>
      </c>
      <c r="C1325" s="84" t="inlineStr">
        <is>
          <t>Early</t>
        </is>
      </c>
      <c r="D1325" s="85" t="n">
        <v>200</v>
      </c>
      <c r="E1325" s="85" t="n">
        <v>192</v>
      </c>
      <c r="F1325" s="85" t="n">
        <v>491</v>
      </c>
      <c r="G1325" s="85" t="n">
        <v>485</v>
      </c>
      <c r="H1325" s="86" t="n">
        <v>17.1</v>
      </c>
      <c r="I1325" s="85" t="n">
        <v>205</v>
      </c>
      <c r="J1325" s="87" t="n">
        <v>668.65</v>
      </c>
      <c r="K1325" s="88" t="n">
        <v>0</v>
      </c>
      <c r="L1325" s="84" t="n"/>
    </row>
    <row r="1326">
      <c r="A1326" s="83" t="n">
        <v>45804</v>
      </c>
      <c r="B1326" s="84" t="inlineStr">
        <is>
          <t>Warehouse B</t>
        </is>
      </c>
      <c r="C1326" s="84" t="inlineStr">
        <is>
          <t>Late</t>
        </is>
      </c>
      <c r="D1326" s="85" t="n">
        <v>144</v>
      </c>
      <c r="E1326" s="85" t="n">
        <v>142</v>
      </c>
      <c r="F1326" s="85" t="n">
        <v>387</v>
      </c>
      <c r="G1326" s="85" t="n">
        <v>383</v>
      </c>
      <c r="H1326" s="86" t="n">
        <v>12.3</v>
      </c>
      <c r="I1326" s="85" t="n">
        <v>154</v>
      </c>
      <c r="J1326" s="87" t="n">
        <v>481.05</v>
      </c>
      <c r="K1326" s="88" t="n">
        <v>0</v>
      </c>
      <c r="L1326" s="84" t="n"/>
    </row>
    <row r="1327">
      <c r="A1327" s="83" t="n">
        <v>45804</v>
      </c>
      <c r="B1327" s="84" t="inlineStr">
        <is>
          <t>Production</t>
        </is>
      </c>
      <c r="C1327" s="84" t="inlineStr">
        <is>
          <t>Night</t>
        </is>
      </c>
      <c r="D1327" s="85" t="n">
        <v>105</v>
      </c>
      <c r="E1327" s="85" t="n">
        <v>103</v>
      </c>
      <c r="F1327" s="85" t="n">
        <v>273</v>
      </c>
      <c r="G1327" s="85" t="n">
        <v>270</v>
      </c>
      <c r="H1327" s="86" t="n">
        <v>8.800000000000001</v>
      </c>
      <c r="I1327" s="85" t="n">
        <v>97</v>
      </c>
      <c r="J1327" s="87" t="n">
        <v>345.45</v>
      </c>
      <c r="K1327" s="88" t="n">
        <v>0</v>
      </c>
      <c r="L1327" s="84" t="n"/>
    </row>
    <row r="1328">
      <c r="A1328" s="83" t="n">
        <v>45805</v>
      </c>
      <c r="B1328" s="84" t="inlineStr">
        <is>
          <t>Warehouse A</t>
        </is>
      </c>
      <c r="C1328" s="84" t="inlineStr">
        <is>
          <t>Early</t>
        </is>
      </c>
      <c r="D1328" s="85" t="n">
        <v>195</v>
      </c>
      <c r="E1328" s="85" t="n">
        <v>194</v>
      </c>
      <c r="F1328" s="85" t="n">
        <v>498</v>
      </c>
      <c r="G1328" s="85" t="n">
        <v>494</v>
      </c>
      <c r="H1328" s="86" t="n">
        <v>16.5</v>
      </c>
      <c r="I1328" s="85" t="n">
        <v>199</v>
      </c>
      <c r="J1328" s="87" t="n">
        <v>646.5</v>
      </c>
      <c r="K1328" s="88" t="n">
        <v>0</v>
      </c>
      <c r="L1328" s="84" t="n"/>
    </row>
    <row r="1329">
      <c r="A1329" s="83" t="n">
        <v>45805</v>
      </c>
      <c r="B1329" s="84" t="inlineStr">
        <is>
          <t>Warehouse B</t>
        </is>
      </c>
      <c r="C1329" s="84" t="inlineStr">
        <is>
          <t>Late</t>
        </is>
      </c>
      <c r="D1329" s="85" t="n">
        <v>147</v>
      </c>
      <c r="E1329" s="85" t="n">
        <v>142</v>
      </c>
      <c r="F1329" s="85" t="n">
        <v>395</v>
      </c>
      <c r="G1329" s="85" t="n">
        <v>395</v>
      </c>
      <c r="H1329" s="86" t="n">
        <v>12.5</v>
      </c>
      <c r="I1329" s="85" t="n">
        <v>149</v>
      </c>
      <c r="J1329" s="87" t="n">
        <v>489.3</v>
      </c>
      <c r="K1329" s="88" t="n">
        <v>0</v>
      </c>
      <c r="L1329" s="84" t="n"/>
    </row>
    <row r="1330">
      <c r="A1330" s="83" t="n">
        <v>45805</v>
      </c>
      <c r="B1330" s="84" t="inlineStr">
        <is>
          <t>Production</t>
        </is>
      </c>
      <c r="C1330" s="84" t="inlineStr">
        <is>
          <t>Night</t>
        </is>
      </c>
      <c r="D1330" s="85" t="n">
        <v>98</v>
      </c>
      <c r="E1330" s="85" t="n">
        <v>94</v>
      </c>
      <c r="F1330" s="85" t="n">
        <v>272</v>
      </c>
      <c r="G1330" s="85" t="n">
        <v>267</v>
      </c>
      <c r="H1330" s="86" t="n">
        <v>8.1</v>
      </c>
      <c r="I1330" s="85" t="n">
        <v>94</v>
      </c>
      <c r="J1330" s="87" t="n">
        <v>318.85</v>
      </c>
      <c r="K1330" s="88" t="n">
        <v>0</v>
      </c>
      <c r="L1330" s="84" t="n"/>
    </row>
    <row r="1331">
      <c r="A1331" s="83" t="n">
        <v>45806</v>
      </c>
      <c r="B1331" s="84" t="inlineStr">
        <is>
          <t>Warehouse A</t>
        </is>
      </c>
      <c r="C1331" s="84" t="inlineStr">
        <is>
          <t>Early</t>
        </is>
      </c>
      <c r="D1331" s="85" t="n">
        <v>181</v>
      </c>
      <c r="E1331" s="85" t="n">
        <v>177</v>
      </c>
      <c r="F1331" s="85" t="n">
        <v>483</v>
      </c>
      <c r="G1331" s="85" t="n">
        <v>474</v>
      </c>
      <c r="H1331" s="86" t="n">
        <v>15</v>
      </c>
      <c r="I1331" s="85" t="n">
        <v>199</v>
      </c>
      <c r="J1331" s="87" t="n">
        <v>590.15</v>
      </c>
      <c r="K1331" s="88" t="n">
        <v>0</v>
      </c>
      <c r="L1331" s="84" t="n"/>
    </row>
    <row r="1332">
      <c r="A1332" s="83" t="n">
        <v>45806</v>
      </c>
      <c r="B1332" s="84" t="inlineStr">
        <is>
          <t>Warehouse B</t>
        </is>
      </c>
      <c r="C1332" s="84" t="inlineStr">
        <is>
          <t>Late</t>
        </is>
      </c>
      <c r="D1332" s="85" t="n">
        <v>142</v>
      </c>
      <c r="E1332" s="85" t="n">
        <v>134</v>
      </c>
      <c r="F1332" s="85" t="n">
        <v>355</v>
      </c>
      <c r="G1332" s="85" t="n">
        <v>352</v>
      </c>
      <c r="H1332" s="86" t="n">
        <v>11.9</v>
      </c>
      <c r="I1332" s="85" t="n">
        <v>149</v>
      </c>
      <c r="J1332" s="87" t="n">
        <v>467.15</v>
      </c>
      <c r="K1332" s="88" t="n">
        <v>0</v>
      </c>
      <c r="L1332" s="84" t="n"/>
    </row>
    <row r="1333">
      <c r="A1333" s="83" t="n">
        <v>45806</v>
      </c>
      <c r="B1333" s="84" t="inlineStr">
        <is>
          <t>Production</t>
        </is>
      </c>
      <c r="C1333" s="84" t="inlineStr">
        <is>
          <t>Night</t>
        </is>
      </c>
      <c r="D1333" s="85" t="n">
        <v>100</v>
      </c>
      <c r="E1333" s="85" t="n">
        <v>100</v>
      </c>
      <c r="F1333" s="85" t="n">
        <v>266</v>
      </c>
      <c r="G1333" s="85" t="n">
        <v>263</v>
      </c>
      <c r="H1333" s="86" t="n">
        <v>8.1</v>
      </c>
      <c r="I1333" s="85" t="n">
        <v>94</v>
      </c>
      <c r="J1333" s="87" t="n">
        <v>320.15</v>
      </c>
      <c r="K1333" s="88" t="n">
        <v>0</v>
      </c>
      <c r="L1333" s="84" t="n"/>
    </row>
    <row r="1334">
      <c r="A1334" s="83" t="n">
        <v>45807</v>
      </c>
      <c r="B1334" s="84" t="inlineStr">
        <is>
          <t>Warehouse A</t>
        </is>
      </c>
      <c r="C1334" s="84" t="inlineStr">
        <is>
          <t>Early</t>
        </is>
      </c>
      <c r="D1334" s="85" t="n">
        <v>211</v>
      </c>
      <c r="E1334" s="85" t="n">
        <v>208</v>
      </c>
      <c r="F1334" s="85" t="n">
        <v>522</v>
      </c>
      <c r="G1334" s="85" t="n">
        <v>514</v>
      </c>
      <c r="H1334" s="86" t="n">
        <v>18.2</v>
      </c>
      <c r="I1334" s="85" t="n">
        <v>207</v>
      </c>
      <c r="J1334" s="87" t="n">
        <v>710.45</v>
      </c>
      <c r="K1334" s="88" t="n">
        <v>0</v>
      </c>
      <c r="L1334" s="84" t="n"/>
    </row>
    <row r="1335">
      <c r="A1335" s="83" t="n">
        <v>45807</v>
      </c>
      <c r="B1335" s="84" t="inlineStr">
        <is>
          <t>Warehouse B</t>
        </is>
      </c>
      <c r="C1335" s="84" t="inlineStr">
        <is>
          <t>Late</t>
        </is>
      </c>
      <c r="D1335" s="85" t="n">
        <v>148</v>
      </c>
      <c r="E1335" s="85" t="n">
        <v>141</v>
      </c>
      <c r="F1335" s="85" t="n">
        <v>394</v>
      </c>
      <c r="G1335" s="85" t="n">
        <v>394</v>
      </c>
      <c r="H1335" s="86" t="n">
        <v>12.8</v>
      </c>
      <c r="I1335" s="85" t="n">
        <v>155</v>
      </c>
      <c r="J1335" s="87" t="n">
        <v>499.4</v>
      </c>
      <c r="K1335" s="88" t="n">
        <v>0</v>
      </c>
      <c r="L1335" s="84" t="n"/>
    </row>
    <row r="1336">
      <c r="A1336" s="83" t="n">
        <v>45807</v>
      </c>
      <c r="B1336" s="84" t="inlineStr">
        <is>
          <t>Production</t>
        </is>
      </c>
      <c r="C1336" s="84" t="inlineStr">
        <is>
          <t>Night</t>
        </is>
      </c>
      <c r="D1336" s="85" t="n">
        <v>96</v>
      </c>
      <c r="E1336" s="85" t="n">
        <v>95</v>
      </c>
      <c r="F1336" s="85" t="n">
        <v>234</v>
      </c>
      <c r="G1336" s="85" t="n">
        <v>230</v>
      </c>
      <c r="H1336" s="86" t="n">
        <v>8</v>
      </c>
      <c r="I1336" s="85" t="n">
        <v>98</v>
      </c>
      <c r="J1336" s="87" t="n">
        <v>314.4</v>
      </c>
      <c r="K1336" s="88" t="n">
        <v>0</v>
      </c>
      <c r="L1336" s="84" t="n"/>
    </row>
    <row r="1337">
      <c r="A1337" s="83" t="n">
        <v>45808</v>
      </c>
      <c r="B1337" s="84" t="inlineStr">
        <is>
          <t>Warehouse A</t>
        </is>
      </c>
      <c r="C1337" s="84" t="inlineStr">
        <is>
          <t>Early</t>
        </is>
      </c>
      <c r="D1337" s="85" t="n">
        <v>139</v>
      </c>
      <c r="E1337" s="85" t="n">
        <v>137</v>
      </c>
      <c r="F1337" s="85" t="n">
        <v>385</v>
      </c>
      <c r="G1337" s="85" t="n">
        <v>383</v>
      </c>
      <c r="H1337" s="86" t="n">
        <v>12</v>
      </c>
      <c r="I1337" s="85" t="n">
        <v>143</v>
      </c>
      <c r="J1337" s="87" t="n">
        <v>468.35</v>
      </c>
      <c r="K1337" s="88" t="n">
        <v>0</v>
      </c>
      <c r="L1337" s="84" t="n"/>
    </row>
    <row r="1338">
      <c r="A1338" s="83" t="n">
        <v>45808</v>
      </c>
      <c r="B1338" s="84" t="inlineStr">
        <is>
          <t>Warehouse B</t>
        </is>
      </c>
      <c r="C1338" s="84" t="inlineStr">
        <is>
          <t>Late</t>
        </is>
      </c>
      <c r="D1338" s="85" t="n">
        <v>118</v>
      </c>
      <c r="E1338" s="85" t="n">
        <v>114</v>
      </c>
      <c r="F1338" s="85" t="n">
        <v>286</v>
      </c>
      <c r="G1338" s="85" t="n">
        <v>283</v>
      </c>
      <c r="H1338" s="86" t="n">
        <v>9.800000000000001</v>
      </c>
      <c r="I1338" s="85" t="n">
        <v>108</v>
      </c>
      <c r="J1338" s="87" t="n">
        <v>385.4</v>
      </c>
      <c r="K1338" s="88" t="n">
        <v>0</v>
      </c>
      <c r="L1338" s="84" t="n"/>
    </row>
    <row r="1339">
      <c r="A1339" s="83" t="n">
        <v>45808</v>
      </c>
      <c r="B1339" s="84" t="inlineStr">
        <is>
          <t>Production</t>
        </is>
      </c>
      <c r="C1339" s="84" t="inlineStr">
        <is>
          <t>Night</t>
        </is>
      </c>
      <c r="D1339" s="85" t="n">
        <v>70</v>
      </c>
      <c r="E1339" s="85" t="n">
        <v>68</v>
      </c>
      <c r="F1339" s="85" t="n">
        <v>178</v>
      </c>
      <c r="G1339" s="85" t="n">
        <v>175</v>
      </c>
      <c r="H1339" s="86" t="n">
        <v>5.8</v>
      </c>
      <c r="I1339" s="85" t="n">
        <v>68</v>
      </c>
      <c r="J1339" s="87" t="n">
        <v>228.2</v>
      </c>
      <c r="K1339" s="88" t="n">
        <v>0</v>
      </c>
      <c r="L1339" s="84" t="n"/>
    </row>
    <row r="1340">
      <c r="A1340" s="83" t="n">
        <v>45810</v>
      </c>
      <c r="B1340" s="84" t="inlineStr">
        <is>
          <t>Warehouse A</t>
        </is>
      </c>
      <c r="C1340" s="84" t="inlineStr">
        <is>
          <t>Early</t>
        </is>
      </c>
      <c r="D1340" s="85" t="n">
        <v>198</v>
      </c>
      <c r="E1340" s="85" t="n">
        <v>195</v>
      </c>
      <c r="F1340" s="85" t="n">
        <v>540</v>
      </c>
      <c r="G1340" s="85" t="n">
        <v>533</v>
      </c>
      <c r="H1340" s="86" t="n">
        <v>17.6</v>
      </c>
      <c r="I1340" s="85" t="n">
        <v>211</v>
      </c>
      <c r="J1340" s="87" t="n">
        <v>683.1</v>
      </c>
      <c r="K1340" s="88" t="n">
        <v>0</v>
      </c>
      <c r="L1340" s="84" t="n"/>
    </row>
    <row r="1341">
      <c r="A1341" s="83" t="n">
        <v>45810</v>
      </c>
      <c r="B1341" s="84" t="inlineStr">
        <is>
          <t>Warehouse B</t>
        </is>
      </c>
      <c r="C1341" s="84" t="inlineStr">
        <is>
          <t>Late</t>
        </is>
      </c>
      <c r="D1341" s="85" t="n">
        <v>148</v>
      </c>
      <c r="E1341" s="85" t="n">
        <v>143</v>
      </c>
      <c r="F1341" s="85" t="n">
        <v>409</v>
      </c>
      <c r="G1341" s="85" t="n">
        <v>403</v>
      </c>
      <c r="H1341" s="86" t="n">
        <v>12.8</v>
      </c>
      <c r="I1341" s="85" t="n">
        <v>158</v>
      </c>
      <c r="J1341" s="87" t="n">
        <v>499.4</v>
      </c>
      <c r="K1341" s="88" t="n">
        <v>0</v>
      </c>
      <c r="L1341" s="84" t="n"/>
    </row>
    <row r="1342">
      <c r="A1342" s="83" t="n">
        <v>45810</v>
      </c>
      <c r="B1342" s="84" t="inlineStr">
        <is>
          <t>Production</t>
        </is>
      </c>
      <c r="C1342" s="84" t="inlineStr">
        <is>
          <t>Night</t>
        </is>
      </c>
      <c r="D1342" s="85" t="n">
        <v>102</v>
      </c>
      <c r="E1342" s="85" t="n">
        <v>99</v>
      </c>
      <c r="F1342" s="85" t="n">
        <v>257</v>
      </c>
      <c r="G1342" s="85" t="n">
        <v>254</v>
      </c>
      <c r="H1342" s="86" t="n">
        <v>8.800000000000001</v>
      </c>
      <c r="I1342" s="85" t="n">
        <v>100</v>
      </c>
      <c r="J1342" s="87" t="n">
        <v>343.5</v>
      </c>
      <c r="K1342" s="88" t="n">
        <v>0</v>
      </c>
      <c r="L1342" s="84" t="n"/>
    </row>
    <row r="1343">
      <c r="A1343" s="83" t="n">
        <v>45811</v>
      </c>
      <c r="B1343" s="84" t="inlineStr">
        <is>
          <t>Warehouse A</t>
        </is>
      </c>
      <c r="C1343" s="84" t="inlineStr">
        <is>
          <t>Early</t>
        </is>
      </c>
      <c r="D1343" s="85" t="n">
        <v>195</v>
      </c>
      <c r="E1343" s="85" t="n">
        <v>185</v>
      </c>
      <c r="F1343" s="85" t="n">
        <v>520</v>
      </c>
      <c r="G1343" s="85" t="n">
        <v>513</v>
      </c>
      <c r="H1343" s="86" t="n">
        <v>17.6</v>
      </c>
      <c r="I1343" s="85" t="n">
        <v>201</v>
      </c>
      <c r="J1343" s="87" t="n">
        <v>681.15</v>
      </c>
      <c r="K1343" s="88" t="n">
        <v>0</v>
      </c>
      <c r="L1343" s="84" t="n"/>
    </row>
    <row r="1344">
      <c r="A1344" s="83" t="n">
        <v>45811</v>
      </c>
      <c r="B1344" s="84" t="inlineStr">
        <is>
          <t>Warehouse B</t>
        </is>
      </c>
      <c r="C1344" s="84" t="inlineStr">
        <is>
          <t>Late</t>
        </is>
      </c>
      <c r="D1344" s="85" t="n">
        <v>159</v>
      </c>
      <c r="E1344" s="85" t="n">
        <v>158</v>
      </c>
      <c r="F1344" s="85" t="n">
        <v>444</v>
      </c>
      <c r="G1344" s="85" t="n">
        <v>439</v>
      </c>
      <c r="H1344" s="86" t="n">
        <v>14.3</v>
      </c>
      <c r="I1344" s="85" t="n">
        <v>151</v>
      </c>
      <c r="J1344" s="87" t="n">
        <v>553.8</v>
      </c>
      <c r="K1344" s="88" t="n">
        <v>0</v>
      </c>
      <c r="L1344" s="84" t="n"/>
    </row>
    <row r="1345">
      <c r="A1345" s="83" t="n">
        <v>45811</v>
      </c>
      <c r="B1345" s="84" t="inlineStr">
        <is>
          <t>Production</t>
        </is>
      </c>
      <c r="C1345" s="84" t="inlineStr">
        <is>
          <t>Night</t>
        </is>
      </c>
      <c r="D1345" s="85" t="n">
        <v>86</v>
      </c>
      <c r="E1345" s="85" t="n">
        <v>80</v>
      </c>
      <c r="F1345" s="85" t="n">
        <v>233</v>
      </c>
      <c r="G1345" s="85" t="n">
        <v>228</v>
      </c>
      <c r="H1345" s="86" t="n">
        <v>6.9</v>
      </c>
      <c r="I1345" s="85" t="n">
        <v>95</v>
      </c>
      <c r="J1345" s="87" t="n">
        <v>273.25</v>
      </c>
      <c r="K1345" s="88" t="n">
        <v>0</v>
      </c>
      <c r="L1345" s="84" t="n"/>
    </row>
    <row r="1346">
      <c r="A1346" s="83" t="n">
        <v>45812</v>
      </c>
      <c r="B1346" s="84" t="inlineStr">
        <is>
          <t>Warehouse A</t>
        </is>
      </c>
      <c r="C1346" s="84" t="inlineStr">
        <is>
          <t>Early</t>
        </is>
      </c>
      <c r="D1346" s="85" t="n">
        <v>189</v>
      </c>
      <c r="E1346" s="85" t="n">
        <v>180</v>
      </c>
      <c r="F1346" s="85" t="n">
        <v>521</v>
      </c>
      <c r="G1346" s="85" t="n">
        <v>516</v>
      </c>
      <c r="H1346" s="86" t="n">
        <v>15.1</v>
      </c>
      <c r="I1346" s="85" t="n">
        <v>195</v>
      </c>
      <c r="J1346" s="87" t="n">
        <v>598.5</v>
      </c>
      <c r="K1346" s="88" t="n">
        <v>0</v>
      </c>
      <c r="L1346" s="84" t="n"/>
    </row>
    <row r="1347">
      <c r="A1347" s="83" t="n">
        <v>45812</v>
      </c>
      <c r="B1347" s="84" t="inlineStr">
        <is>
          <t>Warehouse B</t>
        </is>
      </c>
      <c r="C1347" s="84" t="inlineStr">
        <is>
          <t>Late</t>
        </is>
      </c>
      <c r="D1347" s="85" t="n">
        <v>159</v>
      </c>
      <c r="E1347" s="85" t="n">
        <v>152</v>
      </c>
      <c r="F1347" s="85" t="n">
        <v>385</v>
      </c>
      <c r="G1347" s="85" t="n">
        <v>379</v>
      </c>
      <c r="H1347" s="86" t="n">
        <v>13.8</v>
      </c>
      <c r="I1347" s="85" t="n">
        <v>147</v>
      </c>
      <c r="J1347" s="87" t="n">
        <v>538.05</v>
      </c>
      <c r="K1347" s="88" t="n">
        <v>0</v>
      </c>
      <c r="L1347" s="84" t="n"/>
    </row>
    <row r="1348">
      <c r="A1348" s="83" t="n">
        <v>45812</v>
      </c>
      <c r="B1348" s="84" t="inlineStr">
        <is>
          <t>Production</t>
        </is>
      </c>
      <c r="C1348" s="84" t="inlineStr">
        <is>
          <t>Night</t>
        </is>
      </c>
      <c r="D1348" s="85" t="n">
        <v>85</v>
      </c>
      <c r="E1348" s="85" t="n">
        <v>80</v>
      </c>
      <c r="F1348" s="85" t="n">
        <v>229</v>
      </c>
      <c r="G1348" s="85" t="n">
        <v>227</v>
      </c>
      <c r="H1348" s="86" t="n">
        <v>6.9</v>
      </c>
      <c r="I1348" s="85" t="n">
        <v>92</v>
      </c>
      <c r="J1348" s="87" t="n">
        <v>272.6</v>
      </c>
      <c r="K1348" s="88" t="n">
        <v>0</v>
      </c>
      <c r="L1348" s="84" t="n"/>
    </row>
    <row r="1349">
      <c r="A1349" s="83" t="n">
        <v>45813</v>
      </c>
      <c r="B1349" s="84" t="inlineStr">
        <is>
          <t>Warehouse A</t>
        </is>
      </c>
      <c r="C1349" s="84" t="inlineStr">
        <is>
          <t>Early</t>
        </is>
      </c>
      <c r="D1349" s="85" t="n">
        <v>199</v>
      </c>
      <c r="E1349" s="85" t="n">
        <v>195</v>
      </c>
      <c r="F1349" s="85" t="n">
        <v>533</v>
      </c>
      <c r="G1349" s="85" t="n">
        <v>525</v>
      </c>
      <c r="H1349" s="86" t="n">
        <v>16.3</v>
      </c>
      <c r="I1349" s="85" t="n">
        <v>195</v>
      </c>
      <c r="J1349" s="87" t="n">
        <v>642.8</v>
      </c>
      <c r="K1349" s="88" t="n">
        <v>0</v>
      </c>
      <c r="L1349" s="84" t="n"/>
    </row>
    <row r="1350">
      <c r="A1350" s="83" t="n">
        <v>45813</v>
      </c>
      <c r="B1350" s="84" t="inlineStr">
        <is>
          <t>Warehouse B</t>
        </is>
      </c>
      <c r="C1350" s="84" t="inlineStr">
        <is>
          <t>Late</t>
        </is>
      </c>
      <c r="D1350" s="85" t="n">
        <v>150</v>
      </c>
      <c r="E1350" s="85" t="n">
        <v>143</v>
      </c>
      <c r="F1350" s="85" t="n">
        <v>385</v>
      </c>
      <c r="G1350" s="85" t="n">
        <v>379</v>
      </c>
      <c r="H1350" s="86" t="n">
        <v>13.3</v>
      </c>
      <c r="I1350" s="85" t="n">
        <v>147</v>
      </c>
      <c r="J1350" s="87" t="n">
        <v>516.45</v>
      </c>
      <c r="K1350" s="88" t="n">
        <v>0</v>
      </c>
      <c r="L1350" s="84" t="n"/>
    </row>
    <row r="1351">
      <c r="A1351" s="83" t="n">
        <v>45813</v>
      </c>
      <c r="B1351" s="84" t="inlineStr">
        <is>
          <t>Production</t>
        </is>
      </c>
      <c r="C1351" s="84" t="inlineStr">
        <is>
          <t>Night</t>
        </is>
      </c>
      <c r="D1351" s="85" t="n">
        <v>101</v>
      </c>
      <c r="E1351" s="85" t="n">
        <v>98</v>
      </c>
      <c r="F1351" s="85" t="n">
        <v>257</v>
      </c>
      <c r="G1351" s="85" t="n">
        <v>254</v>
      </c>
      <c r="H1351" s="86" t="n">
        <v>9.199999999999999</v>
      </c>
      <c r="I1351" s="85" t="n">
        <v>92</v>
      </c>
      <c r="J1351" s="87" t="n">
        <v>355.45</v>
      </c>
      <c r="K1351" s="88" t="n">
        <v>0</v>
      </c>
      <c r="L1351" s="84" t="n"/>
    </row>
    <row r="1352">
      <c r="A1352" s="83" t="n">
        <v>45814</v>
      </c>
      <c r="B1352" s="84" t="inlineStr">
        <is>
          <t>Warehouse A</t>
        </is>
      </c>
      <c r="C1352" s="84" t="inlineStr">
        <is>
          <t>Early</t>
        </is>
      </c>
      <c r="D1352" s="85" t="n">
        <v>196</v>
      </c>
      <c r="E1352" s="85" t="n">
        <v>185</v>
      </c>
      <c r="F1352" s="85" t="n">
        <v>502</v>
      </c>
      <c r="G1352" s="85" t="n">
        <v>498</v>
      </c>
      <c r="H1352" s="86" t="n">
        <v>16.5</v>
      </c>
      <c r="I1352" s="85" t="n">
        <v>203</v>
      </c>
      <c r="J1352" s="87" t="n">
        <v>647.15</v>
      </c>
      <c r="K1352" s="88" t="n">
        <v>0</v>
      </c>
      <c r="L1352" s="84" t="n"/>
    </row>
    <row r="1353">
      <c r="A1353" s="83" t="n">
        <v>45814</v>
      </c>
      <c r="B1353" s="84" t="inlineStr">
        <is>
          <t>Warehouse B</t>
        </is>
      </c>
      <c r="C1353" s="84" t="inlineStr">
        <is>
          <t>Late</t>
        </is>
      </c>
      <c r="D1353" s="85" t="n">
        <v>150</v>
      </c>
      <c r="E1353" s="85" t="n">
        <v>149</v>
      </c>
      <c r="F1353" s="85" t="n">
        <v>419</v>
      </c>
      <c r="G1353" s="85" t="n">
        <v>412</v>
      </c>
      <c r="H1353" s="86" t="n">
        <v>12.2</v>
      </c>
      <c r="I1353" s="85" t="n">
        <v>152</v>
      </c>
      <c r="J1353" s="87" t="n">
        <v>481.8</v>
      </c>
      <c r="K1353" s="88" t="n">
        <v>0</v>
      </c>
      <c r="L1353" s="84" t="n"/>
    </row>
    <row r="1354">
      <c r="A1354" s="83" t="n">
        <v>45814</v>
      </c>
      <c r="B1354" s="84" t="inlineStr">
        <is>
          <t>Production</t>
        </is>
      </c>
      <c r="C1354" s="84" t="inlineStr">
        <is>
          <t>Night</t>
        </is>
      </c>
      <c r="D1354" s="85" t="n">
        <v>100</v>
      </c>
      <c r="E1354" s="85" t="n">
        <v>96</v>
      </c>
      <c r="F1354" s="85" t="n">
        <v>246</v>
      </c>
      <c r="G1354" s="85" t="n">
        <v>244</v>
      </c>
      <c r="H1354" s="86" t="n">
        <v>8.5</v>
      </c>
      <c r="I1354" s="85" t="n">
        <v>96</v>
      </c>
      <c r="J1354" s="87" t="n">
        <v>332.75</v>
      </c>
      <c r="K1354" s="88" t="n">
        <v>0</v>
      </c>
      <c r="L1354" s="84" t="n"/>
    </row>
    <row r="1355">
      <c r="A1355" s="83" t="n">
        <v>45815</v>
      </c>
      <c r="B1355" s="84" t="inlineStr">
        <is>
          <t>Warehouse A</t>
        </is>
      </c>
      <c r="C1355" s="84" t="inlineStr">
        <is>
          <t>Early</t>
        </is>
      </c>
      <c r="D1355" s="85" t="n">
        <v>151</v>
      </c>
      <c r="E1355" s="85" t="n">
        <v>145</v>
      </c>
      <c r="F1355" s="85" t="n">
        <v>411</v>
      </c>
      <c r="G1355" s="85" t="n">
        <v>406</v>
      </c>
      <c r="H1355" s="86" t="n">
        <v>13.2</v>
      </c>
      <c r="I1355" s="85" t="n">
        <v>141</v>
      </c>
      <c r="J1355" s="87" t="n">
        <v>513.95</v>
      </c>
      <c r="K1355" s="88" t="n">
        <v>0</v>
      </c>
      <c r="L1355" s="84" t="n"/>
    </row>
    <row r="1356">
      <c r="A1356" s="83" t="n">
        <v>45815</v>
      </c>
      <c r="B1356" s="84" t="inlineStr">
        <is>
          <t>Warehouse B</t>
        </is>
      </c>
      <c r="C1356" s="84" t="inlineStr">
        <is>
          <t>Late</t>
        </is>
      </c>
      <c r="D1356" s="85" t="n">
        <v>107</v>
      </c>
      <c r="E1356" s="85" t="n">
        <v>104</v>
      </c>
      <c r="F1356" s="85" t="n">
        <v>276</v>
      </c>
      <c r="G1356" s="85" t="n">
        <v>272</v>
      </c>
      <c r="H1356" s="86" t="n">
        <v>9.6</v>
      </c>
      <c r="I1356" s="85" t="n">
        <v>106</v>
      </c>
      <c r="J1356" s="87" t="n">
        <v>371.95</v>
      </c>
      <c r="K1356" s="88" t="n">
        <v>0</v>
      </c>
      <c r="L1356" s="84" t="n"/>
    </row>
    <row r="1357">
      <c r="A1357" s="83" t="n">
        <v>45815</v>
      </c>
      <c r="B1357" s="84" t="inlineStr">
        <is>
          <t>Production</t>
        </is>
      </c>
      <c r="C1357" s="84" t="inlineStr">
        <is>
          <t>Night</t>
        </is>
      </c>
      <c r="D1357" s="85" t="n">
        <v>63</v>
      </c>
      <c r="E1357" s="85" t="n">
        <v>61</v>
      </c>
      <c r="F1357" s="85" t="n">
        <v>168</v>
      </c>
      <c r="G1357" s="85" t="n">
        <v>167</v>
      </c>
      <c r="H1357" s="86" t="n">
        <v>5.7</v>
      </c>
      <c r="I1357" s="85" t="n">
        <v>66</v>
      </c>
      <c r="J1357" s="87" t="n">
        <v>220.5</v>
      </c>
      <c r="K1357" s="88" t="n">
        <v>0</v>
      </c>
      <c r="L1357" s="84" t="n"/>
    </row>
    <row r="1358">
      <c r="A1358" s="83" t="n">
        <v>45817</v>
      </c>
      <c r="B1358" s="84" t="inlineStr">
        <is>
          <t>Warehouse A</t>
        </is>
      </c>
      <c r="C1358" s="84" t="inlineStr">
        <is>
          <t>Early</t>
        </is>
      </c>
      <c r="D1358" s="85" t="n">
        <v>220</v>
      </c>
      <c r="E1358" s="85" t="n">
        <v>218</v>
      </c>
      <c r="F1358" s="85" t="n">
        <v>607</v>
      </c>
      <c r="G1358" s="85" t="n">
        <v>606</v>
      </c>
      <c r="H1358" s="86" t="n">
        <v>18.1</v>
      </c>
      <c r="I1358" s="85" t="n">
        <v>211</v>
      </c>
      <c r="J1358" s="87" t="n">
        <v>713.15</v>
      </c>
      <c r="K1358" s="88" t="n">
        <v>0</v>
      </c>
      <c r="L1358" s="84" t="n"/>
    </row>
    <row r="1359">
      <c r="A1359" s="83" t="n">
        <v>45817</v>
      </c>
      <c r="B1359" s="84" t="inlineStr">
        <is>
          <t>Warehouse B</t>
        </is>
      </c>
      <c r="C1359" s="84" t="inlineStr">
        <is>
          <t>Late</t>
        </is>
      </c>
      <c r="D1359" s="85" t="n">
        <v>151</v>
      </c>
      <c r="E1359" s="85" t="n">
        <v>140</v>
      </c>
      <c r="F1359" s="85" t="n">
        <v>370</v>
      </c>
      <c r="G1359" s="85" t="n">
        <v>366</v>
      </c>
      <c r="H1359" s="86" t="n">
        <v>13.5</v>
      </c>
      <c r="I1359" s="85" t="n">
        <v>158</v>
      </c>
      <c r="J1359" s="87" t="n">
        <v>523.4</v>
      </c>
      <c r="K1359" s="88" t="n">
        <v>0</v>
      </c>
      <c r="L1359" s="84" t="n"/>
    </row>
    <row r="1360">
      <c r="A1360" s="83" t="n">
        <v>45817</v>
      </c>
      <c r="B1360" s="84" t="inlineStr">
        <is>
          <t>Production</t>
        </is>
      </c>
      <c r="C1360" s="84" t="inlineStr">
        <is>
          <t>Night</t>
        </is>
      </c>
      <c r="D1360" s="85" t="n">
        <v>104</v>
      </c>
      <c r="E1360" s="85" t="n">
        <v>103</v>
      </c>
      <c r="F1360" s="85" t="n">
        <v>286</v>
      </c>
      <c r="G1360" s="85" t="n">
        <v>284</v>
      </c>
      <c r="H1360" s="86" t="n">
        <v>8.4</v>
      </c>
      <c r="I1360" s="85" t="n">
        <v>100</v>
      </c>
      <c r="J1360" s="87" t="n">
        <v>332.2</v>
      </c>
      <c r="K1360" s="88" t="n">
        <v>0</v>
      </c>
      <c r="L1360" s="84" t="n"/>
    </row>
    <row r="1361">
      <c r="A1361" s="83" t="n">
        <v>45818</v>
      </c>
      <c r="B1361" s="84" t="inlineStr">
        <is>
          <t>Warehouse A</t>
        </is>
      </c>
      <c r="C1361" s="84" t="inlineStr">
        <is>
          <t>Early</t>
        </is>
      </c>
      <c r="D1361" s="85" t="n">
        <v>205</v>
      </c>
      <c r="E1361" s="85" t="n">
        <v>196</v>
      </c>
      <c r="F1361" s="85" t="n">
        <v>551</v>
      </c>
      <c r="G1361" s="85" t="n">
        <v>543</v>
      </c>
      <c r="H1361" s="86" t="n">
        <v>16.9</v>
      </c>
      <c r="I1361" s="85" t="n">
        <v>201</v>
      </c>
      <c r="J1361" s="87" t="n">
        <v>665.6</v>
      </c>
      <c r="K1361" s="88" t="n">
        <v>0</v>
      </c>
      <c r="L1361" s="84" t="n"/>
    </row>
    <row r="1362">
      <c r="A1362" s="83" t="n">
        <v>45818</v>
      </c>
      <c r="B1362" s="84" t="inlineStr">
        <is>
          <t>Warehouse B</t>
        </is>
      </c>
      <c r="C1362" s="84" t="inlineStr">
        <is>
          <t>Late</t>
        </is>
      </c>
      <c r="D1362" s="85" t="n">
        <v>155</v>
      </c>
      <c r="E1362" s="85" t="n">
        <v>145</v>
      </c>
      <c r="F1362" s="85" t="n">
        <v>422</v>
      </c>
      <c r="G1362" s="85" t="n">
        <v>416</v>
      </c>
      <c r="H1362" s="86" t="n">
        <v>13.7</v>
      </c>
      <c r="I1362" s="85" t="n">
        <v>151</v>
      </c>
      <c r="J1362" s="87" t="n">
        <v>532.3</v>
      </c>
      <c r="K1362" s="88" t="n">
        <v>0</v>
      </c>
      <c r="L1362" s="84" t="n"/>
    </row>
    <row r="1363">
      <c r="A1363" s="83" t="n">
        <v>45818</v>
      </c>
      <c r="B1363" s="84" t="inlineStr">
        <is>
          <t>Production</t>
        </is>
      </c>
      <c r="C1363" s="84" t="inlineStr">
        <is>
          <t>Night</t>
        </is>
      </c>
      <c r="D1363" s="85" t="n">
        <v>87</v>
      </c>
      <c r="E1363" s="85" t="n">
        <v>86</v>
      </c>
      <c r="F1363" s="85" t="n">
        <v>241</v>
      </c>
      <c r="G1363" s="85" t="n">
        <v>239</v>
      </c>
      <c r="H1363" s="86" t="n">
        <v>7.2</v>
      </c>
      <c r="I1363" s="85" t="n">
        <v>95</v>
      </c>
      <c r="J1363" s="87" t="n">
        <v>283.35</v>
      </c>
      <c r="K1363" s="88" t="n">
        <v>0</v>
      </c>
      <c r="L1363" s="84" t="n"/>
    </row>
    <row r="1364">
      <c r="A1364" s="83" t="n">
        <v>45819</v>
      </c>
      <c r="B1364" s="84" t="inlineStr">
        <is>
          <t>Warehouse A</t>
        </is>
      </c>
      <c r="C1364" s="84" t="inlineStr">
        <is>
          <t>Early</t>
        </is>
      </c>
      <c r="D1364" s="85" t="n">
        <v>190</v>
      </c>
      <c r="E1364" s="85" t="n">
        <v>189</v>
      </c>
      <c r="F1364" s="85" t="n">
        <v>500</v>
      </c>
      <c r="G1364" s="85" t="n">
        <v>489</v>
      </c>
      <c r="H1364" s="86" t="n">
        <v>17.3</v>
      </c>
      <c r="I1364" s="85" t="n">
        <v>196</v>
      </c>
      <c r="J1364" s="87" t="n">
        <v>668.45</v>
      </c>
      <c r="K1364" s="88" t="n">
        <v>0</v>
      </c>
      <c r="L1364" s="84" t="n"/>
    </row>
    <row r="1365">
      <c r="A1365" s="83" t="n">
        <v>45819</v>
      </c>
      <c r="B1365" s="84" t="inlineStr">
        <is>
          <t>Warehouse B</t>
        </is>
      </c>
      <c r="C1365" s="84" t="inlineStr">
        <is>
          <t>Late</t>
        </is>
      </c>
      <c r="D1365" s="85" t="n">
        <v>148</v>
      </c>
      <c r="E1365" s="85" t="n">
        <v>147</v>
      </c>
      <c r="F1365" s="85" t="n">
        <v>374</v>
      </c>
      <c r="G1365" s="85" t="n">
        <v>366</v>
      </c>
      <c r="H1365" s="86" t="n">
        <v>12.8</v>
      </c>
      <c r="I1365" s="85" t="n">
        <v>147</v>
      </c>
      <c r="J1365" s="87" t="n">
        <v>499.4</v>
      </c>
      <c r="K1365" s="88" t="n">
        <v>0</v>
      </c>
      <c r="L1365" s="84" t="n"/>
    </row>
    <row r="1366">
      <c r="A1366" s="83" t="n">
        <v>45819</v>
      </c>
      <c r="B1366" s="84" t="inlineStr">
        <is>
          <t>Production</t>
        </is>
      </c>
      <c r="C1366" s="84" t="inlineStr">
        <is>
          <t>Night</t>
        </is>
      </c>
      <c r="D1366" s="85" t="n">
        <v>98</v>
      </c>
      <c r="E1366" s="85" t="n">
        <v>92</v>
      </c>
      <c r="F1366" s="85" t="n">
        <v>244</v>
      </c>
      <c r="G1366" s="85" t="n">
        <v>241</v>
      </c>
      <c r="H1366" s="86" t="n">
        <v>8.5</v>
      </c>
      <c r="I1366" s="85" t="n">
        <v>92</v>
      </c>
      <c r="J1366" s="87" t="n">
        <v>331.45</v>
      </c>
      <c r="K1366" s="88" t="n">
        <v>0</v>
      </c>
      <c r="L1366" s="84" t="n"/>
    </row>
    <row r="1367">
      <c r="A1367" s="83" t="n">
        <v>45820</v>
      </c>
      <c r="B1367" s="84" t="inlineStr">
        <is>
          <t>Warehouse A</t>
        </is>
      </c>
      <c r="C1367" s="84" t="inlineStr">
        <is>
          <t>Early</t>
        </is>
      </c>
      <c r="D1367" s="85" t="n">
        <v>194</v>
      </c>
      <c r="E1367" s="85" t="n">
        <v>193</v>
      </c>
      <c r="F1367" s="85" t="n">
        <v>531</v>
      </c>
      <c r="G1367" s="85" t="n">
        <v>530</v>
      </c>
      <c r="H1367" s="86" t="n">
        <v>16.5</v>
      </c>
      <c r="I1367" s="85" t="n">
        <v>196</v>
      </c>
      <c r="J1367" s="87" t="n">
        <v>645.85</v>
      </c>
      <c r="K1367" s="88" t="n">
        <v>0</v>
      </c>
      <c r="L1367" s="84" t="n"/>
    </row>
    <row r="1368">
      <c r="A1368" s="83" t="n">
        <v>45820</v>
      </c>
      <c r="B1368" s="84" t="inlineStr">
        <is>
          <t>Warehouse B</t>
        </is>
      </c>
      <c r="C1368" s="84" t="inlineStr">
        <is>
          <t>Late</t>
        </is>
      </c>
      <c r="D1368" s="85" t="n">
        <v>150</v>
      </c>
      <c r="E1368" s="85" t="n">
        <v>148</v>
      </c>
      <c r="F1368" s="85" t="n">
        <v>408</v>
      </c>
      <c r="G1368" s="85" t="n">
        <v>406</v>
      </c>
      <c r="H1368" s="86" t="n">
        <v>12.4</v>
      </c>
      <c r="I1368" s="85" t="n">
        <v>147</v>
      </c>
      <c r="J1368" s="87" t="n">
        <v>488.1</v>
      </c>
      <c r="K1368" s="88" t="n">
        <v>0</v>
      </c>
      <c r="L1368" s="84" t="n"/>
    </row>
    <row r="1369">
      <c r="A1369" s="83" t="n">
        <v>45820</v>
      </c>
      <c r="B1369" s="84" t="inlineStr">
        <is>
          <t>Production</t>
        </is>
      </c>
      <c r="C1369" s="84" t="inlineStr">
        <is>
          <t>Night</t>
        </is>
      </c>
      <c r="D1369" s="85" t="n">
        <v>89</v>
      </c>
      <c r="E1369" s="85" t="n">
        <v>87</v>
      </c>
      <c r="F1369" s="85" t="n">
        <v>249</v>
      </c>
      <c r="G1369" s="85" t="n">
        <v>246</v>
      </c>
      <c r="H1369" s="86" t="n">
        <v>7.4</v>
      </c>
      <c r="I1369" s="85" t="n">
        <v>92</v>
      </c>
      <c r="J1369" s="87" t="n">
        <v>290.95</v>
      </c>
      <c r="K1369" s="88" t="n">
        <v>0</v>
      </c>
      <c r="L1369" s="84" t="n"/>
    </row>
    <row r="1370">
      <c r="A1370" s="83" t="n">
        <v>45821</v>
      </c>
      <c r="B1370" s="84" t="inlineStr">
        <is>
          <t>Warehouse A</t>
        </is>
      </c>
      <c r="C1370" s="84" t="inlineStr">
        <is>
          <t>Early</t>
        </is>
      </c>
      <c r="D1370" s="85" t="n">
        <v>217</v>
      </c>
      <c r="E1370" s="85" t="n">
        <v>204</v>
      </c>
      <c r="F1370" s="85" t="n">
        <v>553</v>
      </c>
      <c r="G1370" s="85" t="n">
        <v>547</v>
      </c>
      <c r="H1370" s="86" t="n">
        <v>17.4</v>
      </c>
      <c r="I1370" s="85" t="n">
        <v>203</v>
      </c>
      <c r="J1370" s="87" t="n">
        <v>689.15</v>
      </c>
      <c r="K1370" s="88" t="n">
        <v>0</v>
      </c>
      <c r="L1370" s="84" t="n"/>
    </row>
    <row r="1371">
      <c r="A1371" s="83" t="n">
        <v>45821</v>
      </c>
      <c r="B1371" s="84" t="inlineStr">
        <is>
          <t>Warehouse B</t>
        </is>
      </c>
      <c r="C1371" s="84" t="inlineStr">
        <is>
          <t>Late</t>
        </is>
      </c>
      <c r="D1371" s="85" t="n">
        <v>163</v>
      </c>
      <c r="E1371" s="85" t="n">
        <v>159</v>
      </c>
      <c r="F1371" s="85" t="n">
        <v>444</v>
      </c>
      <c r="G1371" s="85" t="n">
        <v>443</v>
      </c>
      <c r="H1371" s="86" t="n">
        <v>13.5</v>
      </c>
      <c r="I1371" s="85" t="n">
        <v>153</v>
      </c>
      <c r="J1371" s="87" t="n">
        <v>531.2</v>
      </c>
      <c r="K1371" s="88" t="n">
        <v>0</v>
      </c>
      <c r="L1371" s="84" t="n"/>
    </row>
    <row r="1372">
      <c r="A1372" s="83" t="n">
        <v>45821</v>
      </c>
      <c r="B1372" s="84" t="inlineStr">
        <is>
          <t>Production</t>
        </is>
      </c>
      <c r="C1372" s="84" t="inlineStr">
        <is>
          <t>Night</t>
        </is>
      </c>
      <c r="D1372" s="85" t="n">
        <v>103</v>
      </c>
      <c r="E1372" s="85" t="n">
        <v>101</v>
      </c>
      <c r="F1372" s="85" t="n">
        <v>263</v>
      </c>
      <c r="G1372" s="85" t="n">
        <v>261</v>
      </c>
      <c r="H1372" s="86" t="n">
        <v>8.199999999999999</v>
      </c>
      <c r="I1372" s="85" t="n">
        <v>96</v>
      </c>
      <c r="J1372" s="87" t="n">
        <v>325.25</v>
      </c>
      <c r="K1372" s="88" t="n">
        <v>0</v>
      </c>
      <c r="L1372" s="84" t="n"/>
    </row>
    <row r="1373">
      <c r="A1373" s="83" t="n">
        <v>45822</v>
      </c>
      <c r="B1373" s="84" t="inlineStr">
        <is>
          <t>Warehouse A</t>
        </is>
      </c>
      <c r="C1373" s="84" t="inlineStr">
        <is>
          <t>Early</t>
        </is>
      </c>
      <c r="D1373" s="85" t="n">
        <v>151</v>
      </c>
      <c r="E1373" s="85" t="n">
        <v>150</v>
      </c>
      <c r="F1373" s="85" t="n">
        <v>383</v>
      </c>
      <c r="G1373" s="85" t="n">
        <v>379</v>
      </c>
      <c r="H1373" s="86" t="n">
        <v>12.6</v>
      </c>
      <c r="I1373" s="85" t="n">
        <v>141</v>
      </c>
      <c r="J1373" s="87" t="n">
        <v>495.05</v>
      </c>
      <c r="K1373" s="88" t="n">
        <v>0</v>
      </c>
      <c r="L1373" s="84" t="n"/>
    </row>
    <row r="1374">
      <c r="A1374" s="83" t="n">
        <v>45822</v>
      </c>
      <c r="B1374" s="84" t="inlineStr">
        <is>
          <t>Warehouse B</t>
        </is>
      </c>
      <c r="C1374" s="84" t="inlineStr">
        <is>
          <t>Late</t>
        </is>
      </c>
      <c r="D1374" s="85" t="n">
        <v>111</v>
      </c>
      <c r="E1374" s="85" t="n">
        <v>106</v>
      </c>
      <c r="F1374" s="85" t="n">
        <v>279</v>
      </c>
      <c r="G1374" s="85" t="n">
        <v>277</v>
      </c>
      <c r="H1374" s="86" t="n">
        <v>9.199999999999999</v>
      </c>
      <c r="I1374" s="85" t="n">
        <v>106</v>
      </c>
      <c r="J1374" s="87" t="n">
        <v>361.95</v>
      </c>
      <c r="K1374" s="88" t="n">
        <v>0</v>
      </c>
      <c r="L1374" s="84" t="n"/>
    </row>
    <row r="1375">
      <c r="A1375" s="83" t="n">
        <v>45822</v>
      </c>
      <c r="B1375" s="84" t="inlineStr">
        <is>
          <t>Production</t>
        </is>
      </c>
      <c r="C1375" s="84" t="inlineStr">
        <is>
          <t>Night</t>
        </is>
      </c>
      <c r="D1375" s="85" t="n">
        <v>71</v>
      </c>
      <c r="E1375" s="85" t="n">
        <v>68</v>
      </c>
      <c r="F1375" s="85" t="n">
        <v>192</v>
      </c>
      <c r="G1375" s="85" t="n">
        <v>190</v>
      </c>
      <c r="H1375" s="86" t="n">
        <v>6</v>
      </c>
      <c r="I1375" s="85" t="n">
        <v>67</v>
      </c>
      <c r="J1375" s="87" t="n">
        <v>235.15</v>
      </c>
      <c r="K1375" s="88" t="n">
        <v>0</v>
      </c>
      <c r="L1375" s="84" t="n"/>
    </row>
    <row r="1376">
      <c r="A1376" s="83" t="n">
        <v>45824</v>
      </c>
      <c r="B1376" s="84" t="inlineStr">
        <is>
          <t>Warehouse A</t>
        </is>
      </c>
      <c r="C1376" s="84" t="inlineStr">
        <is>
          <t>Early</t>
        </is>
      </c>
      <c r="D1376" s="85" t="n">
        <v>226</v>
      </c>
      <c r="E1376" s="85" t="n">
        <v>218</v>
      </c>
      <c r="F1376" s="85" t="n">
        <v>557</v>
      </c>
      <c r="G1376" s="85" t="n">
        <v>548</v>
      </c>
      <c r="H1376" s="86" t="n">
        <v>20.2</v>
      </c>
      <c r="I1376" s="85" t="n">
        <v>211</v>
      </c>
      <c r="J1376" s="87" t="n">
        <v>783.2</v>
      </c>
      <c r="K1376" s="88" t="n">
        <v>0</v>
      </c>
      <c r="L1376" s="84" t="n"/>
    </row>
    <row r="1377">
      <c r="A1377" s="83" t="n">
        <v>45824</v>
      </c>
      <c r="B1377" s="84" t="inlineStr">
        <is>
          <t>Warehouse B</t>
        </is>
      </c>
      <c r="C1377" s="84" t="inlineStr">
        <is>
          <t>Late</t>
        </is>
      </c>
      <c r="D1377" s="85" t="n">
        <v>152</v>
      </c>
      <c r="E1377" s="85" t="n">
        <v>148</v>
      </c>
      <c r="F1377" s="85" t="n">
        <v>410</v>
      </c>
      <c r="G1377" s="85" t="n">
        <v>407</v>
      </c>
      <c r="H1377" s="86" t="n">
        <v>12.6</v>
      </c>
      <c r="I1377" s="85" t="n">
        <v>159</v>
      </c>
      <c r="J1377" s="87" t="n">
        <v>495.7</v>
      </c>
      <c r="K1377" s="88" t="n">
        <v>1</v>
      </c>
      <c r="L1377" s="84" t="n"/>
    </row>
    <row r="1378">
      <c r="A1378" s="83" t="n">
        <v>45824</v>
      </c>
      <c r="B1378" s="84" t="inlineStr">
        <is>
          <t>Production</t>
        </is>
      </c>
      <c r="C1378" s="84" t="inlineStr">
        <is>
          <t>Night</t>
        </is>
      </c>
      <c r="D1378" s="85" t="n">
        <v>104</v>
      </c>
      <c r="E1378" s="85" t="n">
        <v>98</v>
      </c>
      <c r="F1378" s="85" t="n">
        <v>291</v>
      </c>
      <c r="G1378" s="85" t="n">
        <v>287</v>
      </c>
      <c r="H1378" s="86" t="n">
        <v>9.300000000000001</v>
      </c>
      <c r="I1378" s="85" t="n">
        <v>100</v>
      </c>
      <c r="J1378" s="87" t="n">
        <v>360.55</v>
      </c>
      <c r="K1378" s="88" t="n">
        <v>0</v>
      </c>
      <c r="L1378" s="84" t="n"/>
    </row>
    <row r="1379">
      <c r="A1379" s="83" t="n">
        <v>45825</v>
      </c>
      <c r="B1379" s="84" t="inlineStr">
        <is>
          <t>Warehouse A</t>
        </is>
      </c>
      <c r="C1379" s="84" t="inlineStr">
        <is>
          <t>Early</t>
        </is>
      </c>
      <c r="D1379" s="85" t="n">
        <v>199</v>
      </c>
      <c r="E1379" s="85" t="n">
        <v>197</v>
      </c>
      <c r="F1379" s="85" t="n">
        <v>485</v>
      </c>
      <c r="G1379" s="85" t="n">
        <v>475</v>
      </c>
      <c r="H1379" s="86" t="n">
        <v>15.9</v>
      </c>
      <c r="I1379" s="85" t="n">
        <v>202</v>
      </c>
      <c r="J1379" s="87" t="n">
        <v>630.2</v>
      </c>
      <c r="K1379" s="88" t="n">
        <v>0</v>
      </c>
      <c r="L1379" s="84" t="n"/>
    </row>
    <row r="1380">
      <c r="A1380" s="83" t="n">
        <v>45825</v>
      </c>
      <c r="B1380" s="84" t="inlineStr">
        <is>
          <t>Warehouse B</t>
        </is>
      </c>
      <c r="C1380" s="84" t="inlineStr">
        <is>
          <t>Late</t>
        </is>
      </c>
      <c r="D1380" s="85" t="n">
        <v>138</v>
      </c>
      <c r="E1380" s="85" t="n">
        <v>137</v>
      </c>
      <c r="F1380" s="85" t="n">
        <v>364</v>
      </c>
      <c r="G1380" s="85" t="n">
        <v>360</v>
      </c>
      <c r="H1380" s="86" t="n">
        <v>11.1</v>
      </c>
      <c r="I1380" s="85" t="n">
        <v>151</v>
      </c>
      <c r="J1380" s="87" t="n">
        <v>439.35</v>
      </c>
      <c r="K1380" s="88" t="n">
        <v>0</v>
      </c>
      <c r="L1380" s="84" t="n"/>
    </row>
    <row r="1381">
      <c r="A1381" s="83" t="n">
        <v>45825</v>
      </c>
      <c r="B1381" s="84" t="inlineStr">
        <is>
          <t>Production</t>
        </is>
      </c>
      <c r="C1381" s="84" t="inlineStr">
        <is>
          <t>Night</t>
        </is>
      </c>
      <c r="D1381" s="85" t="n">
        <v>93</v>
      </c>
      <c r="E1381" s="85" t="n">
        <v>91</v>
      </c>
      <c r="F1381" s="85" t="n">
        <v>241</v>
      </c>
      <c r="G1381" s="85" t="n">
        <v>239</v>
      </c>
      <c r="H1381" s="86" t="n">
        <v>7.7</v>
      </c>
      <c r="I1381" s="85" t="n">
        <v>95</v>
      </c>
      <c r="J1381" s="87" t="n">
        <v>303</v>
      </c>
      <c r="K1381" s="88" t="n">
        <v>0</v>
      </c>
      <c r="L1381" s="84" t="n"/>
    </row>
    <row r="1382">
      <c r="A1382" s="83" t="n">
        <v>45826</v>
      </c>
      <c r="B1382" s="84" t="inlineStr">
        <is>
          <t>Warehouse A</t>
        </is>
      </c>
      <c r="C1382" s="84" t="inlineStr">
        <is>
          <t>Early</t>
        </is>
      </c>
      <c r="D1382" s="85" t="n">
        <v>202</v>
      </c>
      <c r="E1382" s="85" t="n">
        <v>192</v>
      </c>
      <c r="F1382" s="85" t="n">
        <v>549</v>
      </c>
      <c r="G1382" s="85" t="n">
        <v>546</v>
      </c>
      <c r="H1382" s="86" t="n">
        <v>16.8</v>
      </c>
      <c r="I1382" s="85" t="n">
        <v>196</v>
      </c>
      <c r="J1382" s="87" t="n">
        <v>660.5</v>
      </c>
      <c r="K1382" s="88" t="n">
        <v>0</v>
      </c>
      <c r="L1382" s="84" t="n"/>
    </row>
    <row r="1383">
      <c r="A1383" s="83" t="n">
        <v>45826</v>
      </c>
      <c r="B1383" s="84" t="inlineStr">
        <is>
          <t>Warehouse B</t>
        </is>
      </c>
      <c r="C1383" s="84" t="inlineStr">
        <is>
          <t>Late</t>
        </is>
      </c>
      <c r="D1383" s="85" t="n">
        <v>158</v>
      </c>
      <c r="E1383" s="85" t="n">
        <v>152</v>
      </c>
      <c r="F1383" s="85" t="n">
        <v>420</v>
      </c>
      <c r="G1383" s="85" t="n">
        <v>414</v>
      </c>
      <c r="H1383" s="86" t="n">
        <v>13.7</v>
      </c>
      <c r="I1383" s="85" t="n">
        <v>147</v>
      </c>
      <c r="J1383" s="87" t="n">
        <v>534.25</v>
      </c>
      <c r="K1383" s="88" t="n">
        <v>0</v>
      </c>
      <c r="L1383" s="84" t="n"/>
    </row>
    <row r="1384">
      <c r="A1384" s="83" t="n">
        <v>45826</v>
      </c>
      <c r="B1384" s="84" t="inlineStr">
        <is>
          <t>Production</t>
        </is>
      </c>
      <c r="C1384" s="84" t="inlineStr">
        <is>
          <t>Night</t>
        </is>
      </c>
      <c r="D1384" s="85" t="n">
        <v>85</v>
      </c>
      <c r="E1384" s="85" t="n">
        <v>80</v>
      </c>
      <c r="F1384" s="85" t="n">
        <v>221</v>
      </c>
      <c r="G1384" s="85" t="n">
        <v>219</v>
      </c>
      <c r="H1384" s="86" t="n">
        <v>7.7</v>
      </c>
      <c r="I1384" s="85" t="n">
        <v>92</v>
      </c>
      <c r="J1384" s="87" t="n">
        <v>297.8</v>
      </c>
      <c r="K1384" s="88" t="n">
        <v>0</v>
      </c>
      <c r="L1384" s="84" t="n"/>
    </row>
    <row r="1385">
      <c r="A1385" s="83" t="n">
        <v>45827</v>
      </c>
      <c r="B1385" s="84" t="inlineStr">
        <is>
          <t>Warehouse A</t>
        </is>
      </c>
      <c r="C1385" s="84" t="inlineStr">
        <is>
          <t>Early</t>
        </is>
      </c>
      <c r="D1385" s="85" t="n">
        <v>199</v>
      </c>
      <c r="E1385" s="85" t="n">
        <v>192</v>
      </c>
      <c r="F1385" s="85" t="n">
        <v>541</v>
      </c>
      <c r="G1385" s="85" t="n">
        <v>539</v>
      </c>
      <c r="H1385" s="86" t="n">
        <v>17.7</v>
      </c>
      <c r="I1385" s="85" t="n">
        <v>196</v>
      </c>
      <c r="J1385" s="87" t="n">
        <v>686.9</v>
      </c>
      <c r="K1385" s="88" t="n">
        <v>0</v>
      </c>
      <c r="L1385" s="84" t="n"/>
    </row>
    <row r="1386">
      <c r="A1386" s="83" t="n">
        <v>45827</v>
      </c>
      <c r="B1386" s="84" t="inlineStr">
        <is>
          <t>Warehouse B</t>
        </is>
      </c>
      <c r="C1386" s="84" t="inlineStr">
        <is>
          <t>Late</t>
        </is>
      </c>
      <c r="D1386" s="85" t="n">
        <v>151</v>
      </c>
      <c r="E1386" s="85" t="n">
        <v>143</v>
      </c>
      <c r="F1386" s="85" t="n">
        <v>368</v>
      </c>
      <c r="G1386" s="85" t="n">
        <v>365</v>
      </c>
      <c r="H1386" s="86" t="n">
        <v>13.7</v>
      </c>
      <c r="I1386" s="85" t="n">
        <v>147</v>
      </c>
      <c r="J1386" s="87" t="n">
        <v>529.7</v>
      </c>
      <c r="K1386" s="88" t="n">
        <v>0</v>
      </c>
      <c r="L1386" s="84" t="n"/>
    </row>
    <row r="1387">
      <c r="A1387" s="83" t="n">
        <v>45827</v>
      </c>
      <c r="B1387" s="84" t="inlineStr">
        <is>
          <t>Production</t>
        </is>
      </c>
      <c r="C1387" s="84" t="inlineStr">
        <is>
          <t>Night</t>
        </is>
      </c>
      <c r="D1387" s="85" t="n">
        <v>98</v>
      </c>
      <c r="E1387" s="85" t="n">
        <v>96</v>
      </c>
      <c r="F1387" s="85" t="n">
        <v>236</v>
      </c>
      <c r="G1387" s="85" t="n">
        <v>235</v>
      </c>
      <c r="H1387" s="86" t="n">
        <v>8.300000000000001</v>
      </c>
      <c r="I1387" s="85" t="n">
        <v>92</v>
      </c>
      <c r="J1387" s="87" t="n">
        <v>325.15</v>
      </c>
      <c r="K1387" s="88" t="n">
        <v>0</v>
      </c>
      <c r="L1387" s="84" t="n"/>
    </row>
    <row r="1388">
      <c r="A1388" s="83" t="n">
        <v>45828</v>
      </c>
      <c r="B1388" s="84" t="inlineStr">
        <is>
          <t>Warehouse A</t>
        </is>
      </c>
      <c r="C1388" s="84" t="inlineStr">
        <is>
          <t>Early</t>
        </is>
      </c>
      <c r="D1388" s="85" t="n">
        <v>216</v>
      </c>
      <c r="E1388" s="85" t="n">
        <v>204</v>
      </c>
      <c r="F1388" s="85" t="n">
        <v>569</v>
      </c>
      <c r="G1388" s="85" t="n">
        <v>563</v>
      </c>
      <c r="H1388" s="86" t="n">
        <v>17.9</v>
      </c>
      <c r="I1388" s="85" t="n">
        <v>204</v>
      </c>
      <c r="J1388" s="87" t="n">
        <v>704.25</v>
      </c>
      <c r="K1388" s="88" t="n">
        <v>0</v>
      </c>
      <c r="L1388" s="84" t="n"/>
    </row>
    <row r="1389">
      <c r="A1389" s="83" t="n">
        <v>45828</v>
      </c>
      <c r="B1389" s="84" t="inlineStr">
        <is>
          <t>Warehouse B</t>
        </is>
      </c>
      <c r="C1389" s="84" t="inlineStr">
        <is>
          <t>Late</t>
        </is>
      </c>
      <c r="D1389" s="85" t="n">
        <v>141</v>
      </c>
      <c r="E1389" s="85" t="n">
        <v>137</v>
      </c>
      <c r="F1389" s="85" t="n">
        <v>389</v>
      </c>
      <c r="G1389" s="85" t="n">
        <v>380</v>
      </c>
      <c r="H1389" s="86" t="n">
        <v>12.5</v>
      </c>
      <c r="I1389" s="85" t="n">
        <v>153</v>
      </c>
      <c r="J1389" s="87" t="n">
        <v>485.4</v>
      </c>
      <c r="K1389" s="88" t="n">
        <v>0</v>
      </c>
      <c r="L1389" s="84" t="n"/>
    </row>
    <row r="1390">
      <c r="A1390" s="83" t="n">
        <v>45828</v>
      </c>
      <c r="B1390" s="84" t="inlineStr">
        <is>
          <t>Production</t>
        </is>
      </c>
      <c r="C1390" s="84" t="inlineStr">
        <is>
          <t>Night</t>
        </is>
      </c>
      <c r="D1390" s="85" t="n">
        <v>90</v>
      </c>
      <c r="E1390" s="85" t="n">
        <v>84</v>
      </c>
      <c r="F1390" s="85" t="n">
        <v>220</v>
      </c>
      <c r="G1390" s="85" t="n">
        <v>217</v>
      </c>
      <c r="H1390" s="86" t="n">
        <v>8.1</v>
      </c>
      <c r="I1390" s="85" t="n">
        <v>96</v>
      </c>
      <c r="J1390" s="87" t="n">
        <v>313.65</v>
      </c>
      <c r="K1390" s="88" t="n">
        <v>0</v>
      </c>
      <c r="L1390" s="84" t="n"/>
    </row>
    <row r="1391">
      <c r="A1391" s="83" t="n">
        <v>45829</v>
      </c>
      <c r="B1391" s="84" t="inlineStr">
        <is>
          <t>Warehouse A</t>
        </is>
      </c>
      <c r="C1391" s="84" t="inlineStr">
        <is>
          <t>Early</t>
        </is>
      </c>
      <c r="D1391" s="85" t="n">
        <v>131</v>
      </c>
      <c r="E1391" s="85" t="n">
        <v>123</v>
      </c>
      <c r="F1391" s="85" t="n">
        <v>316</v>
      </c>
      <c r="G1391" s="85" t="n">
        <v>311</v>
      </c>
      <c r="H1391" s="86" t="n">
        <v>10.5</v>
      </c>
      <c r="I1391" s="85" t="n">
        <v>141</v>
      </c>
      <c r="J1391" s="87" t="n">
        <v>415.9</v>
      </c>
      <c r="K1391" s="88" t="n">
        <v>0</v>
      </c>
      <c r="L1391" s="84" t="n"/>
    </row>
    <row r="1392">
      <c r="A1392" s="83" t="n">
        <v>45829</v>
      </c>
      <c r="B1392" s="84" t="inlineStr">
        <is>
          <t>Warehouse B</t>
        </is>
      </c>
      <c r="C1392" s="84" t="inlineStr">
        <is>
          <t>Late</t>
        </is>
      </c>
      <c r="D1392" s="85" t="n">
        <v>103</v>
      </c>
      <c r="E1392" s="85" t="n">
        <v>98</v>
      </c>
      <c r="F1392" s="85" t="n">
        <v>286</v>
      </c>
      <c r="G1392" s="85" t="n">
        <v>282</v>
      </c>
      <c r="H1392" s="86" t="n">
        <v>9.4</v>
      </c>
      <c r="I1392" s="85" t="n">
        <v>106</v>
      </c>
      <c r="J1392" s="87" t="n">
        <v>363.05</v>
      </c>
      <c r="K1392" s="88" t="n">
        <v>0</v>
      </c>
      <c r="L1392" s="84" t="n"/>
    </row>
    <row r="1393">
      <c r="A1393" s="83" t="n">
        <v>45829</v>
      </c>
      <c r="B1393" s="84" t="inlineStr">
        <is>
          <t>Production</t>
        </is>
      </c>
      <c r="C1393" s="84" t="inlineStr">
        <is>
          <t>Night</t>
        </is>
      </c>
      <c r="D1393" s="85" t="n">
        <v>73</v>
      </c>
      <c r="E1393" s="85" t="n">
        <v>68</v>
      </c>
      <c r="F1393" s="85" t="n">
        <v>194</v>
      </c>
      <c r="G1393" s="85" t="n">
        <v>192</v>
      </c>
      <c r="H1393" s="86" t="n">
        <v>6.3</v>
      </c>
      <c r="I1393" s="85" t="n">
        <v>67</v>
      </c>
      <c r="J1393" s="87" t="n">
        <v>245.9</v>
      </c>
      <c r="K1393" s="88" t="n">
        <v>0</v>
      </c>
      <c r="L1393" s="84" t="n"/>
    </row>
    <row r="1394">
      <c r="A1394" s="83" t="n">
        <v>45831</v>
      </c>
      <c r="B1394" s="84" t="inlineStr">
        <is>
          <t>Warehouse A</t>
        </is>
      </c>
      <c r="C1394" s="84" t="inlineStr">
        <is>
          <t>Early</t>
        </is>
      </c>
      <c r="D1394" s="85" t="n">
        <v>220</v>
      </c>
      <c r="E1394" s="85" t="n">
        <v>201</v>
      </c>
      <c r="F1394" s="85" t="n">
        <v>559</v>
      </c>
      <c r="G1394" s="85" t="n">
        <v>552</v>
      </c>
      <c r="H1394" s="86" t="n">
        <v>18.6</v>
      </c>
      <c r="I1394" s="85" t="n">
        <v>212</v>
      </c>
      <c r="J1394" s="87" t="n">
        <v>728.9</v>
      </c>
      <c r="K1394" s="88" t="n">
        <v>0</v>
      </c>
      <c r="L1394" s="84" t="n"/>
    </row>
    <row r="1395">
      <c r="A1395" s="83" t="n">
        <v>45831</v>
      </c>
      <c r="B1395" s="84" t="inlineStr">
        <is>
          <t>Warehouse B</t>
        </is>
      </c>
      <c r="C1395" s="84" t="inlineStr">
        <is>
          <t>Late</t>
        </is>
      </c>
      <c r="D1395" s="85" t="n">
        <v>146</v>
      </c>
      <c r="E1395" s="85" t="n">
        <v>142</v>
      </c>
      <c r="F1395" s="85" t="n">
        <v>361</v>
      </c>
      <c r="G1395" s="85" t="n">
        <v>356</v>
      </c>
      <c r="H1395" s="86" t="n">
        <v>12.8</v>
      </c>
      <c r="I1395" s="85" t="n">
        <v>159</v>
      </c>
      <c r="J1395" s="87" t="n">
        <v>498.1</v>
      </c>
      <c r="K1395" s="88" t="n">
        <v>0</v>
      </c>
      <c r="L1395" s="84" t="n"/>
    </row>
    <row r="1396">
      <c r="A1396" s="83" t="n">
        <v>45831</v>
      </c>
      <c r="B1396" s="84" t="inlineStr">
        <is>
          <t>Production</t>
        </is>
      </c>
      <c r="C1396" s="84" t="inlineStr">
        <is>
          <t>Night</t>
        </is>
      </c>
      <c r="D1396" s="85" t="n">
        <v>109</v>
      </c>
      <c r="E1396" s="85" t="n">
        <v>104</v>
      </c>
      <c r="F1396" s="85" t="n">
        <v>277</v>
      </c>
      <c r="G1396" s="85" t="n">
        <v>273</v>
      </c>
      <c r="H1396" s="86" t="n">
        <v>9.800000000000001</v>
      </c>
      <c r="I1396" s="85" t="n">
        <v>100</v>
      </c>
      <c r="J1396" s="87" t="n">
        <v>379.55</v>
      </c>
      <c r="K1396" s="88" t="n">
        <v>0</v>
      </c>
      <c r="L1396" s="84" t="n"/>
    </row>
    <row r="1397">
      <c r="A1397" s="83" t="n">
        <v>45832</v>
      </c>
      <c r="B1397" s="84" t="inlineStr">
        <is>
          <t>Warehouse A</t>
        </is>
      </c>
      <c r="C1397" s="84" t="inlineStr">
        <is>
          <t>Early</t>
        </is>
      </c>
      <c r="D1397" s="85" t="n">
        <v>185</v>
      </c>
      <c r="E1397" s="85" t="n">
        <v>179</v>
      </c>
      <c r="F1397" s="85" t="n">
        <v>511</v>
      </c>
      <c r="G1397" s="85" t="n">
        <v>508</v>
      </c>
      <c r="H1397" s="86" t="n">
        <v>16</v>
      </c>
      <c r="I1397" s="85" t="n">
        <v>202</v>
      </c>
      <c r="J1397" s="87" t="n">
        <v>624.25</v>
      </c>
      <c r="K1397" s="88" t="n">
        <v>0</v>
      </c>
      <c r="L1397" s="84" t="n"/>
    </row>
    <row r="1398">
      <c r="A1398" s="83" t="n">
        <v>45832</v>
      </c>
      <c r="B1398" s="84" t="inlineStr">
        <is>
          <t>Warehouse B</t>
        </is>
      </c>
      <c r="C1398" s="84" t="inlineStr">
        <is>
          <t>Late</t>
        </is>
      </c>
      <c r="D1398" s="85" t="n">
        <v>144</v>
      </c>
      <c r="E1398" s="85" t="n">
        <v>136</v>
      </c>
      <c r="F1398" s="85" t="n">
        <v>376</v>
      </c>
      <c r="G1398" s="85" t="n">
        <v>373</v>
      </c>
      <c r="H1398" s="86" t="n">
        <v>13</v>
      </c>
      <c r="I1398" s="85" t="n">
        <v>151</v>
      </c>
      <c r="J1398" s="87" t="n">
        <v>503.1</v>
      </c>
      <c r="K1398" s="88" t="n">
        <v>0</v>
      </c>
      <c r="L1398" s="84" t="n"/>
    </row>
    <row r="1399">
      <c r="A1399" s="83" t="n">
        <v>45832</v>
      </c>
      <c r="B1399" s="84" t="inlineStr">
        <is>
          <t>Production</t>
        </is>
      </c>
      <c r="C1399" s="84" t="inlineStr">
        <is>
          <t>Night</t>
        </is>
      </c>
      <c r="D1399" s="85" t="n">
        <v>105</v>
      </c>
      <c r="E1399" s="85" t="n">
        <v>101</v>
      </c>
      <c r="F1399" s="85" t="n">
        <v>268</v>
      </c>
      <c r="G1399" s="85" t="n">
        <v>264</v>
      </c>
      <c r="H1399" s="86" t="n">
        <v>8.800000000000001</v>
      </c>
      <c r="I1399" s="85" t="n">
        <v>95</v>
      </c>
      <c r="J1399" s="87" t="n">
        <v>345.45</v>
      </c>
      <c r="K1399" s="88" t="n">
        <v>0</v>
      </c>
      <c r="L1399" s="84" t="n"/>
    </row>
    <row r="1400">
      <c r="A1400" s="83" t="n">
        <v>45833</v>
      </c>
      <c r="B1400" s="84" t="inlineStr">
        <is>
          <t>Warehouse A</t>
        </is>
      </c>
      <c r="C1400" s="84" t="inlineStr">
        <is>
          <t>Early</t>
        </is>
      </c>
      <c r="D1400" s="85" t="n">
        <v>200</v>
      </c>
      <c r="E1400" s="85" t="n">
        <v>192</v>
      </c>
      <c r="F1400" s="85" t="n">
        <v>559</v>
      </c>
      <c r="G1400" s="85" t="n">
        <v>554</v>
      </c>
      <c r="H1400" s="86" t="n">
        <v>17.2</v>
      </c>
      <c r="I1400" s="85" t="n">
        <v>196</v>
      </c>
      <c r="J1400" s="87" t="n">
        <v>671.8</v>
      </c>
      <c r="K1400" s="88" t="n">
        <v>1</v>
      </c>
      <c r="L1400" s="84" t="n"/>
    </row>
    <row r="1401">
      <c r="A1401" s="83" t="n">
        <v>45833</v>
      </c>
      <c r="B1401" s="84" t="inlineStr">
        <is>
          <t>Warehouse B</t>
        </is>
      </c>
      <c r="C1401" s="84" t="inlineStr">
        <is>
          <t>Late</t>
        </is>
      </c>
      <c r="D1401" s="85" t="n">
        <v>150</v>
      </c>
      <c r="E1401" s="85" t="n">
        <v>146</v>
      </c>
      <c r="F1401" s="85" t="n">
        <v>367</v>
      </c>
      <c r="G1401" s="85" t="n">
        <v>363</v>
      </c>
      <c r="H1401" s="86" t="n">
        <v>12.7</v>
      </c>
      <c r="I1401" s="85" t="n">
        <v>147</v>
      </c>
      <c r="J1401" s="87" t="n">
        <v>497.55</v>
      </c>
      <c r="K1401" s="88" t="n">
        <v>0</v>
      </c>
      <c r="L1401" s="84" t="n"/>
    </row>
    <row r="1402">
      <c r="A1402" s="83" t="n">
        <v>45833</v>
      </c>
      <c r="B1402" s="84" t="inlineStr">
        <is>
          <t>Production</t>
        </is>
      </c>
      <c r="C1402" s="84" t="inlineStr">
        <is>
          <t>Night</t>
        </is>
      </c>
      <c r="D1402" s="85" t="n">
        <v>95</v>
      </c>
      <c r="E1402" s="85" t="n">
        <v>91</v>
      </c>
      <c r="F1402" s="85" t="n">
        <v>238</v>
      </c>
      <c r="G1402" s="85" t="n">
        <v>236</v>
      </c>
      <c r="H1402" s="86" t="n">
        <v>7.7</v>
      </c>
      <c r="I1402" s="85" t="n">
        <v>93</v>
      </c>
      <c r="J1402" s="87" t="n">
        <v>304.3</v>
      </c>
      <c r="K1402" s="88" t="n">
        <v>0</v>
      </c>
      <c r="L1402" s="84" t="n"/>
    </row>
    <row r="1403">
      <c r="A1403" s="83" t="n">
        <v>45834</v>
      </c>
      <c r="B1403" s="84" t="inlineStr">
        <is>
          <t>Warehouse A</t>
        </is>
      </c>
      <c r="C1403" s="84" t="inlineStr">
        <is>
          <t>Early</t>
        </is>
      </c>
      <c r="D1403" s="85" t="n">
        <v>177</v>
      </c>
      <c r="E1403" s="85" t="n">
        <v>165</v>
      </c>
      <c r="F1403" s="85" t="n">
        <v>452</v>
      </c>
      <c r="G1403" s="85" t="n">
        <v>451</v>
      </c>
      <c r="H1403" s="86" t="n">
        <v>15.9</v>
      </c>
      <c r="I1403" s="85" t="n">
        <v>196</v>
      </c>
      <c r="J1403" s="87" t="n">
        <v>615.9</v>
      </c>
      <c r="K1403" s="88" t="n">
        <v>0</v>
      </c>
      <c r="L1403" s="84" t="n"/>
    </row>
    <row r="1404">
      <c r="A1404" s="83" t="n">
        <v>45834</v>
      </c>
      <c r="B1404" s="84" t="inlineStr">
        <is>
          <t>Warehouse B</t>
        </is>
      </c>
      <c r="C1404" s="84" t="inlineStr">
        <is>
          <t>Late</t>
        </is>
      </c>
      <c r="D1404" s="85" t="n">
        <v>137</v>
      </c>
      <c r="E1404" s="85" t="n">
        <v>132</v>
      </c>
      <c r="F1404" s="85" t="n">
        <v>374</v>
      </c>
      <c r="G1404" s="85" t="n">
        <v>368</v>
      </c>
      <c r="H1404" s="86" t="n">
        <v>11.7</v>
      </c>
      <c r="I1404" s="85" t="n">
        <v>147</v>
      </c>
      <c r="J1404" s="87" t="n">
        <v>457.6</v>
      </c>
      <c r="K1404" s="88" t="n">
        <v>0</v>
      </c>
      <c r="L1404" s="84" t="n"/>
    </row>
    <row r="1405">
      <c r="A1405" s="83" t="n">
        <v>45834</v>
      </c>
      <c r="B1405" s="84" t="inlineStr">
        <is>
          <t>Production</t>
        </is>
      </c>
      <c r="C1405" s="84" t="inlineStr">
        <is>
          <t>Night</t>
        </is>
      </c>
      <c r="D1405" s="85" t="n">
        <v>96</v>
      </c>
      <c r="E1405" s="85" t="n">
        <v>94</v>
      </c>
      <c r="F1405" s="85" t="n">
        <v>254</v>
      </c>
      <c r="G1405" s="85" t="n">
        <v>250</v>
      </c>
      <c r="H1405" s="86" t="n">
        <v>7.8</v>
      </c>
      <c r="I1405" s="85" t="n">
        <v>93</v>
      </c>
      <c r="J1405" s="87" t="n">
        <v>308.1</v>
      </c>
      <c r="K1405" s="88" t="n">
        <v>0</v>
      </c>
      <c r="L1405" s="84" t="n"/>
    </row>
    <row r="1406">
      <c r="A1406" s="83" t="n">
        <v>45835</v>
      </c>
      <c r="B1406" s="84" t="inlineStr">
        <is>
          <t>Warehouse A</t>
        </is>
      </c>
      <c r="C1406" s="84" t="inlineStr">
        <is>
          <t>Early</t>
        </is>
      </c>
      <c r="D1406" s="85" t="n">
        <v>222</v>
      </c>
      <c r="E1406" s="85" t="n">
        <v>212</v>
      </c>
      <c r="F1406" s="85" t="n">
        <v>599</v>
      </c>
      <c r="G1406" s="85" t="n">
        <v>594</v>
      </c>
      <c r="H1406" s="86" t="n">
        <v>17.8</v>
      </c>
      <c r="I1406" s="85" t="n">
        <v>204</v>
      </c>
      <c r="J1406" s="87" t="n">
        <v>705</v>
      </c>
      <c r="K1406" s="88" t="n">
        <v>0</v>
      </c>
      <c r="L1406" s="84" t="n"/>
    </row>
    <row r="1407">
      <c r="A1407" s="83" t="n">
        <v>45835</v>
      </c>
      <c r="B1407" s="84" t="inlineStr">
        <is>
          <t>Warehouse B</t>
        </is>
      </c>
      <c r="C1407" s="84" t="inlineStr">
        <is>
          <t>Late</t>
        </is>
      </c>
      <c r="D1407" s="85" t="n">
        <v>156</v>
      </c>
      <c r="E1407" s="85" t="n">
        <v>153</v>
      </c>
      <c r="F1407" s="85" t="n">
        <v>382</v>
      </c>
      <c r="G1407" s="85" t="n">
        <v>376</v>
      </c>
      <c r="H1407" s="86" t="n">
        <v>14.2</v>
      </c>
      <c r="I1407" s="85" t="n">
        <v>153</v>
      </c>
      <c r="J1407" s="87" t="n">
        <v>548.7</v>
      </c>
      <c r="K1407" s="88" t="n">
        <v>0</v>
      </c>
      <c r="L1407" s="84" t="n"/>
    </row>
    <row r="1408">
      <c r="A1408" s="83" t="n">
        <v>45835</v>
      </c>
      <c r="B1408" s="84" t="inlineStr">
        <is>
          <t>Production</t>
        </is>
      </c>
      <c r="C1408" s="84" t="inlineStr">
        <is>
          <t>Night</t>
        </is>
      </c>
      <c r="D1408" s="85" t="n">
        <v>90</v>
      </c>
      <c r="E1408" s="85" t="n">
        <v>88</v>
      </c>
      <c r="F1408" s="85" t="n">
        <v>242</v>
      </c>
      <c r="G1408" s="85" t="n">
        <v>240</v>
      </c>
      <c r="H1408" s="86" t="n">
        <v>8.1</v>
      </c>
      <c r="I1408" s="85" t="n">
        <v>96</v>
      </c>
      <c r="J1408" s="87" t="n">
        <v>313.65</v>
      </c>
      <c r="K1408" s="88" t="n">
        <v>0</v>
      </c>
      <c r="L1408" s="84" t="n"/>
    </row>
    <row r="1409">
      <c r="A1409" s="83" t="n">
        <v>45836</v>
      </c>
      <c r="B1409" s="84" t="inlineStr">
        <is>
          <t>Warehouse A</t>
        </is>
      </c>
      <c r="C1409" s="84" t="inlineStr">
        <is>
          <t>Early</t>
        </is>
      </c>
      <c r="D1409" s="85" t="n">
        <v>155</v>
      </c>
      <c r="E1409" s="85" t="n">
        <v>149</v>
      </c>
      <c r="F1409" s="85" t="n">
        <v>410</v>
      </c>
      <c r="G1409" s="85" t="n">
        <v>404</v>
      </c>
      <c r="H1409" s="86" t="n">
        <v>12.8</v>
      </c>
      <c r="I1409" s="85" t="n">
        <v>141</v>
      </c>
      <c r="J1409" s="87" t="n">
        <v>503.95</v>
      </c>
      <c r="K1409" s="88" t="n">
        <v>0</v>
      </c>
      <c r="L1409" s="84" t="n"/>
    </row>
    <row r="1410">
      <c r="A1410" s="83" t="n">
        <v>45836</v>
      </c>
      <c r="B1410" s="84" t="inlineStr">
        <is>
          <t>Warehouse B</t>
        </is>
      </c>
      <c r="C1410" s="84" t="inlineStr">
        <is>
          <t>Late</t>
        </is>
      </c>
      <c r="D1410" s="85" t="n">
        <v>116</v>
      </c>
      <c r="E1410" s="85" t="n">
        <v>113</v>
      </c>
      <c r="F1410" s="85" t="n">
        <v>291</v>
      </c>
      <c r="G1410" s="85" t="n">
        <v>286</v>
      </c>
      <c r="H1410" s="86" t="n">
        <v>10</v>
      </c>
      <c r="I1410" s="85" t="n">
        <v>106</v>
      </c>
      <c r="J1410" s="87" t="n">
        <v>390.4</v>
      </c>
      <c r="K1410" s="88" t="n">
        <v>0</v>
      </c>
      <c r="L1410" s="84" t="n"/>
    </row>
    <row r="1411">
      <c r="A1411" s="83" t="n">
        <v>45836</v>
      </c>
      <c r="B1411" s="84" t="inlineStr">
        <is>
          <t>Production</t>
        </is>
      </c>
      <c r="C1411" s="84" t="inlineStr">
        <is>
          <t>Night</t>
        </is>
      </c>
      <c r="D1411" s="85" t="n">
        <v>72</v>
      </c>
      <c r="E1411" s="85" t="n">
        <v>70</v>
      </c>
      <c r="F1411" s="85" t="n">
        <v>198</v>
      </c>
      <c r="G1411" s="85" t="n">
        <v>195</v>
      </c>
      <c r="H1411" s="86" t="n">
        <v>5.8</v>
      </c>
      <c r="I1411" s="85" t="n">
        <v>67</v>
      </c>
      <c r="J1411" s="87" t="n">
        <v>229.5</v>
      </c>
      <c r="K1411" s="88" t="n">
        <v>0</v>
      </c>
      <c r="L1411" s="84" t="n"/>
    </row>
    <row r="1412">
      <c r="A1412" s="83" t="n">
        <v>45838</v>
      </c>
      <c r="B1412" s="84" t="inlineStr">
        <is>
          <t>Warehouse A</t>
        </is>
      </c>
      <c r="C1412" s="84" t="inlineStr">
        <is>
          <t>Early</t>
        </is>
      </c>
      <c r="D1412" s="85" t="n">
        <v>204</v>
      </c>
      <c r="E1412" s="85" t="n">
        <v>199</v>
      </c>
      <c r="F1412" s="85" t="n">
        <v>549</v>
      </c>
      <c r="G1412" s="85" t="n">
        <v>544</v>
      </c>
      <c r="H1412" s="86" t="n">
        <v>16.4</v>
      </c>
      <c r="I1412" s="85" t="n">
        <v>212</v>
      </c>
      <c r="J1412" s="87" t="n">
        <v>649.2</v>
      </c>
      <c r="K1412" s="88" t="n">
        <v>0</v>
      </c>
      <c r="L1412" s="84" t="n"/>
    </row>
    <row r="1413">
      <c r="A1413" s="83" t="n">
        <v>45838</v>
      </c>
      <c r="B1413" s="84" t="inlineStr">
        <is>
          <t>Warehouse B</t>
        </is>
      </c>
      <c r="C1413" s="84" t="inlineStr">
        <is>
          <t>Late</t>
        </is>
      </c>
      <c r="D1413" s="85" t="n">
        <v>145</v>
      </c>
      <c r="E1413" s="85" t="n">
        <v>140</v>
      </c>
      <c r="F1413" s="85" t="n">
        <v>377</v>
      </c>
      <c r="G1413" s="85" t="n">
        <v>370</v>
      </c>
      <c r="H1413" s="86" t="n">
        <v>11.7</v>
      </c>
      <c r="I1413" s="85" t="n">
        <v>159</v>
      </c>
      <c r="J1413" s="87" t="n">
        <v>462.8</v>
      </c>
      <c r="K1413" s="88" t="n">
        <v>0</v>
      </c>
      <c r="L1413" s="84" t="n"/>
    </row>
    <row r="1414">
      <c r="A1414" s="83" t="n">
        <v>45838</v>
      </c>
      <c r="B1414" s="84" t="inlineStr">
        <is>
          <t>Production</t>
        </is>
      </c>
      <c r="C1414" s="84" t="inlineStr">
        <is>
          <t>Night</t>
        </is>
      </c>
      <c r="D1414" s="85" t="n">
        <v>99</v>
      </c>
      <c r="E1414" s="85" t="n">
        <v>93</v>
      </c>
      <c r="F1414" s="85" t="n">
        <v>257</v>
      </c>
      <c r="G1414" s="85" t="n">
        <v>254</v>
      </c>
      <c r="H1414" s="86" t="n">
        <v>8.4</v>
      </c>
      <c r="I1414" s="85" t="n">
        <v>100</v>
      </c>
      <c r="J1414" s="87" t="n">
        <v>328.95</v>
      </c>
      <c r="K1414" s="88" t="n">
        <v>0</v>
      </c>
      <c r="L1414" s="84" t="n"/>
    </row>
    <row r="1415">
      <c r="A1415" s="83" t="n">
        <v>45839</v>
      </c>
      <c r="B1415" s="84" t="inlineStr">
        <is>
          <t>Warehouse A</t>
        </is>
      </c>
      <c r="C1415" s="84" t="inlineStr">
        <is>
          <t>Early</t>
        </is>
      </c>
      <c r="D1415" s="85" t="n">
        <v>211</v>
      </c>
      <c r="E1415" s="85" t="n">
        <v>203</v>
      </c>
      <c r="F1415" s="85" t="n">
        <v>558</v>
      </c>
      <c r="G1415" s="85" t="n">
        <v>549</v>
      </c>
      <c r="H1415" s="86" t="n">
        <v>17</v>
      </c>
      <c r="I1415" s="85" t="n">
        <v>196</v>
      </c>
      <c r="J1415" s="87" t="n">
        <v>672.65</v>
      </c>
      <c r="K1415" s="88" t="n">
        <v>0</v>
      </c>
      <c r="L1415" s="84" t="n"/>
    </row>
    <row r="1416">
      <c r="A1416" s="83" t="n">
        <v>45839</v>
      </c>
      <c r="B1416" s="84" t="inlineStr">
        <is>
          <t>Warehouse B</t>
        </is>
      </c>
      <c r="C1416" s="84" t="inlineStr">
        <is>
          <t>Late</t>
        </is>
      </c>
      <c r="D1416" s="85" t="n">
        <v>153</v>
      </c>
      <c r="E1416" s="85" t="n">
        <v>147</v>
      </c>
      <c r="F1416" s="85" t="n">
        <v>382</v>
      </c>
      <c r="G1416" s="85" t="n">
        <v>375</v>
      </c>
      <c r="H1416" s="86" t="n">
        <v>12.6</v>
      </c>
      <c r="I1416" s="85" t="n">
        <v>147</v>
      </c>
      <c r="J1416" s="87" t="n">
        <v>496.35</v>
      </c>
      <c r="K1416" s="88" t="n">
        <v>0</v>
      </c>
      <c r="L1416" s="84" t="n"/>
    </row>
    <row r="1417">
      <c r="A1417" s="83" t="n">
        <v>45839</v>
      </c>
      <c r="B1417" s="84" t="inlineStr">
        <is>
          <t>Production</t>
        </is>
      </c>
      <c r="C1417" s="84" t="inlineStr">
        <is>
          <t>Night</t>
        </is>
      </c>
      <c r="D1417" s="85" t="n">
        <v>99</v>
      </c>
      <c r="E1417" s="85" t="n">
        <v>97</v>
      </c>
      <c r="F1417" s="85" t="n">
        <v>262</v>
      </c>
      <c r="G1417" s="85" t="n">
        <v>258</v>
      </c>
      <c r="H1417" s="86" t="n">
        <v>8.300000000000001</v>
      </c>
      <c r="I1417" s="85" t="n">
        <v>93</v>
      </c>
      <c r="J1417" s="87" t="n">
        <v>325.8</v>
      </c>
      <c r="K1417" s="88" t="n">
        <v>0</v>
      </c>
      <c r="L1417" s="84" t="n"/>
    </row>
    <row r="1418">
      <c r="A1418" s="83" t="n">
        <v>45840</v>
      </c>
      <c r="B1418" s="84" t="inlineStr">
        <is>
          <t>Warehouse A</t>
        </is>
      </c>
      <c r="C1418" s="84" t="inlineStr">
        <is>
          <t>Early</t>
        </is>
      </c>
      <c r="D1418" s="85" t="n">
        <v>197</v>
      </c>
      <c r="E1418" s="85" t="n">
        <v>194</v>
      </c>
      <c r="F1418" s="85" t="n">
        <v>491</v>
      </c>
      <c r="G1418" s="85" t="n">
        <v>484</v>
      </c>
      <c r="H1418" s="86" t="n">
        <v>17.8</v>
      </c>
      <c r="I1418" s="85" t="n">
        <v>190</v>
      </c>
      <c r="J1418" s="87" t="n">
        <v>688.75</v>
      </c>
      <c r="K1418" s="88" t="n">
        <v>0</v>
      </c>
      <c r="L1418" s="84" t="n"/>
    </row>
    <row r="1419">
      <c r="A1419" s="83" t="n">
        <v>45840</v>
      </c>
      <c r="B1419" s="84" t="inlineStr">
        <is>
          <t>Warehouse B</t>
        </is>
      </c>
      <c r="C1419" s="84" t="inlineStr">
        <is>
          <t>Late</t>
        </is>
      </c>
      <c r="D1419" s="85" t="n">
        <v>143</v>
      </c>
      <c r="E1419" s="85" t="n">
        <v>141</v>
      </c>
      <c r="F1419" s="85" t="n">
        <v>365</v>
      </c>
      <c r="G1419" s="85" t="n">
        <v>360</v>
      </c>
      <c r="H1419" s="86" t="n">
        <v>12.4</v>
      </c>
      <c r="I1419" s="85" t="n">
        <v>143</v>
      </c>
      <c r="J1419" s="87" t="n">
        <v>483.55</v>
      </c>
      <c r="K1419" s="88" t="n">
        <v>0</v>
      </c>
      <c r="L1419" s="84" t="n"/>
    </row>
    <row r="1420">
      <c r="A1420" s="83" t="n">
        <v>45840</v>
      </c>
      <c r="B1420" s="84" t="inlineStr">
        <is>
          <t>Production</t>
        </is>
      </c>
      <c r="C1420" s="84" t="inlineStr">
        <is>
          <t>Night</t>
        </is>
      </c>
      <c r="D1420" s="85" t="n">
        <v>97</v>
      </c>
      <c r="E1420" s="85" t="n">
        <v>94</v>
      </c>
      <c r="F1420" s="85" t="n">
        <v>263</v>
      </c>
      <c r="G1420" s="85" t="n">
        <v>262</v>
      </c>
      <c r="H1420" s="86" t="n">
        <v>8.699999999999999</v>
      </c>
      <c r="I1420" s="85" t="n">
        <v>90</v>
      </c>
      <c r="J1420" s="87" t="n">
        <v>337.1</v>
      </c>
      <c r="K1420" s="88" t="n">
        <v>0</v>
      </c>
      <c r="L1420" s="84" t="n"/>
    </row>
    <row r="1421">
      <c r="A1421" s="83" t="n">
        <v>45841</v>
      </c>
      <c r="B1421" s="84" t="inlineStr">
        <is>
          <t>Warehouse A</t>
        </is>
      </c>
      <c r="C1421" s="84" t="inlineStr">
        <is>
          <t>Early</t>
        </is>
      </c>
      <c r="D1421" s="85" t="n">
        <v>182</v>
      </c>
      <c r="E1421" s="85" t="n">
        <v>177</v>
      </c>
      <c r="F1421" s="85" t="n">
        <v>478</v>
      </c>
      <c r="G1421" s="85" t="n">
        <v>477</v>
      </c>
      <c r="H1421" s="86" t="n">
        <v>16.1</v>
      </c>
      <c r="I1421" s="85" t="n">
        <v>190</v>
      </c>
      <c r="J1421" s="87" t="n">
        <v>625.45</v>
      </c>
      <c r="K1421" s="88" t="n">
        <v>0</v>
      </c>
      <c r="L1421" s="84" t="n"/>
    </row>
    <row r="1422">
      <c r="A1422" s="83" t="n">
        <v>45841</v>
      </c>
      <c r="B1422" s="84" t="inlineStr">
        <is>
          <t>Warehouse B</t>
        </is>
      </c>
      <c r="C1422" s="84" t="inlineStr">
        <is>
          <t>Late</t>
        </is>
      </c>
      <c r="D1422" s="85" t="n">
        <v>155</v>
      </c>
      <c r="E1422" s="85" t="n">
        <v>147</v>
      </c>
      <c r="F1422" s="85" t="n">
        <v>374</v>
      </c>
      <c r="G1422" s="85" t="n">
        <v>367</v>
      </c>
      <c r="H1422" s="86" t="n">
        <v>13.2</v>
      </c>
      <c r="I1422" s="85" t="n">
        <v>143</v>
      </c>
      <c r="J1422" s="87" t="n">
        <v>516.55</v>
      </c>
      <c r="K1422" s="88" t="n">
        <v>0</v>
      </c>
      <c r="L1422" s="84" t="n"/>
    </row>
    <row r="1423">
      <c r="A1423" s="83" t="n">
        <v>45841</v>
      </c>
      <c r="B1423" s="84" t="inlineStr">
        <is>
          <t>Production</t>
        </is>
      </c>
      <c r="C1423" s="84" t="inlineStr">
        <is>
          <t>Night</t>
        </is>
      </c>
      <c r="D1423" s="85" t="n">
        <v>90</v>
      </c>
      <c r="E1423" s="85" t="n">
        <v>86</v>
      </c>
      <c r="F1423" s="85" t="n">
        <v>228</v>
      </c>
      <c r="G1423" s="85" t="n">
        <v>227</v>
      </c>
      <c r="H1423" s="86" t="n">
        <v>7.8</v>
      </c>
      <c r="I1423" s="85" t="n">
        <v>90</v>
      </c>
      <c r="J1423" s="87" t="n">
        <v>304.2</v>
      </c>
      <c r="K1423" s="88" t="n">
        <v>1</v>
      </c>
      <c r="L1423" s="84" t="n"/>
    </row>
    <row r="1424">
      <c r="A1424" s="83" t="n">
        <v>45842</v>
      </c>
      <c r="B1424" s="84" t="inlineStr">
        <is>
          <t>Warehouse A</t>
        </is>
      </c>
      <c r="C1424" s="84" t="inlineStr">
        <is>
          <t>Early</t>
        </is>
      </c>
      <c r="D1424" s="85" t="n">
        <v>213</v>
      </c>
      <c r="E1424" s="85" t="n">
        <v>208</v>
      </c>
      <c r="F1424" s="85" t="n">
        <v>520</v>
      </c>
      <c r="G1424" s="85" t="n">
        <v>517</v>
      </c>
      <c r="H1424" s="86" t="n">
        <v>18.1</v>
      </c>
      <c r="I1424" s="85" t="n">
        <v>198</v>
      </c>
      <c r="J1424" s="87" t="n">
        <v>708.6</v>
      </c>
      <c r="K1424" s="88" t="n">
        <v>0</v>
      </c>
      <c r="L1424" s="84" t="n"/>
    </row>
    <row r="1425">
      <c r="A1425" s="83" t="n">
        <v>45842</v>
      </c>
      <c r="B1425" s="84" t="inlineStr">
        <is>
          <t>Warehouse B</t>
        </is>
      </c>
      <c r="C1425" s="84" t="inlineStr">
        <is>
          <t>Late</t>
        </is>
      </c>
      <c r="D1425" s="85" t="n">
        <v>149</v>
      </c>
      <c r="E1425" s="85" t="n">
        <v>145</v>
      </c>
      <c r="F1425" s="85" t="n">
        <v>387</v>
      </c>
      <c r="G1425" s="85" t="n">
        <v>384</v>
      </c>
      <c r="H1425" s="86" t="n">
        <v>13.3</v>
      </c>
      <c r="I1425" s="85" t="n">
        <v>148</v>
      </c>
      <c r="J1425" s="87" t="n">
        <v>515.8</v>
      </c>
      <c r="K1425" s="88" t="n">
        <v>0</v>
      </c>
      <c r="L1425" s="84" t="n"/>
    </row>
    <row r="1426">
      <c r="A1426" s="83" t="n">
        <v>45842</v>
      </c>
      <c r="B1426" s="84" t="inlineStr">
        <is>
          <t>Production</t>
        </is>
      </c>
      <c r="C1426" s="84" t="inlineStr">
        <is>
          <t>Night</t>
        </is>
      </c>
      <c r="D1426" s="85" t="n">
        <v>88</v>
      </c>
      <c r="E1426" s="85" t="n">
        <v>84</v>
      </c>
      <c r="F1426" s="85" t="n">
        <v>226</v>
      </c>
      <c r="G1426" s="85" t="n">
        <v>224</v>
      </c>
      <c r="H1426" s="86" t="n">
        <v>7.8</v>
      </c>
      <c r="I1426" s="85" t="n">
        <v>93</v>
      </c>
      <c r="J1426" s="87" t="n">
        <v>302.9</v>
      </c>
      <c r="K1426" s="88" t="n">
        <v>0</v>
      </c>
      <c r="L1426" s="84" t="n"/>
    </row>
    <row r="1427">
      <c r="A1427" s="83" t="n">
        <v>45843</v>
      </c>
      <c r="B1427" s="84" t="inlineStr">
        <is>
          <t>Warehouse A</t>
        </is>
      </c>
      <c r="C1427" s="84" t="inlineStr">
        <is>
          <t>Early</t>
        </is>
      </c>
      <c r="D1427" s="85" t="n">
        <v>126</v>
      </c>
      <c r="E1427" s="85" t="n">
        <v>118</v>
      </c>
      <c r="F1427" s="85" t="n">
        <v>311</v>
      </c>
      <c r="G1427" s="85" t="n">
        <v>309</v>
      </c>
      <c r="H1427" s="86" t="n">
        <v>10.9</v>
      </c>
      <c r="I1427" s="85" t="n">
        <v>137</v>
      </c>
      <c r="J1427" s="87" t="n">
        <v>425.25</v>
      </c>
      <c r="K1427" s="88" t="n">
        <v>0</v>
      </c>
      <c r="L1427" s="84" t="n"/>
    </row>
    <row r="1428">
      <c r="A1428" s="83" t="n">
        <v>45843</v>
      </c>
      <c r="B1428" s="84" t="inlineStr">
        <is>
          <t>Warehouse B</t>
        </is>
      </c>
      <c r="C1428" s="84" t="inlineStr">
        <is>
          <t>Late</t>
        </is>
      </c>
      <c r="D1428" s="85" t="n">
        <v>100</v>
      </c>
      <c r="E1428" s="85" t="n">
        <v>98</v>
      </c>
      <c r="F1428" s="85" t="n">
        <v>248</v>
      </c>
      <c r="G1428" s="85" t="n">
        <v>245</v>
      </c>
      <c r="H1428" s="86" t="n">
        <v>9.1</v>
      </c>
      <c r="I1428" s="85" t="n">
        <v>103</v>
      </c>
      <c r="J1428" s="87" t="n">
        <v>351.65</v>
      </c>
      <c r="K1428" s="88" t="n">
        <v>0</v>
      </c>
      <c r="L1428" s="84" t="n"/>
    </row>
    <row r="1429">
      <c r="A1429" s="83" t="n">
        <v>45843</v>
      </c>
      <c r="B1429" s="84" t="inlineStr">
        <is>
          <t>Production</t>
        </is>
      </c>
      <c r="C1429" s="84" t="inlineStr">
        <is>
          <t>Night</t>
        </is>
      </c>
      <c r="D1429" s="85" t="n">
        <v>68</v>
      </c>
      <c r="E1429" s="85" t="n">
        <v>66</v>
      </c>
      <c r="F1429" s="85" t="n">
        <v>169</v>
      </c>
      <c r="G1429" s="85" t="n">
        <v>167</v>
      </c>
      <c r="H1429" s="86" t="n">
        <v>5.8</v>
      </c>
      <c r="I1429" s="85" t="n">
        <v>65</v>
      </c>
      <c r="J1429" s="87" t="n">
        <v>226.9</v>
      </c>
      <c r="K1429" s="88" t="n">
        <v>0</v>
      </c>
      <c r="L1429" s="84" t="n"/>
    </row>
    <row r="1430">
      <c r="A1430" s="83" t="n">
        <v>45845</v>
      </c>
      <c r="B1430" s="84" t="inlineStr">
        <is>
          <t>Warehouse A</t>
        </is>
      </c>
      <c r="C1430" s="84" t="inlineStr">
        <is>
          <t>Early</t>
        </is>
      </c>
      <c r="D1430" s="85" t="n">
        <v>196</v>
      </c>
      <c r="E1430" s="85" t="n">
        <v>186</v>
      </c>
      <c r="F1430" s="85" t="n">
        <v>533</v>
      </c>
      <c r="G1430" s="85" t="n">
        <v>529</v>
      </c>
      <c r="H1430" s="86" t="n">
        <v>16.2</v>
      </c>
      <c r="I1430" s="85" t="n">
        <v>206</v>
      </c>
      <c r="J1430" s="87" t="n">
        <v>637.7</v>
      </c>
      <c r="K1430" s="88" t="n">
        <v>0</v>
      </c>
      <c r="L1430" s="84" t="n"/>
    </row>
    <row r="1431">
      <c r="A1431" s="83" t="n">
        <v>45845</v>
      </c>
      <c r="B1431" s="84" t="inlineStr">
        <is>
          <t>Warehouse B</t>
        </is>
      </c>
      <c r="C1431" s="84" t="inlineStr">
        <is>
          <t>Late</t>
        </is>
      </c>
      <c r="D1431" s="85" t="n">
        <v>162</v>
      </c>
      <c r="E1431" s="85" t="n">
        <v>159</v>
      </c>
      <c r="F1431" s="85" t="n">
        <v>449</v>
      </c>
      <c r="G1431" s="85" t="n">
        <v>442</v>
      </c>
      <c r="H1431" s="86" t="n">
        <v>13.2</v>
      </c>
      <c r="I1431" s="85" t="n">
        <v>154</v>
      </c>
      <c r="J1431" s="87" t="n">
        <v>521.1</v>
      </c>
      <c r="K1431" s="88" t="n">
        <v>0</v>
      </c>
      <c r="L1431" s="84" t="n"/>
    </row>
    <row r="1432">
      <c r="A1432" s="83" t="n">
        <v>45845</v>
      </c>
      <c r="B1432" s="84" t="inlineStr">
        <is>
          <t>Production</t>
        </is>
      </c>
      <c r="C1432" s="84" t="inlineStr">
        <is>
          <t>Night</t>
        </is>
      </c>
      <c r="D1432" s="85" t="n">
        <v>90</v>
      </c>
      <c r="E1432" s="85" t="n">
        <v>87</v>
      </c>
      <c r="F1432" s="85" t="n">
        <v>222</v>
      </c>
      <c r="G1432" s="85" t="n">
        <v>220</v>
      </c>
      <c r="H1432" s="86" t="n">
        <v>7.7</v>
      </c>
      <c r="I1432" s="85" t="n">
        <v>97</v>
      </c>
      <c r="J1432" s="87" t="n">
        <v>301.05</v>
      </c>
      <c r="K1432" s="88" t="n">
        <v>0</v>
      </c>
      <c r="L1432" s="84" t="n"/>
    </row>
    <row r="1433">
      <c r="A1433" s="83" t="n">
        <v>45846</v>
      </c>
      <c r="B1433" s="84" t="inlineStr">
        <is>
          <t>Warehouse A</t>
        </is>
      </c>
      <c r="C1433" s="84" t="inlineStr">
        <is>
          <t>Early</t>
        </is>
      </c>
      <c r="D1433" s="85" t="n">
        <v>186</v>
      </c>
      <c r="E1433" s="85" t="n">
        <v>179</v>
      </c>
      <c r="F1433" s="85" t="n">
        <v>519</v>
      </c>
      <c r="G1433" s="85" t="n">
        <v>511</v>
      </c>
      <c r="H1433" s="86" t="n">
        <v>15.3</v>
      </c>
      <c r="I1433" s="85" t="n">
        <v>196</v>
      </c>
      <c r="J1433" s="87" t="n">
        <v>602.85</v>
      </c>
      <c r="K1433" s="88" t="n">
        <v>0</v>
      </c>
      <c r="L1433" s="84" t="n"/>
    </row>
    <row r="1434">
      <c r="A1434" s="83" t="n">
        <v>45846</v>
      </c>
      <c r="B1434" s="84" t="inlineStr">
        <is>
          <t>Warehouse B</t>
        </is>
      </c>
      <c r="C1434" s="84" t="inlineStr">
        <is>
          <t>Late</t>
        </is>
      </c>
      <c r="D1434" s="85" t="n">
        <v>141</v>
      </c>
      <c r="E1434" s="85" t="n">
        <v>132</v>
      </c>
      <c r="F1434" s="85" t="n">
        <v>352</v>
      </c>
      <c r="G1434" s="85" t="n">
        <v>348</v>
      </c>
      <c r="H1434" s="86" t="n">
        <v>12.6</v>
      </c>
      <c r="I1434" s="85" t="n">
        <v>147</v>
      </c>
      <c r="J1434" s="87" t="n">
        <v>488.55</v>
      </c>
      <c r="K1434" s="88" t="n">
        <v>0</v>
      </c>
      <c r="L1434" s="84" t="n"/>
    </row>
    <row r="1435">
      <c r="A1435" s="83" t="n">
        <v>45846</v>
      </c>
      <c r="B1435" s="84" t="inlineStr">
        <is>
          <t>Production</t>
        </is>
      </c>
      <c r="C1435" s="84" t="inlineStr">
        <is>
          <t>Night</t>
        </is>
      </c>
      <c r="D1435" s="85" t="n">
        <v>88</v>
      </c>
      <c r="E1435" s="85" t="n">
        <v>86</v>
      </c>
      <c r="F1435" s="85" t="n">
        <v>246</v>
      </c>
      <c r="G1435" s="85" t="n">
        <v>241</v>
      </c>
      <c r="H1435" s="86" t="n">
        <v>7.7</v>
      </c>
      <c r="I1435" s="85" t="n">
        <v>93</v>
      </c>
      <c r="J1435" s="87" t="n">
        <v>299.75</v>
      </c>
      <c r="K1435" s="88" t="n">
        <v>0</v>
      </c>
      <c r="L1435" s="84" t="n"/>
    </row>
    <row r="1436">
      <c r="A1436" s="83" t="n">
        <v>45847</v>
      </c>
      <c r="B1436" s="84" t="inlineStr">
        <is>
          <t>Warehouse A</t>
        </is>
      </c>
      <c r="C1436" s="84" t="inlineStr">
        <is>
          <t>Early</t>
        </is>
      </c>
      <c r="D1436" s="85" t="n">
        <v>179</v>
      </c>
      <c r="E1436" s="85" t="n">
        <v>172</v>
      </c>
      <c r="F1436" s="85" t="n">
        <v>480</v>
      </c>
      <c r="G1436" s="85" t="n">
        <v>471</v>
      </c>
      <c r="H1436" s="86" t="n">
        <v>15.2</v>
      </c>
      <c r="I1436" s="85" t="n">
        <v>191</v>
      </c>
      <c r="J1436" s="87" t="n">
        <v>595.15</v>
      </c>
      <c r="K1436" s="88" t="n">
        <v>0</v>
      </c>
      <c r="L1436" s="84" t="n"/>
    </row>
    <row r="1437">
      <c r="A1437" s="83" t="n">
        <v>45847</v>
      </c>
      <c r="B1437" s="84" t="inlineStr">
        <is>
          <t>Warehouse B</t>
        </is>
      </c>
      <c r="C1437" s="84" t="inlineStr">
        <is>
          <t>Late</t>
        </is>
      </c>
      <c r="D1437" s="85" t="n">
        <v>157</v>
      </c>
      <c r="E1437" s="85" t="n">
        <v>149</v>
      </c>
      <c r="F1437" s="85" t="n">
        <v>391</v>
      </c>
      <c r="G1437" s="85" t="n">
        <v>385</v>
      </c>
      <c r="H1437" s="86" t="n">
        <v>14</v>
      </c>
      <c r="I1437" s="85" t="n">
        <v>143</v>
      </c>
      <c r="J1437" s="87" t="n">
        <v>543.05</v>
      </c>
      <c r="K1437" s="88" t="n">
        <v>1</v>
      </c>
      <c r="L1437" s="84" t="n"/>
    </row>
    <row r="1438">
      <c r="A1438" s="83" t="n">
        <v>45847</v>
      </c>
      <c r="B1438" s="84" t="inlineStr">
        <is>
          <t>Production</t>
        </is>
      </c>
      <c r="C1438" s="84" t="inlineStr">
        <is>
          <t>Night</t>
        </is>
      </c>
      <c r="D1438" s="85" t="n">
        <v>99</v>
      </c>
      <c r="E1438" s="85" t="n">
        <v>98</v>
      </c>
      <c r="F1438" s="85" t="n">
        <v>262</v>
      </c>
      <c r="G1438" s="85" t="n">
        <v>259</v>
      </c>
      <c r="H1438" s="86" t="n">
        <v>8.9</v>
      </c>
      <c r="I1438" s="85" t="n">
        <v>90</v>
      </c>
      <c r="J1438" s="87" t="n">
        <v>344.7</v>
      </c>
      <c r="K1438" s="88" t="n">
        <v>0</v>
      </c>
      <c r="L1438" s="84" t="n"/>
    </row>
    <row r="1439">
      <c r="A1439" s="83" t="n">
        <v>45848</v>
      </c>
      <c r="B1439" s="84" t="inlineStr">
        <is>
          <t>Warehouse A</t>
        </is>
      </c>
      <c r="C1439" s="84" t="inlineStr">
        <is>
          <t>Early</t>
        </is>
      </c>
      <c r="D1439" s="85" t="n">
        <v>187</v>
      </c>
      <c r="E1439" s="85" t="n">
        <v>179</v>
      </c>
      <c r="F1439" s="85" t="n">
        <v>466</v>
      </c>
      <c r="G1439" s="85" t="n">
        <v>464</v>
      </c>
      <c r="H1439" s="86" t="n">
        <v>16.3</v>
      </c>
      <c r="I1439" s="85" t="n">
        <v>191</v>
      </c>
      <c r="J1439" s="87" t="n">
        <v>635</v>
      </c>
      <c r="K1439" s="88" t="n">
        <v>0</v>
      </c>
      <c r="L1439" s="84" t="n"/>
    </row>
    <row r="1440">
      <c r="A1440" s="83" t="n">
        <v>45848</v>
      </c>
      <c r="B1440" s="84" t="inlineStr">
        <is>
          <t>Warehouse B</t>
        </is>
      </c>
      <c r="C1440" s="84" t="inlineStr">
        <is>
          <t>Late</t>
        </is>
      </c>
      <c r="D1440" s="85" t="n">
        <v>143</v>
      </c>
      <c r="E1440" s="85" t="n">
        <v>137</v>
      </c>
      <c r="F1440" s="85" t="n">
        <v>359</v>
      </c>
      <c r="G1440" s="85" t="n">
        <v>354</v>
      </c>
      <c r="H1440" s="86" t="n">
        <v>12.5</v>
      </c>
      <c r="I1440" s="85" t="n">
        <v>143</v>
      </c>
      <c r="J1440" s="87" t="n">
        <v>486.7</v>
      </c>
      <c r="K1440" s="88" t="n">
        <v>0</v>
      </c>
      <c r="L1440" s="84" t="n"/>
    </row>
    <row r="1441">
      <c r="A1441" s="83" t="n">
        <v>45848</v>
      </c>
      <c r="B1441" s="84" t="inlineStr">
        <is>
          <t>Production</t>
        </is>
      </c>
      <c r="C1441" s="84" t="inlineStr">
        <is>
          <t>Night</t>
        </is>
      </c>
      <c r="D1441" s="85" t="n">
        <v>89</v>
      </c>
      <c r="E1441" s="85" t="n">
        <v>86</v>
      </c>
      <c r="F1441" s="85" t="n">
        <v>215</v>
      </c>
      <c r="G1441" s="85" t="n">
        <v>213</v>
      </c>
      <c r="H1441" s="86" t="n">
        <v>8</v>
      </c>
      <c r="I1441" s="85" t="n">
        <v>90</v>
      </c>
      <c r="J1441" s="87" t="n">
        <v>309.85</v>
      </c>
      <c r="K1441" s="88" t="n">
        <v>0</v>
      </c>
      <c r="L1441" s="84" t="n"/>
    </row>
    <row r="1442">
      <c r="A1442" s="83" t="n">
        <v>45849</v>
      </c>
      <c r="B1442" s="84" t="inlineStr">
        <is>
          <t>Warehouse A</t>
        </is>
      </c>
      <c r="C1442" s="84" t="inlineStr">
        <is>
          <t>Early</t>
        </is>
      </c>
      <c r="D1442" s="85" t="n">
        <v>187</v>
      </c>
      <c r="E1442" s="85" t="n">
        <v>174</v>
      </c>
      <c r="F1442" s="85" t="n">
        <v>456</v>
      </c>
      <c r="G1442" s="85" t="n">
        <v>452</v>
      </c>
      <c r="H1442" s="86" t="n">
        <v>16.6</v>
      </c>
      <c r="I1442" s="85" t="n">
        <v>198</v>
      </c>
      <c r="J1442" s="87" t="n">
        <v>644.45</v>
      </c>
      <c r="K1442" s="88" t="n">
        <v>0</v>
      </c>
      <c r="L1442" s="84" t="n"/>
    </row>
    <row r="1443">
      <c r="A1443" s="83" t="n">
        <v>45849</v>
      </c>
      <c r="B1443" s="84" t="inlineStr">
        <is>
          <t>Warehouse B</t>
        </is>
      </c>
      <c r="C1443" s="84" t="inlineStr">
        <is>
          <t>Late</t>
        </is>
      </c>
      <c r="D1443" s="85" t="n">
        <v>145</v>
      </c>
      <c r="E1443" s="85" t="n">
        <v>140</v>
      </c>
      <c r="F1443" s="85" t="n">
        <v>349</v>
      </c>
      <c r="G1443" s="85" t="n">
        <v>346</v>
      </c>
      <c r="H1443" s="86" t="n">
        <v>12.2</v>
      </c>
      <c r="I1443" s="85" t="n">
        <v>149</v>
      </c>
      <c r="J1443" s="87" t="n">
        <v>478.55</v>
      </c>
      <c r="K1443" s="88" t="n">
        <v>0</v>
      </c>
      <c r="L1443" s="84" t="n"/>
    </row>
    <row r="1444">
      <c r="A1444" s="83" t="n">
        <v>45849</v>
      </c>
      <c r="B1444" s="84" t="inlineStr">
        <is>
          <t>Production</t>
        </is>
      </c>
      <c r="C1444" s="84" t="inlineStr">
        <is>
          <t>Night</t>
        </is>
      </c>
      <c r="D1444" s="85" t="n">
        <v>90</v>
      </c>
      <c r="E1444" s="85" t="n">
        <v>87</v>
      </c>
      <c r="F1444" s="85" t="n">
        <v>244</v>
      </c>
      <c r="G1444" s="85" t="n">
        <v>240</v>
      </c>
      <c r="H1444" s="86" t="n">
        <v>7.6</v>
      </c>
      <c r="I1444" s="85" t="n">
        <v>94</v>
      </c>
      <c r="J1444" s="87" t="n">
        <v>297.9</v>
      </c>
      <c r="K1444" s="88" t="n">
        <v>0</v>
      </c>
      <c r="L1444" s="84" t="n"/>
    </row>
    <row r="1445">
      <c r="A1445" s="83" t="n">
        <v>45850</v>
      </c>
      <c r="B1445" s="84" t="inlineStr">
        <is>
          <t>Warehouse A</t>
        </is>
      </c>
      <c r="C1445" s="84" t="inlineStr">
        <is>
          <t>Early</t>
        </is>
      </c>
      <c r="D1445" s="85" t="n">
        <v>141</v>
      </c>
      <c r="E1445" s="85" t="n">
        <v>137</v>
      </c>
      <c r="F1445" s="85" t="n">
        <v>388</v>
      </c>
      <c r="G1445" s="85" t="n">
        <v>386</v>
      </c>
      <c r="H1445" s="86" t="n">
        <v>12.6</v>
      </c>
      <c r="I1445" s="85" t="n">
        <v>137</v>
      </c>
      <c r="J1445" s="87" t="n">
        <v>488.55</v>
      </c>
      <c r="K1445" s="88" t="n">
        <v>0</v>
      </c>
      <c r="L1445" s="84" t="n"/>
    </row>
    <row r="1446">
      <c r="A1446" s="83" t="n">
        <v>45850</v>
      </c>
      <c r="B1446" s="84" t="inlineStr">
        <is>
          <t>Warehouse B</t>
        </is>
      </c>
      <c r="C1446" s="84" t="inlineStr">
        <is>
          <t>Late</t>
        </is>
      </c>
      <c r="D1446" s="85" t="n">
        <v>95</v>
      </c>
      <c r="E1446" s="85" t="n">
        <v>89</v>
      </c>
      <c r="F1446" s="85" t="n">
        <v>253</v>
      </c>
      <c r="G1446" s="85" t="n">
        <v>249</v>
      </c>
      <c r="H1446" s="86" t="n">
        <v>8.4</v>
      </c>
      <c r="I1446" s="85" t="n">
        <v>103</v>
      </c>
      <c r="J1446" s="87" t="n">
        <v>326.35</v>
      </c>
      <c r="K1446" s="88" t="n">
        <v>0</v>
      </c>
      <c r="L1446" s="84" t="n"/>
    </row>
    <row r="1447">
      <c r="A1447" s="83" t="n">
        <v>45850</v>
      </c>
      <c r="B1447" s="84" t="inlineStr">
        <is>
          <t>Production</t>
        </is>
      </c>
      <c r="C1447" s="84" t="inlineStr">
        <is>
          <t>Night</t>
        </is>
      </c>
      <c r="D1447" s="85" t="n">
        <v>70</v>
      </c>
      <c r="E1447" s="85" t="n">
        <v>69</v>
      </c>
      <c r="F1447" s="85" t="n">
        <v>178</v>
      </c>
      <c r="G1447" s="85" t="n">
        <v>177</v>
      </c>
      <c r="H1447" s="86" t="n">
        <v>5.8</v>
      </c>
      <c r="I1447" s="85" t="n">
        <v>65</v>
      </c>
      <c r="J1447" s="87" t="n">
        <v>228.2</v>
      </c>
      <c r="K1447" s="88" t="n">
        <v>0</v>
      </c>
      <c r="L1447" s="84" t="n"/>
    </row>
    <row r="1448">
      <c r="A1448" s="83" t="n">
        <v>45852</v>
      </c>
      <c r="B1448" s="84" t="inlineStr">
        <is>
          <t>Warehouse A</t>
        </is>
      </c>
      <c r="C1448" s="84" t="inlineStr">
        <is>
          <t>Early</t>
        </is>
      </c>
      <c r="D1448" s="85" t="n">
        <v>194</v>
      </c>
      <c r="E1448" s="85" t="n">
        <v>188</v>
      </c>
      <c r="F1448" s="85" t="n">
        <v>480</v>
      </c>
      <c r="G1448" s="85" t="n">
        <v>474</v>
      </c>
      <c r="H1448" s="86" t="n">
        <v>16.4</v>
      </c>
      <c r="I1448" s="85" t="n">
        <v>206</v>
      </c>
      <c r="J1448" s="87" t="n">
        <v>642.7</v>
      </c>
      <c r="K1448" s="88" t="n">
        <v>0</v>
      </c>
      <c r="L1448" s="84" t="n"/>
    </row>
    <row r="1449">
      <c r="A1449" s="83" t="n">
        <v>45852</v>
      </c>
      <c r="B1449" s="84" t="inlineStr">
        <is>
          <t>Warehouse B</t>
        </is>
      </c>
      <c r="C1449" s="84" t="inlineStr">
        <is>
          <t>Late</t>
        </is>
      </c>
      <c r="D1449" s="85" t="n">
        <v>166</v>
      </c>
      <c r="E1449" s="85" t="n">
        <v>165</v>
      </c>
      <c r="F1449" s="85" t="n">
        <v>463</v>
      </c>
      <c r="G1449" s="85" t="n">
        <v>454</v>
      </c>
      <c r="H1449" s="86" t="n">
        <v>13.4</v>
      </c>
      <c r="I1449" s="85" t="n">
        <v>154</v>
      </c>
      <c r="J1449" s="87" t="n">
        <v>530</v>
      </c>
      <c r="K1449" s="88" t="n">
        <v>0</v>
      </c>
      <c r="L1449" s="84" t="n"/>
    </row>
    <row r="1450">
      <c r="A1450" s="83" t="n">
        <v>45852</v>
      </c>
      <c r="B1450" s="84" t="inlineStr">
        <is>
          <t>Production</t>
        </is>
      </c>
      <c r="C1450" s="84" t="inlineStr">
        <is>
          <t>Night</t>
        </is>
      </c>
      <c r="D1450" s="85" t="n">
        <v>101</v>
      </c>
      <c r="E1450" s="85" t="n">
        <v>98</v>
      </c>
      <c r="F1450" s="85" t="n">
        <v>259</v>
      </c>
      <c r="G1450" s="85" t="n">
        <v>256</v>
      </c>
      <c r="H1450" s="86" t="n">
        <v>8.1</v>
      </c>
      <c r="I1450" s="85" t="n">
        <v>97</v>
      </c>
      <c r="J1450" s="87" t="n">
        <v>320.8</v>
      </c>
      <c r="K1450" s="88" t="n">
        <v>0</v>
      </c>
      <c r="L1450" s="84" t="n"/>
    </row>
    <row r="1451">
      <c r="A1451" s="83" t="n">
        <v>45853</v>
      </c>
      <c r="B1451" s="84" t="inlineStr">
        <is>
          <t>Warehouse A</t>
        </is>
      </c>
      <c r="C1451" s="84" t="inlineStr">
        <is>
          <t>Early</t>
        </is>
      </c>
      <c r="D1451" s="85" t="n">
        <v>178</v>
      </c>
      <c r="E1451" s="85" t="n">
        <v>168</v>
      </c>
      <c r="F1451" s="85" t="n">
        <v>436</v>
      </c>
      <c r="G1451" s="85" t="n">
        <v>429</v>
      </c>
      <c r="H1451" s="86" t="n">
        <v>16.1</v>
      </c>
      <c r="I1451" s="85" t="n">
        <v>196</v>
      </c>
      <c r="J1451" s="87" t="n">
        <v>622.85</v>
      </c>
      <c r="K1451" s="88" t="n">
        <v>0</v>
      </c>
      <c r="L1451" s="84" t="n"/>
    </row>
    <row r="1452">
      <c r="A1452" s="83" t="n">
        <v>45853</v>
      </c>
      <c r="B1452" s="84" t="inlineStr">
        <is>
          <t>Warehouse B</t>
        </is>
      </c>
      <c r="C1452" s="84" t="inlineStr">
        <is>
          <t>Late</t>
        </is>
      </c>
      <c r="D1452" s="85" t="n">
        <v>156</v>
      </c>
      <c r="E1452" s="85" t="n">
        <v>149</v>
      </c>
      <c r="F1452" s="85" t="n">
        <v>399</v>
      </c>
      <c r="G1452" s="85" t="n">
        <v>392</v>
      </c>
      <c r="H1452" s="86" t="n">
        <v>12.9</v>
      </c>
      <c r="I1452" s="85" t="n">
        <v>147</v>
      </c>
      <c r="J1452" s="87" t="n">
        <v>507.75</v>
      </c>
      <c r="K1452" s="88" t="n">
        <v>0</v>
      </c>
      <c r="L1452" s="84" t="n"/>
    </row>
    <row r="1453">
      <c r="A1453" s="83" t="n">
        <v>45853</v>
      </c>
      <c r="B1453" s="84" t="inlineStr">
        <is>
          <t>Production</t>
        </is>
      </c>
      <c r="C1453" s="84" t="inlineStr">
        <is>
          <t>Night</t>
        </is>
      </c>
      <c r="D1453" s="85" t="n">
        <v>101</v>
      </c>
      <c r="E1453" s="85" t="n">
        <v>99</v>
      </c>
      <c r="F1453" s="85" t="n">
        <v>258</v>
      </c>
      <c r="G1453" s="85" t="n">
        <v>257</v>
      </c>
      <c r="H1453" s="86" t="n">
        <v>8.300000000000001</v>
      </c>
      <c r="I1453" s="85" t="n">
        <v>93</v>
      </c>
      <c r="J1453" s="87" t="n">
        <v>327.1</v>
      </c>
      <c r="K1453" s="88" t="n">
        <v>0</v>
      </c>
      <c r="L1453" s="84" t="n"/>
    </row>
    <row r="1454">
      <c r="A1454" s="83" t="n">
        <v>45854</v>
      </c>
      <c r="B1454" s="84" t="inlineStr">
        <is>
          <t>Warehouse A</t>
        </is>
      </c>
      <c r="C1454" s="84" t="inlineStr">
        <is>
          <t>Early</t>
        </is>
      </c>
      <c r="D1454" s="85" t="n">
        <v>182</v>
      </c>
      <c r="E1454" s="85" t="n">
        <v>177</v>
      </c>
      <c r="F1454" s="85" t="n">
        <v>453</v>
      </c>
      <c r="G1454" s="85" t="n">
        <v>449</v>
      </c>
      <c r="H1454" s="86" t="n">
        <v>15.1</v>
      </c>
      <c r="I1454" s="85" t="n">
        <v>191</v>
      </c>
      <c r="J1454" s="87" t="n">
        <v>593.95</v>
      </c>
      <c r="K1454" s="88" t="n">
        <v>0</v>
      </c>
      <c r="L1454" s="84" t="n"/>
    </row>
    <row r="1455">
      <c r="A1455" s="83" t="n">
        <v>45854</v>
      </c>
      <c r="B1455" s="84" t="inlineStr">
        <is>
          <t>Warehouse B</t>
        </is>
      </c>
      <c r="C1455" s="84" t="inlineStr">
        <is>
          <t>Late</t>
        </is>
      </c>
      <c r="D1455" s="85" t="n">
        <v>151</v>
      </c>
      <c r="E1455" s="85" t="n">
        <v>142</v>
      </c>
      <c r="F1455" s="85" t="n">
        <v>394</v>
      </c>
      <c r="G1455" s="85" t="n">
        <v>391</v>
      </c>
      <c r="H1455" s="86" t="n">
        <v>13.2</v>
      </c>
      <c r="I1455" s="85" t="n">
        <v>143</v>
      </c>
      <c r="J1455" s="87" t="n">
        <v>513.95</v>
      </c>
      <c r="K1455" s="88" t="n">
        <v>0</v>
      </c>
      <c r="L1455" s="84" t="n"/>
    </row>
    <row r="1456">
      <c r="A1456" s="83" t="n">
        <v>45854</v>
      </c>
      <c r="B1456" s="84" t="inlineStr">
        <is>
          <t>Production</t>
        </is>
      </c>
      <c r="C1456" s="84" t="inlineStr">
        <is>
          <t>Night</t>
        </is>
      </c>
      <c r="D1456" s="85" t="n">
        <v>94</v>
      </c>
      <c r="E1456" s="85" t="n">
        <v>90</v>
      </c>
      <c r="F1456" s="85" t="n">
        <v>227</v>
      </c>
      <c r="G1456" s="85" t="n">
        <v>224</v>
      </c>
      <c r="H1456" s="86" t="n">
        <v>8.300000000000001</v>
      </c>
      <c r="I1456" s="85" t="n">
        <v>90</v>
      </c>
      <c r="J1456" s="87" t="n">
        <v>322.55</v>
      </c>
      <c r="K1456" s="88" t="n">
        <v>1</v>
      </c>
      <c r="L1456" s="84" t="n"/>
    </row>
    <row r="1457">
      <c r="A1457" s="83" t="n">
        <v>45855</v>
      </c>
      <c r="B1457" s="84" t="inlineStr">
        <is>
          <t>Warehouse A</t>
        </is>
      </c>
      <c r="C1457" s="84" t="inlineStr">
        <is>
          <t>Early</t>
        </is>
      </c>
      <c r="D1457" s="85" t="n">
        <v>177</v>
      </c>
      <c r="E1457" s="85" t="n">
        <v>176</v>
      </c>
      <c r="F1457" s="85" t="n">
        <v>444</v>
      </c>
      <c r="G1457" s="85" t="n">
        <v>436</v>
      </c>
      <c r="H1457" s="86" t="n">
        <v>14.5</v>
      </c>
      <c r="I1457" s="85" t="n">
        <v>191</v>
      </c>
      <c r="J1457" s="87" t="n">
        <v>571.8</v>
      </c>
      <c r="K1457" s="88" t="n">
        <v>0</v>
      </c>
      <c r="L1457" s="84" t="n"/>
    </row>
    <row r="1458">
      <c r="A1458" s="83" t="n">
        <v>45855</v>
      </c>
      <c r="B1458" s="84" t="inlineStr">
        <is>
          <t>Warehouse B</t>
        </is>
      </c>
      <c r="C1458" s="84" t="inlineStr">
        <is>
          <t>Late</t>
        </is>
      </c>
      <c r="D1458" s="85" t="n">
        <v>136</v>
      </c>
      <c r="E1458" s="85" t="n">
        <v>133</v>
      </c>
      <c r="F1458" s="85" t="n">
        <v>326</v>
      </c>
      <c r="G1458" s="85" t="n">
        <v>321</v>
      </c>
      <c r="H1458" s="86" t="n">
        <v>11.8</v>
      </c>
      <c r="I1458" s="85" t="n">
        <v>143</v>
      </c>
      <c r="J1458" s="87" t="n">
        <v>460.1</v>
      </c>
      <c r="K1458" s="88" t="n">
        <v>0</v>
      </c>
      <c r="L1458" s="84" t="n"/>
    </row>
    <row r="1459">
      <c r="A1459" s="83" t="n">
        <v>45855</v>
      </c>
      <c r="B1459" s="84" t="inlineStr">
        <is>
          <t>Production</t>
        </is>
      </c>
      <c r="C1459" s="84" t="inlineStr">
        <is>
          <t>Night</t>
        </is>
      </c>
      <c r="D1459" s="85" t="n">
        <v>88</v>
      </c>
      <c r="E1459" s="85" t="n">
        <v>87</v>
      </c>
      <c r="F1459" s="85" t="n">
        <v>231</v>
      </c>
      <c r="G1459" s="85" t="n">
        <v>229</v>
      </c>
      <c r="H1459" s="86" t="n">
        <v>7.3</v>
      </c>
      <c r="I1459" s="85" t="n">
        <v>90</v>
      </c>
      <c r="J1459" s="87" t="n">
        <v>287.15</v>
      </c>
      <c r="K1459" s="88" t="n">
        <v>0</v>
      </c>
      <c r="L1459" s="84" t="n"/>
    </row>
    <row r="1460">
      <c r="A1460" s="83" t="n">
        <v>45856</v>
      </c>
      <c r="B1460" s="84" t="inlineStr">
        <is>
          <t>Warehouse A</t>
        </is>
      </c>
      <c r="C1460" s="84" t="inlineStr">
        <is>
          <t>Early</t>
        </is>
      </c>
      <c r="D1460" s="85" t="n">
        <v>203</v>
      </c>
      <c r="E1460" s="85" t="n">
        <v>196</v>
      </c>
      <c r="F1460" s="85" t="n">
        <v>553</v>
      </c>
      <c r="G1460" s="85" t="n">
        <v>548</v>
      </c>
      <c r="H1460" s="86" t="n">
        <v>16.5</v>
      </c>
      <c r="I1460" s="85" t="n">
        <v>198</v>
      </c>
      <c r="J1460" s="87" t="n">
        <v>651.7</v>
      </c>
      <c r="K1460" s="88" t="n">
        <v>0</v>
      </c>
      <c r="L1460" s="84" t="n"/>
    </row>
    <row r="1461">
      <c r="A1461" s="83" t="n">
        <v>45856</v>
      </c>
      <c r="B1461" s="84" t="inlineStr">
        <is>
          <t>Warehouse B</t>
        </is>
      </c>
      <c r="C1461" s="84" t="inlineStr">
        <is>
          <t>Late</t>
        </is>
      </c>
      <c r="D1461" s="85" t="n">
        <v>163</v>
      </c>
      <c r="E1461" s="85" t="n">
        <v>161</v>
      </c>
      <c r="F1461" s="85" t="n">
        <v>426</v>
      </c>
      <c r="G1461" s="85" t="n">
        <v>426</v>
      </c>
      <c r="H1461" s="86" t="n">
        <v>13</v>
      </c>
      <c r="I1461" s="85" t="n">
        <v>149</v>
      </c>
      <c r="J1461" s="87" t="n">
        <v>515.45</v>
      </c>
      <c r="K1461" s="88" t="n">
        <v>0</v>
      </c>
      <c r="L1461" s="84" t="n"/>
    </row>
    <row r="1462">
      <c r="A1462" s="83" t="n">
        <v>45856</v>
      </c>
      <c r="B1462" s="84" t="inlineStr">
        <is>
          <t>Production</t>
        </is>
      </c>
      <c r="C1462" s="84" t="inlineStr">
        <is>
          <t>Night</t>
        </is>
      </c>
      <c r="D1462" s="85" t="n">
        <v>99</v>
      </c>
      <c r="E1462" s="85" t="n">
        <v>98</v>
      </c>
      <c r="F1462" s="85" t="n">
        <v>253</v>
      </c>
      <c r="G1462" s="85" t="n">
        <v>252</v>
      </c>
      <c r="H1462" s="86" t="n">
        <v>8.199999999999999</v>
      </c>
      <c r="I1462" s="85" t="n">
        <v>94</v>
      </c>
      <c r="J1462" s="87" t="n">
        <v>322.65</v>
      </c>
      <c r="K1462" s="88" t="n">
        <v>0</v>
      </c>
      <c r="L1462" s="84" t="n"/>
    </row>
    <row r="1463">
      <c r="A1463" s="83" t="n">
        <v>45857</v>
      </c>
      <c r="B1463" s="84" t="inlineStr">
        <is>
          <t>Warehouse A</t>
        </is>
      </c>
      <c r="C1463" s="84" t="inlineStr">
        <is>
          <t>Early</t>
        </is>
      </c>
      <c r="D1463" s="85" t="n">
        <v>141</v>
      </c>
      <c r="E1463" s="85" t="n">
        <v>132</v>
      </c>
      <c r="F1463" s="85" t="n">
        <v>351</v>
      </c>
      <c r="G1463" s="85" t="n">
        <v>346</v>
      </c>
      <c r="H1463" s="86" t="n">
        <v>12.4</v>
      </c>
      <c r="I1463" s="85" t="n">
        <v>137</v>
      </c>
      <c r="J1463" s="87" t="n">
        <v>482.25</v>
      </c>
      <c r="K1463" s="88" t="n">
        <v>0</v>
      </c>
      <c r="L1463" s="84" t="n"/>
    </row>
    <row r="1464">
      <c r="A1464" s="83" t="n">
        <v>45857</v>
      </c>
      <c r="B1464" s="84" t="inlineStr">
        <is>
          <t>Warehouse B</t>
        </is>
      </c>
      <c r="C1464" s="84" t="inlineStr">
        <is>
          <t>Late</t>
        </is>
      </c>
      <c r="D1464" s="85" t="n">
        <v>109</v>
      </c>
      <c r="E1464" s="85" t="n">
        <v>106</v>
      </c>
      <c r="F1464" s="85" t="n">
        <v>272</v>
      </c>
      <c r="G1464" s="85" t="n">
        <v>268</v>
      </c>
      <c r="H1464" s="86" t="n">
        <v>9</v>
      </c>
      <c r="I1464" s="85" t="n">
        <v>103</v>
      </c>
      <c r="J1464" s="87" t="n">
        <v>354.35</v>
      </c>
      <c r="K1464" s="88" t="n">
        <v>0</v>
      </c>
      <c r="L1464" s="84" t="n"/>
    </row>
    <row r="1465">
      <c r="A1465" s="83" t="n">
        <v>45857</v>
      </c>
      <c r="B1465" s="84" t="inlineStr">
        <is>
          <t>Production</t>
        </is>
      </c>
      <c r="C1465" s="84" t="inlineStr">
        <is>
          <t>Night</t>
        </is>
      </c>
      <c r="D1465" s="85" t="n">
        <v>70</v>
      </c>
      <c r="E1465" s="85" t="n">
        <v>68</v>
      </c>
      <c r="F1465" s="85" t="n">
        <v>173</v>
      </c>
      <c r="G1465" s="85" t="n">
        <v>171</v>
      </c>
      <c r="H1465" s="86" t="n">
        <v>5.7</v>
      </c>
      <c r="I1465" s="85" t="n">
        <v>65</v>
      </c>
      <c r="J1465" s="87" t="n">
        <v>225.05</v>
      </c>
      <c r="K1465" s="88" t="n">
        <v>0</v>
      </c>
      <c r="L1465" s="84" t="n"/>
    </row>
    <row r="1466">
      <c r="A1466" s="83" t="n">
        <v>45859</v>
      </c>
      <c r="B1466" s="84" t="inlineStr">
        <is>
          <t>Warehouse A</t>
        </is>
      </c>
      <c r="C1466" s="84" t="inlineStr">
        <is>
          <t>Early</t>
        </is>
      </c>
      <c r="D1466" s="85" t="n">
        <v>206</v>
      </c>
      <c r="E1466" s="85" t="n">
        <v>199</v>
      </c>
      <c r="F1466" s="85" t="n">
        <v>496</v>
      </c>
      <c r="G1466" s="85" t="n">
        <v>487</v>
      </c>
      <c r="H1466" s="86" t="n">
        <v>18.3</v>
      </c>
      <c r="I1466" s="85" t="n">
        <v>206</v>
      </c>
      <c r="J1466" s="87" t="n">
        <v>710.35</v>
      </c>
      <c r="K1466" s="88" t="n">
        <v>0</v>
      </c>
      <c r="L1466" s="84" t="n"/>
    </row>
    <row r="1467">
      <c r="A1467" s="83" t="n">
        <v>45859</v>
      </c>
      <c r="B1467" s="84" t="inlineStr">
        <is>
          <t>Warehouse B</t>
        </is>
      </c>
      <c r="C1467" s="84" t="inlineStr">
        <is>
          <t>Late</t>
        </is>
      </c>
      <c r="D1467" s="85" t="n">
        <v>151</v>
      </c>
      <c r="E1467" s="85" t="n">
        <v>145</v>
      </c>
      <c r="F1467" s="85" t="n">
        <v>367</v>
      </c>
      <c r="G1467" s="85" t="n">
        <v>363</v>
      </c>
      <c r="H1467" s="86" t="n">
        <v>13.3</v>
      </c>
      <c r="I1467" s="85" t="n">
        <v>155</v>
      </c>
      <c r="J1467" s="87" t="n">
        <v>517.1</v>
      </c>
      <c r="K1467" s="88" t="n">
        <v>0</v>
      </c>
      <c r="L1467" s="84" t="n"/>
    </row>
    <row r="1468">
      <c r="A1468" s="83" t="n">
        <v>45859</v>
      </c>
      <c r="B1468" s="84" t="inlineStr">
        <is>
          <t>Production</t>
        </is>
      </c>
      <c r="C1468" s="84" t="inlineStr">
        <is>
          <t>Night</t>
        </is>
      </c>
      <c r="D1468" s="85" t="n">
        <v>106</v>
      </c>
      <c r="E1468" s="85" t="n">
        <v>105</v>
      </c>
      <c r="F1468" s="85" t="n">
        <v>285</v>
      </c>
      <c r="G1468" s="85" t="n">
        <v>283</v>
      </c>
      <c r="H1468" s="86" t="n">
        <v>8.6</v>
      </c>
      <c r="I1468" s="85" t="n">
        <v>97</v>
      </c>
      <c r="J1468" s="87" t="n">
        <v>339.8</v>
      </c>
      <c r="K1468" s="88" t="n">
        <v>0</v>
      </c>
      <c r="L1468" s="84" t="n"/>
    </row>
    <row r="1469">
      <c r="A1469" s="83" t="n">
        <v>45860</v>
      </c>
      <c r="B1469" s="84" t="inlineStr">
        <is>
          <t>Warehouse A</t>
        </is>
      </c>
      <c r="C1469" s="84" t="inlineStr">
        <is>
          <t>Early</t>
        </is>
      </c>
      <c r="D1469" s="85" t="n">
        <v>192</v>
      </c>
      <c r="E1469" s="85" t="n">
        <v>191</v>
      </c>
      <c r="F1469" s="85" t="n">
        <v>519</v>
      </c>
      <c r="G1469" s="85" t="n">
        <v>514</v>
      </c>
      <c r="H1469" s="86" t="n">
        <v>16</v>
      </c>
      <c r="I1469" s="85" t="n">
        <v>197</v>
      </c>
      <c r="J1469" s="87" t="n">
        <v>628.8</v>
      </c>
      <c r="K1469" s="88" t="n">
        <v>0</v>
      </c>
      <c r="L1469" s="84" t="n"/>
    </row>
    <row r="1470">
      <c r="A1470" s="83" t="n">
        <v>45860</v>
      </c>
      <c r="B1470" s="84" t="inlineStr">
        <is>
          <t>Warehouse B</t>
        </is>
      </c>
      <c r="C1470" s="84" t="inlineStr">
        <is>
          <t>Late</t>
        </is>
      </c>
      <c r="D1470" s="85" t="n">
        <v>140</v>
      </c>
      <c r="E1470" s="85" t="n">
        <v>137</v>
      </c>
      <c r="F1470" s="85" t="n">
        <v>371</v>
      </c>
      <c r="G1470" s="85" t="n">
        <v>367</v>
      </c>
      <c r="H1470" s="86" t="n">
        <v>12.7</v>
      </c>
      <c r="I1470" s="85" t="n">
        <v>147</v>
      </c>
      <c r="J1470" s="87" t="n">
        <v>491.05</v>
      </c>
      <c r="K1470" s="88" t="n">
        <v>0</v>
      </c>
      <c r="L1470" s="84" t="n"/>
    </row>
    <row r="1471">
      <c r="A1471" s="83" t="n">
        <v>45860</v>
      </c>
      <c r="B1471" s="84" t="inlineStr">
        <is>
          <t>Production</t>
        </is>
      </c>
      <c r="C1471" s="84" t="inlineStr">
        <is>
          <t>Night</t>
        </is>
      </c>
      <c r="D1471" s="85" t="n">
        <v>101</v>
      </c>
      <c r="E1471" s="85" t="n">
        <v>100</v>
      </c>
      <c r="F1471" s="85" t="n">
        <v>256</v>
      </c>
      <c r="G1471" s="85" t="n">
        <v>255</v>
      </c>
      <c r="H1471" s="86" t="n">
        <v>8.300000000000001</v>
      </c>
      <c r="I1471" s="85" t="n">
        <v>93</v>
      </c>
      <c r="J1471" s="87" t="n">
        <v>327.1</v>
      </c>
      <c r="K1471" s="88" t="n">
        <v>0</v>
      </c>
      <c r="L1471" s="84" t="n"/>
    </row>
    <row r="1472">
      <c r="A1472" s="83" t="n">
        <v>45861</v>
      </c>
      <c r="B1472" s="84" t="inlineStr">
        <is>
          <t>Warehouse A</t>
        </is>
      </c>
      <c r="C1472" s="84" t="inlineStr">
        <is>
          <t>Early</t>
        </is>
      </c>
      <c r="D1472" s="85" t="n">
        <v>190</v>
      </c>
      <c r="E1472" s="85" t="n">
        <v>181</v>
      </c>
      <c r="F1472" s="85" t="n">
        <v>468</v>
      </c>
      <c r="G1472" s="85" t="n">
        <v>462</v>
      </c>
      <c r="H1472" s="86" t="n">
        <v>16.5</v>
      </c>
      <c r="I1472" s="85" t="n">
        <v>191</v>
      </c>
      <c r="J1472" s="87" t="n">
        <v>643.25</v>
      </c>
      <c r="K1472" s="88" t="n">
        <v>0</v>
      </c>
      <c r="L1472" s="84" t="n"/>
    </row>
    <row r="1473">
      <c r="A1473" s="83" t="n">
        <v>45861</v>
      </c>
      <c r="B1473" s="84" t="inlineStr">
        <is>
          <t>Warehouse B</t>
        </is>
      </c>
      <c r="C1473" s="84" t="inlineStr">
        <is>
          <t>Late</t>
        </is>
      </c>
      <c r="D1473" s="85" t="n">
        <v>130</v>
      </c>
      <c r="E1473" s="85" t="n">
        <v>125</v>
      </c>
      <c r="F1473" s="85" t="n">
        <v>318</v>
      </c>
      <c r="G1473" s="85" t="n">
        <v>312</v>
      </c>
      <c r="H1473" s="86" t="n">
        <v>10.6</v>
      </c>
      <c r="I1473" s="85" t="n">
        <v>143</v>
      </c>
      <c r="J1473" s="87" t="n">
        <v>418.4</v>
      </c>
      <c r="K1473" s="88" t="n">
        <v>0</v>
      </c>
      <c r="L1473" s="84" t="n"/>
    </row>
    <row r="1474">
      <c r="A1474" s="83" t="n">
        <v>45861</v>
      </c>
      <c r="B1474" s="84" t="inlineStr">
        <is>
          <t>Production</t>
        </is>
      </c>
      <c r="C1474" s="84" t="inlineStr">
        <is>
          <t>Night</t>
        </is>
      </c>
      <c r="D1474" s="85" t="n">
        <v>86</v>
      </c>
      <c r="E1474" s="85" t="n">
        <v>80</v>
      </c>
      <c r="F1474" s="85" t="n">
        <v>211</v>
      </c>
      <c r="G1474" s="85" t="n">
        <v>209</v>
      </c>
      <c r="H1474" s="86" t="n">
        <v>6.9</v>
      </c>
      <c r="I1474" s="85" t="n">
        <v>90</v>
      </c>
      <c r="J1474" s="87" t="n">
        <v>273.25</v>
      </c>
      <c r="K1474" s="88" t="n">
        <v>1</v>
      </c>
      <c r="L1474" s="84" t="n"/>
    </row>
    <row r="1475">
      <c r="A1475" s="83" t="n">
        <v>45862</v>
      </c>
      <c r="B1475" s="84" t="inlineStr">
        <is>
          <t>Warehouse A</t>
        </is>
      </c>
      <c r="C1475" s="84" t="inlineStr">
        <is>
          <t>Early</t>
        </is>
      </c>
      <c r="D1475" s="85" t="n">
        <v>188</v>
      </c>
      <c r="E1475" s="85" t="n">
        <v>185</v>
      </c>
      <c r="F1475" s="85" t="n">
        <v>468</v>
      </c>
      <c r="G1475" s="85" t="n">
        <v>466</v>
      </c>
      <c r="H1475" s="86" t="n">
        <v>15.2</v>
      </c>
      <c r="I1475" s="85" t="n">
        <v>191</v>
      </c>
      <c r="J1475" s="87" t="n">
        <v>601</v>
      </c>
      <c r="K1475" s="88" t="n">
        <v>0</v>
      </c>
      <c r="L1475" s="84" t="n"/>
    </row>
    <row r="1476">
      <c r="A1476" s="83" t="n">
        <v>45862</v>
      </c>
      <c r="B1476" s="84" t="inlineStr">
        <is>
          <t>Warehouse B</t>
        </is>
      </c>
      <c r="C1476" s="84" t="inlineStr">
        <is>
          <t>Late</t>
        </is>
      </c>
      <c r="D1476" s="85" t="n">
        <v>154</v>
      </c>
      <c r="E1476" s="85" t="n">
        <v>150</v>
      </c>
      <c r="F1476" s="85" t="n">
        <v>380</v>
      </c>
      <c r="G1476" s="85" t="n">
        <v>375</v>
      </c>
      <c r="H1476" s="86" t="n">
        <v>13.8</v>
      </c>
      <c r="I1476" s="85" t="n">
        <v>143</v>
      </c>
      <c r="J1476" s="87" t="n">
        <v>534.8</v>
      </c>
      <c r="K1476" s="88" t="n">
        <v>0</v>
      </c>
      <c r="L1476" s="84" t="n"/>
    </row>
    <row r="1477">
      <c r="A1477" s="83" t="n">
        <v>45862</v>
      </c>
      <c r="B1477" s="84" t="inlineStr">
        <is>
          <t>Production</t>
        </is>
      </c>
      <c r="C1477" s="84" t="inlineStr">
        <is>
          <t>Night</t>
        </is>
      </c>
      <c r="D1477" s="85" t="n">
        <v>98</v>
      </c>
      <c r="E1477" s="85" t="n">
        <v>93</v>
      </c>
      <c r="F1477" s="85" t="n">
        <v>240</v>
      </c>
      <c r="G1477" s="85" t="n">
        <v>239</v>
      </c>
      <c r="H1477" s="86" t="n">
        <v>7.9</v>
      </c>
      <c r="I1477" s="85" t="n">
        <v>90</v>
      </c>
      <c r="J1477" s="87" t="n">
        <v>312.55</v>
      </c>
      <c r="K1477" s="88" t="n">
        <v>0</v>
      </c>
      <c r="L1477" s="84" t="n"/>
    </row>
    <row r="1478">
      <c r="A1478" s="83" t="n">
        <v>45863</v>
      </c>
      <c r="B1478" s="84" t="inlineStr">
        <is>
          <t>Warehouse A</t>
        </is>
      </c>
      <c r="C1478" s="84" t="inlineStr">
        <is>
          <t>Early</t>
        </is>
      </c>
      <c r="D1478" s="85" t="n">
        <v>214</v>
      </c>
      <c r="E1478" s="85" t="n">
        <v>205</v>
      </c>
      <c r="F1478" s="85" t="n">
        <v>559</v>
      </c>
      <c r="G1478" s="85" t="n">
        <v>552</v>
      </c>
      <c r="H1478" s="86" t="n">
        <v>17.9</v>
      </c>
      <c r="I1478" s="85" t="n">
        <v>199</v>
      </c>
      <c r="J1478" s="87" t="n">
        <v>702.95</v>
      </c>
      <c r="K1478" s="88" t="n">
        <v>0</v>
      </c>
      <c r="L1478" s="84" t="n"/>
    </row>
    <row r="1479">
      <c r="A1479" s="83" t="n">
        <v>45863</v>
      </c>
      <c r="B1479" s="84" t="inlineStr">
        <is>
          <t>Warehouse B</t>
        </is>
      </c>
      <c r="C1479" s="84" t="inlineStr">
        <is>
          <t>Late</t>
        </is>
      </c>
      <c r="D1479" s="85" t="n">
        <v>139</v>
      </c>
      <c r="E1479" s="85" t="n">
        <v>134</v>
      </c>
      <c r="F1479" s="85" t="n">
        <v>379</v>
      </c>
      <c r="G1479" s="85" t="n">
        <v>373</v>
      </c>
      <c r="H1479" s="86" t="n">
        <v>12</v>
      </c>
      <c r="I1479" s="85" t="n">
        <v>149</v>
      </c>
      <c r="J1479" s="87" t="n">
        <v>468.35</v>
      </c>
      <c r="K1479" s="88" t="n">
        <v>0</v>
      </c>
      <c r="L1479" s="84" t="n"/>
    </row>
    <row r="1480">
      <c r="A1480" s="83" t="n">
        <v>45863</v>
      </c>
      <c r="B1480" s="84" t="inlineStr">
        <is>
          <t>Production</t>
        </is>
      </c>
      <c r="C1480" s="84" t="inlineStr">
        <is>
          <t>Night</t>
        </is>
      </c>
      <c r="D1480" s="85" t="n">
        <v>102</v>
      </c>
      <c r="E1480" s="85" t="n">
        <v>97</v>
      </c>
      <c r="F1480" s="85" t="n">
        <v>278</v>
      </c>
      <c r="G1480" s="85" t="n">
        <v>272</v>
      </c>
      <c r="H1480" s="86" t="n">
        <v>8.4</v>
      </c>
      <c r="I1480" s="85" t="n">
        <v>94</v>
      </c>
      <c r="J1480" s="87" t="n">
        <v>330.9</v>
      </c>
      <c r="K1480" s="88" t="n">
        <v>0</v>
      </c>
      <c r="L1480" s="84" t="n"/>
    </row>
    <row r="1481">
      <c r="A1481" s="83" t="n">
        <v>45864</v>
      </c>
      <c r="B1481" s="84" t="inlineStr">
        <is>
          <t>Warehouse A</t>
        </is>
      </c>
      <c r="C1481" s="84" t="inlineStr">
        <is>
          <t>Early</t>
        </is>
      </c>
      <c r="D1481" s="85" t="n">
        <v>124</v>
      </c>
      <c r="E1481" s="85" t="n">
        <v>121</v>
      </c>
      <c r="F1481" s="85" t="n">
        <v>330</v>
      </c>
      <c r="G1481" s="85" t="n">
        <v>326</v>
      </c>
      <c r="H1481" s="86" t="n">
        <v>10.8</v>
      </c>
      <c r="I1481" s="85" t="n">
        <v>138</v>
      </c>
      <c r="J1481" s="87" t="n">
        <v>420.8</v>
      </c>
      <c r="K1481" s="88" t="n">
        <v>0</v>
      </c>
      <c r="L1481" s="84" t="n"/>
    </row>
    <row r="1482">
      <c r="A1482" s="83" t="n">
        <v>45864</v>
      </c>
      <c r="B1482" s="84" t="inlineStr">
        <is>
          <t>Warehouse B</t>
        </is>
      </c>
      <c r="C1482" s="84" t="inlineStr">
        <is>
          <t>Late</t>
        </is>
      </c>
      <c r="D1482" s="85" t="n">
        <v>108</v>
      </c>
      <c r="E1482" s="85" t="n">
        <v>105</v>
      </c>
      <c r="F1482" s="85" t="n">
        <v>262</v>
      </c>
      <c r="G1482" s="85" t="n">
        <v>258</v>
      </c>
      <c r="H1482" s="86" t="n">
        <v>9.1</v>
      </c>
      <c r="I1482" s="85" t="n">
        <v>103</v>
      </c>
      <c r="J1482" s="87" t="n">
        <v>356.85</v>
      </c>
      <c r="K1482" s="88" t="n">
        <v>0</v>
      </c>
      <c r="L1482" s="84" t="n"/>
    </row>
    <row r="1483">
      <c r="A1483" s="83" t="n">
        <v>45864</v>
      </c>
      <c r="B1483" s="84" t="inlineStr">
        <is>
          <t>Production</t>
        </is>
      </c>
      <c r="C1483" s="84" t="inlineStr">
        <is>
          <t>Night</t>
        </is>
      </c>
      <c r="D1483" s="85" t="n">
        <v>62</v>
      </c>
      <c r="E1483" s="85" t="n">
        <v>62</v>
      </c>
      <c r="F1483" s="85" t="n">
        <v>153</v>
      </c>
      <c r="G1483" s="85" t="n">
        <v>153</v>
      </c>
      <c r="H1483" s="86" t="n">
        <v>5.3</v>
      </c>
      <c r="I1483" s="85" t="n">
        <v>65</v>
      </c>
      <c r="J1483" s="87" t="n">
        <v>207.25</v>
      </c>
      <c r="K1483" s="88" t="n">
        <v>0</v>
      </c>
      <c r="L1483" s="84" t="n"/>
    </row>
    <row r="1484">
      <c r="A1484" s="83" t="n">
        <v>45866</v>
      </c>
      <c r="B1484" s="84" t="inlineStr">
        <is>
          <t>Warehouse A</t>
        </is>
      </c>
      <c r="C1484" s="84" t="inlineStr">
        <is>
          <t>Early</t>
        </is>
      </c>
      <c r="D1484" s="85" t="n">
        <v>203</v>
      </c>
      <c r="E1484" s="85" t="n">
        <v>195</v>
      </c>
      <c r="F1484" s="85" t="n">
        <v>552</v>
      </c>
      <c r="G1484" s="85" t="n">
        <v>543</v>
      </c>
      <c r="H1484" s="86" t="n">
        <v>17.6</v>
      </c>
      <c r="I1484" s="85" t="n">
        <v>206</v>
      </c>
      <c r="J1484" s="87" t="n">
        <v>686.35</v>
      </c>
      <c r="K1484" s="88" t="n">
        <v>0</v>
      </c>
      <c r="L1484" s="84" t="n"/>
    </row>
    <row r="1485">
      <c r="A1485" s="83" t="n">
        <v>45866</v>
      </c>
      <c r="B1485" s="84" t="inlineStr">
        <is>
          <t>Warehouse B</t>
        </is>
      </c>
      <c r="C1485" s="84" t="inlineStr">
        <is>
          <t>Late</t>
        </is>
      </c>
      <c r="D1485" s="85" t="n">
        <v>160</v>
      </c>
      <c r="E1485" s="85" t="n">
        <v>155</v>
      </c>
      <c r="F1485" s="85" t="n">
        <v>416</v>
      </c>
      <c r="G1485" s="85" t="n">
        <v>414</v>
      </c>
      <c r="H1485" s="86" t="n">
        <v>13.5</v>
      </c>
      <c r="I1485" s="85" t="n">
        <v>155</v>
      </c>
      <c r="J1485" s="87" t="n">
        <v>529.25</v>
      </c>
      <c r="K1485" s="88" t="n">
        <v>0</v>
      </c>
      <c r="L1485" s="84" t="n"/>
    </row>
    <row r="1486">
      <c r="A1486" s="83" t="n">
        <v>45866</v>
      </c>
      <c r="B1486" s="84" t="inlineStr">
        <is>
          <t>Production</t>
        </is>
      </c>
      <c r="C1486" s="84" t="inlineStr">
        <is>
          <t>Night</t>
        </is>
      </c>
      <c r="D1486" s="85" t="n">
        <v>104</v>
      </c>
      <c r="E1486" s="85" t="n">
        <v>99</v>
      </c>
      <c r="F1486" s="85" t="n">
        <v>267</v>
      </c>
      <c r="G1486" s="85" t="n">
        <v>265</v>
      </c>
      <c r="H1486" s="86" t="n">
        <v>8.699999999999999</v>
      </c>
      <c r="I1486" s="85" t="n">
        <v>97</v>
      </c>
      <c r="J1486" s="87" t="n">
        <v>341.65</v>
      </c>
      <c r="K1486" s="88" t="n">
        <v>0</v>
      </c>
      <c r="L1486" s="84" t="n"/>
    </row>
    <row r="1487">
      <c r="A1487" s="83" t="n">
        <v>45867</v>
      </c>
      <c r="B1487" s="84" t="inlineStr">
        <is>
          <t>Warehouse A</t>
        </is>
      </c>
      <c r="C1487" s="84" t="inlineStr">
        <is>
          <t>Early</t>
        </is>
      </c>
      <c r="D1487" s="85" t="n">
        <v>207</v>
      </c>
      <c r="E1487" s="85" t="n">
        <v>200</v>
      </c>
      <c r="F1487" s="85" t="n">
        <v>497</v>
      </c>
      <c r="G1487" s="85" t="n">
        <v>490</v>
      </c>
      <c r="H1487" s="86" t="n">
        <v>16.5</v>
      </c>
      <c r="I1487" s="85" t="n">
        <v>197</v>
      </c>
      <c r="J1487" s="87" t="n">
        <v>654.3</v>
      </c>
      <c r="K1487" s="88" t="n">
        <v>1</v>
      </c>
      <c r="L1487" s="84" t="n"/>
    </row>
    <row r="1488">
      <c r="A1488" s="83" t="n">
        <v>45867</v>
      </c>
      <c r="B1488" s="84" t="inlineStr">
        <is>
          <t>Warehouse B</t>
        </is>
      </c>
      <c r="C1488" s="84" t="inlineStr">
        <is>
          <t>Late</t>
        </is>
      </c>
      <c r="D1488" s="85" t="n">
        <v>149</v>
      </c>
      <c r="E1488" s="85" t="n">
        <v>148</v>
      </c>
      <c r="F1488" s="85" t="n">
        <v>361</v>
      </c>
      <c r="G1488" s="85" t="n">
        <v>356</v>
      </c>
      <c r="H1488" s="86" t="n">
        <v>12.9</v>
      </c>
      <c r="I1488" s="85" t="n">
        <v>148</v>
      </c>
      <c r="J1488" s="87" t="n">
        <v>503.2</v>
      </c>
      <c r="K1488" s="88" t="n">
        <v>0</v>
      </c>
      <c r="L1488" s="84" t="n"/>
    </row>
    <row r="1489">
      <c r="A1489" s="83" t="n">
        <v>45867</v>
      </c>
      <c r="B1489" s="84" t="inlineStr">
        <is>
          <t>Production</t>
        </is>
      </c>
      <c r="C1489" s="84" t="inlineStr">
        <is>
          <t>Night</t>
        </is>
      </c>
      <c r="D1489" s="85" t="n">
        <v>100</v>
      </c>
      <c r="E1489" s="85" t="n">
        <v>97</v>
      </c>
      <c r="F1489" s="85" t="n">
        <v>246</v>
      </c>
      <c r="G1489" s="85" t="n">
        <v>242</v>
      </c>
      <c r="H1489" s="86" t="n">
        <v>8.1</v>
      </c>
      <c r="I1489" s="85" t="n">
        <v>93</v>
      </c>
      <c r="J1489" s="87" t="n">
        <v>320.15</v>
      </c>
      <c r="K1489" s="88" t="n">
        <v>0</v>
      </c>
      <c r="L1489" s="84" t="n"/>
    </row>
    <row r="1490">
      <c r="A1490" s="83" t="n">
        <v>45868</v>
      </c>
      <c r="B1490" s="84" t="inlineStr">
        <is>
          <t>Warehouse A</t>
        </is>
      </c>
      <c r="C1490" s="84" t="inlineStr">
        <is>
          <t>Early</t>
        </is>
      </c>
      <c r="D1490" s="85" t="n">
        <v>207</v>
      </c>
      <c r="E1490" s="85" t="n">
        <v>201</v>
      </c>
      <c r="F1490" s="85" t="n">
        <v>501</v>
      </c>
      <c r="G1490" s="85" t="n">
        <v>500</v>
      </c>
      <c r="H1490" s="86" t="n">
        <v>18.5</v>
      </c>
      <c r="I1490" s="85" t="n">
        <v>191</v>
      </c>
      <c r="J1490" s="87" t="n">
        <v>717.3</v>
      </c>
      <c r="K1490" s="88" t="n">
        <v>0</v>
      </c>
      <c r="L1490" s="84" t="n"/>
    </row>
    <row r="1491">
      <c r="A1491" s="83" t="n">
        <v>45868</v>
      </c>
      <c r="B1491" s="84" t="inlineStr">
        <is>
          <t>Warehouse B</t>
        </is>
      </c>
      <c r="C1491" s="84" t="inlineStr">
        <is>
          <t>Late</t>
        </is>
      </c>
      <c r="D1491" s="85" t="n">
        <v>149</v>
      </c>
      <c r="E1491" s="85" t="n">
        <v>144</v>
      </c>
      <c r="F1491" s="85" t="n">
        <v>415</v>
      </c>
      <c r="G1491" s="85" t="n">
        <v>411</v>
      </c>
      <c r="H1491" s="86" t="n">
        <v>12.9</v>
      </c>
      <c r="I1491" s="85" t="n">
        <v>143</v>
      </c>
      <c r="J1491" s="87" t="n">
        <v>503.2</v>
      </c>
      <c r="K1491" s="88" t="n">
        <v>0</v>
      </c>
      <c r="L1491" s="84" t="n"/>
    </row>
    <row r="1492">
      <c r="A1492" s="83" t="n">
        <v>45868</v>
      </c>
      <c r="B1492" s="84" t="inlineStr">
        <is>
          <t>Production</t>
        </is>
      </c>
      <c r="C1492" s="84" t="inlineStr">
        <is>
          <t>Night</t>
        </is>
      </c>
      <c r="D1492" s="85" t="n">
        <v>93</v>
      </c>
      <c r="E1492" s="85" t="n">
        <v>93</v>
      </c>
      <c r="F1492" s="85" t="n">
        <v>256</v>
      </c>
      <c r="G1492" s="85" t="n">
        <v>254</v>
      </c>
      <c r="H1492" s="86" t="n">
        <v>8.4</v>
      </c>
      <c r="I1492" s="85" t="n">
        <v>90</v>
      </c>
      <c r="J1492" s="87" t="n">
        <v>325.05</v>
      </c>
      <c r="K1492" s="88" t="n">
        <v>0</v>
      </c>
      <c r="L1492" s="84" t="n"/>
    </row>
    <row r="1493">
      <c r="A1493" s="83" t="n">
        <v>45869</v>
      </c>
      <c r="B1493" s="84" t="inlineStr">
        <is>
          <t>Warehouse A</t>
        </is>
      </c>
      <c r="C1493" s="84" t="inlineStr">
        <is>
          <t>Early</t>
        </is>
      </c>
      <c r="D1493" s="85" t="n">
        <v>175</v>
      </c>
      <c r="E1493" s="85" t="n">
        <v>173</v>
      </c>
      <c r="F1493" s="85" t="n">
        <v>477</v>
      </c>
      <c r="G1493" s="85" t="n">
        <v>473</v>
      </c>
      <c r="H1493" s="86" t="n">
        <v>15.6</v>
      </c>
      <c r="I1493" s="85" t="n">
        <v>191</v>
      </c>
      <c r="J1493" s="87" t="n">
        <v>605.15</v>
      </c>
      <c r="K1493" s="88" t="n">
        <v>0</v>
      </c>
      <c r="L1493" s="84" t="n"/>
    </row>
    <row r="1494">
      <c r="A1494" s="83" t="n">
        <v>45869</v>
      </c>
      <c r="B1494" s="84" t="inlineStr">
        <is>
          <t>Warehouse B</t>
        </is>
      </c>
      <c r="C1494" s="84" t="inlineStr">
        <is>
          <t>Late</t>
        </is>
      </c>
      <c r="D1494" s="85" t="n">
        <v>150</v>
      </c>
      <c r="E1494" s="85" t="n">
        <v>145</v>
      </c>
      <c r="F1494" s="85" t="n">
        <v>378</v>
      </c>
      <c r="G1494" s="85" t="n">
        <v>371</v>
      </c>
      <c r="H1494" s="86" t="n">
        <v>12.9</v>
      </c>
      <c r="I1494" s="85" t="n">
        <v>143</v>
      </c>
      <c r="J1494" s="87" t="n">
        <v>503.85</v>
      </c>
      <c r="K1494" s="88" t="n">
        <v>0</v>
      </c>
      <c r="L1494" s="84" t="n"/>
    </row>
    <row r="1495">
      <c r="A1495" s="83" t="n">
        <v>45869</v>
      </c>
      <c r="B1495" s="84" t="inlineStr">
        <is>
          <t>Production</t>
        </is>
      </c>
      <c r="C1495" s="84" t="inlineStr">
        <is>
          <t>Night</t>
        </is>
      </c>
      <c r="D1495" s="85" t="n">
        <v>95</v>
      </c>
      <c r="E1495" s="85" t="n">
        <v>92</v>
      </c>
      <c r="F1495" s="85" t="n">
        <v>234</v>
      </c>
      <c r="G1495" s="85" t="n">
        <v>231</v>
      </c>
      <c r="H1495" s="86" t="n">
        <v>7.7</v>
      </c>
      <c r="I1495" s="85" t="n">
        <v>90</v>
      </c>
      <c r="J1495" s="87" t="n">
        <v>304.3</v>
      </c>
      <c r="K1495" s="88" t="n">
        <v>1</v>
      </c>
      <c r="L1495" s="84" t="n"/>
    </row>
    <row r="1496">
      <c r="A1496" s="83" t="n">
        <v>45870</v>
      </c>
      <c r="B1496" s="84" t="inlineStr">
        <is>
          <t>Warehouse A</t>
        </is>
      </c>
      <c r="C1496" s="84" t="inlineStr">
        <is>
          <t>Early</t>
        </is>
      </c>
      <c r="D1496" s="85" t="n">
        <v>198</v>
      </c>
      <c r="E1496" s="85" t="n">
        <v>191</v>
      </c>
      <c r="F1496" s="85" t="n">
        <v>541</v>
      </c>
      <c r="G1496" s="85" t="n">
        <v>535</v>
      </c>
      <c r="H1496" s="86" t="n">
        <v>16.4</v>
      </c>
      <c r="I1496" s="85" t="n">
        <v>189</v>
      </c>
      <c r="J1496" s="87" t="n">
        <v>645.3</v>
      </c>
      <c r="K1496" s="88" t="n">
        <v>0</v>
      </c>
      <c r="L1496" s="84" t="n"/>
    </row>
    <row r="1497">
      <c r="A1497" s="83" t="n">
        <v>45870</v>
      </c>
      <c r="B1497" s="84" t="inlineStr">
        <is>
          <t>Warehouse B</t>
        </is>
      </c>
      <c r="C1497" s="84" t="inlineStr">
        <is>
          <t>Late</t>
        </is>
      </c>
      <c r="D1497" s="85" t="n">
        <v>143</v>
      </c>
      <c r="E1497" s="85" t="n">
        <v>141</v>
      </c>
      <c r="F1497" s="85" t="n">
        <v>372</v>
      </c>
      <c r="G1497" s="85" t="n">
        <v>364</v>
      </c>
      <c r="H1497" s="86" t="n">
        <v>11.8</v>
      </c>
      <c r="I1497" s="85" t="n">
        <v>141</v>
      </c>
      <c r="J1497" s="87" t="n">
        <v>464.65</v>
      </c>
      <c r="K1497" s="88" t="n">
        <v>0</v>
      </c>
      <c r="L1497" s="84" t="n"/>
    </row>
    <row r="1498">
      <c r="A1498" s="83" t="n">
        <v>45870</v>
      </c>
      <c r="B1498" s="84" t="inlineStr">
        <is>
          <t>Production</t>
        </is>
      </c>
      <c r="C1498" s="84" t="inlineStr">
        <is>
          <t>Night</t>
        </is>
      </c>
      <c r="D1498" s="85" t="n">
        <v>83</v>
      </c>
      <c r="E1498" s="85" t="n">
        <v>82</v>
      </c>
      <c r="F1498" s="85" t="n">
        <v>232</v>
      </c>
      <c r="G1498" s="85" t="n">
        <v>229</v>
      </c>
      <c r="H1498" s="86" t="n">
        <v>7.4</v>
      </c>
      <c r="I1498" s="85" t="n">
        <v>89</v>
      </c>
      <c r="J1498" s="87" t="n">
        <v>287.05</v>
      </c>
      <c r="K1498" s="88" t="n">
        <v>0</v>
      </c>
      <c r="L1498" s="84" t="n"/>
    </row>
    <row r="1499">
      <c r="A1499" s="83" t="n">
        <v>45871</v>
      </c>
      <c r="B1499" s="84" t="inlineStr">
        <is>
          <t>Warehouse A</t>
        </is>
      </c>
      <c r="C1499" s="84" t="inlineStr">
        <is>
          <t>Early</t>
        </is>
      </c>
      <c r="D1499" s="85" t="n">
        <v>134</v>
      </c>
      <c r="E1499" s="85" t="n">
        <v>130</v>
      </c>
      <c r="F1499" s="85" t="n">
        <v>362</v>
      </c>
      <c r="G1499" s="85" t="n">
        <v>359</v>
      </c>
      <c r="H1499" s="86" t="n">
        <v>11.3</v>
      </c>
      <c r="I1499" s="85" t="n">
        <v>131</v>
      </c>
      <c r="J1499" s="87" t="n">
        <v>443.05</v>
      </c>
      <c r="K1499" s="88" t="n">
        <v>0</v>
      </c>
      <c r="L1499" s="84" t="n"/>
    </row>
    <row r="1500">
      <c r="A1500" s="83" t="n">
        <v>45871</v>
      </c>
      <c r="B1500" s="84" t="inlineStr">
        <is>
          <t>Warehouse B</t>
        </is>
      </c>
      <c r="C1500" s="84" t="inlineStr">
        <is>
          <t>Late</t>
        </is>
      </c>
      <c r="D1500" s="85" t="n">
        <v>104</v>
      </c>
      <c r="E1500" s="85" t="n">
        <v>99</v>
      </c>
      <c r="F1500" s="85" t="n">
        <v>276</v>
      </c>
      <c r="G1500" s="85" t="n">
        <v>273</v>
      </c>
      <c r="H1500" s="86" t="n">
        <v>8.5</v>
      </c>
      <c r="I1500" s="85" t="n">
        <v>98</v>
      </c>
      <c r="J1500" s="87" t="n">
        <v>335.35</v>
      </c>
      <c r="K1500" s="88" t="n">
        <v>0</v>
      </c>
      <c r="L1500" s="84" t="n"/>
    </row>
    <row r="1501">
      <c r="A1501" s="83" t="n">
        <v>45871</v>
      </c>
      <c r="B1501" s="84" t="inlineStr">
        <is>
          <t>Production</t>
        </is>
      </c>
      <c r="C1501" s="84" t="inlineStr">
        <is>
          <t>Night</t>
        </is>
      </c>
      <c r="D1501" s="85" t="n">
        <v>65</v>
      </c>
      <c r="E1501" s="85" t="n">
        <v>62</v>
      </c>
      <c r="F1501" s="85" t="n">
        <v>159</v>
      </c>
      <c r="G1501" s="85" t="n">
        <v>157</v>
      </c>
      <c r="H1501" s="86" t="n">
        <v>5.8</v>
      </c>
      <c r="I1501" s="85" t="n">
        <v>62</v>
      </c>
      <c r="J1501" s="87" t="n">
        <v>224.95</v>
      </c>
      <c r="K1501" s="88" t="n">
        <v>0</v>
      </c>
      <c r="L1501" s="84" t="n"/>
    </row>
    <row r="1502">
      <c r="A1502" s="83" t="n">
        <v>45873</v>
      </c>
      <c r="B1502" s="84" t="inlineStr">
        <is>
          <t>Warehouse A</t>
        </is>
      </c>
      <c r="C1502" s="84" t="inlineStr">
        <is>
          <t>Early</t>
        </is>
      </c>
      <c r="D1502" s="85" t="n">
        <v>209</v>
      </c>
      <c r="E1502" s="85" t="n">
        <v>205</v>
      </c>
      <c r="F1502" s="85" t="n">
        <v>547</v>
      </c>
      <c r="G1502" s="85" t="n">
        <v>541</v>
      </c>
      <c r="H1502" s="86" t="n">
        <v>18.8</v>
      </c>
      <c r="I1502" s="85" t="n">
        <v>196</v>
      </c>
      <c r="J1502" s="87" t="n">
        <v>728.05</v>
      </c>
      <c r="K1502" s="88" t="n">
        <v>0</v>
      </c>
      <c r="L1502" s="84" t="n"/>
    </row>
    <row r="1503">
      <c r="A1503" s="83" t="n">
        <v>45873</v>
      </c>
      <c r="B1503" s="84" t="inlineStr">
        <is>
          <t>Warehouse B</t>
        </is>
      </c>
      <c r="C1503" s="84" t="inlineStr">
        <is>
          <t>Late</t>
        </is>
      </c>
      <c r="D1503" s="85" t="n">
        <v>154</v>
      </c>
      <c r="E1503" s="85" t="n">
        <v>148</v>
      </c>
      <c r="F1503" s="85" t="n">
        <v>409</v>
      </c>
      <c r="G1503" s="85" t="n">
        <v>407</v>
      </c>
      <c r="H1503" s="86" t="n">
        <v>13.9</v>
      </c>
      <c r="I1503" s="85" t="n">
        <v>147</v>
      </c>
      <c r="J1503" s="87" t="n">
        <v>537.95</v>
      </c>
      <c r="K1503" s="88" t="n">
        <v>0</v>
      </c>
      <c r="L1503" s="84" t="n"/>
    </row>
    <row r="1504">
      <c r="A1504" s="83" t="n">
        <v>45873</v>
      </c>
      <c r="B1504" s="84" t="inlineStr">
        <is>
          <t>Production</t>
        </is>
      </c>
      <c r="C1504" s="84" t="inlineStr">
        <is>
          <t>Night</t>
        </is>
      </c>
      <c r="D1504" s="85" t="n">
        <v>101</v>
      </c>
      <c r="E1504" s="85" t="n">
        <v>96</v>
      </c>
      <c r="F1504" s="85" t="n">
        <v>274</v>
      </c>
      <c r="G1504" s="85" t="n">
        <v>270</v>
      </c>
      <c r="H1504" s="86" t="n">
        <v>9.1</v>
      </c>
      <c r="I1504" s="85" t="n">
        <v>93</v>
      </c>
      <c r="J1504" s="87" t="n">
        <v>352.3</v>
      </c>
      <c r="K1504" s="88" t="n">
        <v>0</v>
      </c>
      <c r="L1504" s="84" t="n"/>
    </row>
    <row r="1505">
      <c r="A1505" s="83" t="n">
        <v>45874</v>
      </c>
      <c r="B1505" s="84" t="inlineStr">
        <is>
          <t>Warehouse A</t>
        </is>
      </c>
      <c r="C1505" s="84" t="inlineStr">
        <is>
          <t>Early</t>
        </is>
      </c>
      <c r="D1505" s="85" t="n">
        <v>203</v>
      </c>
      <c r="E1505" s="85" t="n">
        <v>200</v>
      </c>
      <c r="F1505" s="85" t="n">
        <v>510</v>
      </c>
      <c r="G1505" s="85" t="n">
        <v>505</v>
      </c>
      <c r="H1505" s="86" t="n">
        <v>17.5</v>
      </c>
      <c r="I1505" s="85" t="n">
        <v>187</v>
      </c>
      <c r="J1505" s="87" t="n">
        <v>683.2</v>
      </c>
      <c r="K1505" s="88" t="n">
        <v>0</v>
      </c>
      <c r="L1505" s="84" t="n"/>
    </row>
    <row r="1506">
      <c r="A1506" s="83" t="n">
        <v>45874</v>
      </c>
      <c r="B1506" s="84" t="inlineStr">
        <is>
          <t>Warehouse B</t>
        </is>
      </c>
      <c r="C1506" s="84" t="inlineStr">
        <is>
          <t>Late</t>
        </is>
      </c>
      <c r="D1506" s="85" t="n">
        <v>147</v>
      </c>
      <c r="E1506" s="85" t="n">
        <v>141</v>
      </c>
      <c r="F1506" s="85" t="n">
        <v>394</v>
      </c>
      <c r="G1506" s="85" t="n">
        <v>384</v>
      </c>
      <c r="H1506" s="86" t="n">
        <v>13.2</v>
      </c>
      <c r="I1506" s="85" t="n">
        <v>140</v>
      </c>
      <c r="J1506" s="87" t="n">
        <v>511.35</v>
      </c>
      <c r="K1506" s="88" t="n">
        <v>0</v>
      </c>
      <c r="L1506" s="84" t="n"/>
    </row>
    <row r="1507">
      <c r="A1507" s="83" t="n">
        <v>45874</v>
      </c>
      <c r="B1507" s="84" t="inlineStr">
        <is>
          <t>Production</t>
        </is>
      </c>
      <c r="C1507" s="84" t="inlineStr">
        <is>
          <t>Night</t>
        </is>
      </c>
      <c r="D1507" s="85" t="n">
        <v>93</v>
      </c>
      <c r="E1507" s="85" t="n">
        <v>93</v>
      </c>
      <c r="F1507" s="85" t="n">
        <v>229</v>
      </c>
      <c r="G1507" s="85" t="n">
        <v>228</v>
      </c>
      <c r="H1507" s="86" t="n">
        <v>7.8</v>
      </c>
      <c r="I1507" s="85" t="n">
        <v>88</v>
      </c>
      <c r="J1507" s="87" t="n">
        <v>306.15</v>
      </c>
      <c r="K1507" s="88" t="n">
        <v>0</v>
      </c>
      <c r="L1507" s="84" t="n"/>
    </row>
    <row r="1508">
      <c r="A1508" s="83" t="n">
        <v>45875</v>
      </c>
      <c r="B1508" s="84" t="inlineStr">
        <is>
          <t>Warehouse A</t>
        </is>
      </c>
      <c r="C1508" s="84" t="inlineStr">
        <is>
          <t>Early</t>
        </is>
      </c>
      <c r="D1508" s="85" t="n">
        <v>185</v>
      </c>
      <c r="E1508" s="85" t="n">
        <v>181</v>
      </c>
      <c r="F1508" s="85" t="n">
        <v>455</v>
      </c>
      <c r="G1508" s="85" t="n">
        <v>449</v>
      </c>
      <c r="H1508" s="86" t="n">
        <v>15.8</v>
      </c>
      <c r="I1508" s="85" t="n">
        <v>181</v>
      </c>
      <c r="J1508" s="87" t="n">
        <v>617.95</v>
      </c>
      <c r="K1508" s="88" t="n">
        <v>0</v>
      </c>
      <c r="L1508" s="84" t="n"/>
    </row>
    <row r="1509">
      <c r="A1509" s="83" t="n">
        <v>45875</v>
      </c>
      <c r="B1509" s="84" t="inlineStr">
        <is>
          <t>Warehouse B</t>
        </is>
      </c>
      <c r="C1509" s="84" t="inlineStr">
        <is>
          <t>Late</t>
        </is>
      </c>
      <c r="D1509" s="85" t="n">
        <v>125</v>
      </c>
      <c r="E1509" s="85" t="n">
        <v>120</v>
      </c>
      <c r="F1509" s="85" t="n">
        <v>340</v>
      </c>
      <c r="G1509" s="85" t="n">
        <v>333</v>
      </c>
      <c r="H1509" s="86" t="n">
        <v>10.4</v>
      </c>
      <c r="I1509" s="85" t="n">
        <v>136</v>
      </c>
      <c r="J1509" s="87" t="n">
        <v>408.85</v>
      </c>
      <c r="K1509" s="88" t="n">
        <v>0</v>
      </c>
      <c r="L1509" s="84" t="n"/>
    </row>
    <row r="1510">
      <c r="A1510" s="83" t="n">
        <v>45875</v>
      </c>
      <c r="B1510" s="84" t="inlineStr">
        <is>
          <t>Production</t>
        </is>
      </c>
      <c r="C1510" s="84" t="inlineStr">
        <is>
          <t>Night</t>
        </is>
      </c>
      <c r="D1510" s="85" t="n">
        <v>80</v>
      </c>
      <c r="E1510" s="85" t="n">
        <v>79</v>
      </c>
      <c r="F1510" s="85" t="n">
        <v>215</v>
      </c>
      <c r="G1510" s="85" t="n">
        <v>212</v>
      </c>
      <c r="H1510" s="86" t="n">
        <v>6.7</v>
      </c>
      <c r="I1510" s="85" t="n">
        <v>86</v>
      </c>
      <c r="J1510" s="87" t="n">
        <v>263.05</v>
      </c>
      <c r="K1510" s="88" t="n">
        <v>0</v>
      </c>
      <c r="L1510" s="84" t="n"/>
    </row>
    <row r="1511">
      <c r="A1511" s="83" t="n">
        <v>45876</v>
      </c>
      <c r="B1511" s="84" t="inlineStr">
        <is>
          <t>Warehouse A</t>
        </is>
      </c>
      <c r="C1511" s="84" t="inlineStr">
        <is>
          <t>Early</t>
        </is>
      </c>
      <c r="D1511" s="85" t="n">
        <v>176</v>
      </c>
      <c r="E1511" s="85" t="n">
        <v>171</v>
      </c>
      <c r="F1511" s="85" t="n">
        <v>448</v>
      </c>
      <c r="G1511" s="85" t="n">
        <v>441</v>
      </c>
      <c r="H1511" s="86" t="n">
        <v>14.3</v>
      </c>
      <c r="I1511" s="85" t="n">
        <v>181</v>
      </c>
      <c r="J1511" s="87" t="n">
        <v>564.85</v>
      </c>
      <c r="K1511" s="88" t="n">
        <v>0</v>
      </c>
      <c r="L1511" s="84" t="n"/>
    </row>
    <row r="1512">
      <c r="A1512" s="83" t="n">
        <v>45876</v>
      </c>
      <c r="B1512" s="84" t="inlineStr">
        <is>
          <t>Warehouse B</t>
        </is>
      </c>
      <c r="C1512" s="84" t="inlineStr">
        <is>
          <t>Late</t>
        </is>
      </c>
      <c r="D1512" s="85" t="n">
        <v>147</v>
      </c>
      <c r="E1512" s="85" t="n">
        <v>143</v>
      </c>
      <c r="F1512" s="85" t="n">
        <v>365</v>
      </c>
      <c r="G1512" s="85" t="n">
        <v>359</v>
      </c>
      <c r="H1512" s="86" t="n">
        <v>12.3</v>
      </c>
      <c r="I1512" s="85" t="n">
        <v>136</v>
      </c>
      <c r="J1512" s="87" t="n">
        <v>483</v>
      </c>
      <c r="K1512" s="88" t="n">
        <v>0</v>
      </c>
      <c r="L1512" s="84" t="n"/>
    </row>
    <row r="1513">
      <c r="A1513" s="83" t="n">
        <v>45876</v>
      </c>
      <c r="B1513" s="84" t="inlineStr">
        <is>
          <t>Production</t>
        </is>
      </c>
      <c r="C1513" s="84" t="inlineStr">
        <is>
          <t>Night</t>
        </is>
      </c>
      <c r="D1513" s="85" t="n">
        <v>80</v>
      </c>
      <c r="E1513" s="85" t="n">
        <v>76</v>
      </c>
      <c r="F1513" s="85" t="n">
        <v>218</v>
      </c>
      <c r="G1513" s="85" t="n">
        <v>215</v>
      </c>
      <c r="H1513" s="86" t="n">
        <v>7.1</v>
      </c>
      <c r="I1513" s="85" t="n">
        <v>86</v>
      </c>
      <c r="J1513" s="87" t="n">
        <v>275.65</v>
      </c>
      <c r="K1513" s="88" t="n">
        <v>0</v>
      </c>
      <c r="L1513" s="84" t="n"/>
    </row>
    <row r="1514">
      <c r="A1514" s="83" t="n">
        <v>45877</v>
      </c>
      <c r="B1514" s="84" t="inlineStr">
        <is>
          <t>Warehouse A</t>
        </is>
      </c>
      <c r="C1514" s="84" t="inlineStr">
        <is>
          <t>Early</t>
        </is>
      </c>
      <c r="D1514" s="85" t="n">
        <v>191</v>
      </c>
      <c r="E1514" s="85" t="n">
        <v>190</v>
      </c>
      <c r="F1514" s="85" t="n">
        <v>465</v>
      </c>
      <c r="G1514" s="85" t="n">
        <v>459</v>
      </c>
      <c r="H1514" s="86" t="n">
        <v>17.1</v>
      </c>
      <c r="I1514" s="85" t="n">
        <v>189</v>
      </c>
      <c r="J1514" s="87" t="n">
        <v>662.8</v>
      </c>
      <c r="K1514" s="88" t="n">
        <v>0</v>
      </c>
      <c r="L1514" s="84" t="n"/>
    </row>
    <row r="1515">
      <c r="A1515" s="83" t="n">
        <v>45877</v>
      </c>
      <c r="B1515" s="84" t="inlineStr">
        <is>
          <t>Warehouse B</t>
        </is>
      </c>
      <c r="C1515" s="84" t="inlineStr">
        <is>
          <t>Late</t>
        </is>
      </c>
      <c r="D1515" s="85" t="n">
        <v>154</v>
      </c>
      <c r="E1515" s="85" t="n">
        <v>150</v>
      </c>
      <c r="F1515" s="85" t="n">
        <v>392</v>
      </c>
      <c r="G1515" s="85" t="n">
        <v>389</v>
      </c>
      <c r="H1515" s="86" t="n">
        <v>13.8</v>
      </c>
      <c r="I1515" s="85" t="n">
        <v>142</v>
      </c>
      <c r="J1515" s="87" t="n">
        <v>534.8</v>
      </c>
      <c r="K1515" s="88" t="n">
        <v>0</v>
      </c>
      <c r="L1515" s="84" t="n"/>
    </row>
    <row r="1516">
      <c r="A1516" s="83" t="n">
        <v>45877</v>
      </c>
      <c r="B1516" s="84" t="inlineStr">
        <is>
          <t>Production</t>
        </is>
      </c>
      <c r="C1516" s="84" t="inlineStr">
        <is>
          <t>Night</t>
        </is>
      </c>
      <c r="D1516" s="85" t="n">
        <v>94</v>
      </c>
      <c r="E1516" s="85" t="n">
        <v>91</v>
      </c>
      <c r="F1516" s="85" t="n">
        <v>235</v>
      </c>
      <c r="G1516" s="85" t="n">
        <v>234</v>
      </c>
      <c r="H1516" s="86" t="n">
        <v>7.6</v>
      </c>
      <c r="I1516" s="85" t="n">
        <v>89</v>
      </c>
      <c r="J1516" s="87" t="n">
        <v>300.5</v>
      </c>
      <c r="K1516" s="88" t="n">
        <v>0</v>
      </c>
      <c r="L1516" s="84" t="n"/>
    </row>
    <row r="1517">
      <c r="A1517" s="83" t="n">
        <v>45878</v>
      </c>
      <c r="B1517" s="84" t="inlineStr">
        <is>
          <t>Warehouse A</t>
        </is>
      </c>
      <c r="C1517" s="84" t="inlineStr">
        <is>
          <t>Early</t>
        </is>
      </c>
      <c r="D1517" s="85" t="n">
        <v>121</v>
      </c>
      <c r="E1517" s="85" t="n">
        <v>119</v>
      </c>
      <c r="F1517" s="85" t="n">
        <v>292</v>
      </c>
      <c r="G1517" s="85" t="n">
        <v>290</v>
      </c>
      <c r="H1517" s="86" t="n">
        <v>9.800000000000001</v>
      </c>
      <c r="I1517" s="85" t="n">
        <v>131</v>
      </c>
      <c r="J1517" s="87" t="n">
        <v>387.35</v>
      </c>
      <c r="K1517" s="88" t="n">
        <v>0</v>
      </c>
      <c r="L1517" s="84" t="n"/>
    </row>
    <row r="1518">
      <c r="A1518" s="83" t="n">
        <v>45878</v>
      </c>
      <c r="B1518" s="84" t="inlineStr">
        <is>
          <t>Warehouse B</t>
        </is>
      </c>
      <c r="C1518" s="84" t="inlineStr">
        <is>
          <t>Late</t>
        </is>
      </c>
      <c r="D1518" s="85" t="n">
        <v>105</v>
      </c>
      <c r="E1518" s="85" t="n">
        <v>103</v>
      </c>
      <c r="F1518" s="85" t="n">
        <v>267</v>
      </c>
      <c r="G1518" s="85" t="n">
        <v>264</v>
      </c>
      <c r="H1518" s="86" t="n">
        <v>8.5</v>
      </c>
      <c r="I1518" s="85" t="n">
        <v>98</v>
      </c>
      <c r="J1518" s="87" t="n">
        <v>336</v>
      </c>
      <c r="K1518" s="88" t="n">
        <v>0</v>
      </c>
      <c r="L1518" s="84" t="n"/>
    </row>
    <row r="1519">
      <c r="A1519" s="83" t="n">
        <v>45878</v>
      </c>
      <c r="B1519" s="84" t="inlineStr">
        <is>
          <t>Production</t>
        </is>
      </c>
      <c r="C1519" s="84" t="inlineStr">
        <is>
          <t>Night</t>
        </is>
      </c>
      <c r="D1519" s="85" t="n">
        <v>60</v>
      </c>
      <c r="E1519" s="85" t="n">
        <v>58</v>
      </c>
      <c r="F1519" s="85" t="n">
        <v>150</v>
      </c>
      <c r="G1519" s="85" t="n">
        <v>148</v>
      </c>
      <c r="H1519" s="86" t="n">
        <v>4.8</v>
      </c>
      <c r="I1519" s="85" t="n">
        <v>62</v>
      </c>
      <c r="J1519" s="87" t="n">
        <v>190.2</v>
      </c>
      <c r="K1519" s="88" t="n">
        <v>0</v>
      </c>
      <c r="L1519" s="84" t="n"/>
    </row>
    <row r="1520">
      <c r="A1520" s="83" t="n">
        <v>45880</v>
      </c>
      <c r="B1520" s="84" t="inlineStr">
        <is>
          <t>Warehouse A</t>
        </is>
      </c>
      <c r="C1520" s="84" t="inlineStr">
        <is>
          <t>Early</t>
        </is>
      </c>
      <c r="D1520" s="85" t="n">
        <v>201</v>
      </c>
      <c r="E1520" s="85" t="n">
        <v>191</v>
      </c>
      <c r="F1520" s="85" t="n">
        <v>502</v>
      </c>
      <c r="G1520" s="85" t="n">
        <v>493</v>
      </c>
      <c r="H1520" s="86" t="n">
        <v>16.3</v>
      </c>
      <c r="I1520" s="85" t="n">
        <v>196</v>
      </c>
      <c r="J1520" s="87" t="n">
        <v>644.1</v>
      </c>
      <c r="K1520" s="88" t="n">
        <v>1</v>
      </c>
      <c r="L1520" s="84" t="n"/>
    </row>
    <row r="1521">
      <c r="A1521" s="83" t="n">
        <v>45880</v>
      </c>
      <c r="B1521" s="84" t="inlineStr">
        <is>
          <t>Warehouse B</t>
        </is>
      </c>
      <c r="C1521" s="84" t="inlineStr">
        <is>
          <t>Late</t>
        </is>
      </c>
      <c r="D1521" s="85" t="n">
        <v>157</v>
      </c>
      <c r="E1521" s="85" t="n">
        <v>152</v>
      </c>
      <c r="F1521" s="85" t="n">
        <v>402</v>
      </c>
      <c r="G1521" s="85" t="n">
        <v>399</v>
      </c>
      <c r="H1521" s="86" t="n">
        <v>14.1</v>
      </c>
      <c r="I1521" s="85" t="n">
        <v>147</v>
      </c>
      <c r="J1521" s="87" t="n">
        <v>546.2</v>
      </c>
      <c r="K1521" s="88" t="n">
        <v>0</v>
      </c>
      <c r="L1521" s="84" t="n"/>
    </row>
    <row r="1522">
      <c r="A1522" s="83" t="n">
        <v>45880</v>
      </c>
      <c r="B1522" s="84" t="inlineStr">
        <is>
          <t>Production</t>
        </is>
      </c>
      <c r="C1522" s="84" t="inlineStr">
        <is>
          <t>Night</t>
        </is>
      </c>
      <c r="D1522" s="85" t="n">
        <v>92</v>
      </c>
      <c r="E1522" s="85" t="n">
        <v>91</v>
      </c>
      <c r="F1522" s="85" t="n">
        <v>244</v>
      </c>
      <c r="G1522" s="85" t="n">
        <v>242</v>
      </c>
      <c r="H1522" s="86" t="n">
        <v>7.4</v>
      </c>
      <c r="I1522" s="85" t="n">
        <v>93</v>
      </c>
      <c r="J1522" s="87" t="n">
        <v>292.9</v>
      </c>
      <c r="K1522" s="88" t="n">
        <v>0</v>
      </c>
      <c r="L1522" s="84" t="n"/>
    </row>
    <row r="1523">
      <c r="A1523" s="83" t="n">
        <v>45881</v>
      </c>
      <c r="B1523" s="84" t="inlineStr">
        <is>
          <t>Warehouse A</t>
        </is>
      </c>
      <c r="C1523" s="84" t="inlineStr">
        <is>
          <t>Early</t>
        </is>
      </c>
      <c r="D1523" s="85" t="n">
        <v>172</v>
      </c>
      <c r="E1523" s="85" t="n">
        <v>166</v>
      </c>
      <c r="F1523" s="85" t="n">
        <v>476</v>
      </c>
      <c r="G1523" s="85" t="n">
        <v>466</v>
      </c>
      <c r="H1523" s="86" t="n">
        <v>14.1</v>
      </c>
      <c r="I1523" s="85" t="n">
        <v>187</v>
      </c>
      <c r="J1523" s="87" t="n">
        <v>555.95</v>
      </c>
      <c r="K1523" s="88" t="n">
        <v>0</v>
      </c>
      <c r="L1523" s="84" t="n"/>
    </row>
    <row r="1524">
      <c r="A1524" s="83" t="n">
        <v>45881</v>
      </c>
      <c r="B1524" s="84" t="inlineStr">
        <is>
          <t>Warehouse B</t>
        </is>
      </c>
      <c r="C1524" s="84" t="inlineStr">
        <is>
          <t>Late</t>
        </is>
      </c>
      <c r="D1524" s="85" t="n">
        <v>135</v>
      </c>
      <c r="E1524" s="85" t="n">
        <v>127</v>
      </c>
      <c r="F1524" s="85" t="n">
        <v>350</v>
      </c>
      <c r="G1524" s="85" t="n">
        <v>350</v>
      </c>
      <c r="H1524" s="86" t="n">
        <v>11.1</v>
      </c>
      <c r="I1524" s="85" t="n">
        <v>140</v>
      </c>
      <c r="J1524" s="87" t="n">
        <v>437.4</v>
      </c>
      <c r="K1524" s="88" t="n">
        <v>0</v>
      </c>
      <c r="L1524" s="84" t="n"/>
    </row>
    <row r="1525">
      <c r="A1525" s="83" t="n">
        <v>45881</v>
      </c>
      <c r="B1525" s="84" t="inlineStr">
        <is>
          <t>Production</t>
        </is>
      </c>
      <c r="C1525" s="84" t="inlineStr">
        <is>
          <t>Night</t>
        </is>
      </c>
      <c r="D1525" s="85" t="n">
        <v>84</v>
      </c>
      <c r="E1525" s="85" t="n">
        <v>82</v>
      </c>
      <c r="F1525" s="85" t="n">
        <v>217</v>
      </c>
      <c r="G1525" s="85" t="n">
        <v>215</v>
      </c>
      <c r="H1525" s="86" t="n">
        <v>7</v>
      </c>
      <c r="I1525" s="85" t="n">
        <v>88</v>
      </c>
      <c r="J1525" s="87" t="n">
        <v>275.1</v>
      </c>
      <c r="K1525" s="88" t="n">
        <v>0</v>
      </c>
      <c r="L1525" s="84" t="n"/>
    </row>
    <row r="1526">
      <c r="A1526" s="83" t="n">
        <v>45882</v>
      </c>
      <c r="B1526" s="84" t="inlineStr">
        <is>
          <t>Warehouse A</t>
        </is>
      </c>
      <c r="C1526" s="84" t="inlineStr">
        <is>
          <t>Early</t>
        </is>
      </c>
      <c r="D1526" s="85" t="n">
        <v>165</v>
      </c>
      <c r="E1526" s="85" t="n">
        <v>157</v>
      </c>
      <c r="F1526" s="85" t="n">
        <v>458</v>
      </c>
      <c r="G1526" s="85" t="n">
        <v>452</v>
      </c>
      <c r="H1526" s="86" t="n">
        <v>14.3</v>
      </c>
      <c r="I1526" s="85" t="n">
        <v>182</v>
      </c>
      <c r="J1526" s="87" t="n">
        <v>557.7</v>
      </c>
      <c r="K1526" s="88" t="n">
        <v>0</v>
      </c>
      <c r="L1526" s="84" t="n"/>
    </row>
    <row r="1527">
      <c r="A1527" s="83" t="n">
        <v>45882</v>
      </c>
      <c r="B1527" s="84" t="inlineStr">
        <is>
          <t>Warehouse B</t>
        </is>
      </c>
      <c r="C1527" s="84" t="inlineStr">
        <is>
          <t>Late</t>
        </is>
      </c>
      <c r="D1527" s="85" t="n">
        <v>136</v>
      </c>
      <c r="E1527" s="85" t="n">
        <v>135</v>
      </c>
      <c r="F1527" s="85" t="n">
        <v>378</v>
      </c>
      <c r="G1527" s="85" t="n">
        <v>375</v>
      </c>
      <c r="H1527" s="86" t="n">
        <v>11.3</v>
      </c>
      <c r="I1527" s="85" t="n">
        <v>136</v>
      </c>
      <c r="J1527" s="87" t="n">
        <v>444.35</v>
      </c>
      <c r="K1527" s="88" t="n">
        <v>0</v>
      </c>
      <c r="L1527" s="84" t="n"/>
    </row>
    <row r="1528">
      <c r="A1528" s="83" t="n">
        <v>45882</v>
      </c>
      <c r="B1528" s="84" t="inlineStr">
        <is>
          <t>Production</t>
        </is>
      </c>
      <c r="C1528" s="84" t="inlineStr">
        <is>
          <t>Night</t>
        </is>
      </c>
      <c r="D1528" s="85" t="n">
        <v>88</v>
      </c>
      <c r="E1528" s="85" t="n">
        <v>86</v>
      </c>
      <c r="F1528" s="85" t="n">
        <v>225</v>
      </c>
      <c r="G1528" s="85" t="n">
        <v>223</v>
      </c>
      <c r="H1528" s="86" t="n">
        <v>7.7</v>
      </c>
      <c r="I1528" s="85" t="n">
        <v>86</v>
      </c>
      <c r="J1528" s="87" t="n">
        <v>299.75</v>
      </c>
      <c r="K1528" s="88" t="n">
        <v>0</v>
      </c>
      <c r="L1528" s="84" t="n"/>
    </row>
    <row r="1529">
      <c r="A1529" s="83" t="n">
        <v>45883</v>
      </c>
      <c r="B1529" s="84" t="inlineStr">
        <is>
          <t>Warehouse A</t>
        </is>
      </c>
      <c r="C1529" s="84" t="inlineStr">
        <is>
          <t>Early</t>
        </is>
      </c>
      <c r="D1529" s="85" t="n">
        <v>195</v>
      </c>
      <c r="E1529" s="85" t="n">
        <v>184</v>
      </c>
      <c r="F1529" s="85" t="n">
        <v>488</v>
      </c>
      <c r="G1529" s="85" t="n">
        <v>482</v>
      </c>
      <c r="H1529" s="86" t="n">
        <v>15.8</v>
      </c>
      <c r="I1529" s="85" t="n">
        <v>182</v>
      </c>
      <c r="J1529" s="87" t="n">
        <v>624.45</v>
      </c>
      <c r="K1529" s="88" t="n">
        <v>0</v>
      </c>
      <c r="L1529" s="84" t="n"/>
    </row>
    <row r="1530">
      <c r="A1530" s="83" t="n">
        <v>45883</v>
      </c>
      <c r="B1530" s="84" t="inlineStr">
        <is>
          <t>Warehouse B</t>
        </is>
      </c>
      <c r="C1530" s="84" t="inlineStr">
        <is>
          <t>Late</t>
        </is>
      </c>
      <c r="D1530" s="85" t="n">
        <v>147</v>
      </c>
      <c r="E1530" s="85" t="n">
        <v>140</v>
      </c>
      <c r="F1530" s="85" t="n">
        <v>362</v>
      </c>
      <c r="G1530" s="85" t="n">
        <v>361</v>
      </c>
      <c r="H1530" s="86" t="n">
        <v>12.7</v>
      </c>
      <c r="I1530" s="85" t="n">
        <v>136</v>
      </c>
      <c r="J1530" s="87" t="n">
        <v>495.6</v>
      </c>
      <c r="K1530" s="88" t="n">
        <v>0</v>
      </c>
      <c r="L1530" s="84" t="n"/>
    </row>
    <row r="1531">
      <c r="A1531" s="83" t="n">
        <v>45883</v>
      </c>
      <c r="B1531" s="84" t="inlineStr">
        <is>
          <t>Production</t>
        </is>
      </c>
      <c r="C1531" s="84" t="inlineStr">
        <is>
          <t>Night</t>
        </is>
      </c>
      <c r="D1531" s="85" t="n">
        <v>85</v>
      </c>
      <c r="E1531" s="85" t="n">
        <v>82</v>
      </c>
      <c r="F1531" s="85" t="n">
        <v>228</v>
      </c>
      <c r="G1531" s="85" t="n">
        <v>225</v>
      </c>
      <c r="H1531" s="86" t="n">
        <v>7.3</v>
      </c>
      <c r="I1531" s="85" t="n">
        <v>86</v>
      </c>
      <c r="J1531" s="87" t="n">
        <v>285.2</v>
      </c>
      <c r="K1531" s="88" t="n">
        <v>0</v>
      </c>
      <c r="L1531" s="84" t="n"/>
    </row>
    <row r="1532">
      <c r="A1532" s="83" t="n">
        <v>45884</v>
      </c>
      <c r="B1532" s="84" t="inlineStr">
        <is>
          <t>Warehouse A</t>
        </is>
      </c>
      <c r="C1532" s="84" t="inlineStr">
        <is>
          <t>Early</t>
        </is>
      </c>
      <c r="D1532" s="85" t="n">
        <v>185</v>
      </c>
      <c r="E1532" s="85" t="n">
        <v>184</v>
      </c>
      <c r="F1532" s="85" t="n">
        <v>488</v>
      </c>
      <c r="G1532" s="85" t="n">
        <v>483</v>
      </c>
      <c r="H1532" s="86" t="n">
        <v>16.6</v>
      </c>
      <c r="I1532" s="85" t="n">
        <v>189</v>
      </c>
      <c r="J1532" s="87" t="n">
        <v>643.15</v>
      </c>
      <c r="K1532" s="88" t="n">
        <v>0</v>
      </c>
      <c r="L1532" s="84" t="n"/>
    </row>
    <row r="1533">
      <c r="A1533" s="83" t="n">
        <v>45884</v>
      </c>
      <c r="B1533" s="84" t="inlineStr">
        <is>
          <t>Warehouse B</t>
        </is>
      </c>
      <c r="C1533" s="84" t="inlineStr">
        <is>
          <t>Late</t>
        </is>
      </c>
      <c r="D1533" s="85" t="n">
        <v>145</v>
      </c>
      <c r="E1533" s="85" t="n">
        <v>137</v>
      </c>
      <c r="F1533" s="85" t="n">
        <v>402</v>
      </c>
      <c r="G1533" s="85" t="n">
        <v>402</v>
      </c>
      <c r="H1533" s="86" t="n">
        <v>11.9</v>
      </c>
      <c r="I1533" s="85" t="n">
        <v>142</v>
      </c>
      <c r="J1533" s="87" t="n">
        <v>469.1</v>
      </c>
      <c r="K1533" s="88" t="n">
        <v>0</v>
      </c>
      <c r="L1533" s="84" t="n"/>
    </row>
    <row r="1534">
      <c r="A1534" s="83" t="n">
        <v>45884</v>
      </c>
      <c r="B1534" s="84" t="inlineStr">
        <is>
          <t>Production</t>
        </is>
      </c>
      <c r="C1534" s="84" t="inlineStr">
        <is>
          <t>Night</t>
        </is>
      </c>
      <c r="D1534" s="85" t="n">
        <v>86</v>
      </c>
      <c r="E1534" s="85" t="n">
        <v>84</v>
      </c>
      <c r="F1534" s="85" t="n">
        <v>211</v>
      </c>
      <c r="G1534" s="85" t="n">
        <v>210</v>
      </c>
      <c r="H1534" s="86" t="n">
        <v>7</v>
      </c>
      <c r="I1534" s="85" t="n">
        <v>89</v>
      </c>
      <c r="J1534" s="87" t="n">
        <v>276.4</v>
      </c>
      <c r="K1534" s="88" t="n">
        <v>0</v>
      </c>
      <c r="L1534" s="84" t="n"/>
    </row>
    <row r="1535">
      <c r="A1535" s="83" t="n">
        <v>45885</v>
      </c>
      <c r="B1535" s="84" t="inlineStr">
        <is>
          <t>Warehouse A</t>
        </is>
      </c>
      <c r="C1535" s="84" t="inlineStr">
        <is>
          <t>Early</t>
        </is>
      </c>
      <c r="D1535" s="85" t="n">
        <v>143</v>
      </c>
      <c r="E1535" s="85" t="n">
        <v>136</v>
      </c>
      <c r="F1535" s="85" t="n">
        <v>343</v>
      </c>
      <c r="G1535" s="85" t="n">
        <v>340</v>
      </c>
      <c r="H1535" s="86" t="n">
        <v>12.2</v>
      </c>
      <c r="I1535" s="85" t="n">
        <v>131</v>
      </c>
      <c r="J1535" s="87" t="n">
        <v>477.25</v>
      </c>
      <c r="K1535" s="88" t="n">
        <v>0</v>
      </c>
      <c r="L1535" s="84" t="n"/>
    </row>
    <row r="1536">
      <c r="A1536" s="83" t="n">
        <v>45885</v>
      </c>
      <c r="B1536" s="84" t="inlineStr">
        <is>
          <t>Warehouse B</t>
        </is>
      </c>
      <c r="C1536" s="84" t="inlineStr">
        <is>
          <t>Late</t>
        </is>
      </c>
      <c r="D1536" s="85" t="n">
        <v>91</v>
      </c>
      <c r="E1536" s="85" t="n">
        <v>84</v>
      </c>
      <c r="F1536" s="85" t="n">
        <v>222</v>
      </c>
      <c r="G1536" s="85" t="n">
        <v>221</v>
      </c>
      <c r="H1536" s="86" t="n">
        <v>8</v>
      </c>
      <c r="I1536" s="85" t="n">
        <v>98</v>
      </c>
      <c r="J1536" s="87" t="n">
        <v>311.15</v>
      </c>
      <c r="K1536" s="88" t="n">
        <v>0</v>
      </c>
      <c r="L1536" s="84" t="n"/>
    </row>
    <row r="1537">
      <c r="A1537" s="83" t="n">
        <v>45885</v>
      </c>
      <c r="B1537" s="84" t="inlineStr">
        <is>
          <t>Production</t>
        </is>
      </c>
      <c r="C1537" s="84" t="inlineStr">
        <is>
          <t>Night</t>
        </is>
      </c>
      <c r="D1537" s="85" t="n">
        <v>61</v>
      </c>
      <c r="E1537" s="85" t="n">
        <v>58</v>
      </c>
      <c r="F1537" s="85" t="n">
        <v>156</v>
      </c>
      <c r="G1537" s="85" t="n">
        <v>154</v>
      </c>
      <c r="H1537" s="86" t="n">
        <v>5.3</v>
      </c>
      <c r="I1537" s="85" t="n">
        <v>62</v>
      </c>
      <c r="J1537" s="87" t="n">
        <v>206.6</v>
      </c>
      <c r="K1537" s="88" t="n">
        <v>0</v>
      </c>
      <c r="L1537" s="84" t="n"/>
    </row>
    <row r="1538">
      <c r="A1538" s="83" t="n">
        <v>45887</v>
      </c>
      <c r="B1538" s="84" t="inlineStr">
        <is>
          <t>Warehouse A</t>
        </is>
      </c>
      <c r="C1538" s="84" t="inlineStr">
        <is>
          <t>Early</t>
        </is>
      </c>
      <c r="D1538" s="85" t="n">
        <v>215</v>
      </c>
      <c r="E1538" s="85" t="n">
        <v>208</v>
      </c>
      <c r="F1538" s="85" t="n">
        <v>586</v>
      </c>
      <c r="G1538" s="85" t="n">
        <v>579</v>
      </c>
      <c r="H1538" s="86" t="n">
        <v>19.5</v>
      </c>
      <c r="I1538" s="85" t="n">
        <v>196</v>
      </c>
      <c r="J1538" s="87" t="n">
        <v>754</v>
      </c>
      <c r="K1538" s="88" t="n">
        <v>0</v>
      </c>
      <c r="L1538" s="84" t="n"/>
    </row>
    <row r="1539">
      <c r="A1539" s="83" t="n">
        <v>45887</v>
      </c>
      <c r="B1539" s="84" t="inlineStr">
        <is>
          <t>Warehouse B</t>
        </is>
      </c>
      <c r="C1539" s="84" t="inlineStr">
        <is>
          <t>Late</t>
        </is>
      </c>
      <c r="D1539" s="85" t="n">
        <v>147</v>
      </c>
      <c r="E1539" s="85" t="n">
        <v>145</v>
      </c>
      <c r="F1539" s="85" t="n">
        <v>391</v>
      </c>
      <c r="G1539" s="85" t="n">
        <v>385</v>
      </c>
      <c r="H1539" s="86" t="n">
        <v>12.5</v>
      </c>
      <c r="I1539" s="85" t="n">
        <v>147</v>
      </c>
      <c r="J1539" s="87" t="n">
        <v>489.3</v>
      </c>
      <c r="K1539" s="88" t="n">
        <v>0</v>
      </c>
      <c r="L1539" s="84" t="n"/>
    </row>
    <row r="1540">
      <c r="A1540" s="83" t="n">
        <v>45887</v>
      </c>
      <c r="B1540" s="84" t="inlineStr">
        <is>
          <t>Production</t>
        </is>
      </c>
      <c r="C1540" s="84" t="inlineStr">
        <is>
          <t>Night</t>
        </is>
      </c>
      <c r="D1540" s="85" t="n">
        <v>90</v>
      </c>
      <c r="E1540" s="85" t="n">
        <v>85</v>
      </c>
      <c r="F1540" s="85" t="n">
        <v>244</v>
      </c>
      <c r="G1540" s="85" t="n">
        <v>241</v>
      </c>
      <c r="H1540" s="86" t="n">
        <v>8</v>
      </c>
      <c r="I1540" s="85" t="n">
        <v>93</v>
      </c>
      <c r="J1540" s="87" t="n">
        <v>310.5</v>
      </c>
      <c r="K1540" s="88" t="n">
        <v>0</v>
      </c>
      <c r="L1540" s="84" t="n"/>
    </row>
    <row r="1541">
      <c r="A1541" s="83" t="n">
        <v>45888</v>
      </c>
      <c r="B1541" s="84" t="inlineStr">
        <is>
          <t>Warehouse A</t>
        </is>
      </c>
      <c r="C1541" s="84" t="inlineStr">
        <is>
          <t>Early</t>
        </is>
      </c>
      <c r="D1541" s="85" t="n">
        <v>185</v>
      </c>
      <c r="E1541" s="85" t="n">
        <v>181</v>
      </c>
      <c r="F1541" s="85" t="n">
        <v>484</v>
      </c>
      <c r="G1541" s="85" t="n">
        <v>482</v>
      </c>
      <c r="H1541" s="86" t="n">
        <v>15.9</v>
      </c>
      <c r="I1541" s="85" t="n">
        <v>187</v>
      </c>
      <c r="J1541" s="87" t="n">
        <v>621.1</v>
      </c>
      <c r="K1541" s="88" t="n">
        <v>0</v>
      </c>
      <c r="L1541" s="84" t="n"/>
    </row>
    <row r="1542">
      <c r="A1542" s="83" t="n">
        <v>45888</v>
      </c>
      <c r="B1542" s="84" t="inlineStr">
        <is>
          <t>Warehouse B</t>
        </is>
      </c>
      <c r="C1542" s="84" t="inlineStr">
        <is>
          <t>Late</t>
        </is>
      </c>
      <c r="D1542" s="85" t="n">
        <v>146</v>
      </c>
      <c r="E1542" s="85" t="n">
        <v>139</v>
      </c>
      <c r="F1542" s="85" t="n">
        <v>387</v>
      </c>
      <c r="G1542" s="85" t="n">
        <v>383</v>
      </c>
      <c r="H1542" s="86" t="n">
        <v>11.7</v>
      </c>
      <c r="I1542" s="85" t="n">
        <v>140</v>
      </c>
      <c r="J1542" s="87" t="n">
        <v>463.45</v>
      </c>
      <c r="K1542" s="88" t="n">
        <v>0</v>
      </c>
      <c r="L1542" s="84" t="n"/>
    </row>
    <row r="1543">
      <c r="A1543" s="83" t="n">
        <v>45888</v>
      </c>
      <c r="B1543" s="84" t="inlineStr">
        <is>
          <t>Production</t>
        </is>
      </c>
      <c r="C1543" s="84" t="inlineStr">
        <is>
          <t>Night</t>
        </is>
      </c>
      <c r="D1543" s="85" t="n">
        <v>97</v>
      </c>
      <c r="E1543" s="85" t="n">
        <v>94</v>
      </c>
      <c r="F1543" s="85" t="n">
        <v>258</v>
      </c>
      <c r="G1543" s="85" t="n">
        <v>255</v>
      </c>
      <c r="H1543" s="86" t="n">
        <v>8.1</v>
      </c>
      <c r="I1543" s="85" t="n">
        <v>88</v>
      </c>
      <c r="J1543" s="87" t="n">
        <v>318.2</v>
      </c>
      <c r="K1543" s="88" t="n">
        <v>0</v>
      </c>
      <c r="L1543" s="84" t="n"/>
    </row>
    <row r="1544">
      <c r="A1544" s="83" t="n">
        <v>45889</v>
      </c>
      <c r="B1544" s="84" t="inlineStr">
        <is>
          <t>Warehouse A</t>
        </is>
      </c>
      <c r="C1544" s="84" t="inlineStr">
        <is>
          <t>Early</t>
        </is>
      </c>
      <c r="D1544" s="85" t="n">
        <v>182</v>
      </c>
      <c r="E1544" s="85" t="n">
        <v>176</v>
      </c>
      <c r="F1544" s="85" t="n">
        <v>444</v>
      </c>
      <c r="G1544" s="85" t="n">
        <v>434</v>
      </c>
      <c r="H1544" s="86" t="n">
        <v>15.5</v>
      </c>
      <c r="I1544" s="85" t="n">
        <v>182</v>
      </c>
      <c r="J1544" s="87" t="n">
        <v>606.55</v>
      </c>
      <c r="K1544" s="88" t="n">
        <v>0</v>
      </c>
      <c r="L1544" s="84" t="n"/>
    </row>
    <row r="1545">
      <c r="A1545" s="83" t="n">
        <v>45889</v>
      </c>
      <c r="B1545" s="84" t="inlineStr">
        <is>
          <t>Warehouse B</t>
        </is>
      </c>
      <c r="C1545" s="84" t="inlineStr">
        <is>
          <t>Late</t>
        </is>
      </c>
      <c r="D1545" s="85" t="n">
        <v>124</v>
      </c>
      <c r="E1545" s="85" t="n">
        <v>120</v>
      </c>
      <c r="F1545" s="85" t="n">
        <v>309</v>
      </c>
      <c r="G1545" s="85" t="n">
        <v>307</v>
      </c>
      <c r="H1545" s="86" t="n">
        <v>10.6</v>
      </c>
      <c r="I1545" s="85" t="n">
        <v>136</v>
      </c>
      <c r="J1545" s="87" t="n">
        <v>414.5</v>
      </c>
      <c r="K1545" s="88" t="n">
        <v>0</v>
      </c>
      <c r="L1545" s="84" t="n"/>
    </row>
    <row r="1546">
      <c r="A1546" s="83" t="n">
        <v>45889</v>
      </c>
      <c r="B1546" s="84" t="inlineStr">
        <is>
          <t>Production</t>
        </is>
      </c>
      <c r="C1546" s="84" t="inlineStr">
        <is>
          <t>Night</t>
        </is>
      </c>
      <c r="D1546" s="85" t="n">
        <v>81</v>
      </c>
      <c r="E1546" s="85" t="n">
        <v>78</v>
      </c>
      <c r="F1546" s="85" t="n">
        <v>226</v>
      </c>
      <c r="G1546" s="85" t="n">
        <v>224</v>
      </c>
      <c r="H1546" s="86" t="n">
        <v>6.5</v>
      </c>
      <c r="I1546" s="85" t="n">
        <v>86</v>
      </c>
      <c r="J1546" s="87" t="n">
        <v>257.4</v>
      </c>
      <c r="K1546" s="88" t="n">
        <v>0</v>
      </c>
      <c r="L1546" s="84" t="n"/>
    </row>
    <row r="1547">
      <c r="A1547" s="83" t="n">
        <v>45890</v>
      </c>
      <c r="B1547" s="84" t="inlineStr">
        <is>
          <t>Warehouse A</t>
        </is>
      </c>
      <c r="C1547" s="84" t="inlineStr">
        <is>
          <t>Early</t>
        </is>
      </c>
      <c r="D1547" s="85" t="n">
        <v>194</v>
      </c>
      <c r="E1547" s="85" t="n">
        <v>186</v>
      </c>
      <c r="F1547" s="85" t="n">
        <v>466</v>
      </c>
      <c r="G1547" s="85" t="n">
        <v>457</v>
      </c>
      <c r="H1547" s="86" t="n">
        <v>16.7</v>
      </c>
      <c r="I1547" s="85" t="n">
        <v>182</v>
      </c>
      <c r="J1547" s="87" t="n">
        <v>652.15</v>
      </c>
      <c r="K1547" s="88" t="n">
        <v>0</v>
      </c>
      <c r="L1547" s="84" t="n"/>
    </row>
    <row r="1548">
      <c r="A1548" s="83" t="n">
        <v>45890</v>
      </c>
      <c r="B1548" s="84" t="inlineStr">
        <is>
          <t>Warehouse B</t>
        </is>
      </c>
      <c r="C1548" s="84" t="inlineStr">
        <is>
          <t>Late</t>
        </is>
      </c>
      <c r="D1548" s="85" t="n">
        <v>130</v>
      </c>
      <c r="E1548" s="85" t="n">
        <v>127</v>
      </c>
      <c r="F1548" s="85" t="n">
        <v>356</v>
      </c>
      <c r="G1548" s="85" t="n">
        <v>351</v>
      </c>
      <c r="H1548" s="86" t="n">
        <v>10.6</v>
      </c>
      <c r="I1548" s="85" t="n">
        <v>136</v>
      </c>
      <c r="J1548" s="87" t="n">
        <v>418.4</v>
      </c>
      <c r="K1548" s="88" t="n">
        <v>0</v>
      </c>
      <c r="L1548" s="84" t="n"/>
    </row>
    <row r="1549">
      <c r="A1549" s="83" t="n">
        <v>45890</v>
      </c>
      <c r="B1549" s="84" t="inlineStr">
        <is>
          <t>Production</t>
        </is>
      </c>
      <c r="C1549" s="84" t="inlineStr">
        <is>
          <t>Night</t>
        </is>
      </c>
      <c r="D1549" s="85" t="n">
        <v>81</v>
      </c>
      <c r="E1549" s="85" t="n">
        <v>80</v>
      </c>
      <c r="F1549" s="85" t="n">
        <v>195</v>
      </c>
      <c r="G1549" s="85" t="n">
        <v>192</v>
      </c>
      <c r="H1549" s="86" t="n">
        <v>7.2</v>
      </c>
      <c r="I1549" s="85" t="n">
        <v>86</v>
      </c>
      <c r="J1549" s="87" t="n">
        <v>279.45</v>
      </c>
      <c r="K1549" s="88" t="n">
        <v>0</v>
      </c>
      <c r="L1549" s="84" t="n"/>
    </row>
    <row r="1550">
      <c r="A1550" s="83" t="n">
        <v>45891</v>
      </c>
      <c r="B1550" s="84" t="inlineStr">
        <is>
          <t>Warehouse A</t>
        </is>
      </c>
      <c r="C1550" s="84" t="inlineStr">
        <is>
          <t>Early</t>
        </is>
      </c>
      <c r="D1550" s="85" t="n">
        <v>201</v>
      </c>
      <c r="E1550" s="85" t="n">
        <v>197</v>
      </c>
      <c r="F1550" s="85" t="n">
        <v>509</v>
      </c>
      <c r="G1550" s="85" t="n">
        <v>500</v>
      </c>
      <c r="H1550" s="86" t="n">
        <v>16</v>
      </c>
      <c r="I1550" s="85" t="n">
        <v>189</v>
      </c>
      <c r="J1550" s="87" t="n">
        <v>634.65</v>
      </c>
      <c r="K1550" s="88" t="n">
        <v>0</v>
      </c>
      <c r="L1550" s="84" t="n"/>
    </row>
    <row r="1551">
      <c r="A1551" s="83" t="n">
        <v>45891</v>
      </c>
      <c r="B1551" s="84" t="inlineStr">
        <is>
          <t>Warehouse B</t>
        </is>
      </c>
      <c r="C1551" s="84" t="inlineStr">
        <is>
          <t>Late</t>
        </is>
      </c>
      <c r="D1551" s="85" t="n">
        <v>135</v>
      </c>
      <c r="E1551" s="85" t="n">
        <v>132</v>
      </c>
      <c r="F1551" s="85" t="n">
        <v>359</v>
      </c>
      <c r="G1551" s="85" t="n">
        <v>355</v>
      </c>
      <c r="H1551" s="86" t="n">
        <v>11</v>
      </c>
      <c r="I1551" s="85" t="n">
        <v>142</v>
      </c>
      <c r="J1551" s="87" t="n">
        <v>434.25</v>
      </c>
      <c r="K1551" s="88" t="n">
        <v>0</v>
      </c>
      <c r="L1551" s="84" t="n"/>
    </row>
    <row r="1552">
      <c r="A1552" s="83" t="n">
        <v>45891</v>
      </c>
      <c r="B1552" s="84" t="inlineStr">
        <is>
          <t>Production</t>
        </is>
      </c>
      <c r="C1552" s="84" t="inlineStr">
        <is>
          <t>Night</t>
        </is>
      </c>
      <c r="D1552" s="85" t="n">
        <v>91</v>
      </c>
      <c r="E1552" s="85" t="n">
        <v>90</v>
      </c>
      <c r="F1552" s="85" t="n">
        <v>254</v>
      </c>
      <c r="G1552" s="85" t="n">
        <v>253</v>
      </c>
      <c r="H1552" s="86" t="n">
        <v>8.1</v>
      </c>
      <c r="I1552" s="85" t="n">
        <v>89</v>
      </c>
      <c r="J1552" s="87" t="n">
        <v>314.3</v>
      </c>
      <c r="K1552" s="88" t="n">
        <v>0</v>
      </c>
      <c r="L1552" s="84" t="n"/>
    </row>
    <row r="1553">
      <c r="A1553" s="83" t="n">
        <v>45892</v>
      </c>
      <c r="B1553" s="84" t="inlineStr">
        <is>
          <t>Warehouse A</t>
        </is>
      </c>
      <c r="C1553" s="84" t="inlineStr">
        <is>
          <t>Early</t>
        </is>
      </c>
      <c r="D1553" s="85" t="n">
        <v>131</v>
      </c>
      <c r="E1553" s="85" t="n">
        <v>126</v>
      </c>
      <c r="F1553" s="85" t="n">
        <v>356</v>
      </c>
      <c r="G1553" s="85" t="n">
        <v>352</v>
      </c>
      <c r="H1553" s="86" t="n">
        <v>11.1</v>
      </c>
      <c r="I1553" s="85" t="n">
        <v>131</v>
      </c>
      <c r="J1553" s="87" t="n">
        <v>434.8</v>
      </c>
      <c r="K1553" s="88" t="n">
        <v>0</v>
      </c>
      <c r="L1553" s="84" t="n"/>
    </row>
    <row r="1554">
      <c r="A1554" s="83" t="n">
        <v>45892</v>
      </c>
      <c r="B1554" s="84" t="inlineStr">
        <is>
          <t>Warehouse B</t>
        </is>
      </c>
      <c r="C1554" s="84" t="inlineStr">
        <is>
          <t>Late</t>
        </is>
      </c>
      <c r="D1554" s="85" t="n">
        <v>104</v>
      </c>
      <c r="E1554" s="85" t="n">
        <v>102</v>
      </c>
      <c r="F1554" s="85" t="n">
        <v>260</v>
      </c>
      <c r="G1554" s="85" t="n">
        <v>256</v>
      </c>
      <c r="H1554" s="86" t="n">
        <v>8.699999999999999</v>
      </c>
      <c r="I1554" s="85" t="n">
        <v>98</v>
      </c>
      <c r="J1554" s="87" t="n">
        <v>341.65</v>
      </c>
      <c r="K1554" s="88" t="n">
        <v>0</v>
      </c>
      <c r="L1554" s="84" t="n"/>
    </row>
    <row r="1555">
      <c r="A1555" s="83" t="n">
        <v>45892</v>
      </c>
      <c r="B1555" s="84" t="inlineStr">
        <is>
          <t>Production</t>
        </is>
      </c>
      <c r="C1555" s="84" t="inlineStr">
        <is>
          <t>Night</t>
        </is>
      </c>
      <c r="D1555" s="85" t="n">
        <v>58</v>
      </c>
      <c r="E1555" s="85" t="n">
        <v>57</v>
      </c>
      <c r="F1555" s="85" t="n">
        <v>154</v>
      </c>
      <c r="G1555" s="85" t="n">
        <v>153</v>
      </c>
      <c r="H1555" s="86" t="n">
        <v>4.9</v>
      </c>
      <c r="I1555" s="85" t="n">
        <v>62</v>
      </c>
      <c r="J1555" s="87" t="n">
        <v>192.05</v>
      </c>
      <c r="K1555" s="88" t="n">
        <v>1</v>
      </c>
      <c r="L1555" s="84" t="n"/>
    </row>
    <row r="1556">
      <c r="A1556" s="83" t="n">
        <v>45894</v>
      </c>
      <c r="B1556" s="84" t="inlineStr">
        <is>
          <t>Warehouse A</t>
        </is>
      </c>
      <c r="C1556" s="84" t="inlineStr">
        <is>
          <t>Early</t>
        </is>
      </c>
      <c r="D1556" s="85" t="n">
        <v>205</v>
      </c>
      <c r="E1556" s="85" t="n">
        <v>200</v>
      </c>
      <c r="F1556" s="85" t="n">
        <v>523</v>
      </c>
      <c r="G1556" s="85" t="n">
        <v>517</v>
      </c>
      <c r="H1556" s="86" t="n">
        <v>16.8</v>
      </c>
      <c r="I1556" s="85" t="n">
        <v>197</v>
      </c>
      <c r="J1556" s="87" t="n">
        <v>662.45</v>
      </c>
      <c r="K1556" s="88" t="n">
        <v>0</v>
      </c>
      <c r="L1556" s="84" t="n"/>
    </row>
    <row r="1557">
      <c r="A1557" s="83" t="n">
        <v>45894</v>
      </c>
      <c r="B1557" s="84" t="inlineStr">
        <is>
          <t>Warehouse B</t>
        </is>
      </c>
      <c r="C1557" s="84" t="inlineStr">
        <is>
          <t>Late</t>
        </is>
      </c>
      <c r="D1557" s="85" t="n">
        <v>146</v>
      </c>
      <c r="E1557" s="85" t="n">
        <v>140</v>
      </c>
      <c r="F1557" s="85" t="n">
        <v>364</v>
      </c>
      <c r="G1557" s="85" t="n">
        <v>359</v>
      </c>
      <c r="H1557" s="86" t="n">
        <v>11.7</v>
      </c>
      <c r="I1557" s="85" t="n">
        <v>147</v>
      </c>
      <c r="J1557" s="87" t="n">
        <v>463.45</v>
      </c>
      <c r="K1557" s="88" t="n">
        <v>0</v>
      </c>
      <c r="L1557" s="84" t="n"/>
    </row>
    <row r="1558">
      <c r="A1558" s="83" t="n">
        <v>45894</v>
      </c>
      <c r="B1558" s="84" t="inlineStr">
        <is>
          <t>Production</t>
        </is>
      </c>
      <c r="C1558" s="84" t="inlineStr">
        <is>
          <t>Night</t>
        </is>
      </c>
      <c r="D1558" s="85" t="n">
        <v>93</v>
      </c>
      <c r="E1558" s="85" t="n">
        <v>90</v>
      </c>
      <c r="F1558" s="85" t="n">
        <v>252</v>
      </c>
      <c r="G1558" s="85" t="n">
        <v>251</v>
      </c>
      <c r="H1558" s="86" t="n">
        <v>7.6</v>
      </c>
      <c r="I1558" s="85" t="n">
        <v>93</v>
      </c>
      <c r="J1558" s="87" t="n">
        <v>299.85</v>
      </c>
      <c r="K1558" s="88" t="n">
        <v>0</v>
      </c>
      <c r="L1558" s="84" t="n"/>
    </row>
    <row r="1559">
      <c r="A1559" s="83" t="n">
        <v>45895</v>
      </c>
      <c r="B1559" s="84" t="inlineStr">
        <is>
          <t>Warehouse A</t>
        </is>
      </c>
      <c r="C1559" s="84" t="inlineStr">
        <is>
          <t>Early</t>
        </is>
      </c>
      <c r="D1559" s="85" t="n">
        <v>179</v>
      </c>
      <c r="E1559" s="85" t="n">
        <v>178</v>
      </c>
      <c r="F1559" s="85" t="n">
        <v>475</v>
      </c>
      <c r="G1559" s="85" t="n">
        <v>469</v>
      </c>
      <c r="H1559" s="86" t="n">
        <v>15</v>
      </c>
      <c r="I1559" s="85" t="n">
        <v>187</v>
      </c>
      <c r="J1559" s="87" t="n">
        <v>588.85</v>
      </c>
      <c r="K1559" s="88" t="n">
        <v>0</v>
      </c>
      <c r="L1559" s="84" t="n"/>
    </row>
    <row r="1560">
      <c r="A1560" s="83" t="n">
        <v>45895</v>
      </c>
      <c r="B1560" s="84" t="inlineStr">
        <is>
          <t>Warehouse B</t>
        </is>
      </c>
      <c r="C1560" s="84" t="inlineStr">
        <is>
          <t>Late</t>
        </is>
      </c>
      <c r="D1560" s="85" t="n">
        <v>139</v>
      </c>
      <c r="E1560" s="85" t="n">
        <v>134</v>
      </c>
      <c r="F1560" s="85" t="n">
        <v>349</v>
      </c>
      <c r="G1560" s="85" t="n">
        <v>345</v>
      </c>
      <c r="H1560" s="86" t="n">
        <v>11.2</v>
      </c>
      <c r="I1560" s="85" t="n">
        <v>141</v>
      </c>
      <c r="J1560" s="87" t="n">
        <v>443.15</v>
      </c>
      <c r="K1560" s="88" t="n">
        <v>0</v>
      </c>
      <c r="L1560" s="84" t="n"/>
    </row>
    <row r="1561">
      <c r="A1561" s="83" t="n">
        <v>45895</v>
      </c>
      <c r="B1561" s="84" t="inlineStr">
        <is>
          <t>Production</t>
        </is>
      </c>
      <c r="C1561" s="84" t="inlineStr">
        <is>
          <t>Night</t>
        </is>
      </c>
      <c r="D1561" s="85" t="n">
        <v>88</v>
      </c>
      <c r="E1561" s="85" t="n">
        <v>83</v>
      </c>
      <c r="F1561" s="85" t="n">
        <v>225</v>
      </c>
      <c r="G1561" s="85" t="n">
        <v>224</v>
      </c>
      <c r="H1561" s="86" t="n">
        <v>7.5</v>
      </c>
      <c r="I1561" s="85" t="n">
        <v>89</v>
      </c>
      <c r="J1561" s="87" t="n">
        <v>293.45</v>
      </c>
      <c r="K1561" s="88" t="n">
        <v>1</v>
      </c>
      <c r="L1561" s="84" t="n"/>
    </row>
    <row r="1562">
      <c r="A1562" s="83" t="n">
        <v>45896</v>
      </c>
      <c r="B1562" s="84" t="inlineStr">
        <is>
          <t>Warehouse A</t>
        </is>
      </c>
      <c r="C1562" s="84" t="inlineStr">
        <is>
          <t>Early</t>
        </is>
      </c>
      <c r="D1562" s="85" t="n">
        <v>167</v>
      </c>
      <c r="E1562" s="85" t="n">
        <v>163</v>
      </c>
      <c r="F1562" s="85" t="n">
        <v>447</v>
      </c>
      <c r="G1562" s="85" t="n">
        <v>442</v>
      </c>
      <c r="H1562" s="86" t="n">
        <v>14.4</v>
      </c>
      <c r="I1562" s="85" t="n">
        <v>182</v>
      </c>
      <c r="J1562" s="87" t="n">
        <v>562.15</v>
      </c>
      <c r="K1562" s="88" t="n">
        <v>0</v>
      </c>
      <c r="L1562" s="84" t="n"/>
    </row>
    <row r="1563">
      <c r="A1563" s="83" t="n">
        <v>45896</v>
      </c>
      <c r="B1563" s="84" t="inlineStr">
        <is>
          <t>Warehouse B</t>
        </is>
      </c>
      <c r="C1563" s="84" t="inlineStr">
        <is>
          <t>Late</t>
        </is>
      </c>
      <c r="D1563" s="85" t="n">
        <v>148</v>
      </c>
      <c r="E1563" s="85" t="n">
        <v>144</v>
      </c>
      <c r="F1563" s="85" t="n">
        <v>356</v>
      </c>
      <c r="G1563" s="85" t="n">
        <v>351</v>
      </c>
      <c r="H1563" s="86" t="n">
        <v>13.1</v>
      </c>
      <c r="I1563" s="85" t="n">
        <v>137</v>
      </c>
      <c r="J1563" s="87" t="n">
        <v>508.85</v>
      </c>
      <c r="K1563" s="88" t="n">
        <v>0</v>
      </c>
      <c r="L1563" s="84" t="n"/>
    </row>
    <row r="1564">
      <c r="A1564" s="83" t="n">
        <v>45896</v>
      </c>
      <c r="B1564" s="84" t="inlineStr">
        <is>
          <t>Production</t>
        </is>
      </c>
      <c r="C1564" s="84" t="inlineStr">
        <is>
          <t>Night</t>
        </is>
      </c>
      <c r="D1564" s="85" t="n">
        <v>88</v>
      </c>
      <c r="E1564" s="85" t="n">
        <v>88</v>
      </c>
      <c r="F1564" s="85" t="n">
        <v>246</v>
      </c>
      <c r="G1564" s="85" t="n">
        <v>244</v>
      </c>
      <c r="H1564" s="86" t="n">
        <v>7.5</v>
      </c>
      <c r="I1564" s="85" t="n">
        <v>86</v>
      </c>
      <c r="J1564" s="87" t="n">
        <v>293.45</v>
      </c>
      <c r="K1564" s="88" t="n">
        <v>0</v>
      </c>
      <c r="L1564" s="84" t="n"/>
    </row>
    <row r="1565">
      <c r="A1565" s="83" t="n">
        <v>45897</v>
      </c>
      <c r="B1565" s="84" t="inlineStr">
        <is>
          <t>Warehouse A</t>
        </is>
      </c>
      <c r="C1565" s="84" t="inlineStr">
        <is>
          <t>Early</t>
        </is>
      </c>
      <c r="D1565" s="85" t="n">
        <v>184</v>
      </c>
      <c r="E1565" s="85" t="n">
        <v>181</v>
      </c>
      <c r="F1565" s="85" t="n">
        <v>510</v>
      </c>
      <c r="G1565" s="85" t="n">
        <v>508</v>
      </c>
      <c r="H1565" s="86" t="n">
        <v>16.2</v>
      </c>
      <c r="I1565" s="85" t="n">
        <v>182</v>
      </c>
      <c r="J1565" s="87" t="n">
        <v>629.9</v>
      </c>
      <c r="K1565" s="88" t="n">
        <v>1</v>
      </c>
      <c r="L1565" s="84" t="n"/>
    </row>
    <row r="1566">
      <c r="A1566" s="83" t="n">
        <v>45897</v>
      </c>
      <c r="B1566" s="84" t="inlineStr">
        <is>
          <t>Warehouse B</t>
        </is>
      </c>
      <c r="C1566" s="84" t="inlineStr">
        <is>
          <t>Late</t>
        </is>
      </c>
      <c r="D1566" s="85" t="n">
        <v>124</v>
      </c>
      <c r="E1566" s="85" t="n">
        <v>119</v>
      </c>
      <c r="F1566" s="85" t="n">
        <v>341</v>
      </c>
      <c r="G1566" s="85" t="n">
        <v>337</v>
      </c>
      <c r="H1566" s="86" t="n">
        <v>11.1</v>
      </c>
      <c r="I1566" s="85" t="n">
        <v>137</v>
      </c>
      <c r="J1566" s="87" t="n">
        <v>430.25</v>
      </c>
      <c r="K1566" s="88" t="n">
        <v>0</v>
      </c>
      <c r="L1566" s="84" t="n"/>
    </row>
    <row r="1567">
      <c r="A1567" s="83" t="n">
        <v>45897</v>
      </c>
      <c r="B1567" s="84" t="inlineStr">
        <is>
          <t>Production</t>
        </is>
      </c>
      <c r="C1567" s="84" t="inlineStr">
        <is>
          <t>Night</t>
        </is>
      </c>
      <c r="D1567" s="85" t="n">
        <v>83</v>
      </c>
      <c r="E1567" s="85" t="n">
        <v>81</v>
      </c>
      <c r="F1567" s="85" t="n">
        <v>230</v>
      </c>
      <c r="G1567" s="85" t="n">
        <v>229</v>
      </c>
      <c r="H1567" s="86" t="n">
        <v>7.3</v>
      </c>
      <c r="I1567" s="85" t="n">
        <v>86</v>
      </c>
      <c r="J1567" s="87" t="n">
        <v>283.9</v>
      </c>
      <c r="K1567" s="88" t="n">
        <v>0</v>
      </c>
      <c r="L1567" s="84" t="n"/>
    </row>
    <row r="1568">
      <c r="A1568" s="83" t="n">
        <v>45898</v>
      </c>
      <c r="B1568" s="84" t="inlineStr">
        <is>
          <t>Warehouse A</t>
        </is>
      </c>
      <c r="C1568" s="84" t="inlineStr">
        <is>
          <t>Early</t>
        </is>
      </c>
      <c r="D1568" s="85" t="n">
        <v>207</v>
      </c>
      <c r="E1568" s="85" t="n">
        <v>198</v>
      </c>
      <c r="F1568" s="85" t="n">
        <v>521</v>
      </c>
      <c r="G1568" s="85" t="n">
        <v>518</v>
      </c>
      <c r="H1568" s="86" t="n">
        <v>17</v>
      </c>
      <c r="I1568" s="85" t="n">
        <v>189</v>
      </c>
      <c r="J1568" s="87" t="n">
        <v>670.05</v>
      </c>
      <c r="K1568" s="88" t="n">
        <v>0</v>
      </c>
      <c r="L1568" s="84" t="n"/>
    </row>
    <row r="1569">
      <c r="A1569" s="83" t="n">
        <v>45898</v>
      </c>
      <c r="B1569" s="84" t="inlineStr">
        <is>
          <t>Warehouse B</t>
        </is>
      </c>
      <c r="C1569" s="84" t="inlineStr">
        <is>
          <t>Late</t>
        </is>
      </c>
      <c r="D1569" s="85" t="n">
        <v>142</v>
      </c>
      <c r="E1569" s="85" t="n">
        <v>136</v>
      </c>
      <c r="F1569" s="85" t="n">
        <v>351</v>
      </c>
      <c r="G1569" s="85" t="n">
        <v>348</v>
      </c>
      <c r="H1569" s="86" t="n">
        <v>11.7</v>
      </c>
      <c r="I1569" s="85" t="n">
        <v>142</v>
      </c>
      <c r="J1569" s="87" t="n">
        <v>460.85</v>
      </c>
      <c r="K1569" s="88" t="n">
        <v>0</v>
      </c>
      <c r="L1569" s="84" t="n"/>
    </row>
    <row r="1570">
      <c r="A1570" s="83" t="n">
        <v>45898</v>
      </c>
      <c r="B1570" s="84" t="inlineStr">
        <is>
          <t>Production</t>
        </is>
      </c>
      <c r="C1570" s="84" t="inlineStr">
        <is>
          <t>Night</t>
        </is>
      </c>
      <c r="D1570" s="85" t="n">
        <v>86</v>
      </c>
      <c r="E1570" s="85" t="n">
        <v>82</v>
      </c>
      <c r="F1570" s="85" t="n">
        <v>233</v>
      </c>
      <c r="G1570" s="85" t="n">
        <v>231</v>
      </c>
      <c r="H1570" s="86" t="n">
        <v>7.5</v>
      </c>
      <c r="I1570" s="85" t="n">
        <v>89</v>
      </c>
      <c r="J1570" s="87" t="n">
        <v>292.15</v>
      </c>
      <c r="K1570" s="88" t="n">
        <v>0</v>
      </c>
      <c r="L1570" s="84" t="n"/>
    </row>
    <row r="1571">
      <c r="A1571" s="83" t="n">
        <v>45899</v>
      </c>
      <c r="B1571" s="84" t="inlineStr">
        <is>
          <t>Warehouse A</t>
        </is>
      </c>
      <c r="C1571" s="84" t="inlineStr">
        <is>
          <t>Early</t>
        </is>
      </c>
      <c r="D1571" s="85" t="n">
        <v>143</v>
      </c>
      <c r="E1571" s="85" t="n">
        <v>133</v>
      </c>
      <c r="F1571" s="85" t="n">
        <v>367</v>
      </c>
      <c r="G1571" s="85" t="n">
        <v>363</v>
      </c>
      <c r="H1571" s="86" t="n">
        <v>11.7</v>
      </c>
      <c r="I1571" s="85" t="n">
        <v>131</v>
      </c>
      <c r="J1571" s="87" t="n">
        <v>461.5</v>
      </c>
      <c r="K1571" s="88" t="n">
        <v>0</v>
      </c>
      <c r="L1571" s="84" t="n"/>
    </row>
    <row r="1572">
      <c r="A1572" s="83" t="n">
        <v>45899</v>
      </c>
      <c r="B1572" s="84" t="inlineStr">
        <is>
          <t>Warehouse B</t>
        </is>
      </c>
      <c r="C1572" s="84" t="inlineStr">
        <is>
          <t>Late</t>
        </is>
      </c>
      <c r="D1572" s="85" t="n">
        <v>101</v>
      </c>
      <c r="E1572" s="85" t="n">
        <v>96</v>
      </c>
      <c r="F1572" s="85" t="n">
        <v>265</v>
      </c>
      <c r="G1572" s="85" t="n">
        <v>261</v>
      </c>
      <c r="H1572" s="86" t="n">
        <v>8.699999999999999</v>
      </c>
      <c r="I1572" s="85" t="n">
        <v>98</v>
      </c>
      <c r="J1572" s="87" t="n">
        <v>339.7</v>
      </c>
      <c r="K1572" s="88" t="n">
        <v>0</v>
      </c>
      <c r="L1572" s="84" t="n"/>
    </row>
    <row r="1573">
      <c r="A1573" s="83" t="n">
        <v>45899</v>
      </c>
      <c r="B1573" s="84" t="inlineStr">
        <is>
          <t>Production</t>
        </is>
      </c>
      <c r="C1573" s="84" t="inlineStr">
        <is>
          <t>Night</t>
        </is>
      </c>
      <c r="D1573" s="85" t="n">
        <v>57</v>
      </c>
      <c r="E1573" s="85" t="n">
        <v>55</v>
      </c>
      <c r="F1573" s="85" t="n">
        <v>148</v>
      </c>
      <c r="G1573" s="85" t="n">
        <v>147</v>
      </c>
      <c r="H1573" s="86" t="n">
        <v>4.8</v>
      </c>
      <c r="I1573" s="85" t="n">
        <v>62</v>
      </c>
      <c r="J1573" s="87" t="n">
        <v>188.25</v>
      </c>
      <c r="K1573" s="88" t="n">
        <v>0</v>
      </c>
      <c r="L1573" s="84" t="n"/>
    </row>
    <row r="1574">
      <c r="A1574" s="83" t="n">
        <v>45901</v>
      </c>
      <c r="B1574" s="84" t="inlineStr">
        <is>
          <t>Warehouse A</t>
        </is>
      </c>
      <c r="C1574" s="84" t="inlineStr">
        <is>
          <t>Early</t>
        </is>
      </c>
      <c r="D1574" s="85" t="n">
        <v>228</v>
      </c>
      <c r="E1574" s="85" t="n">
        <v>214</v>
      </c>
      <c r="F1574" s="85" t="n">
        <v>579</v>
      </c>
      <c r="G1574" s="85" t="n">
        <v>567</v>
      </c>
      <c r="H1574" s="86" t="n">
        <v>20.6</v>
      </c>
      <c r="I1574" s="85" t="n">
        <v>214</v>
      </c>
      <c r="J1574" s="87" t="n">
        <v>797.1</v>
      </c>
      <c r="K1574" s="88" t="n">
        <v>0</v>
      </c>
      <c r="L1574" s="84" t="n"/>
    </row>
    <row r="1575">
      <c r="A1575" s="83" t="n">
        <v>45901</v>
      </c>
      <c r="B1575" s="84" t="inlineStr">
        <is>
          <t>Warehouse B</t>
        </is>
      </c>
      <c r="C1575" s="84" t="inlineStr">
        <is>
          <t>Late</t>
        </is>
      </c>
      <c r="D1575" s="85" t="n">
        <v>155</v>
      </c>
      <c r="E1575" s="85" t="n">
        <v>151</v>
      </c>
      <c r="F1575" s="85" t="n">
        <v>377</v>
      </c>
      <c r="G1575" s="85" t="n">
        <v>371</v>
      </c>
      <c r="H1575" s="86" t="n">
        <v>12.9</v>
      </c>
      <c r="I1575" s="85" t="n">
        <v>160</v>
      </c>
      <c r="J1575" s="87" t="n">
        <v>507.1</v>
      </c>
      <c r="K1575" s="88" t="n">
        <v>0</v>
      </c>
      <c r="L1575" s="84" t="n"/>
    </row>
    <row r="1576">
      <c r="A1576" s="83" t="n">
        <v>45901</v>
      </c>
      <c r="B1576" s="84" t="inlineStr">
        <is>
          <t>Production</t>
        </is>
      </c>
      <c r="C1576" s="84" t="inlineStr">
        <is>
          <t>Night</t>
        </is>
      </c>
      <c r="D1576" s="85" t="n">
        <v>107</v>
      </c>
      <c r="E1576" s="85" t="n">
        <v>105</v>
      </c>
      <c r="F1576" s="85" t="n">
        <v>257</v>
      </c>
      <c r="G1576" s="85" t="n">
        <v>255</v>
      </c>
      <c r="H1576" s="86" t="n">
        <v>9.300000000000001</v>
      </c>
      <c r="I1576" s="85" t="n">
        <v>101</v>
      </c>
      <c r="J1576" s="87" t="n">
        <v>362.5</v>
      </c>
      <c r="K1576" s="88" t="n">
        <v>0</v>
      </c>
      <c r="L1576" s="84" t="n"/>
    </row>
    <row r="1577">
      <c r="A1577" s="83" t="n">
        <v>45902</v>
      </c>
      <c r="B1577" s="84" t="inlineStr">
        <is>
          <t>Warehouse A</t>
        </is>
      </c>
      <c r="C1577" s="84" t="inlineStr">
        <is>
          <t>Early</t>
        </is>
      </c>
      <c r="D1577" s="85" t="n">
        <v>216</v>
      </c>
      <c r="E1577" s="85" t="n">
        <v>213</v>
      </c>
      <c r="F1577" s="85" t="n">
        <v>552</v>
      </c>
      <c r="G1577" s="85" t="n">
        <v>544</v>
      </c>
      <c r="H1577" s="86" t="n">
        <v>18</v>
      </c>
      <c r="I1577" s="85" t="n">
        <v>204</v>
      </c>
      <c r="J1577" s="87" t="n">
        <v>707.4</v>
      </c>
      <c r="K1577" s="88" t="n">
        <v>0</v>
      </c>
      <c r="L1577" s="84" t="n"/>
    </row>
    <row r="1578">
      <c r="A1578" s="83" t="n">
        <v>45902</v>
      </c>
      <c r="B1578" s="84" t="inlineStr">
        <is>
          <t>Warehouse B</t>
        </is>
      </c>
      <c r="C1578" s="84" t="inlineStr">
        <is>
          <t>Late</t>
        </is>
      </c>
      <c r="D1578" s="85" t="n">
        <v>141</v>
      </c>
      <c r="E1578" s="85" t="n">
        <v>136</v>
      </c>
      <c r="F1578" s="85" t="n">
        <v>388</v>
      </c>
      <c r="G1578" s="85" t="n">
        <v>386</v>
      </c>
      <c r="H1578" s="86" t="n">
        <v>11.4</v>
      </c>
      <c r="I1578" s="85" t="n">
        <v>153</v>
      </c>
      <c r="J1578" s="87" t="n">
        <v>450.75</v>
      </c>
      <c r="K1578" s="88" t="n">
        <v>0</v>
      </c>
      <c r="L1578" s="84" t="n"/>
    </row>
    <row r="1579">
      <c r="A1579" s="83" t="n">
        <v>45902</v>
      </c>
      <c r="B1579" s="84" t="inlineStr">
        <is>
          <t>Production</t>
        </is>
      </c>
      <c r="C1579" s="84" t="inlineStr">
        <is>
          <t>Night</t>
        </is>
      </c>
      <c r="D1579" s="85" t="n">
        <v>104</v>
      </c>
      <c r="E1579" s="85" t="n">
        <v>98</v>
      </c>
      <c r="F1579" s="85" t="n">
        <v>263</v>
      </c>
      <c r="G1579" s="85" t="n">
        <v>261</v>
      </c>
      <c r="H1579" s="86" t="n">
        <v>9</v>
      </c>
      <c r="I1579" s="85" t="n">
        <v>96</v>
      </c>
      <c r="J1579" s="87" t="n">
        <v>351.1</v>
      </c>
      <c r="K1579" s="88" t="n">
        <v>0</v>
      </c>
      <c r="L1579" s="84" t="n"/>
    </row>
    <row r="1580">
      <c r="A1580" s="83" t="n">
        <v>45903</v>
      </c>
      <c r="B1580" s="84" t="inlineStr">
        <is>
          <t>Warehouse A</t>
        </is>
      </c>
      <c r="C1580" s="84" t="inlineStr">
        <is>
          <t>Early</t>
        </is>
      </c>
      <c r="D1580" s="85" t="n">
        <v>210</v>
      </c>
      <c r="E1580" s="85" t="n">
        <v>192</v>
      </c>
      <c r="F1580" s="85" t="n">
        <v>539</v>
      </c>
      <c r="G1580" s="85" t="n">
        <v>533</v>
      </c>
      <c r="H1580" s="86" t="n">
        <v>18.7</v>
      </c>
      <c r="I1580" s="85" t="n">
        <v>198</v>
      </c>
      <c r="J1580" s="87" t="n">
        <v>725.55</v>
      </c>
      <c r="K1580" s="88" t="n">
        <v>0</v>
      </c>
      <c r="L1580" s="84" t="n"/>
    </row>
    <row r="1581">
      <c r="A1581" s="83" t="n">
        <v>45903</v>
      </c>
      <c r="B1581" s="84" t="inlineStr">
        <is>
          <t>Warehouse B</t>
        </is>
      </c>
      <c r="C1581" s="84" t="inlineStr">
        <is>
          <t>Late</t>
        </is>
      </c>
      <c r="D1581" s="85" t="n">
        <v>143</v>
      </c>
      <c r="E1581" s="85" t="n">
        <v>136</v>
      </c>
      <c r="F1581" s="85" t="n">
        <v>360</v>
      </c>
      <c r="G1581" s="85" t="n">
        <v>358</v>
      </c>
      <c r="H1581" s="86" t="n">
        <v>11.9</v>
      </c>
      <c r="I1581" s="85" t="n">
        <v>149</v>
      </c>
      <c r="J1581" s="87" t="n">
        <v>467.8</v>
      </c>
      <c r="K1581" s="88" t="n">
        <v>0</v>
      </c>
      <c r="L1581" s="84" t="n"/>
    </row>
    <row r="1582">
      <c r="A1582" s="83" t="n">
        <v>45903</v>
      </c>
      <c r="B1582" s="84" t="inlineStr">
        <is>
          <t>Production</t>
        </is>
      </c>
      <c r="C1582" s="84" t="inlineStr">
        <is>
          <t>Night</t>
        </is>
      </c>
      <c r="D1582" s="85" t="n">
        <v>103</v>
      </c>
      <c r="E1582" s="85" t="n">
        <v>101</v>
      </c>
      <c r="F1582" s="85" t="n">
        <v>282</v>
      </c>
      <c r="G1582" s="85" t="n">
        <v>278</v>
      </c>
      <c r="H1582" s="86" t="n">
        <v>8.800000000000001</v>
      </c>
      <c r="I1582" s="85" t="n">
        <v>94</v>
      </c>
      <c r="J1582" s="87" t="n">
        <v>344.15</v>
      </c>
      <c r="K1582" s="88" t="n">
        <v>0</v>
      </c>
      <c r="L1582" s="84" t="n"/>
    </row>
    <row r="1583">
      <c r="A1583" s="83" t="n">
        <v>45904</v>
      </c>
      <c r="B1583" s="84" t="inlineStr">
        <is>
          <t>Warehouse A</t>
        </is>
      </c>
      <c r="C1583" s="84" t="inlineStr">
        <is>
          <t>Early</t>
        </is>
      </c>
      <c r="D1583" s="85" t="n">
        <v>215</v>
      </c>
      <c r="E1583" s="85" t="n">
        <v>214</v>
      </c>
      <c r="F1583" s="85" t="n">
        <v>522</v>
      </c>
      <c r="G1583" s="85" t="n">
        <v>517</v>
      </c>
      <c r="H1583" s="86" t="n">
        <v>19.2</v>
      </c>
      <c r="I1583" s="85" t="n">
        <v>198</v>
      </c>
      <c r="J1583" s="87" t="n">
        <v>744.55</v>
      </c>
      <c r="K1583" s="88" t="n">
        <v>0</v>
      </c>
      <c r="L1583" s="84" t="n"/>
    </row>
    <row r="1584">
      <c r="A1584" s="83" t="n">
        <v>45904</v>
      </c>
      <c r="B1584" s="84" t="inlineStr">
        <is>
          <t>Warehouse B</t>
        </is>
      </c>
      <c r="C1584" s="84" t="inlineStr">
        <is>
          <t>Late</t>
        </is>
      </c>
      <c r="D1584" s="85" t="n">
        <v>155</v>
      </c>
      <c r="E1584" s="85" t="n">
        <v>149</v>
      </c>
      <c r="F1584" s="85" t="n">
        <v>397</v>
      </c>
      <c r="G1584" s="85" t="n">
        <v>396</v>
      </c>
      <c r="H1584" s="86" t="n">
        <v>13</v>
      </c>
      <c r="I1584" s="85" t="n">
        <v>149</v>
      </c>
      <c r="J1584" s="87" t="n">
        <v>510.25</v>
      </c>
      <c r="K1584" s="88" t="n">
        <v>0</v>
      </c>
      <c r="L1584" s="84" t="n"/>
    </row>
    <row r="1585">
      <c r="A1585" s="83" t="n">
        <v>45904</v>
      </c>
      <c r="B1585" s="84" t="inlineStr">
        <is>
          <t>Production</t>
        </is>
      </c>
      <c r="C1585" s="84" t="inlineStr">
        <is>
          <t>Night</t>
        </is>
      </c>
      <c r="D1585" s="85" t="n">
        <v>96</v>
      </c>
      <c r="E1585" s="85" t="n">
        <v>91</v>
      </c>
      <c r="F1585" s="85" t="n">
        <v>248</v>
      </c>
      <c r="G1585" s="85" t="n">
        <v>247</v>
      </c>
      <c r="H1585" s="86" t="n">
        <v>7.8</v>
      </c>
      <c r="I1585" s="85" t="n">
        <v>94</v>
      </c>
      <c r="J1585" s="87" t="n">
        <v>308.1</v>
      </c>
      <c r="K1585" s="88" t="n">
        <v>0</v>
      </c>
      <c r="L1585" s="84" t="n"/>
    </row>
    <row r="1586">
      <c r="A1586" s="83" t="n">
        <v>45905</v>
      </c>
      <c r="B1586" s="84" t="inlineStr">
        <is>
          <t>Warehouse A</t>
        </is>
      </c>
      <c r="C1586" s="84" t="inlineStr">
        <is>
          <t>Early</t>
        </is>
      </c>
      <c r="D1586" s="85" t="n">
        <v>190</v>
      </c>
      <c r="E1586" s="85" t="n">
        <v>181</v>
      </c>
      <c r="F1586" s="85" t="n">
        <v>458</v>
      </c>
      <c r="G1586" s="85" t="n">
        <v>455</v>
      </c>
      <c r="H1586" s="86" t="n">
        <v>17.1</v>
      </c>
      <c r="I1586" s="85" t="n">
        <v>206</v>
      </c>
      <c r="J1586" s="87" t="n">
        <v>662.15</v>
      </c>
      <c r="K1586" s="88" t="n">
        <v>1</v>
      </c>
      <c r="L1586" s="84" t="n"/>
    </row>
    <row r="1587">
      <c r="A1587" s="83" t="n">
        <v>45905</v>
      </c>
      <c r="B1587" s="84" t="inlineStr">
        <is>
          <t>Warehouse B</t>
        </is>
      </c>
      <c r="C1587" s="84" t="inlineStr">
        <is>
          <t>Late</t>
        </is>
      </c>
      <c r="D1587" s="85" t="n">
        <v>142</v>
      </c>
      <c r="E1587" s="85" t="n">
        <v>136</v>
      </c>
      <c r="F1587" s="85" t="n">
        <v>366</v>
      </c>
      <c r="G1587" s="85" t="n">
        <v>365</v>
      </c>
      <c r="H1587" s="86" t="n">
        <v>12.6</v>
      </c>
      <c r="I1587" s="85" t="n">
        <v>155</v>
      </c>
      <c r="J1587" s="87" t="n">
        <v>489.2</v>
      </c>
      <c r="K1587" s="88" t="n">
        <v>0</v>
      </c>
      <c r="L1587" s="84" t="n"/>
    </row>
    <row r="1588">
      <c r="A1588" s="83" t="n">
        <v>45905</v>
      </c>
      <c r="B1588" s="84" t="inlineStr">
        <is>
          <t>Production</t>
        </is>
      </c>
      <c r="C1588" s="84" t="inlineStr">
        <is>
          <t>Night</t>
        </is>
      </c>
      <c r="D1588" s="85" t="n">
        <v>105</v>
      </c>
      <c r="E1588" s="85" t="n">
        <v>99</v>
      </c>
      <c r="F1588" s="85" t="n">
        <v>294</v>
      </c>
      <c r="G1588" s="85" t="n">
        <v>293</v>
      </c>
      <c r="H1588" s="86" t="n">
        <v>8.4</v>
      </c>
      <c r="I1588" s="85" t="n">
        <v>97</v>
      </c>
      <c r="J1588" s="87" t="n">
        <v>332.85</v>
      </c>
      <c r="K1588" s="88" t="n">
        <v>0</v>
      </c>
      <c r="L1588" s="84" t="n"/>
    </row>
    <row r="1589">
      <c r="A1589" s="83" t="n">
        <v>45906</v>
      </c>
      <c r="B1589" s="84" t="inlineStr">
        <is>
          <t>Warehouse A</t>
        </is>
      </c>
      <c r="C1589" s="84" t="inlineStr">
        <is>
          <t>Early</t>
        </is>
      </c>
      <c r="D1589" s="85" t="n">
        <v>136</v>
      </c>
      <c r="E1589" s="85" t="n">
        <v>132</v>
      </c>
      <c r="F1589" s="85" t="n">
        <v>378</v>
      </c>
      <c r="G1589" s="85" t="n">
        <v>373</v>
      </c>
      <c r="H1589" s="86" t="n">
        <v>12.2</v>
      </c>
      <c r="I1589" s="85" t="n">
        <v>143</v>
      </c>
      <c r="J1589" s="87" t="n">
        <v>472.7</v>
      </c>
      <c r="K1589" s="88" t="n">
        <v>0</v>
      </c>
      <c r="L1589" s="84" t="n"/>
    </row>
    <row r="1590">
      <c r="A1590" s="83" t="n">
        <v>45906</v>
      </c>
      <c r="B1590" s="84" t="inlineStr">
        <is>
          <t>Warehouse B</t>
        </is>
      </c>
      <c r="C1590" s="84" t="inlineStr">
        <is>
          <t>Late</t>
        </is>
      </c>
      <c r="D1590" s="85" t="n">
        <v>109</v>
      </c>
      <c r="E1590" s="85" t="n">
        <v>106</v>
      </c>
      <c r="F1590" s="85" t="n">
        <v>269</v>
      </c>
      <c r="G1590" s="85" t="n">
        <v>265</v>
      </c>
      <c r="H1590" s="86" t="n">
        <v>9.699999999999999</v>
      </c>
      <c r="I1590" s="85" t="n">
        <v>107</v>
      </c>
      <c r="J1590" s="87" t="n">
        <v>376.4</v>
      </c>
      <c r="K1590" s="88" t="n">
        <v>0</v>
      </c>
      <c r="L1590" s="84" t="n"/>
    </row>
    <row r="1591">
      <c r="A1591" s="83" t="n">
        <v>45906</v>
      </c>
      <c r="B1591" s="84" t="inlineStr">
        <is>
          <t>Production</t>
        </is>
      </c>
      <c r="C1591" s="84" t="inlineStr">
        <is>
          <t>Night</t>
        </is>
      </c>
      <c r="D1591" s="85" t="n">
        <v>62</v>
      </c>
      <c r="E1591" s="85" t="n">
        <v>61</v>
      </c>
      <c r="F1591" s="85" t="n">
        <v>171</v>
      </c>
      <c r="G1591" s="85" t="n">
        <v>168</v>
      </c>
      <c r="H1591" s="86" t="n">
        <v>4.9</v>
      </c>
      <c r="I1591" s="85" t="n">
        <v>67</v>
      </c>
      <c r="J1591" s="87" t="n">
        <v>194.65</v>
      </c>
      <c r="K1591" s="88" t="n">
        <v>0</v>
      </c>
      <c r="L1591" s="84" t="n"/>
    </row>
    <row r="1592">
      <c r="A1592" s="83" t="n">
        <v>45908</v>
      </c>
      <c r="B1592" s="84" t="inlineStr">
        <is>
          <t>Warehouse A</t>
        </is>
      </c>
      <c r="C1592" s="84" t="inlineStr">
        <is>
          <t>Early</t>
        </is>
      </c>
      <c r="D1592" s="85" t="n">
        <v>212</v>
      </c>
      <c r="E1592" s="85" t="n">
        <v>209</v>
      </c>
      <c r="F1592" s="85" t="n">
        <v>558</v>
      </c>
      <c r="G1592" s="85" t="n">
        <v>554</v>
      </c>
      <c r="H1592" s="86" t="n">
        <v>17.6</v>
      </c>
      <c r="I1592" s="85" t="n">
        <v>214</v>
      </c>
      <c r="J1592" s="87" t="n">
        <v>692.2</v>
      </c>
      <c r="K1592" s="88" t="n">
        <v>0</v>
      </c>
      <c r="L1592" s="84" t="n"/>
    </row>
    <row r="1593">
      <c r="A1593" s="83" t="n">
        <v>45908</v>
      </c>
      <c r="B1593" s="84" t="inlineStr">
        <is>
          <t>Warehouse B</t>
        </is>
      </c>
      <c r="C1593" s="84" t="inlineStr">
        <is>
          <t>Late</t>
        </is>
      </c>
      <c r="D1593" s="85" t="n">
        <v>155</v>
      </c>
      <c r="E1593" s="85" t="n">
        <v>150</v>
      </c>
      <c r="F1593" s="85" t="n">
        <v>388</v>
      </c>
      <c r="G1593" s="85" t="n">
        <v>382</v>
      </c>
      <c r="H1593" s="86" t="n">
        <v>13.5</v>
      </c>
      <c r="I1593" s="85" t="n">
        <v>161</v>
      </c>
      <c r="J1593" s="87" t="n">
        <v>526</v>
      </c>
      <c r="K1593" s="88" t="n">
        <v>0</v>
      </c>
      <c r="L1593" s="84" t="n"/>
    </row>
    <row r="1594">
      <c r="A1594" s="83" t="n">
        <v>45908</v>
      </c>
      <c r="B1594" s="84" t="inlineStr">
        <is>
          <t>Production</t>
        </is>
      </c>
      <c r="C1594" s="84" t="inlineStr">
        <is>
          <t>Night</t>
        </is>
      </c>
      <c r="D1594" s="85" t="n">
        <v>102</v>
      </c>
      <c r="E1594" s="85" t="n">
        <v>101</v>
      </c>
      <c r="F1594" s="85" t="n">
        <v>275</v>
      </c>
      <c r="G1594" s="85" t="n">
        <v>271</v>
      </c>
      <c r="H1594" s="86" t="n">
        <v>9</v>
      </c>
      <c r="I1594" s="85" t="n">
        <v>101</v>
      </c>
      <c r="J1594" s="87" t="n">
        <v>349.8</v>
      </c>
      <c r="K1594" s="88" t="n">
        <v>0</v>
      </c>
      <c r="L1594" s="84" t="n"/>
    </row>
    <row r="1595">
      <c r="A1595" s="83" t="n">
        <v>45909</v>
      </c>
      <c r="B1595" s="84" t="inlineStr">
        <is>
          <t>Warehouse A</t>
        </is>
      </c>
      <c r="C1595" s="84" t="inlineStr">
        <is>
          <t>Early</t>
        </is>
      </c>
      <c r="D1595" s="85" t="n">
        <v>223</v>
      </c>
      <c r="E1595" s="85" t="n">
        <v>217</v>
      </c>
      <c r="F1595" s="85" t="n">
        <v>554</v>
      </c>
      <c r="G1595" s="85" t="n">
        <v>548</v>
      </c>
      <c r="H1595" s="86" t="n">
        <v>18.1</v>
      </c>
      <c r="I1595" s="85" t="n">
        <v>204</v>
      </c>
      <c r="J1595" s="87" t="n">
        <v>715.1</v>
      </c>
      <c r="K1595" s="88" t="n">
        <v>0</v>
      </c>
      <c r="L1595" s="84" t="n"/>
    </row>
    <row r="1596">
      <c r="A1596" s="83" t="n">
        <v>45909</v>
      </c>
      <c r="B1596" s="84" t="inlineStr">
        <is>
          <t>Warehouse B</t>
        </is>
      </c>
      <c r="C1596" s="84" t="inlineStr">
        <is>
          <t>Late</t>
        </is>
      </c>
      <c r="D1596" s="85" t="n">
        <v>141</v>
      </c>
      <c r="E1596" s="85" t="n">
        <v>137</v>
      </c>
      <c r="F1596" s="85" t="n">
        <v>368</v>
      </c>
      <c r="G1596" s="85" t="n">
        <v>366</v>
      </c>
      <c r="H1596" s="86" t="n">
        <v>11.4</v>
      </c>
      <c r="I1596" s="85" t="n">
        <v>153</v>
      </c>
      <c r="J1596" s="87" t="n">
        <v>450.75</v>
      </c>
      <c r="K1596" s="88" t="n">
        <v>0</v>
      </c>
      <c r="L1596" s="84" t="n"/>
    </row>
    <row r="1597">
      <c r="A1597" s="83" t="n">
        <v>45909</v>
      </c>
      <c r="B1597" s="84" t="inlineStr">
        <is>
          <t>Production</t>
        </is>
      </c>
      <c r="C1597" s="84" t="inlineStr">
        <is>
          <t>Night</t>
        </is>
      </c>
      <c r="D1597" s="85" t="n">
        <v>93</v>
      </c>
      <c r="E1597" s="85" t="n">
        <v>89</v>
      </c>
      <c r="F1597" s="85" t="n">
        <v>242</v>
      </c>
      <c r="G1597" s="85" t="n">
        <v>240</v>
      </c>
      <c r="H1597" s="86" t="n">
        <v>7.5</v>
      </c>
      <c r="I1597" s="85" t="n">
        <v>96</v>
      </c>
      <c r="J1597" s="87" t="n">
        <v>296.7</v>
      </c>
      <c r="K1597" s="88" t="n">
        <v>0</v>
      </c>
      <c r="L1597" s="84" t="n"/>
    </row>
    <row r="1598">
      <c r="A1598" s="83" t="n">
        <v>45910</v>
      </c>
      <c r="B1598" s="84" t="inlineStr">
        <is>
          <t>Warehouse A</t>
        </is>
      </c>
      <c r="C1598" s="84" t="inlineStr">
        <is>
          <t>Early</t>
        </is>
      </c>
      <c r="D1598" s="85" t="n">
        <v>193</v>
      </c>
      <c r="E1598" s="85" t="n">
        <v>192</v>
      </c>
      <c r="F1598" s="85" t="n">
        <v>503</v>
      </c>
      <c r="G1598" s="85" t="n">
        <v>497</v>
      </c>
      <c r="H1598" s="86" t="n">
        <v>15.7</v>
      </c>
      <c r="I1598" s="85" t="n">
        <v>198</v>
      </c>
      <c r="J1598" s="87" t="n">
        <v>620</v>
      </c>
      <c r="K1598" s="88" t="n">
        <v>0</v>
      </c>
      <c r="L1598" s="84" t="n"/>
    </row>
    <row r="1599">
      <c r="A1599" s="83" t="n">
        <v>45910</v>
      </c>
      <c r="B1599" s="84" t="inlineStr">
        <is>
          <t>Warehouse B</t>
        </is>
      </c>
      <c r="C1599" s="84" t="inlineStr">
        <is>
          <t>Late</t>
        </is>
      </c>
      <c r="D1599" s="85" t="n">
        <v>142</v>
      </c>
      <c r="E1599" s="85" t="n">
        <v>139</v>
      </c>
      <c r="F1599" s="85" t="n">
        <v>390</v>
      </c>
      <c r="G1599" s="85" t="n">
        <v>387</v>
      </c>
      <c r="H1599" s="86" t="n">
        <v>11.8</v>
      </c>
      <c r="I1599" s="85" t="n">
        <v>149</v>
      </c>
      <c r="J1599" s="87" t="n">
        <v>464</v>
      </c>
      <c r="K1599" s="88" t="n">
        <v>0</v>
      </c>
      <c r="L1599" s="84" t="n"/>
    </row>
    <row r="1600">
      <c r="A1600" s="83" t="n">
        <v>45910</v>
      </c>
      <c r="B1600" s="84" t="inlineStr">
        <is>
          <t>Production</t>
        </is>
      </c>
      <c r="C1600" s="84" t="inlineStr">
        <is>
          <t>Night</t>
        </is>
      </c>
      <c r="D1600" s="85" t="n">
        <v>101</v>
      </c>
      <c r="E1600" s="85" t="n">
        <v>98</v>
      </c>
      <c r="F1600" s="85" t="n">
        <v>279</v>
      </c>
      <c r="G1600" s="85" t="n">
        <v>275</v>
      </c>
      <c r="H1600" s="86" t="n">
        <v>8.9</v>
      </c>
      <c r="I1600" s="85" t="n">
        <v>94</v>
      </c>
      <c r="J1600" s="87" t="n">
        <v>346</v>
      </c>
      <c r="K1600" s="88" t="n">
        <v>1</v>
      </c>
      <c r="L1600" s="84" t="n"/>
    </row>
    <row r="1601">
      <c r="A1601" s="83" t="n">
        <v>45911</v>
      </c>
      <c r="B1601" s="84" t="inlineStr">
        <is>
          <t>Warehouse A</t>
        </is>
      </c>
      <c r="C1601" s="84" t="inlineStr">
        <is>
          <t>Early</t>
        </is>
      </c>
      <c r="D1601" s="85" t="n">
        <v>205</v>
      </c>
      <c r="E1601" s="85" t="n">
        <v>196</v>
      </c>
      <c r="F1601" s="85" t="n">
        <v>568</v>
      </c>
      <c r="G1601" s="85" t="n">
        <v>563</v>
      </c>
      <c r="H1601" s="86" t="n">
        <v>18.4</v>
      </c>
      <c r="I1601" s="85" t="n">
        <v>198</v>
      </c>
      <c r="J1601" s="87" t="n">
        <v>712.85</v>
      </c>
      <c r="K1601" s="88" t="n">
        <v>0</v>
      </c>
      <c r="L1601" s="84" t="n"/>
    </row>
    <row r="1602">
      <c r="A1602" s="83" t="n">
        <v>45911</v>
      </c>
      <c r="B1602" s="84" t="inlineStr">
        <is>
          <t>Warehouse B</t>
        </is>
      </c>
      <c r="C1602" s="84" t="inlineStr">
        <is>
          <t>Late</t>
        </is>
      </c>
      <c r="D1602" s="85" t="n">
        <v>138</v>
      </c>
      <c r="E1602" s="85" t="n">
        <v>131</v>
      </c>
      <c r="F1602" s="85" t="n">
        <v>334</v>
      </c>
      <c r="G1602" s="85" t="n">
        <v>330</v>
      </c>
      <c r="H1602" s="86" t="n">
        <v>12</v>
      </c>
      <c r="I1602" s="85" t="n">
        <v>149</v>
      </c>
      <c r="J1602" s="87" t="n">
        <v>467.7</v>
      </c>
      <c r="K1602" s="88" t="n">
        <v>0</v>
      </c>
      <c r="L1602" s="84" t="n"/>
    </row>
    <row r="1603">
      <c r="A1603" s="83" t="n">
        <v>45911</v>
      </c>
      <c r="B1603" s="84" t="inlineStr">
        <is>
          <t>Production</t>
        </is>
      </c>
      <c r="C1603" s="84" t="inlineStr">
        <is>
          <t>Night</t>
        </is>
      </c>
      <c r="D1603" s="85" t="n">
        <v>96</v>
      </c>
      <c r="E1603" s="85" t="n">
        <v>93</v>
      </c>
      <c r="F1603" s="85" t="n">
        <v>242</v>
      </c>
      <c r="G1603" s="85" t="n">
        <v>238</v>
      </c>
      <c r="H1603" s="86" t="n">
        <v>8.199999999999999</v>
      </c>
      <c r="I1603" s="85" t="n">
        <v>94</v>
      </c>
      <c r="J1603" s="87" t="n">
        <v>320.7</v>
      </c>
      <c r="K1603" s="88" t="n">
        <v>0</v>
      </c>
      <c r="L1603" s="84" t="n"/>
    </row>
    <row r="1604">
      <c r="A1604" s="83" t="n">
        <v>45912</v>
      </c>
      <c r="B1604" s="84" t="inlineStr">
        <is>
          <t>Warehouse A</t>
        </is>
      </c>
      <c r="C1604" s="84" t="inlineStr">
        <is>
          <t>Early</t>
        </is>
      </c>
      <c r="D1604" s="85" t="n">
        <v>207</v>
      </c>
      <c r="E1604" s="85" t="n">
        <v>197</v>
      </c>
      <c r="F1604" s="85" t="n">
        <v>553</v>
      </c>
      <c r="G1604" s="85" t="n">
        <v>547</v>
      </c>
      <c r="H1604" s="86" t="n">
        <v>17.2</v>
      </c>
      <c r="I1604" s="85" t="n">
        <v>206</v>
      </c>
      <c r="J1604" s="87" t="n">
        <v>676.35</v>
      </c>
      <c r="K1604" s="88" t="n">
        <v>0</v>
      </c>
      <c r="L1604" s="84" t="n"/>
    </row>
    <row r="1605">
      <c r="A1605" s="83" t="n">
        <v>45912</v>
      </c>
      <c r="B1605" s="84" t="inlineStr">
        <is>
          <t>Warehouse B</t>
        </is>
      </c>
      <c r="C1605" s="84" t="inlineStr">
        <is>
          <t>Late</t>
        </is>
      </c>
      <c r="D1605" s="85" t="n">
        <v>146</v>
      </c>
      <c r="E1605" s="85" t="n">
        <v>142</v>
      </c>
      <c r="F1605" s="85" t="n">
        <v>366</v>
      </c>
      <c r="G1605" s="85" t="n">
        <v>362</v>
      </c>
      <c r="H1605" s="86" t="n">
        <v>13.1</v>
      </c>
      <c r="I1605" s="85" t="n">
        <v>155</v>
      </c>
      <c r="J1605" s="87" t="n">
        <v>507.55</v>
      </c>
      <c r="K1605" s="88" t="n">
        <v>0</v>
      </c>
      <c r="L1605" s="84" t="n"/>
    </row>
    <row r="1606">
      <c r="A1606" s="83" t="n">
        <v>45912</v>
      </c>
      <c r="B1606" s="84" t="inlineStr">
        <is>
          <t>Production</t>
        </is>
      </c>
      <c r="C1606" s="84" t="inlineStr">
        <is>
          <t>Night</t>
        </is>
      </c>
      <c r="D1606" s="85" t="n">
        <v>92</v>
      </c>
      <c r="E1606" s="85" t="n">
        <v>87</v>
      </c>
      <c r="F1606" s="85" t="n">
        <v>235</v>
      </c>
      <c r="G1606" s="85" t="n">
        <v>231</v>
      </c>
      <c r="H1606" s="86" t="n">
        <v>8.199999999999999</v>
      </c>
      <c r="I1606" s="85" t="n">
        <v>97</v>
      </c>
      <c r="J1606" s="87" t="n">
        <v>318.1</v>
      </c>
      <c r="K1606" s="88" t="n">
        <v>0</v>
      </c>
      <c r="L1606" s="84" t="n"/>
    </row>
    <row r="1607">
      <c r="A1607" s="83" t="n">
        <v>45913</v>
      </c>
      <c r="B1607" s="84" t="inlineStr">
        <is>
          <t>Warehouse A</t>
        </is>
      </c>
      <c r="C1607" s="84" t="inlineStr">
        <is>
          <t>Early</t>
        </is>
      </c>
      <c r="D1607" s="85" t="n">
        <v>154</v>
      </c>
      <c r="E1607" s="85" t="n">
        <v>149</v>
      </c>
      <c r="F1607" s="85" t="n">
        <v>418</v>
      </c>
      <c r="G1607" s="85" t="n">
        <v>415</v>
      </c>
      <c r="H1607" s="86" t="n">
        <v>13.3</v>
      </c>
      <c r="I1607" s="85" t="n">
        <v>143</v>
      </c>
      <c r="J1607" s="87" t="n">
        <v>519.05</v>
      </c>
      <c r="K1607" s="88" t="n">
        <v>0</v>
      </c>
      <c r="L1607" s="84" t="n"/>
    </row>
    <row r="1608">
      <c r="A1608" s="83" t="n">
        <v>45913</v>
      </c>
      <c r="B1608" s="84" t="inlineStr">
        <is>
          <t>Warehouse B</t>
        </is>
      </c>
      <c r="C1608" s="84" t="inlineStr">
        <is>
          <t>Late</t>
        </is>
      </c>
      <c r="D1608" s="85" t="n">
        <v>109</v>
      </c>
      <c r="E1608" s="85" t="n">
        <v>106</v>
      </c>
      <c r="F1608" s="85" t="n">
        <v>284</v>
      </c>
      <c r="G1608" s="85" t="n">
        <v>280</v>
      </c>
      <c r="H1608" s="86" t="n">
        <v>9</v>
      </c>
      <c r="I1608" s="85" t="n">
        <v>107</v>
      </c>
      <c r="J1608" s="87" t="n">
        <v>354.35</v>
      </c>
      <c r="K1608" s="88" t="n">
        <v>0</v>
      </c>
      <c r="L1608" s="84" t="n"/>
    </row>
    <row r="1609">
      <c r="A1609" s="83" t="n">
        <v>45913</v>
      </c>
      <c r="B1609" s="84" t="inlineStr">
        <is>
          <t>Production</t>
        </is>
      </c>
      <c r="C1609" s="84" t="inlineStr">
        <is>
          <t>Night</t>
        </is>
      </c>
      <c r="D1609" s="85" t="n">
        <v>65</v>
      </c>
      <c r="E1609" s="85" t="n">
        <v>64</v>
      </c>
      <c r="F1609" s="85" t="n">
        <v>164</v>
      </c>
      <c r="G1609" s="85" t="n">
        <v>162</v>
      </c>
      <c r="H1609" s="86" t="n">
        <v>5.8</v>
      </c>
      <c r="I1609" s="85" t="n">
        <v>67</v>
      </c>
      <c r="J1609" s="87" t="n">
        <v>224.95</v>
      </c>
      <c r="K1609" s="88" t="n">
        <v>0</v>
      </c>
      <c r="L1609" s="84" t="n"/>
    </row>
    <row r="1610">
      <c r="A1610" s="83" t="n">
        <v>45915</v>
      </c>
      <c r="B1610" s="84" t="inlineStr">
        <is>
          <t>Warehouse A</t>
        </is>
      </c>
      <c r="C1610" s="84" t="inlineStr">
        <is>
          <t>Early</t>
        </is>
      </c>
      <c r="D1610" s="85" t="n">
        <v>231</v>
      </c>
      <c r="E1610" s="85" t="n">
        <v>224</v>
      </c>
      <c r="F1610" s="85" t="n">
        <v>598</v>
      </c>
      <c r="G1610" s="85" t="n">
        <v>592</v>
      </c>
      <c r="H1610" s="86" t="n">
        <v>20</v>
      </c>
      <c r="I1610" s="85" t="n">
        <v>214</v>
      </c>
      <c r="J1610" s="87" t="n">
        <v>780.15</v>
      </c>
      <c r="K1610" s="88" t="n">
        <v>0</v>
      </c>
      <c r="L1610" s="84" t="n"/>
    </row>
    <row r="1611">
      <c r="A1611" s="83" t="n">
        <v>45915</v>
      </c>
      <c r="B1611" s="84" t="inlineStr">
        <is>
          <t>Warehouse B</t>
        </is>
      </c>
      <c r="C1611" s="84" t="inlineStr">
        <is>
          <t>Late</t>
        </is>
      </c>
      <c r="D1611" s="85" t="n">
        <v>153</v>
      </c>
      <c r="E1611" s="85" t="n">
        <v>152</v>
      </c>
      <c r="F1611" s="85" t="n">
        <v>419</v>
      </c>
      <c r="G1611" s="85" t="n">
        <v>416</v>
      </c>
      <c r="H1611" s="86" t="n">
        <v>12.8</v>
      </c>
      <c r="I1611" s="85" t="n">
        <v>161</v>
      </c>
      <c r="J1611" s="87" t="n">
        <v>502.65</v>
      </c>
      <c r="K1611" s="88" t="n">
        <v>0</v>
      </c>
      <c r="L1611" s="84" t="n"/>
    </row>
    <row r="1612">
      <c r="A1612" s="83" t="n">
        <v>45915</v>
      </c>
      <c r="B1612" s="84" t="inlineStr">
        <is>
          <t>Production</t>
        </is>
      </c>
      <c r="C1612" s="84" t="inlineStr">
        <is>
          <t>Night</t>
        </is>
      </c>
      <c r="D1612" s="85" t="n">
        <v>103</v>
      </c>
      <c r="E1612" s="85" t="n">
        <v>98</v>
      </c>
      <c r="F1612" s="85" t="n">
        <v>252</v>
      </c>
      <c r="G1612" s="85" t="n">
        <v>249</v>
      </c>
      <c r="H1612" s="86" t="n">
        <v>8.4</v>
      </c>
      <c r="I1612" s="85" t="n">
        <v>101</v>
      </c>
      <c r="J1612" s="87" t="n">
        <v>331.55</v>
      </c>
      <c r="K1612" s="88" t="n">
        <v>0</v>
      </c>
      <c r="L1612" s="84" t="n"/>
    </row>
    <row r="1613">
      <c r="A1613" s="83" t="n">
        <v>45916</v>
      </c>
      <c r="B1613" s="84" t="inlineStr">
        <is>
          <t>Warehouse A</t>
        </is>
      </c>
      <c r="C1613" s="84" t="inlineStr">
        <is>
          <t>Early</t>
        </is>
      </c>
      <c r="D1613" s="85" t="n">
        <v>224</v>
      </c>
      <c r="E1613" s="85" t="n">
        <v>220</v>
      </c>
      <c r="F1613" s="85" t="n">
        <v>553</v>
      </c>
      <c r="G1613" s="85" t="n">
        <v>544</v>
      </c>
      <c r="H1613" s="86" t="n">
        <v>19.9</v>
      </c>
      <c r="I1613" s="85" t="n">
        <v>204</v>
      </c>
      <c r="J1613" s="87" t="n">
        <v>772.45</v>
      </c>
      <c r="K1613" s="88" t="n">
        <v>0</v>
      </c>
      <c r="L1613" s="84" t="n"/>
    </row>
    <row r="1614">
      <c r="A1614" s="83" t="n">
        <v>45916</v>
      </c>
      <c r="B1614" s="84" t="inlineStr">
        <is>
          <t>Warehouse B</t>
        </is>
      </c>
      <c r="C1614" s="84" t="inlineStr">
        <is>
          <t>Late</t>
        </is>
      </c>
      <c r="D1614" s="85" t="n">
        <v>147</v>
      </c>
      <c r="E1614" s="85" t="n">
        <v>142</v>
      </c>
      <c r="F1614" s="85" t="n">
        <v>396</v>
      </c>
      <c r="G1614" s="85" t="n">
        <v>390</v>
      </c>
      <c r="H1614" s="86" t="n">
        <v>11.7</v>
      </c>
      <c r="I1614" s="85" t="n">
        <v>153</v>
      </c>
      <c r="J1614" s="87" t="n">
        <v>464.1</v>
      </c>
      <c r="K1614" s="88" t="n">
        <v>0</v>
      </c>
      <c r="L1614" s="84" t="n"/>
    </row>
    <row r="1615">
      <c r="A1615" s="83" t="n">
        <v>45916</v>
      </c>
      <c r="B1615" s="84" t="inlineStr">
        <is>
          <t>Production</t>
        </is>
      </c>
      <c r="C1615" s="84" t="inlineStr">
        <is>
          <t>Night</t>
        </is>
      </c>
      <c r="D1615" s="85" t="n">
        <v>96</v>
      </c>
      <c r="E1615" s="85" t="n">
        <v>93</v>
      </c>
      <c r="F1615" s="85" t="n">
        <v>244</v>
      </c>
      <c r="G1615" s="85" t="n">
        <v>242</v>
      </c>
      <c r="H1615" s="86" t="n">
        <v>7.9</v>
      </c>
      <c r="I1615" s="85" t="n">
        <v>97</v>
      </c>
      <c r="J1615" s="87" t="n">
        <v>311.25</v>
      </c>
      <c r="K1615" s="88" t="n">
        <v>0</v>
      </c>
      <c r="L1615" s="84" t="n"/>
    </row>
    <row r="1616">
      <c r="A1616" s="83" t="n">
        <v>45917</v>
      </c>
      <c r="B1616" s="84" t="inlineStr">
        <is>
          <t>Warehouse A</t>
        </is>
      </c>
      <c r="C1616" s="84" t="inlineStr">
        <is>
          <t>Early</t>
        </is>
      </c>
      <c r="D1616" s="85" t="n">
        <v>209</v>
      </c>
      <c r="E1616" s="85" t="n">
        <v>208</v>
      </c>
      <c r="F1616" s="85" t="n">
        <v>551</v>
      </c>
      <c r="G1616" s="85" t="n">
        <v>541</v>
      </c>
      <c r="H1616" s="86" t="n">
        <v>18.6</v>
      </c>
      <c r="I1616" s="85" t="n">
        <v>198</v>
      </c>
      <c r="J1616" s="87" t="n">
        <v>721.75</v>
      </c>
      <c r="K1616" s="88" t="n">
        <v>0</v>
      </c>
      <c r="L1616" s="84" t="n"/>
    </row>
    <row r="1617">
      <c r="A1617" s="83" t="n">
        <v>45917</v>
      </c>
      <c r="B1617" s="84" t="inlineStr">
        <is>
          <t>Warehouse B</t>
        </is>
      </c>
      <c r="C1617" s="84" t="inlineStr">
        <is>
          <t>Late</t>
        </is>
      </c>
      <c r="D1617" s="85" t="n">
        <v>156</v>
      </c>
      <c r="E1617" s="85" t="n">
        <v>155</v>
      </c>
      <c r="F1617" s="85" t="n">
        <v>428</v>
      </c>
      <c r="G1617" s="85" t="n">
        <v>424</v>
      </c>
      <c r="H1617" s="86" t="n">
        <v>12.9</v>
      </c>
      <c r="I1617" s="85" t="n">
        <v>149</v>
      </c>
      <c r="J1617" s="87" t="n">
        <v>507.75</v>
      </c>
      <c r="K1617" s="88" t="n">
        <v>0</v>
      </c>
      <c r="L1617" s="84" t="n"/>
    </row>
    <row r="1618">
      <c r="A1618" s="83" t="n">
        <v>45917</v>
      </c>
      <c r="B1618" s="84" t="inlineStr">
        <is>
          <t>Production</t>
        </is>
      </c>
      <c r="C1618" s="84" t="inlineStr">
        <is>
          <t>Night</t>
        </is>
      </c>
      <c r="D1618" s="85" t="n">
        <v>94</v>
      </c>
      <c r="E1618" s="85" t="n">
        <v>91</v>
      </c>
      <c r="F1618" s="85" t="n">
        <v>262</v>
      </c>
      <c r="G1618" s="85" t="n">
        <v>261</v>
      </c>
      <c r="H1618" s="86" t="n">
        <v>8.1</v>
      </c>
      <c r="I1618" s="85" t="n">
        <v>94</v>
      </c>
      <c r="J1618" s="87" t="n">
        <v>316.25</v>
      </c>
      <c r="K1618" s="88" t="n">
        <v>0</v>
      </c>
      <c r="L1618" s="84" t="n"/>
    </row>
    <row r="1619">
      <c r="A1619" s="83" t="n">
        <v>45918</v>
      </c>
      <c r="B1619" s="84" t="inlineStr">
        <is>
          <t>Warehouse A</t>
        </is>
      </c>
      <c r="C1619" s="84" t="inlineStr">
        <is>
          <t>Early</t>
        </is>
      </c>
      <c r="D1619" s="85" t="n">
        <v>186</v>
      </c>
      <c r="E1619" s="85" t="n">
        <v>185</v>
      </c>
      <c r="F1619" s="85" t="n">
        <v>518</v>
      </c>
      <c r="G1619" s="85" t="n">
        <v>511</v>
      </c>
      <c r="H1619" s="86" t="n">
        <v>15</v>
      </c>
      <c r="I1619" s="85" t="n">
        <v>199</v>
      </c>
      <c r="J1619" s="87" t="n">
        <v>593.4</v>
      </c>
      <c r="K1619" s="88" t="n">
        <v>0</v>
      </c>
      <c r="L1619" s="84" t="n"/>
    </row>
    <row r="1620">
      <c r="A1620" s="83" t="n">
        <v>45918</v>
      </c>
      <c r="B1620" s="84" t="inlineStr">
        <is>
          <t>Warehouse B</t>
        </is>
      </c>
      <c r="C1620" s="84" t="inlineStr">
        <is>
          <t>Late</t>
        </is>
      </c>
      <c r="D1620" s="85" t="n">
        <v>161</v>
      </c>
      <c r="E1620" s="85" t="n">
        <v>149</v>
      </c>
      <c r="F1620" s="85" t="n">
        <v>420</v>
      </c>
      <c r="G1620" s="85" t="n">
        <v>417</v>
      </c>
      <c r="H1620" s="86" t="n">
        <v>14.1</v>
      </c>
      <c r="I1620" s="85" t="n">
        <v>149</v>
      </c>
      <c r="J1620" s="87" t="n">
        <v>548.8</v>
      </c>
      <c r="K1620" s="88" t="n">
        <v>0</v>
      </c>
      <c r="L1620" s="84" t="n"/>
    </row>
    <row r="1621">
      <c r="A1621" s="83" t="n">
        <v>45918</v>
      </c>
      <c r="B1621" s="84" t="inlineStr">
        <is>
          <t>Production</t>
        </is>
      </c>
      <c r="C1621" s="84" t="inlineStr">
        <is>
          <t>Night</t>
        </is>
      </c>
      <c r="D1621" s="85" t="n">
        <v>101</v>
      </c>
      <c r="E1621" s="85" t="n">
        <v>96</v>
      </c>
      <c r="F1621" s="85" t="n">
        <v>283</v>
      </c>
      <c r="G1621" s="85" t="n">
        <v>281</v>
      </c>
      <c r="H1621" s="86" t="n">
        <v>8.800000000000001</v>
      </c>
      <c r="I1621" s="85" t="n">
        <v>94</v>
      </c>
      <c r="J1621" s="87" t="n">
        <v>342.85</v>
      </c>
      <c r="K1621" s="88" t="n">
        <v>0</v>
      </c>
      <c r="L1621" s="84" t="n"/>
    </row>
    <row r="1622">
      <c r="A1622" s="83" t="n">
        <v>45919</v>
      </c>
      <c r="B1622" s="84" t="inlineStr">
        <is>
          <t>Warehouse A</t>
        </is>
      </c>
      <c r="C1622" s="84" t="inlineStr">
        <is>
          <t>Early</t>
        </is>
      </c>
      <c r="D1622" s="85" t="n">
        <v>207</v>
      </c>
      <c r="E1622" s="85" t="n">
        <v>198</v>
      </c>
      <c r="F1622" s="85" t="n">
        <v>533</v>
      </c>
      <c r="G1622" s="85" t="n">
        <v>530</v>
      </c>
      <c r="H1622" s="86" t="n">
        <v>17.6</v>
      </c>
      <c r="I1622" s="85" t="n">
        <v>206</v>
      </c>
      <c r="J1622" s="87" t="n">
        <v>688.95</v>
      </c>
      <c r="K1622" s="88" t="n">
        <v>0</v>
      </c>
      <c r="L1622" s="84" t="n"/>
    </row>
    <row r="1623">
      <c r="A1623" s="83" t="n">
        <v>45919</v>
      </c>
      <c r="B1623" s="84" t="inlineStr">
        <is>
          <t>Warehouse B</t>
        </is>
      </c>
      <c r="C1623" s="84" t="inlineStr">
        <is>
          <t>Late</t>
        </is>
      </c>
      <c r="D1623" s="85" t="n">
        <v>164</v>
      </c>
      <c r="E1623" s="85" t="n">
        <v>157</v>
      </c>
      <c r="F1623" s="85" t="n">
        <v>426</v>
      </c>
      <c r="G1623" s="85" t="n">
        <v>426</v>
      </c>
      <c r="H1623" s="86" t="n">
        <v>13.5</v>
      </c>
      <c r="I1623" s="85" t="n">
        <v>155</v>
      </c>
      <c r="J1623" s="87" t="n">
        <v>531.85</v>
      </c>
      <c r="K1623" s="88" t="n">
        <v>0</v>
      </c>
      <c r="L1623" s="84" t="n"/>
    </row>
    <row r="1624">
      <c r="A1624" s="83" t="n">
        <v>45919</v>
      </c>
      <c r="B1624" s="84" t="inlineStr">
        <is>
          <t>Production</t>
        </is>
      </c>
      <c r="C1624" s="84" t="inlineStr">
        <is>
          <t>Night</t>
        </is>
      </c>
      <c r="D1624" s="85" t="n">
        <v>91</v>
      </c>
      <c r="E1624" s="85" t="n">
        <v>90</v>
      </c>
      <c r="F1624" s="85" t="n">
        <v>243</v>
      </c>
      <c r="G1624" s="85" t="n">
        <v>240</v>
      </c>
      <c r="H1624" s="86" t="n">
        <v>7.9</v>
      </c>
      <c r="I1624" s="85" t="n">
        <v>98</v>
      </c>
      <c r="J1624" s="87" t="n">
        <v>308</v>
      </c>
      <c r="K1624" s="88" t="n">
        <v>0</v>
      </c>
      <c r="L1624" s="84" t="n"/>
    </row>
    <row r="1625">
      <c r="A1625" s="83" t="n">
        <v>45920</v>
      </c>
      <c r="B1625" s="84" t="inlineStr">
        <is>
          <t>Warehouse A</t>
        </is>
      </c>
      <c r="C1625" s="84" t="inlineStr">
        <is>
          <t>Early</t>
        </is>
      </c>
      <c r="D1625" s="85" t="n">
        <v>152</v>
      </c>
      <c r="E1625" s="85" t="n">
        <v>148</v>
      </c>
      <c r="F1625" s="85" t="n">
        <v>382</v>
      </c>
      <c r="G1625" s="85" t="n">
        <v>378</v>
      </c>
      <c r="H1625" s="86" t="n">
        <v>12.7</v>
      </c>
      <c r="I1625" s="85" t="n">
        <v>143</v>
      </c>
      <c r="J1625" s="87" t="n">
        <v>498.85</v>
      </c>
      <c r="K1625" s="88" t="n">
        <v>0</v>
      </c>
      <c r="L1625" s="84" t="n"/>
    </row>
    <row r="1626">
      <c r="A1626" s="83" t="n">
        <v>45920</v>
      </c>
      <c r="B1626" s="84" t="inlineStr">
        <is>
          <t>Warehouse B</t>
        </is>
      </c>
      <c r="C1626" s="84" t="inlineStr">
        <is>
          <t>Late</t>
        </is>
      </c>
      <c r="D1626" s="85" t="n">
        <v>103</v>
      </c>
      <c r="E1626" s="85" t="n">
        <v>97</v>
      </c>
      <c r="F1626" s="85" t="n">
        <v>247</v>
      </c>
      <c r="G1626" s="85" t="n">
        <v>245</v>
      </c>
      <c r="H1626" s="86" t="n">
        <v>9</v>
      </c>
      <c r="I1626" s="85" t="n">
        <v>107</v>
      </c>
      <c r="J1626" s="87" t="n">
        <v>350.45</v>
      </c>
      <c r="K1626" s="88" t="n">
        <v>0</v>
      </c>
      <c r="L1626" s="84" t="n"/>
    </row>
    <row r="1627">
      <c r="A1627" s="83" t="n">
        <v>45920</v>
      </c>
      <c r="B1627" s="84" t="inlineStr">
        <is>
          <t>Production</t>
        </is>
      </c>
      <c r="C1627" s="84" t="inlineStr">
        <is>
          <t>Night</t>
        </is>
      </c>
      <c r="D1627" s="85" t="n">
        <v>65</v>
      </c>
      <c r="E1627" s="85" t="n">
        <v>64</v>
      </c>
      <c r="F1627" s="85" t="n">
        <v>176</v>
      </c>
      <c r="G1627" s="85" t="n">
        <v>173</v>
      </c>
      <c r="H1627" s="86" t="n">
        <v>5.8</v>
      </c>
      <c r="I1627" s="85" t="n">
        <v>68</v>
      </c>
      <c r="J1627" s="87" t="n">
        <v>224.95</v>
      </c>
      <c r="K1627" s="88" t="n">
        <v>0</v>
      </c>
      <c r="L1627" s="84" t="n"/>
    </row>
    <row r="1628">
      <c r="A1628" s="83" t="n">
        <v>45922</v>
      </c>
      <c r="B1628" s="84" t="inlineStr">
        <is>
          <t>Warehouse A</t>
        </is>
      </c>
      <c r="C1628" s="84" t="inlineStr">
        <is>
          <t>Early</t>
        </is>
      </c>
      <c r="D1628" s="85" t="n">
        <v>205</v>
      </c>
      <c r="E1628" s="85" t="n">
        <v>201</v>
      </c>
      <c r="F1628" s="85" t="n">
        <v>540</v>
      </c>
      <c r="G1628" s="85" t="n">
        <v>534</v>
      </c>
      <c r="H1628" s="86" t="n">
        <v>18.4</v>
      </c>
      <c r="I1628" s="85" t="n">
        <v>215</v>
      </c>
      <c r="J1628" s="87" t="n">
        <v>712.85</v>
      </c>
      <c r="K1628" s="88" t="n">
        <v>0</v>
      </c>
      <c r="L1628" s="84" t="n"/>
    </row>
    <row r="1629">
      <c r="A1629" s="83" t="n">
        <v>45922</v>
      </c>
      <c r="B1629" s="84" t="inlineStr">
        <is>
          <t>Warehouse B</t>
        </is>
      </c>
      <c r="C1629" s="84" t="inlineStr">
        <is>
          <t>Late</t>
        </is>
      </c>
      <c r="D1629" s="85" t="n">
        <v>160</v>
      </c>
      <c r="E1629" s="85" t="n">
        <v>152</v>
      </c>
      <c r="F1629" s="85" t="n">
        <v>425</v>
      </c>
      <c r="G1629" s="85" t="n">
        <v>424</v>
      </c>
      <c r="H1629" s="86" t="n">
        <v>13.7</v>
      </c>
      <c r="I1629" s="85" t="n">
        <v>161</v>
      </c>
      <c r="J1629" s="87" t="n">
        <v>535.55</v>
      </c>
      <c r="K1629" s="88" t="n">
        <v>0</v>
      </c>
      <c r="L1629" s="84" t="n"/>
    </row>
    <row r="1630">
      <c r="A1630" s="83" t="n">
        <v>45922</v>
      </c>
      <c r="B1630" s="84" t="inlineStr">
        <is>
          <t>Production</t>
        </is>
      </c>
      <c r="C1630" s="84" t="inlineStr">
        <is>
          <t>Night</t>
        </is>
      </c>
      <c r="D1630" s="85" t="n">
        <v>93</v>
      </c>
      <c r="E1630" s="85" t="n">
        <v>90</v>
      </c>
      <c r="F1630" s="85" t="n">
        <v>235</v>
      </c>
      <c r="G1630" s="85" t="n">
        <v>234</v>
      </c>
      <c r="H1630" s="86" t="n">
        <v>7.8</v>
      </c>
      <c r="I1630" s="85" t="n">
        <v>101</v>
      </c>
      <c r="J1630" s="87" t="n">
        <v>306.15</v>
      </c>
      <c r="K1630" s="88" t="n">
        <v>0</v>
      </c>
      <c r="L1630" s="84" t="n"/>
    </row>
    <row r="1631">
      <c r="A1631" s="83" t="n">
        <v>45923</v>
      </c>
      <c r="B1631" s="84" t="inlineStr">
        <is>
          <t>Warehouse A</t>
        </is>
      </c>
      <c r="C1631" s="84" t="inlineStr">
        <is>
          <t>Early</t>
        </is>
      </c>
      <c r="D1631" s="85" t="n">
        <v>197</v>
      </c>
      <c r="E1631" s="85" t="n">
        <v>186</v>
      </c>
      <c r="F1631" s="85" t="n">
        <v>489</v>
      </c>
      <c r="G1631" s="85" t="n">
        <v>482</v>
      </c>
      <c r="H1631" s="86" t="n">
        <v>17.5</v>
      </c>
      <c r="I1631" s="85" t="n">
        <v>205</v>
      </c>
      <c r="J1631" s="87" t="n">
        <v>679.3</v>
      </c>
      <c r="K1631" s="88" t="n">
        <v>0</v>
      </c>
      <c r="L1631" s="84" t="n"/>
    </row>
    <row r="1632">
      <c r="A1632" s="83" t="n">
        <v>45923</v>
      </c>
      <c r="B1632" s="84" t="inlineStr">
        <is>
          <t>Warehouse B</t>
        </is>
      </c>
      <c r="C1632" s="84" t="inlineStr">
        <is>
          <t>Late</t>
        </is>
      </c>
      <c r="D1632" s="85" t="n">
        <v>147</v>
      </c>
      <c r="E1632" s="85" t="n">
        <v>145</v>
      </c>
      <c r="F1632" s="85" t="n">
        <v>390</v>
      </c>
      <c r="G1632" s="85" t="n">
        <v>387</v>
      </c>
      <c r="H1632" s="86" t="n">
        <v>12.3</v>
      </c>
      <c r="I1632" s="85" t="n">
        <v>153</v>
      </c>
      <c r="J1632" s="87" t="n">
        <v>483</v>
      </c>
      <c r="K1632" s="88" t="n">
        <v>0</v>
      </c>
      <c r="L1632" s="84" t="n"/>
    </row>
    <row r="1633">
      <c r="A1633" s="83" t="n">
        <v>45923</v>
      </c>
      <c r="B1633" s="84" t="inlineStr">
        <is>
          <t>Production</t>
        </is>
      </c>
      <c r="C1633" s="84" t="inlineStr">
        <is>
          <t>Night</t>
        </is>
      </c>
      <c r="D1633" s="85" t="n">
        <v>104</v>
      </c>
      <c r="E1633" s="85" t="n">
        <v>100</v>
      </c>
      <c r="F1633" s="85" t="n">
        <v>268</v>
      </c>
      <c r="G1633" s="85" t="n">
        <v>265</v>
      </c>
      <c r="H1633" s="86" t="n">
        <v>9</v>
      </c>
      <c r="I1633" s="85" t="n">
        <v>97</v>
      </c>
      <c r="J1633" s="87" t="n">
        <v>351.1</v>
      </c>
      <c r="K1633" s="88" t="n">
        <v>0</v>
      </c>
      <c r="L1633" s="84" t="n"/>
    </row>
    <row r="1634">
      <c r="A1634" s="83" t="n">
        <v>45924</v>
      </c>
      <c r="B1634" s="84" t="inlineStr">
        <is>
          <t>Warehouse A</t>
        </is>
      </c>
      <c r="C1634" s="84" t="inlineStr">
        <is>
          <t>Early</t>
        </is>
      </c>
      <c r="D1634" s="85" t="n">
        <v>207</v>
      </c>
      <c r="E1634" s="85" t="n">
        <v>197</v>
      </c>
      <c r="F1634" s="85" t="n">
        <v>532</v>
      </c>
      <c r="G1634" s="85" t="n">
        <v>527</v>
      </c>
      <c r="H1634" s="86" t="n">
        <v>17.7</v>
      </c>
      <c r="I1634" s="85" t="n">
        <v>199</v>
      </c>
      <c r="J1634" s="87" t="n">
        <v>692.1</v>
      </c>
      <c r="K1634" s="88" t="n">
        <v>1</v>
      </c>
      <c r="L1634" s="84" t="n"/>
    </row>
    <row r="1635">
      <c r="A1635" s="83" t="n">
        <v>45924</v>
      </c>
      <c r="B1635" s="84" t="inlineStr">
        <is>
          <t>Warehouse B</t>
        </is>
      </c>
      <c r="C1635" s="84" t="inlineStr">
        <is>
          <t>Late</t>
        </is>
      </c>
      <c r="D1635" s="85" t="n">
        <v>151</v>
      </c>
      <c r="E1635" s="85" t="n">
        <v>149</v>
      </c>
      <c r="F1635" s="85" t="n">
        <v>408</v>
      </c>
      <c r="G1635" s="85" t="n">
        <v>403</v>
      </c>
      <c r="H1635" s="86" t="n">
        <v>12.6</v>
      </c>
      <c r="I1635" s="85" t="n">
        <v>149</v>
      </c>
      <c r="J1635" s="87" t="n">
        <v>495.05</v>
      </c>
      <c r="K1635" s="88" t="n">
        <v>0</v>
      </c>
      <c r="L1635" s="84" t="n"/>
    </row>
    <row r="1636">
      <c r="A1636" s="83" t="n">
        <v>45924</v>
      </c>
      <c r="B1636" s="84" t="inlineStr">
        <is>
          <t>Production</t>
        </is>
      </c>
      <c r="C1636" s="84" t="inlineStr">
        <is>
          <t>Night</t>
        </is>
      </c>
      <c r="D1636" s="85" t="n">
        <v>89</v>
      </c>
      <c r="E1636" s="85" t="n">
        <v>85</v>
      </c>
      <c r="F1636" s="85" t="n">
        <v>233</v>
      </c>
      <c r="G1636" s="85" t="n">
        <v>230</v>
      </c>
      <c r="H1636" s="86" t="n">
        <v>7.5</v>
      </c>
      <c r="I1636" s="85" t="n">
        <v>94</v>
      </c>
      <c r="J1636" s="87" t="n">
        <v>294.1</v>
      </c>
      <c r="K1636" s="88" t="n">
        <v>0</v>
      </c>
      <c r="L1636" s="84" t="n"/>
    </row>
    <row r="1637">
      <c r="A1637" s="83" t="n">
        <v>45925</v>
      </c>
      <c r="B1637" s="84" t="inlineStr">
        <is>
          <t>Warehouse A</t>
        </is>
      </c>
      <c r="C1637" s="84" t="inlineStr">
        <is>
          <t>Early</t>
        </is>
      </c>
      <c r="D1637" s="85" t="n">
        <v>209</v>
      </c>
      <c r="E1637" s="85" t="n">
        <v>200</v>
      </c>
      <c r="F1637" s="85" t="n">
        <v>502</v>
      </c>
      <c r="G1637" s="85" t="n">
        <v>498</v>
      </c>
      <c r="H1637" s="86" t="n">
        <v>17</v>
      </c>
      <c r="I1637" s="85" t="n">
        <v>199</v>
      </c>
      <c r="J1637" s="87" t="n">
        <v>671.35</v>
      </c>
      <c r="K1637" s="88" t="n">
        <v>0</v>
      </c>
      <c r="L1637" s="84" t="n"/>
    </row>
    <row r="1638">
      <c r="A1638" s="83" t="n">
        <v>45925</v>
      </c>
      <c r="B1638" s="84" t="inlineStr">
        <is>
          <t>Warehouse B</t>
        </is>
      </c>
      <c r="C1638" s="84" t="inlineStr">
        <is>
          <t>Late</t>
        </is>
      </c>
      <c r="D1638" s="85" t="n">
        <v>148</v>
      </c>
      <c r="E1638" s="85" t="n">
        <v>144</v>
      </c>
      <c r="F1638" s="85" t="n">
        <v>404</v>
      </c>
      <c r="G1638" s="85" t="n">
        <v>400</v>
      </c>
      <c r="H1638" s="86" t="n">
        <v>12.3</v>
      </c>
      <c r="I1638" s="85" t="n">
        <v>149</v>
      </c>
      <c r="J1638" s="87" t="n">
        <v>483.65</v>
      </c>
      <c r="K1638" s="88" t="n">
        <v>0</v>
      </c>
      <c r="L1638" s="84" t="n"/>
    </row>
    <row r="1639">
      <c r="A1639" s="83" t="n">
        <v>45925</v>
      </c>
      <c r="B1639" s="84" t="inlineStr">
        <is>
          <t>Production</t>
        </is>
      </c>
      <c r="C1639" s="84" t="inlineStr">
        <is>
          <t>Night</t>
        </is>
      </c>
      <c r="D1639" s="85" t="n">
        <v>86</v>
      </c>
      <c r="E1639" s="85" t="n">
        <v>83</v>
      </c>
      <c r="F1639" s="85" t="n">
        <v>218</v>
      </c>
      <c r="G1639" s="85" t="n">
        <v>217</v>
      </c>
      <c r="H1639" s="86" t="n">
        <v>7.7</v>
      </c>
      <c r="I1639" s="85" t="n">
        <v>94</v>
      </c>
      <c r="J1639" s="87" t="n">
        <v>298.45</v>
      </c>
      <c r="K1639" s="88" t="n">
        <v>0</v>
      </c>
      <c r="L1639" s="84" t="n"/>
    </row>
    <row r="1640">
      <c r="A1640" s="83" t="n">
        <v>45926</v>
      </c>
      <c r="B1640" s="84" t="inlineStr">
        <is>
          <t>Warehouse A</t>
        </is>
      </c>
      <c r="C1640" s="84" t="inlineStr">
        <is>
          <t>Early</t>
        </is>
      </c>
      <c r="D1640" s="85" t="n">
        <v>214</v>
      </c>
      <c r="E1640" s="85" t="n">
        <v>207</v>
      </c>
      <c r="F1640" s="85" t="n">
        <v>531</v>
      </c>
      <c r="G1640" s="85" t="n">
        <v>525</v>
      </c>
      <c r="H1640" s="86" t="n">
        <v>19</v>
      </c>
      <c r="I1640" s="85" t="n">
        <v>207</v>
      </c>
      <c r="J1640" s="87" t="n">
        <v>737.6</v>
      </c>
      <c r="K1640" s="88" t="n">
        <v>0</v>
      </c>
      <c r="L1640" s="84" t="n"/>
    </row>
    <row r="1641">
      <c r="A1641" s="83" t="n">
        <v>45926</v>
      </c>
      <c r="B1641" s="84" t="inlineStr">
        <is>
          <t>Warehouse B</t>
        </is>
      </c>
      <c r="C1641" s="84" t="inlineStr">
        <is>
          <t>Late</t>
        </is>
      </c>
      <c r="D1641" s="85" t="n">
        <v>155</v>
      </c>
      <c r="E1641" s="85" t="n">
        <v>151</v>
      </c>
      <c r="F1641" s="85" t="n">
        <v>425</v>
      </c>
      <c r="G1641" s="85" t="n">
        <v>424</v>
      </c>
      <c r="H1641" s="86" t="n">
        <v>13.5</v>
      </c>
      <c r="I1641" s="85" t="n">
        <v>155</v>
      </c>
      <c r="J1641" s="87" t="n">
        <v>526</v>
      </c>
      <c r="K1641" s="88" t="n">
        <v>0</v>
      </c>
      <c r="L1641" s="84" t="n"/>
    </row>
    <row r="1642">
      <c r="A1642" s="83" t="n">
        <v>45926</v>
      </c>
      <c r="B1642" s="84" t="inlineStr">
        <is>
          <t>Production</t>
        </is>
      </c>
      <c r="C1642" s="84" t="inlineStr">
        <is>
          <t>Night</t>
        </is>
      </c>
      <c r="D1642" s="85" t="n">
        <v>107</v>
      </c>
      <c r="E1642" s="85" t="n">
        <v>106</v>
      </c>
      <c r="F1642" s="85" t="n">
        <v>286</v>
      </c>
      <c r="G1642" s="85" t="n">
        <v>283</v>
      </c>
      <c r="H1642" s="86" t="n">
        <v>9.5</v>
      </c>
      <c r="I1642" s="85" t="n">
        <v>98</v>
      </c>
      <c r="J1642" s="87" t="n">
        <v>368.8</v>
      </c>
      <c r="K1642" s="88" t="n">
        <v>1</v>
      </c>
      <c r="L1642" s="84" t="n"/>
    </row>
    <row r="1643">
      <c r="A1643" s="83" t="n">
        <v>45927</v>
      </c>
      <c r="B1643" s="84" t="inlineStr">
        <is>
          <t>Warehouse A</t>
        </is>
      </c>
      <c r="C1643" s="84" t="inlineStr">
        <is>
          <t>Early</t>
        </is>
      </c>
      <c r="D1643" s="85" t="n">
        <v>146</v>
      </c>
      <c r="E1643" s="85" t="n">
        <v>142</v>
      </c>
      <c r="F1643" s="85" t="n">
        <v>362</v>
      </c>
      <c r="G1643" s="85" t="n">
        <v>359</v>
      </c>
      <c r="H1643" s="86" t="n">
        <v>12.4</v>
      </c>
      <c r="I1643" s="85" t="n">
        <v>143</v>
      </c>
      <c r="J1643" s="87" t="n">
        <v>485.5</v>
      </c>
      <c r="K1643" s="88" t="n">
        <v>0</v>
      </c>
      <c r="L1643" s="84" t="n"/>
    </row>
    <row r="1644">
      <c r="A1644" s="83" t="n">
        <v>45927</v>
      </c>
      <c r="B1644" s="84" t="inlineStr">
        <is>
          <t>Warehouse B</t>
        </is>
      </c>
      <c r="C1644" s="84" t="inlineStr">
        <is>
          <t>Late</t>
        </is>
      </c>
      <c r="D1644" s="85" t="n">
        <v>106</v>
      </c>
      <c r="E1644" s="85" t="n">
        <v>104</v>
      </c>
      <c r="F1644" s="85" t="n">
        <v>272</v>
      </c>
      <c r="G1644" s="85" t="n">
        <v>269</v>
      </c>
      <c r="H1644" s="86" t="n">
        <v>8.4</v>
      </c>
      <c r="I1644" s="85" t="n">
        <v>107</v>
      </c>
      <c r="J1644" s="87" t="n">
        <v>333.5</v>
      </c>
      <c r="K1644" s="88" t="n">
        <v>0</v>
      </c>
      <c r="L1644" s="84" t="n"/>
    </row>
    <row r="1645">
      <c r="A1645" s="83" t="n">
        <v>45927</v>
      </c>
      <c r="B1645" s="84" t="inlineStr">
        <is>
          <t>Production</t>
        </is>
      </c>
      <c r="C1645" s="84" t="inlineStr">
        <is>
          <t>Night</t>
        </is>
      </c>
      <c r="D1645" s="85" t="n">
        <v>72</v>
      </c>
      <c r="E1645" s="85" t="n">
        <v>67</v>
      </c>
      <c r="F1645" s="85" t="n">
        <v>192</v>
      </c>
      <c r="G1645" s="85" t="n">
        <v>189</v>
      </c>
      <c r="H1645" s="86" t="n">
        <v>5.8</v>
      </c>
      <c r="I1645" s="85" t="n">
        <v>68</v>
      </c>
      <c r="J1645" s="87" t="n">
        <v>229.5</v>
      </c>
      <c r="K1645" s="88" t="n">
        <v>0</v>
      </c>
      <c r="L1645" s="84" t="n"/>
    </row>
    <row r="1646">
      <c r="A1646" s="83" t="n">
        <v>45929</v>
      </c>
      <c r="B1646" s="84" t="inlineStr">
        <is>
          <t>Warehouse A</t>
        </is>
      </c>
      <c r="C1646" s="84" t="inlineStr">
        <is>
          <t>Early</t>
        </is>
      </c>
      <c r="D1646" s="85" t="n">
        <v>212</v>
      </c>
      <c r="E1646" s="85" t="n">
        <v>204</v>
      </c>
      <c r="F1646" s="85" t="n">
        <v>578</v>
      </c>
      <c r="G1646" s="85" t="n">
        <v>571</v>
      </c>
      <c r="H1646" s="86" t="n">
        <v>17.5</v>
      </c>
      <c r="I1646" s="85" t="n">
        <v>215</v>
      </c>
      <c r="J1646" s="87" t="n">
        <v>689.05</v>
      </c>
      <c r="K1646" s="88" t="n">
        <v>0</v>
      </c>
      <c r="L1646" s="84" t="n"/>
    </row>
    <row r="1647">
      <c r="A1647" s="83" t="n">
        <v>45929</v>
      </c>
      <c r="B1647" s="84" t="inlineStr">
        <is>
          <t>Warehouse B</t>
        </is>
      </c>
      <c r="C1647" s="84" t="inlineStr">
        <is>
          <t>Late</t>
        </is>
      </c>
      <c r="D1647" s="85" t="n">
        <v>169</v>
      </c>
      <c r="E1647" s="85" t="n">
        <v>160</v>
      </c>
      <c r="F1647" s="85" t="n">
        <v>425</v>
      </c>
      <c r="G1647" s="85" t="n">
        <v>420</v>
      </c>
      <c r="H1647" s="86" t="n">
        <v>14</v>
      </c>
      <c r="I1647" s="85" t="n">
        <v>161</v>
      </c>
      <c r="J1647" s="87" t="n">
        <v>550.85</v>
      </c>
      <c r="K1647" s="88" t="n">
        <v>0</v>
      </c>
      <c r="L1647" s="84" t="n"/>
    </row>
    <row r="1648">
      <c r="A1648" s="83" t="n">
        <v>45929</v>
      </c>
      <c r="B1648" s="84" t="inlineStr">
        <is>
          <t>Production</t>
        </is>
      </c>
      <c r="C1648" s="84" t="inlineStr">
        <is>
          <t>Night</t>
        </is>
      </c>
      <c r="D1648" s="85" t="n">
        <v>101</v>
      </c>
      <c r="E1648" s="85" t="n">
        <v>97</v>
      </c>
      <c r="F1648" s="85" t="n">
        <v>271</v>
      </c>
      <c r="G1648" s="85" t="n">
        <v>267</v>
      </c>
      <c r="H1648" s="86" t="n">
        <v>9</v>
      </c>
      <c r="I1648" s="85" t="n">
        <v>101</v>
      </c>
      <c r="J1648" s="87" t="n">
        <v>349.15</v>
      </c>
      <c r="K1648" s="88" t="n">
        <v>0</v>
      </c>
      <c r="L1648" s="84" t="n"/>
    </row>
    <row r="1649">
      <c r="A1649" s="83" t="n">
        <v>45930</v>
      </c>
      <c r="B1649" s="84" t="inlineStr">
        <is>
          <t>Warehouse A</t>
        </is>
      </c>
      <c r="C1649" s="84" t="inlineStr">
        <is>
          <t>Early</t>
        </is>
      </c>
      <c r="D1649" s="85" t="n">
        <v>202</v>
      </c>
      <c r="E1649" s="85" t="n">
        <v>200</v>
      </c>
      <c r="F1649" s="85" t="n">
        <v>530</v>
      </c>
      <c r="G1649" s="85" t="n">
        <v>525</v>
      </c>
      <c r="H1649" s="86" t="n">
        <v>18.3</v>
      </c>
      <c r="I1649" s="85" t="n">
        <v>205</v>
      </c>
      <c r="J1649" s="87" t="n">
        <v>707.75</v>
      </c>
      <c r="K1649" s="88" t="n">
        <v>0</v>
      </c>
      <c r="L1649" s="84" t="n"/>
    </row>
    <row r="1650">
      <c r="A1650" s="83" t="n">
        <v>45930</v>
      </c>
      <c r="B1650" s="84" t="inlineStr">
        <is>
          <t>Warehouse B</t>
        </is>
      </c>
      <c r="C1650" s="84" t="inlineStr">
        <is>
          <t>Late</t>
        </is>
      </c>
      <c r="D1650" s="85" t="n">
        <v>158</v>
      </c>
      <c r="E1650" s="85" t="n">
        <v>156</v>
      </c>
      <c r="F1650" s="85" t="n">
        <v>382</v>
      </c>
      <c r="G1650" s="85" t="n">
        <v>376</v>
      </c>
      <c r="H1650" s="86" t="n">
        <v>12.7</v>
      </c>
      <c r="I1650" s="85" t="n">
        <v>154</v>
      </c>
      <c r="J1650" s="87" t="n">
        <v>502.75</v>
      </c>
      <c r="K1650" s="88" t="n">
        <v>0</v>
      </c>
      <c r="L1650" s="84" t="n"/>
    </row>
    <row r="1651">
      <c r="A1651" s="83" t="n">
        <v>45930</v>
      </c>
      <c r="B1651" s="84" t="inlineStr">
        <is>
          <t>Production</t>
        </is>
      </c>
      <c r="C1651" s="84" t="inlineStr">
        <is>
          <t>Night</t>
        </is>
      </c>
      <c r="D1651" s="85" t="n">
        <v>96</v>
      </c>
      <c r="E1651" s="85" t="n">
        <v>93</v>
      </c>
      <c r="F1651" s="85" t="n">
        <v>268</v>
      </c>
      <c r="G1651" s="85" t="n">
        <v>264</v>
      </c>
      <c r="H1651" s="86" t="n">
        <v>8.300000000000001</v>
      </c>
      <c r="I1651" s="85" t="n">
        <v>97</v>
      </c>
      <c r="J1651" s="87" t="n">
        <v>323.85</v>
      </c>
      <c r="K1651" s="88" t="n">
        <v>0</v>
      </c>
      <c r="L1651" s="84" t="n"/>
    </row>
    <row r="1652">
      <c r="A1652" s="83" t="n">
        <v>45931</v>
      </c>
      <c r="B1652" s="84" t="inlineStr">
        <is>
          <t>Warehouse A</t>
        </is>
      </c>
      <c r="C1652" s="84" t="inlineStr">
        <is>
          <t>Early</t>
        </is>
      </c>
      <c r="D1652" s="85" t="n">
        <v>209</v>
      </c>
      <c r="E1652" s="85" t="n">
        <v>199</v>
      </c>
      <c r="F1652" s="85" t="n">
        <v>534</v>
      </c>
      <c r="G1652" s="85" t="n">
        <v>532</v>
      </c>
      <c r="H1652" s="86" t="n">
        <v>18.7</v>
      </c>
      <c r="I1652" s="85" t="n">
        <v>209</v>
      </c>
      <c r="J1652" s="87" t="n">
        <v>724.9</v>
      </c>
      <c r="K1652" s="88" t="n">
        <v>0</v>
      </c>
      <c r="L1652" s="84" t="n"/>
    </row>
    <row r="1653">
      <c r="A1653" s="83" t="n">
        <v>45931</v>
      </c>
      <c r="B1653" s="84" t="inlineStr">
        <is>
          <t>Warehouse B</t>
        </is>
      </c>
      <c r="C1653" s="84" t="inlineStr">
        <is>
          <t>Late</t>
        </is>
      </c>
      <c r="D1653" s="85" t="n">
        <v>152</v>
      </c>
      <c r="E1653" s="85" t="n">
        <v>147</v>
      </c>
      <c r="F1653" s="85" t="n">
        <v>408</v>
      </c>
      <c r="G1653" s="85" t="n">
        <v>402</v>
      </c>
      <c r="H1653" s="86" t="n">
        <v>12.4</v>
      </c>
      <c r="I1653" s="85" t="n">
        <v>157</v>
      </c>
      <c r="J1653" s="87" t="n">
        <v>489.4</v>
      </c>
      <c r="K1653" s="88" t="n">
        <v>0</v>
      </c>
      <c r="L1653" s="84" t="n"/>
    </row>
    <row r="1654">
      <c r="A1654" s="83" t="n">
        <v>45931</v>
      </c>
      <c r="B1654" s="84" t="inlineStr">
        <is>
          <t>Production</t>
        </is>
      </c>
      <c r="C1654" s="84" t="inlineStr">
        <is>
          <t>Night</t>
        </is>
      </c>
      <c r="D1654" s="85" t="n">
        <v>104</v>
      </c>
      <c r="E1654" s="85" t="n">
        <v>100</v>
      </c>
      <c r="F1654" s="85" t="n">
        <v>288</v>
      </c>
      <c r="G1654" s="85" t="n">
        <v>286</v>
      </c>
      <c r="H1654" s="86" t="n">
        <v>8.6</v>
      </c>
      <c r="I1654" s="85" t="n">
        <v>99</v>
      </c>
      <c r="J1654" s="87" t="n">
        <v>338.5</v>
      </c>
      <c r="K1654" s="88" t="n">
        <v>0</v>
      </c>
      <c r="L1654" s="84" t="n"/>
    </row>
    <row r="1655">
      <c r="A1655" s="83" t="n">
        <v>45932</v>
      </c>
      <c r="B1655" s="84" t="inlineStr">
        <is>
          <t>Warehouse A</t>
        </is>
      </c>
      <c r="C1655" s="84" t="inlineStr">
        <is>
          <t>Early</t>
        </is>
      </c>
      <c r="D1655" s="85" t="n">
        <v>208</v>
      </c>
      <c r="E1655" s="85" t="n">
        <v>199</v>
      </c>
      <c r="F1655" s="85" t="n">
        <v>576</v>
      </c>
      <c r="G1655" s="85" t="n">
        <v>567</v>
      </c>
      <c r="H1655" s="86" t="n">
        <v>16.9</v>
      </c>
      <c r="I1655" s="85" t="n">
        <v>209</v>
      </c>
      <c r="J1655" s="87" t="n">
        <v>667.55</v>
      </c>
      <c r="K1655" s="88" t="n">
        <v>0</v>
      </c>
      <c r="L1655" s="84" t="n"/>
    </row>
    <row r="1656">
      <c r="A1656" s="83" t="n">
        <v>45932</v>
      </c>
      <c r="B1656" s="84" t="inlineStr">
        <is>
          <t>Warehouse B</t>
        </is>
      </c>
      <c r="C1656" s="84" t="inlineStr">
        <is>
          <t>Late</t>
        </is>
      </c>
      <c r="D1656" s="85" t="n">
        <v>145</v>
      </c>
      <c r="E1656" s="85" t="n">
        <v>138</v>
      </c>
      <c r="F1656" s="85" t="n">
        <v>368</v>
      </c>
      <c r="G1656" s="85" t="n">
        <v>368</v>
      </c>
      <c r="H1656" s="86" t="n">
        <v>12.1</v>
      </c>
      <c r="I1656" s="85" t="n">
        <v>157</v>
      </c>
      <c r="J1656" s="87" t="n">
        <v>475.4</v>
      </c>
      <c r="K1656" s="88" t="n">
        <v>0</v>
      </c>
      <c r="L1656" s="84" t="n"/>
    </row>
    <row r="1657">
      <c r="A1657" s="83" t="n">
        <v>45932</v>
      </c>
      <c r="B1657" s="84" t="inlineStr">
        <is>
          <t>Production</t>
        </is>
      </c>
      <c r="C1657" s="84" t="inlineStr">
        <is>
          <t>Night</t>
        </is>
      </c>
      <c r="D1657" s="85" t="n">
        <v>90</v>
      </c>
      <c r="E1657" s="85" t="n">
        <v>88</v>
      </c>
      <c r="F1657" s="85" t="n">
        <v>219</v>
      </c>
      <c r="G1657" s="85" t="n">
        <v>216</v>
      </c>
      <c r="H1657" s="86" t="n">
        <v>8</v>
      </c>
      <c r="I1657" s="85" t="n">
        <v>99</v>
      </c>
      <c r="J1657" s="87" t="n">
        <v>310.5</v>
      </c>
      <c r="K1657" s="88" t="n">
        <v>0</v>
      </c>
      <c r="L1657" s="84" t="n"/>
    </row>
    <row r="1658">
      <c r="A1658" s="83" t="n">
        <v>45933</v>
      </c>
      <c r="B1658" s="84" t="inlineStr">
        <is>
          <t>Warehouse A</t>
        </is>
      </c>
      <c r="C1658" s="84" t="inlineStr">
        <is>
          <t>Early</t>
        </is>
      </c>
      <c r="D1658" s="85" t="n">
        <v>216</v>
      </c>
      <c r="E1658" s="85" t="n">
        <v>210</v>
      </c>
      <c r="F1658" s="85" t="n">
        <v>588</v>
      </c>
      <c r="G1658" s="85" t="n">
        <v>574</v>
      </c>
      <c r="H1658" s="86" t="n">
        <v>17.7</v>
      </c>
      <c r="I1658" s="85" t="n">
        <v>217</v>
      </c>
      <c r="J1658" s="87" t="n">
        <v>697.95</v>
      </c>
      <c r="K1658" s="88" t="n">
        <v>0</v>
      </c>
      <c r="L1658" s="84" t="n"/>
    </row>
    <row r="1659">
      <c r="A1659" s="83" t="n">
        <v>45933</v>
      </c>
      <c r="B1659" s="84" t="inlineStr">
        <is>
          <t>Warehouse B</t>
        </is>
      </c>
      <c r="C1659" s="84" t="inlineStr">
        <is>
          <t>Late</t>
        </is>
      </c>
      <c r="D1659" s="85" t="n">
        <v>176</v>
      </c>
      <c r="E1659" s="85" t="n">
        <v>174</v>
      </c>
      <c r="F1659" s="85" t="n">
        <v>476</v>
      </c>
      <c r="G1659" s="85" t="n">
        <v>475</v>
      </c>
      <c r="H1659" s="86" t="n">
        <v>15</v>
      </c>
      <c r="I1659" s="85" t="n">
        <v>163</v>
      </c>
      <c r="J1659" s="87" t="n">
        <v>586.9</v>
      </c>
      <c r="K1659" s="88" t="n">
        <v>0</v>
      </c>
      <c r="L1659" s="84" t="n"/>
    </row>
    <row r="1660">
      <c r="A1660" s="83" t="n">
        <v>45933</v>
      </c>
      <c r="B1660" s="84" t="inlineStr">
        <is>
          <t>Production</t>
        </is>
      </c>
      <c r="C1660" s="84" t="inlineStr">
        <is>
          <t>Night</t>
        </is>
      </c>
      <c r="D1660" s="85" t="n">
        <v>105</v>
      </c>
      <c r="E1660" s="85" t="n">
        <v>104</v>
      </c>
      <c r="F1660" s="85" t="n">
        <v>255</v>
      </c>
      <c r="G1660" s="85" t="n">
        <v>254</v>
      </c>
      <c r="H1660" s="86" t="n">
        <v>8.6</v>
      </c>
      <c r="I1660" s="85" t="n">
        <v>103</v>
      </c>
      <c r="J1660" s="87" t="n">
        <v>339.15</v>
      </c>
      <c r="K1660" s="88" t="n">
        <v>0</v>
      </c>
      <c r="L1660" s="84" t="n"/>
    </row>
    <row r="1661">
      <c r="A1661" s="83" t="n">
        <v>45934</v>
      </c>
      <c r="B1661" s="84" t="inlineStr">
        <is>
          <t>Warehouse A</t>
        </is>
      </c>
      <c r="C1661" s="84" t="inlineStr">
        <is>
          <t>Early</t>
        </is>
      </c>
      <c r="D1661" s="85" t="n">
        <v>161</v>
      </c>
      <c r="E1661" s="85" t="n">
        <v>158</v>
      </c>
      <c r="F1661" s="85" t="n">
        <v>431</v>
      </c>
      <c r="G1661" s="85" t="n">
        <v>426</v>
      </c>
      <c r="H1661" s="86" t="n">
        <v>13.8</v>
      </c>
      <c r="I1661" s="85" t="n">
        <v>150</v>
      </c>
      <c r="J1661" s="87" t="n">
        <v>539.35</v>
      </c>
      <c r="K1661" s="88" t="n">
        <v>0</v>
      </c>
      <c r="L1661" s="84" t="n"/>
    </row>
    <row r="1662">
      <c r="A1662" s="83" t="n">
        <v>45934</v>
      </c>
      <c r="B1662" s="84" t="inlineStr">
        <is>
          <t>Warehouse B</t>
        </is>
      </c>
      <c r="C1662" s="84" t="inlineStr">
        <is>
          <t>Late</t>
        </is>
      </c>
      <c r="D1662" s="85" t="n">
        <v>114</v>
      </c>
      <c r="E1662" s="85" t="n">
        <v>111</v>
      </c>
      <c r="F1662" s="85" t="n">
        <v>294</v>
      </c>
      <c r="G1662" s="85" t="n">
        <v>292</v>
      </c>
      <c r="H1662" s="86" t="n">
        <v>9.9</v>
      </c>
      <c r="I1662" s="85" t="n">
        <v>113</v>
      </c>
      <c r="J1662" s="87" t="n">
        <v>385.95</v>
      </c>
      <c r="K1662" s="88" t="n">
        <v>0</v>
      </c>
      <c r="L1662" s="84" t="n"/>
    </row>
    <row r="1663">
      <c r="A1663" s="83" t="n">
        <v>45934</v>
      </c>
      <c r="B1663" s="84" t="inlineStr">
        <is>
          <t>Production</t>
        </is>
      </c>
      <c r="C1663" s="84" t="inlineStr">
        <is>
          <t>Night</t>
        </is>
      </c>
      <c r="D1663" s="85" t="n">
        <v>66</v>
      </c>
      <c r="E1663" s="85" t="n">
        <v>65</v>
      </c>
      <c r="F1663" s="85" t="n">
        <v>163</v>
      </c>
      <c r="G1663" s="85" t="n">
        <v>160</v>
      </c>
      <c r="H1663" s="86" t="n">
        <v>5.5</v>
      </c>
      <c r="I1663" s="85" t="n">
        <v>71</v>
      </c>
      <c r="J1663" s="87" t="n">
        <v>216.15</v>
      </c>
      <c r="K1663" s="88" t="n">
        <v>0</v>
      </c>
      <c r="L1663" s="84" t="n"/>
    </row>
    <row r="1664">
      <c r="A1664" s="83" t="n">
        <v>45936</v>
      </c>
      <c r="B1664" s="84" t="inlineStr">
        <is>
          <t>Warehouse A</t>
        </is>
      </c>
      <c r="C1664" s="84" t="inlineStr">
        <is>
          <t>Early</t>
        </is>
      </c>
      <c r="D1664" s="85" t="n">
        <v>233</v>
      </c>
      <c r="E1664" s="85" t="n">
        <v>228</v>
      </c>
      <c r="F1664" s="85" t="n">
        <v>642</v>
      </c>
      <c r="G1664" s="85" t="n">
        <v>641</v>
      </c>
      <c r="H1664" s="86" t="n">
        <v>20</v>
      </c>
      <c r="I1664" s="85" t="n">
        <v>226</v>
      </c>
      <c r="J1664" s="87" t="n">
        <v>781.45</v>
      </c>
      <c r="K1664" s="88" t="n">
        <v>0</v>
      </c>
      <c r="L1664" s="84" t="n"/>
    </row>
    <row r="1665">
      <c r="A1665" s="83" t="n">
        <v>45936</v>
      </c>
      <c r="B1665" s="84" t="inlineStr">
        <is>
          <t>Warehouse B</t>
        </is>
      </c>
      <c r="C1665" s="84" t="inlineStr">
        <is>
          <t>Late</t>
        </is>
      </c>
      <c r="D1665" s="85" t="n">
        <v>171</v>
      </c>
      <c r="E1665" s="85" t="n">
        <v>167</v>
      </c>
      <c r="F1665" s="85" t="n">
        <v>460</v>
      </c>
      <c r="G1665" s="85" t="n">
        <v>456</v>
      </c>
      <c r="H1665" s="86" t="n">
        <v>13.7</v>
      </c>
      <c r="I1665" s="85" t="n">
        <v>169</v>
      </c>
      <c r="J1665" s="87" t="n">
        <v>542.7</v>
      </c>
      <c r="K1665" s="88" t="n">
        <v>0</v>
      </c>
      <c r="L1665" s="84" t="n"/>
    </row>
    <row r="1666">
      <c r="A1666" s="83" t="n">
        <v>45936</v>
      </c>
      <c r="B1666" s="84" t="inlineStr">
        <is>
          <t>Production</t>
        </is>
      </c>
      <c r="C1666" s="84" t="inlineStr">
        <is>
          <t>Night</t>
        </is>
      </c>
      <c r="D1666" s="85" t="n">
        <v>107</v>
      </c>
      <c r="E1666" s="85" t="n">
        <v>105</v>
      </c>
      <c r="F1666" s="85" t="n">
        <v>277</v>
      </c>
      <c r="G1666" s="85" t="n">
        <v>273</v>
      </c>
      <c r="H1666" s="86" t="n">
        <v>9.199999999999999</v>
      </c>
      <c r="I1666" s="85" t="n">
        <v>107</v>
      </c>
      <c r="J1666" s="87" t="n">
        <v>359.35</v>
      </c>
      <c r="K1666" s="88" t="n">
        <v>0</v>
      </c>
      <c r="L1666" s="84" t="n"/>
    </row>
    <row r="1667">
      <c r="A1667" s="83" t="n">
        <v>45937</v>
      </c>
      <c r="B1667" s="84" t="inlineStr">
        <is>
          <t>Warehouse A</t>
        </is>
      </c>
      <c r="C1667" s="84" t="inlineStr">
        <is>
          <t>Early</t>
        </is>
      </c>
      <c r="D1667" s="85" t="n">
        <v>218</v>
      </c>
      <c r="E1667" s="85" t="n">
        <v>212</v>
      </c>
      <c r="F1667" s="85" t="n">
        <v>560</v>
      </c>
      <c r="G1667" s="85" t="n">
        <v>555</v>
      </c>
      <c r="H1667" s="86" t="n">
        <v>18.7</v>
      </c>
      <c r="I1667" s="85" t="n">
        <v>215</v>
      </c>
      <c r="J1667" s="87" t="n">
        <v>730.75</v>
      </c>
      <c r="K1667" s="88" t="n">
        <v>0</v>
      </c>
      <c r="L1667" s="84" t="n"/>
    </row>
    <row r="1668">
      <c r="A1668" s="83" t="n">
        <v>45937</v>
      </c>
      <c r="B1668" s="84" t="inlineStr">
        <is>
          <t>Warehouse B</t>
        </is>
      </c>
      <c r="C1668" s="84" t="inlineStr">
        <is>
          <t>Late</t>
        </is>
      </c>
      <c r="D1668" s="85" t="n">
        <v>148</v>
      </c>
      <c r="E1668" s="85" t="n">
        <v>144</v>
      </c>
      <c r="F1668" s="85" t="n">
        <v>362</v>
      </c>
      <c r="G1668" s="85" t="n">
        <v>357</v>
      </c>
      <c r="H1668" s="86" t="n">
        <v>13</v>
      </c>
      <c r="I1668" s="85" t="n">
        <v>161</v>
      </c>
      <c r="J1668" s="87" t="n">
        <v>505.7</v>
      </c>
      <c r="K1668" s="88" t="n">
        <v>0</v>
      </c>
      <c r="L1668" s="84" t="n"/>
    </row>
    <row r="1669">
      <c r="A1669" s="83" t="n">
        <v>45937</v>
      </c>
      <c r="B1669" s="84" t="inlineStr">
        <is>
          <t>Production</t>
        </is>
      </c>
      <c r="C1669" s="84" t="inlineStr">
        <is>
          <t>Night</t>
        </is>
      </c>
      <c r="D1669" s="85" t="n">
        <v>98</v>
      </c>
      <c r="E1669" s="85" t="n">
        <v>96</v>
      </c>
      <c r="F1669" s="85" t="n">
        <v>271</v>
      </c>
      <c r="G1669" s="85" t="n">
        <v>271</v>
      </c>
      <c r="H1669" s="86" t="n">
        <v>8.6</v>
      </c>
      <c r="I1669" s="85" t="n">
        <v>102</v>
      </c>
      <c r="J1669" s="87" t="n">
        <v>334.6</v>
      </c>
      <c r="K1669" s="88" t="n">
        <v>0</v>
      </c>
      <c r="L1669" s="84" t="n"/>
    </row>
    <row r="1670">
      <c r="A1670" s="83" t="n">
        <v>45938</v>
      </c>
      <c r="B1670" s="84" t="inlineStr">
        <is>
          <t>Warehouse A</t>
        </is>
      </c>
      <c r="C1670" s="84" t="inlineStr">
        <is>
          <t>Early</t>
        </is>
      </c>
      <c r="D1670" s="85" t="n">
        <v>191</v>
      </c>
      <c r="E1670" s="85" t="n">
        <v>190</v>
      </c>
      <c r="F1670" s="85" t="n">
        <v>464</v>
      </c>
      <c r="G1670" s="85" t="n">
        <v>455</v>
      </c>
      <c r="H1670" s="86" t="n">
        <v>16</v>
      </c>
      <c r="I1670" s="85" t="n">
        <v>209</v>
      </c>
      <c r="J1670" s="87" t="n">
        <v>628.15</v>
      </c>
      <c r="K1670" s="88" t="n">
        <v>0</v>
      </c>
      <c r="L1670" s="84" t="n"/>
    </row>
    <row r="1671">
      <c r="A1671" s="83" t="n">
        <v>45938</v>
      </c>
      <c r="B1671" s="84" t="inlineStr">
        <is>
          <t>Warehouse B</t>
        </is>
      </c>
      <c r="C1671" s="84" t="inlineStr">
        <is>
          <t>Late</t>
        </is>
      </c>
      <c r="D1671" s="85" t="n">
        <v>170</v>
      </c>
      <c r="E1671" s="85" t="n">
        <v>162</v>
      </c>
      <c r="F1671" s="85" t="n">
        <v>412</v>
      </c>
      <c r="G1671" s="85" t="n">
        <v>408</v>
      </c>
      <c r="H1671" s="86" t="n">
        <v>14</v>
      </c>
      <c r="I1671" s="85" t="n">
        <v>157</v>
      </c>
      <c r="J1671" s="87" t="n">
        <v>551.5</v>
      </c>
      <c r="K1671" s="88" t="n">
        <v>0</v>
      </c>
      <c r="L1671" s="84" t="n"/>
    </row>
    <row r="1672">
      <c r="A1672" s="83" t="n">
        <v>45938</v>
      </c>
      <c r="B1672" s="84" t="inlineStr">
        <is>
          <t>Production</t>
        </is>
      </c>
      <c r="C1672" s="84" t="inlineStr">
        <is>
          <t>Night</t>
        </is>
      </c>
      <c r="D1672" s="85" t="n">
        <v>98</v>
      </c>
      <c r="E1672" s="85" t="n">
        <v>96</v>
      </c>
      <c r="F1672" s="85" t="n">
        <v>236</v>
      </c>
      <c r="G1672" s="85" t="n">
        <v>233</v>
      </c>
      <c r="H1672" s="86" t="n">
        <v>8.5</v>
      </c>
      <c r="I1672" s="85" t="n">
        <v>99</v>
      </c>
      <c r="J1672" s="87" t="n">
        <v>331.45</v>
      </c>
      <c r="K1672" s="88" t="n">
        <v>0</v>
      </c>
      <c r="L1672" s="84" t="n"/>
    </row>
    <row r="1673">
      <c r="A1673" s="83" t="n">
        <v>45939</v>
      </c>
      <c r="B1673" s="84" t="inlineStr">
        <is>
          <t>Warehouse A</t>
        </is>
      </c>
      <c r="C1673" s="84" t="inlineStr">
        <is>
          <t>Early</t>
        </is>
      </c>
      <c r="D1673" s="85" t="n">
        <v>202</v>
      </c>
      <c r="E1673" s="85" t="n">
        <v>196</v>
      </c>
      <c r="F1673" s="85" t="n">
        <v>529</v>
      </c>
      <c r="G1673" s="85" t="n">
        <v>522</v>
      </c>
      <c r="H1673" s="86" t="n">
        <v>16.5</v>
      </c>
      <c r="I1673" s="85" t="n">
        <v>209</v>
      </c>
      <c r="J1673" s="87" t="n">
        <v>651.05</v>
      </c>
      <c r="K1673" s="88" t="n">
        <v>0</v>
      </c>
      <c r="L1673" s="84" t="n"/>
    </row>
    <row r="1674">
      <c r="A1674" s="83" t="n">
        <v>45939</v>
      </c>
      <c r="B1674" s="84" t="inlineStr">
        <is>
          <t>Warehouse B</t>
        </is>
      </c>
      <c r="C1674" s="84" t="inlineStr">
        <is>
          <t>Late</t>
        </is>
      </c>
      <c r="D1674" s="85" t="n">
        <v>162</v>
      </c>
      <c r="E1674" s="85" t="n">
        <v>159</v>
      </c>
      <c r="F1674" s="85" t="n">
        <v>394</v>
      </c>
      <c r="G1674" s="85" t="n">
        <v>389</v>
      </c>
      <c r="H1674" s="86" t="n">
        <v>12.9</v>
      </c>
      <c r="I1674" s="85" t="n">
        <v>157</v>
      </c>
      <c r="J1674" s="87" t="n">
        <v>511.65</v>
      </c>
      <c r="K1674" s="88" t="n">
        <v>0</v>
      </c>
      <c r="L1674" s="84" t="n"/>
    </row>
    <row r="1675">
      <c r="A1675" s="83" t="n">
        <v>45939</v>
      </c>
      <c r="B1675" s="84" t="inlineStr">
        <is>
          <t>Production</t>
        </is>
      </c>
      <c r="C1675" s="84" t="inlineStr">
        <is>
          <t>Night</t>
        </is>
      </c>
      <c r="D1675" s="85" t="n">
        <v>103</v>
      </c>
      <c r="E1675" s="85" t="n">
        <v>100</v>
      </c>
      <c r="F1675" s="85" t="n">
        <v>288</v>
      </c>
      <c r="G1675" s="85" t="n">
        <v>285</v>
      </c>
      <c r="H1675" s="86" t="n">
        <v>8.199999999999999</v>
      </c>
      <c r="I1675" s="85" t="n">
        <v>99</v>
      </c>
      <c r="J1675" s="87" t="n">
        <v>325.25</v>
      </c>
      <c r="K1675" s="88" t="n">
        <v>0</v>
      </c>
      <c r="L1675" s="84" t="n"/>
    </row>
    <row r="1676">
      <c r="A1676" s="83" t="n">
        <v>45940</v>
      </c>
      <c r="B1676" s="84" t="inlineStr">
        <is>
          <t>Warehouse A</t>
        </is>
      </c>
      <c r="C1676" s="84" t="inlineStr">
        <is>
          <t>Early</t>
        </is>
      </c>
      <c r="D1676" s="85" t="n">
        <v>222</v>
      </c>
      <c r="E1676" s="85" t="n">
        <v>220</v>
      </c>
      <c r="F1676" s="85" t="n">
        <v>617</v>
      </c>
      <c r="G1676" s="85" t="n">
        <v>612</v>
      </c>
      <c r="H1676" s="86" t="n">
        <v>19.3</v>
      </c>
      <c r="I1676" s="85" t="n">
        <v>217</v>
      </c>
      <c r="J1676" s="87" t="n">
        <v>752.25</v>
      </c>
      <c r="K1676" s="88" t="n">
        <v>0</v>
      </c>
      <c r="L1676" s="84" t="n"/>
    </row>
    <row r="1677">
      <c r="A1677" s="83" t="n">
        <v>45940</v>
      </c>
      <c r="B1677" s="84" t="inlineStr">
        <is>
          <t>Warehouse B</t>
        </is>
      </c>
      <c r="C1677" s="84" t="inlineStr">
        <is>
          <t>Late</t>
        </is>
      </c>
      <c r="D1677" s="85" t="n">
        <v>148</v>
      </c>
      <c r="E1677" s="85" t="n">
        <v>140</v>
      </c>
      <c r="F1677" s="85" t="n">
        <v>381</v>
      </c>
      <c r="G1677" s="85" t="n">
        <v>377</v>
      </c>
      <c r="H1677" s="86" t="n">
        <v>12.8</v>
      </c>
      <c r="I1677" s="85" t="n">
        <v>163</v>
      </c>
      <c r="J1677" s="87" t="n">
        <v>499.4</v>
      </c>
      <c r="K1677" s="88" t="n">
        <v>0</v>
      </c>
      <c r="L1677" s="84" t="n"/>
    </row>
    <row r="1678">
      <c r="A1678" s="83" t="n">
        <v>45940</v>
      </c>
      <c r="B1678" s="84" t="inlineStr">
        <is>
          <t>Production</t>
        </is>
      </c>
      <c r="C1678" s="84" t="inlineStr">
        <is>
          <t>Night</t>
        </is>
      </c>
      <c r="D1678" s="85" t="n">
        <v>112</v>
      </c>
      <c r="E1678" s="85" t="n">
        <v>109</v>
      </c>
      <c r="F1678" s="85" t="n">
        <v>303</v>
      </c>
      <c r="G1678" s="85" t="n">
        <v>300</v>
      </c>
      <c r="H1678" s="86" t="n">
        <v>9.1</v>
      </c>
      <c r="I1678" s="85" t="n">
        <v>103</v>
      </c>
      <c r="J1678" s="87" t="n">
        <v>359.45</v>
      </c>
      <c r="K1678" s="88" t="n">
        <v>0</v>
      </c>
      <c r="L1678" s="84" t="n"/>
    </row>
    <row r="1679">
      <c r="A1679" s="83" t="n">
        <v>45941</v>
      </c>
      <c r="B1679" s="84" t="inlineStr">
        <is>
          <t>Warehouse A</t>
        </is>
      </c>
      <c r="C1679" s="84" t="inlineStr">
        <is>
          <t>Early</t>
        </is>
      </c>
      <c r="D1679" s="85" t="n">
        <v>161</v>
      </c>
      <c r="E1679" s="85" t="n">
        <v>154</v>
      </c>
      <c r="F1679" s="85" t="n">
        <v>422</v>
      </c>
      <c r="G1679" s="85" t="n">
        <v>414</v>
      </c>
      <c r="H1679" s="86" t="n">
        <v>14.4</v>
      </c>
      <c r="I1679" s="85" t="n">
        <v>151</v>
      </c>
      <c r="J1679" s="87" t="n">
        <v>558.25</v>
      </c>
      <c r="K1679" s="88" t="n">
        <v>0</v>
      </c>
      <c r="L1679" s="84" t="n"/>
    </row>
    <row r="1680">
      <c r="A1680" s="83" t="n">
        <v>45941</v>
      </c>
      <c r="B1680" s="84" t="inlineStr">
        <is>
          <t>Warehouse B</t>
        </is>
      </c>
      <c r="C1680" s="84" t="inlineStr">
        <is>
          <t>Late</t>
        </is>
      </c>
      <c r="D1680" s="85" t="n">
        <v>117</v>
      </c>
      <c r="E1680" s="85" t="n">
        <v>111</v>
      </c>
      <c r="F1680" s="85" t="n">
        <v>287</v>
      </c>
      <c r="G1680" s="85" t="n">
        <v>285</v>
      </c>
      <c r="H1680" s="86" t="n">
        <v>10</v>
      </c>
      <c r="I1680" s="85" t="n">
        <v>113</v>
      </c>
      <c r="J1680" s="87" t="n">
        <v>391.05</v>
      </c>
      <c r="K1680" s="88" t="n">
        <v>0</v>
      </c>
      <c r="L1680" s="84" t="n"/>
    </row>
    <row r="1681">
      <c r="A1681" s="83" t="n">
        <v>45941</v>
      </c>
      <c r="B1681" s="84" t="inlineStr">
        <is>
          <t>Production</t>
        </is>
      </c>
      <c r="C1681" s="84" t="inlineStr">
        <is>
          <t>Night</t>
        </is>
      </c>
      <c r="D1681" s="85" t="n">
        <v>78</v>
      </c>
      <c r="E1681" s="85" t="n">
        <v>75</v>
      </c>
      <c r="F1681" s="85" t="n">
        <v>201</v>
      </c>
      <c r="G1681" s="85" t="n">
        <v>199</v>
      </c>
      <c r="H1681" s="86" t="n">
        <v>7</v>
      </c>
      <c r="I1681" s="85" t="n">
        <v>71</v>
      </c>
      <c r="J1681" s="87" t="n">
        <v>271.2</v>
      </c>
      <c r="K1681" s="88" t="n">
        <v>0</v>
      </c>
      <c r="L1681" s="84" t="n"/>
    </row>
    <row r="1682">
      <c r="A1682" s="83" t="n">
        <v>45943</v>
      </c>
      <c r="B1682" s="84" t="inlineStr">
        <is>
          <t>Warehouse A</t>
        </is>
      </c>
      <c r="C1682" s="84" t="inlineStr">
        <is>
          <t>Early</t>
        </is>
      </c>
      <c r="D1682" s="85" t="n">
        <v>230</v>
      </c>
      <c r="E1682" s="85" t="n">
        <v>224</v>
      </c>
      <c r="F1682" s="85" t="n">
        <v>634</v>
      </c>
      <c r="G1682" s="85" t="n">
        <v>633</v>
      </c>
      <c r="H1682" s="86" t="n">
        <v>18.7</v>
      </c>
      <c r="I1682" s="85" t="n">
        <v>226</v>
      </c>
      <c r="J1682" s="87" t="n">
        <v>738.55</v>
      </c>
      <c r="K1682" s="88" t="n">
        <v>0</v>
      </c>
      <c r="L1682" s="84" t="n"/>
    </row>
    <row r="1683">
      <c r="A1683" s="83" t="n">
        <v>45943</v>
      </c>
      <c r="B1683" s="84" t="inlineStr">
        <is>
          <t>Warehouse B</t>
        </is>
      </c>
      <c r="C1683" s="84" t="inlineStr">
        <is>
          <t>Late</t>
        </is>
      </c>
      <c r="D1683" s="85" t="n">
        <v>186</v>
      </c>
      <c r="E1683" s="85" t="n">
        <v>185</v>
      </c>
      <c r="F1683" s="85" t="n">
        <v>507</v>
      </c>
      <c r="G1683" s="85" t="n">
        <v>502</v>
      </c>
      <c r="H1683" s="86" t="n">
        <v>16.6</v>
      </c>
      <c r="I1683" s="85" t="n">
        <v>169</v>
      </c>
      <c r="J1683" s="87" t="n">
        <v>643.8</v>
      </c>
      <c r="K1683" s="88" t="n">
        <v>0</v>
      </c>
      <c r="L1683" s="84" t="n"/>
    </row>
    <row r="1684">
      <c r="A1684" s="83" t="n">
        <v>45943</v>
      </c>
      <c r="B1684" s="84" t="inlineStr">
        <is>
          <t>Production</t>
        </is>
      </c>
      <c r="C1684" s="84" t="inlineStr">
        <is>
          <t>Night</t>
        </is>
      </c>
      <c r="D1684" s="85" t="n">
        <v>100</v>
      </c>
      <c r="E1684" s="85" t="n">
        <v>99</v>
      </c>
      <c r="F1684" s="85" t="n">
        <v>266</v>
      </c>
      <c r="G1684" s="85" t="n">
        <v>264</v>
      </c>
      <c r="H1684" s="86" t="n">
        <v>8.699999999999999</v>
      </c>
      <c r="I1684" s="85" t="n">
        <v>107</v>
      </c>
      <c r="J1684" s="87" t="n">
        <v>339.05</v>
      </c>
      <c r="K1684" s="88" t="n">
        <v>0</v>
      </c>
      <c r="L1684" s="84" t="n"/>
    </row>
    <row r="1685">
      <c r="A1685" s="83" t="n">
        <v>45944</v>
      </c>
      <c r="B1685" s="84" t="inlineStr">
        <is>
          <t>Warehouse A</t>
        </is>
      </c>
      <c r="C1685" s="84" t="inlineStr">
        <is>
          <t>Early</t>
        </is>
      </c>
      <c r="D1685" s="85" t="n">
        <v>220</v>
      </c>
      <c r="E1685" s="85" t="n">
        <v>211</v>
      </c>
      <c r="F1685" s="85" t="n">
        <v>535</v>
      </c>
      <c r="G1685" s="85" t="n">
        <v>530</v>
      </c>
      <c r="H1685" s="86" t="n">
        <v>19.2</v>
      </c>
      <c r="I1685" s="85" t="n">
        <v>216</v>
      </c>
      <c r="J1685" s="87" t="n">
        <v>747.8</v>
      </c>
      <c r="K1685" s="88" t="n">
        <v>0</v>
      </c>
      <c r="L1685" s="84" t="n"/>
    </row>
    <row r="1686">
      <c r="A1686" s="83" t="n">
        <v>45944</v>
      </c>
      <c r="B1686" s="84" t="inlineStr">
        <is>
          <t>Warehouse B</t>
        </is>
      </c>
      <c r="C1686" s="84" t="inlineStr">
        <is>
          <t>Late</t>
        </is>
      </c>
      <c r="D1686" s="85" t="n">
        <v>161</v>
      </c>
      <c r="E1686" s="85" t="n">
        <v>156</v>
      </c>
      <c r="F1686" s="85" t="n">
        <v>445</v>
      </c>
      <c r="G1686" s="85" t="n">
        <v>438</v>
      </c>
      <c r="H1686" s="86" t="n">
        <v>14.1</v>
      </c>
      <c r="I1686" s="85" t="n">
        <v>162</v>
      </c>
      <c r="J1686" s="87" t="n">
        <v>548.8</v>
      </c>
      <c r="K1686" s="88" t="n">
        <v>0</v>
      </c>
      <c r="L1686" s="84" t="n"/>
    </row>
    <row r="1687">
      <c r="A1687" s="83" t="n">
        <v>45944</v>
      </c>
      <c r="B1687" s="84" t="inlineStr">
        <is>
          <t>Production</t>
        </is>
      </c>
      <c r="C1687" s="84" t="inlineStr">
        <is>
          <t>Night</t>
        </is>
      </c>
      <c r="D1687" s="85" t="n">
        <v>111</v>
      </c>
      <c r="E1687" s="85" t="n">
        <v>108</v>
      </c>
      <c r="F1687" s="85" t="n">
        <v>295</v>
      </c>
      <c r="G1687" s="85" t="n">
        <v>291</v>
      </c>
      <c r="H1687" s="86" t="n">
        <v>9.300000000000001</v>
      </c>
      <c r="I1687" s="85" t="n">
        <v>102</v>
      </c>
      <c r="J1687" s="87" t="n">
        <v>365.1</v>
      </c>
      <c r="K1687" s="88" t="n">
        <v>0</v>
      </c>
      <c r="L1687" s="84" t="n"/>
    </row>
    <row r="1688">
      <c r="A1688" s="83" t="n">
        <v>45945</v>
      </c>
      <c r="B1688" s="84" t="inlineStr">
        <is>
          <t>Warehouse A</t>
        </is>
      </c>
      <c r="C1688" s="84" t="inlineStr">
        <is>
          <t>Early</t>
        </is>
      </c>
      <c r="D1688" s="85" t="n">
        <v>218</v>
      </c>
      <c r="E1688" s="85" t="n">
        <v>210</v>
      </c>
      <c r="F1688" s="85" t="n">
        <v>602</v>
      </c>
      <c r="G1688" s="85" t="n">
        <v>596</v>
      </c>
      <c r="H1688" s="86" t="n">
        <v>17.9</v>
      </c>
      <c r="I1688" s="85" t="n">
        <v>209</v>
      </c>
      <c r="J1688" s="87" t="n">
        <v>705.55</v>
      </c>
      <c r="K1688" s="88" t="n">
        <v>0</v>
      </c>
      <c r="L1688" s="84" t="n"/>
    </row>
    <row r="1689">
      <c r="A1689" s="83" t="n">
        <v>45945</v>
      </c>
      <c r="B1689" s="84" t="inlineStr">
        <is>
          <t>Warehouse B</t>
        </is>
      </c>
      <c r="C1689" s="84" t="inlineStr">
        <is>
          <t>Late</t>
        </is>
      </c>
      <c r="D1689" s="85" t="n">
        <v>150</v>
      </c>
      <c r="E1689" s="85" t="n">
        <v>146</v>
      </c>
      <c r="F1689" s="85" t="n">
        <v>419</v>
      </c>
      <c r="G1689" s="85" t="n">
        <v>416</v>
      </c>
      <c r="H1689" s="86" t="n">
        <v>13.1</v>
      </c>
      <c r="I1689" s="85" t="n">
        <v>157</v>
      </c>
      <c r="J1689" s="87" t="n">
        <v>510.15</v>
      </c>
      <c r="K1689" s="88" t="n">
        <v>0</v>
      </c>
      <c r="L1689" s="84" t="n"/>
    </row>
    <row r="1690">
      <c r="A1690" s="83" t="n">
        <v>45945</v>
      </c>
      <c r="B1690" s="84" t="inlineStr">
        <is>
          <t>Production</t>
        </is>
      </c>
      <c r="C1690" s="84" t="inlineStr">
        <is>
          <t>Night</t>
        </is>
      </c>
      <c r="D1690" s="85" t="n">
        <v>93</v>
      </c>
      <c r="E1690" s="85" t="n">
        <v>88</v>
      </c>
      <c r="F1690" s="85" t="n">
        <v>228</v>
      </c>
      <c r="G1690" s="85" t="n">
        <v>227</v>
      </c>
      <c r="H1690" s="86" t="n">
        <v>7.4</v>
      </c>
      <c r="I1690" s="85" t="n">
        <v>99</v>
      </c>
      <c r="J1690" s="87" t="n">
        <v>293.55</v>
      </c>
      <c r="K1690" s="88" t="n">
        <v>0</v>
      </c>
      <c r="L1690" s="84" t="n"/>
    </row>
    <row r="1691">
      <c r="A1691" s="83" t="n">
        <v>45946</v>
      </c>
      <c r="B1691" s="84" t="inlineStr">
        <is>
          <t>Warehouse A</t>
        </is>
      </c>
      <c r="C1691" s="84" t="inlineStr">
        <is>
          <t>Early</t>
        </is>
      </c>
      <c r="D1691" s="85" t="n">
        <v>216</v>
      </c>
      <c r="E1691" s="85" t="n">
        <v>208</v>
      </c>
      <c r="F1691" s="85" t="n">
        <v>562</v>
      </c>
      <c r="G1691" s="85" t="n">
        <v>557</v>
      </c>
      <c r="H1691" s="86" t="n">
        <v>19.4</v>
      </c>
      <c r="I1691" s="85" t="n">
        <v>209</v>
      </c>
      <c r="J1691" s="87" t="n">
        <v>751.5</v>
      </c>
      <c r="K1691" s="88" t="n">
        <v>0</v>
      </c>
      <c r="L1691" s="84" t="n"/>
    </row>
    <row r="1692">
      <c r="A1692" s="83" t="n">
        <v>45946</v>
      </c>
      <c r="B1692" s="84" t="inlineStr">
        <is>
          <t>Warehouse B</t>
        </is>
      </c>
      <c r="C1692" s="84" t="inlineStr">
        <is>
          <t>Late</t>
        </is>
      </c>
      <c r="D1692" s="85" t="n">
        <v>153</v>
      </c>
      <c r="E1692" s="85" t="n">
        <v>149</v>
      </c>
      <c r="F1692" s="85" t="n">
        <v>384</v>
      </c>
      <c r="G1692" s="85" t="n">
        <v>379</v>
      </c>
      <c r="H1692" s="86" t="n">
        <v>12.7</v>
      </c>
      <c r="I1692" s="85" t="n">
        <v>157</v>
      </c>
      <c r="J1692" s="87" t="n">
        <v>499.5</v>
      </c>
      <c r="K1692" s="88" t="n">
        <v>0</v>
      </c>
      <c r="L1692" s="84" t="n"/>
    </row>
    <row r="1693">
      <c r="A1693" s="83" t="n">
        <v>45946</v>
      </c>
      <c r="B1693" s="84" t="inlineStr">
        <is>
          <t>Production</t>
        </is>
      </c>
      <c r="C1693" s="84" t="inlineStr">
        <is>
          <t>Night</t>
        </is>
      </c>
      <c r="D1693" s="85" t="n">
        <v>106</v>
      </c>
      <c r="E1693" s="85" t="n">
        <v>102</v>
      </c>
      <c r="F1693" s="85" t="n">
        <v>263</v>
      </c>
      <c r="G1693" s="85" t="n">
        <v>261</v>
      </c>
      <c r="H1693" s="86" t="n">
        <v>9.300000000000001</v>
      </c>
      <c r="I1693" s="85" t="n">
        <v>99</v>
      </c>
      <c r="J1693" s="87" t="n">
        <v>361.85</v>
      </c>
      <c r="K1693" s="88" t="n">
        <v>0</v>
      </c>
      <c r="L1693" s="84" t="n"/>
    </row>
    <row r="1694">
      <c r="A1694" s="83" t="n">
        <v>45947</v>
      </c>
      <c r="B1694" s="84" t="inlineStr">
        <is>
          <t>Warehouse A</t>
        </is>
      </c>
      <c r="C1694" s="84" t="inlineStr">
        <is>
          <t>Early</t>
        </is>
      </c>
      <c r="D1694" s="85" t="n">
        <v>198</v>
      </c>
      <c r="E1694" s="85" t="n">
        <v>190</v>
      </c>
      <c r="F1694" s="85" t="n">
        <v>503</v>
      </c>
      <c r="G1694" s="85" t="n">
        <v>501</v>
      </c>
      <c r="H1694" s="86" t="n">
        <v>17.8</v>
      </c>
      <c r="I1694" s="85" t="n">
        <v>218</v>
      </c>
      <c r="J1694" s="87" t="n">
        <v>689.4</v>
      </c>
      <c r="K1694" s="88" t="n">
        <v>0</v>
      </c>
      <c r="L1694" s="84" t="n"/>
    </row>
    <row r="1695">
      <c r="A1695" s="83" t="n">
        <v>45947</v>
      </c>
      <c r="B1695" s="84" t="inlineStr">
        <is>
          <t>Warehouse B</t>
        </is>
      </c>
      <c r="C1695" s="84" t="inlineStr">
        <is>
          <t>Late</t>
        </is>
      </c>
      <c r="D1695" s="85" t="n">
        <v>176</v>
      </c>
      <c r="E1695" s="85" t="n">
        <v>175</v>
      </c>
      <c r="F1695" s="85" t="n">
        <v>479</v>
      </c>
      <c r="G1695" s="85" t="n">
        <v>472</v>
      </c>
      <c r="H1695" s="86" t="n">
        <v>14.7</v>
      </c>
      <c r="I1695" s="85" t="n">
        <v>163</v>
      </c>
      <c r="J1695" s="87" t="n">
        <v>577.45</v>
      </c>
      <c r="K1695" s="88" t="n">
        <v>0</v>
      </c>
      <c r="L1695" s="84" t="n"/>
    </row>
    <row r="1696">
      <c r="A1696" s="83" t="n">
        <v>45947</v>
      </c>
      <c r="B1696" s="84" t="inlineStr">
        <is>
          <t>Production</t>
        </is>
      </c>
      <c r="C1696" s="84" t="inlineStr">
        <is>
          <t>Night</t>
        </is>
      </c>
      <c r="D1696" s="85" t="n">
        <v>100</v>
      </c>
      <c r="E1696" s="85" t="n">
        <v>98</v>
      </c>
      <c r="F1696" s="85" t="n">
        <v>257</v>
      </c>
      <c r="G1696" s="85" t="n">
        <v>253</v>
      </c>
      <c r="H1696" s="86" t="n">
        <v>8.199999999999999</v>
      </c>
      <c r="I1696" s="85" t="n">
        <v>103</v>
      </c>
      <c r="J1696" s="87" t="n">
        <v>323.3</v>
      </c>
      <c r="K1696" s="88" t="n">
        <v>0</v>
      </c>
      <c r="L1696" s="84" t="n"/>
    </row>
    <row r="1697">
      <c r="A1697" s="83" t="n">
        <v>45948</v>
      </c>
      <c r="B1697" s="84" t="inlineStr">
        <is>
          <t>Warehouse A</t>
        </is>
      </c>
      <c r="C1697" s="84" t="inlineStr">
        <is>
          <t>Early</t>
        </is>
      </c>
      <c r="D1697" s="85" t="n">
        <v>137</v>
      </c>
      <c r="E1697" s="85" t="n">
        <v>135</v>
      </c>
      <c r="F1697" s="85" t="n">
        <v>368</v>
      </c>
      <c r="G1697" s="85" t="n">
        <v>365</v>
      </c>
      <c r="H1697" s="86" t="n">
        <v>11.3</v>
      </c>
      <c r="I1697" s="85" t="n">
        <v>151</v>
      </c>
      <c r="J1697" s="87" t="n">
        <v>445</v>
      </c>
      <c r="K1697" s="88" t="n">
        <v>0</v>
      </c>
      <c r="L1697" s="84" t="n"/>
    </row>
    <row r="1698">
      <c r="A1698" s="83" t="n">
        <v>45948</v>
      </c>
      <c r="B1698" s="84" t="inlineStr">
        <is>
          <t>Warehouse B</t>
        </is>
      </c>
      <c r="C1698" s="84" t="inlineStr">
        <is>
          <t>Late</t>
        </is>
      </c>
      <c r="D1698" s="85" t="n">
        <v>123</v>
      </c>
      <c r="E1698" s="85" t="n">
        <v>116</v>
      </c>
      <c r="F1698" s="85" t="n">
        <v>323</v>
      </c>
      <c r="G1698" s="85" t="n">
        <v>320</v>
      </c>
      <c r="H1698" s="86" t="n">
        <v>10.3</v>
      </c>
      <c r="I1698" s="85" t="n">
        <v>113</v>
      </c>
      <c r="J1698" s="87" t="n">
        <v>404.4</v>
      </c>
      <c r="K1698" s="88" t="n">
        <v>0</v>
      </c>
      <c r="L1698" s="84" t="n"/>
    </row>
    <row r="1699">
      <c r="A1699" s="83" t="n">
        <v>45948</v>
      </c>
      <c r="B1699" s="84" t="inlineStr">
        <is>
          <t>Production</t>
        </is>
      </c>
      <c r="C1699" s="84" t="inlineStr">
        <is>
          <t>Night</t>
        </is>
      </c>
      <c r="D1699" s="85" t="n">
        <v>69</v>
      </c>
      <c r="E1699" s="85" t="n">
        <v>67</v>
      </c>
      <c r="F1699" s="85" t="n">
        <v>169</v>
      </c>
      <c r="G1699" s="85" t="n">
        <v>165</v>
      </c>
      <c r="H1699" s="86" t="n">
        <v>6.2</v>
      </c>
      <c r="I1699" s="85" t="n">
        <v>71</v>
      </c>
      <c r="J1699" s="87" t="n">
        <v>240.15</v>
      </c>
      <c r="K1699" s="88" t="n">
        <v>0</v>
      </c>
      <c r="L1699" s="84" t="n"/>
    </row>
    <row r="1700">
      <c r="A1700" s="83" t="n">
        <v>45950</v>
      </c>
      <c r="B1700" s="84" t="inlineStr">
        <is>
          <t>Warehouse A</t>
        </is>
      </c>
      <c r="C1700" s="84" t="inlineStr">
        <is>
          <t>Early</t>
        </is>
      </c>
      <c r="D1700" s="85" t="n">
        <v>247</v>
      </c>
      <c r="E1700" s="85" t="n">
        <v>242</v>
      </c>
      <c r="F1700" s="85" t="n">
        <v>646</v>
      </c>
      <c r="G1700" s="85" t="n">
        <v>641</v>
      </c>
      <c r="H1700" s="86" t="n">
        <v>21.3</v>
      </c>
      <c r="I1700" s="85" t="n">
        <v>226</v>
      </c>
      <c r="J1700" s="87" t="n">
        <v>831.5</v>
      </c>
      <c r="K1700" s="88" t="n">
        <v>0</v>
      </c>
      <c r="L1700" s="84" t="n"/>
    </row>
    <row r="1701">
      <c r="A1701" s="83" t="n">
        <v>45950</v>
      </c>
      <c r="B1701" s="84" t="inlineStr">
        <is>
          <t>Warehouse B</t>
        </is>
      </c>
      <c r="C1701" s="84" t="inlineStr">
        <is>
          <t>Late</t>
        </is>
      </c>
      <c r="D1701" s="85" t="n">
        <v>174</v>
      </c>
      <c r="E1701" s="85" t="n">
        <v>166</v>
      </c>
      <c r="F1701" s="85" t="n">
        <v>472</v>
      </c>
      <c r="G1701" s="85" t="n">
        <v>470</v>
      </c>
      <c r="H1701" s="86" t="n">
        <v>14.1</v>
      </c>
      <c r="I1701" s="85" t="n">
        <v>170</v>
      </c>
      <c r="J1701" s="87" t="n">
        <v>557.25</v>
      </c>
      <c r="K1701" s="88" t="n">
        <v>0</v>
      </c>
      <c r="L1701" s="84" t="n"/>
    </row>
    <row r="1702">
      <c r="A1702" s="83" t="n">
        <v>45950</v>
      </c>
      <c r="B1702" s="84" t="inlineStr">
        <is>
          <t>Production</t>
        </is>
      </c>
      <c r="C1702" s="84" t="inlineStr">
        <is>
          <t>Night</t>
        </is>
      </c>
      <c r="D1702" s="85" t="n">
        <v>99</v>
      </c>
      <c r="E1702" s="85" t="n">
        <v>95</v>
      </c>
      <c r="F1702" s="85" t="n">
        <v>248</v>
      </c>
      <c r="G1702" s="85" t="n">
        <v>245</v>
      </c>
      <c r="H1702" s="86" t="n">
        <v>8.699999999999999</v>
      </c>
      <c r="I1702" s="85" t="n">
        <v>107</v>
      </c>
      <c r="J1702" s="87" t="n">
        <v>338.4</v>
      </c>
      <c r="K1702" s="88" t="n">
        <v>0</v>
      </c>
      <c r="L1702" s="84" t="n"/>
    </row>
    <row r="1703">
      <c r="A1703" s="83" t="n">
        <v>45951</v>
      </c>
      <c r="B1703" s="84" t="inlineStr">
        <is>
          <t>Warehouse A</t>
        </is>
      </c>
      <c r="C1703" s="84" t="inlineStr">
        <is>
          <t>Early</t>
        </is>
      </c>
      <c r="D1703" s="85" t="n">
        <v>213</v>
      </c>
      <c r="E1703" s="85" t="n">
        <v>197</v>
      </c>
      <c r="F1703" s="85" t="n">
        <v>552</v>
      </c>
      <c r="G1703" s="85" t="n">
        <v>548</v>
      </c>
      <c r="H1703" s="86" t="n">
        <v>17.2</v>
      </c>
      <c r="I1703" s="85" t="n">
        <v>216</v>
      </c>
      <c r="J1703" s="87" t="n">
        <v>680.25</v>
      </c>
      <c r="K1703" s="88" t="n">
        <v>0</v>
      </c>
      <c r="L1703" s="84" t="n"/>
    </row>
    <row r="1704">
      <c r="A1704" s="83" t="n">
        <v>45951</v>
      </c>
      <c r="B1704" s="84" t="inlineStr">
        <is>
          <t>Warehouse B</t>
        </is>
      </c>
      <c r="C1704" s="84" t="inlineStr">
        <is>
          <t>Late</t>
        </is>
      </c>
      <c r="D1704" s="85" t="n">
        <v>148</v>
      </c>
      <c r="E1704" s="85" t="n">
        <v>145</v>
      </c>
      <c r="F1704" s="85" t="n">
        <v>391</v>
      </c>
      <c r="G1704" s="85" t="n">
        <v>386</v>
      </c>
      <c r="H1704" s="86" t="n">
        <v>12.8</v>
      </c>
      <c r="I1704" s="85" t="n">
        <v>162</v>
      </c>
      <c r="J1704" s="87" t="n">
        <v>499.4</v>
      </c>
      <c r="K1704" s="88" t="n">
        <v>0</v>
      </c>
      <c r="L1704" s="84" t="n"/>
    </row>
    <row r="1705">
      <c r="A1705" s="83" t="n">
        <v>45951</v>
      </c>
      <c r="B1705" s="84" t="inlineStr">
        <is>
          <t>Production</t>
        </is>
      </c>
      <c r="C1705" s="84" t="inlineStr">
        <is>
          <t>Night</t>
        </is>
      </c>
      <c r="D1705" s="85" t="n">
        <v>95</v>
      </c>
      <c r="E1705" s="85" t="n">
        <v>92</v>
      </c>
      <c r="F1705" s="85" t="n">
        <v>261</v>
      </c>
      <c r="G1705" s="85" t="n">
        <v>257</v>
      </c>
      <c r="H1705" s="86" t="n">
        <v>8.4</v>
      </c>
      <c r="I1705" s="85" t="n">
        <v>102</v>
      </c>
      <c r="J1705" s="87" t="n">
        <v>326.35</v>
      </c>
      <c r="K1705" s="88" t="n">
        <v>0</v>
      </c>
      <c r="L1705" s="84" t="n"/>
    </row>
    <row r="1706">
      <c r="A1706" s="83" t="n">
        <v>45952</v>
      </c>
      <c r="B1706" s="84" t="inlineStr">
        <is>
          <t>Warehouse A</t>
        </is>
      </c>
      <c r="C1706" s="84" t="inlineStr">
        <is>
          <t>Early</t>
        </is>
      </c>
      <c r="D1706" s="85" t="n">
        <v>195</v>
      </c>
      <c r="E1706" s="85" t="n">
        <v>188</v>
      </c>
      <c r="F1706" s="85" t="n">
        <v>477</v>
      </c>
      <c r="G1706" s="85" t="n">
        <v>472</v>
      </c>
      <c r="H1706" s="86" t="n">
        <v>17.5</v>
      </c>
      <c r="I1706" s="85" t="n">
        <v>209</v>
      </c>
      <c r="J1706" s="87" t="n">
        <v>678</v>
      </c>
      <c r="K1706" s="88" t="n">
        <v>0</v>
      </c>
      <c r="L1706" s="84" t="n"/>
    </row>
    <row r="1707">
      <c r="A1707" s="83" t="n">
        <v>45952</v>
      </c>
      <c r="B1707" s="84" t="inlineStr">
        <is>
          <t>Warehouse B</t>
        </is>
      </c>
      <c r="C1707" s="84" t="inlineStr">
        <is>
          <t>Late</t>
        </is>
      </c>
      <c r="D1707" s="85" t="n">
        <v>168</v>
      </c>
      <c r="E1707" s="85" t="n">
        <v>162</v>
      </c>
      <c r="F1707" s="85" t="n">
        <v>451</v>
      </c>
      <c r="G1707" s="85" t="n">
        <v>446</v>
      </c>
      <c r="H1707" s="86" t="n">
        <v>15</v>
      </c>
      <c r="I1707" s="85" t="n">
        <v>157</v>
      </c>
      <c r="J1707" s="87" t="n">
        <v>581.7</v>
      </c>
      <c r="K1707" s="88" t="n">
        <v>0</v>
      </c>
      <c r="L1707" s="84" t="n"/>
    </row>
    <row r="1708">
      <c r="A1708" s="83" t="n">
        <v>45952</v>
      </c>
      <c r="B1708" s="84" t="inlineStr">
        <is>
          <t>Production</t>
        </is>
      </c>
      <c r="C1708" s="84" t="inlineStr">
        <is>
          <t>Night</t>
        </is>
      </c>
      <c r="D1708" s="85" t="n">
        <v>94</v>
      </c>
      <c r="E1708" s="85" t="n">
        <v>91</v>
      </c>
      <c r="F1708" s="85" t="n">
        <v>258</v>
      </c>
      <c r="G1708" s="85" t="n">
        <v>257</v>
      </c>
      <c r="H1708" s="86" t="n">
        <v>8.1</v>
      </c>
      <c r="I1708" s="85" t="n">
        <v>99</v>
      </c>
      <c r="J1708" s="87" t="n">
        <v>316.25</v>
      </c>
      <c r="K1708" s="88" t="n">
        <v>0</v>
      </c>
      <c r="L1708" s="84" t="n"/>
    </row>
    <row r="1709">
      <c r="A1709" s="83" t="n">
        <v>45953</v>
      </c>
      <c r="B1709" s="84" t="inlineStr">
        <is>
          <t>Warehouse A</t>
        </is>
      </c>
      <c r="C1709" s="84" t="inlineStr">
        <is>
          <t>Early</t>
        </is>
      </c>
      <c r="D1709" s="85" t="n">
        <v>214</v>
      </c>
      <c r="E1709" s="85" t="n">
        <v>207</v>
      </c>
      <c r="F1709" s="85" t="n">
        <v>552</v>
      </c>
      <c r="G1709" s="85" t="n">
        <v>547</v>
      </c>
      <c r="H1709" s="86" t="n">
        <v>18</v>
      </c>
      <c r="I1709" s="85" t="n">
        <v>210</v>
      </c>
      <c r="J1709" s="87" t="n">
        <v>706.1</v>
      </c>
      <c r="K1709" s="88" t="n">
        <v>0</v>
      </c>
      <c r="L1709" s="84" t="n"/>
    </row>
    <row r="1710">
      <c r="A1710" s="83" t="n">
        <v>45953</v>
      </c>
      <c r="B1710" s="84" t="inlineStr">
        <is>
          <t>Warehouse B</t>
        </is>
      </c>
      <c r="C1710" s="84" t="inlineStr">
        <is>
          <t>Late</t>
        </is>
      </c>
      <c r="D1710" s="85" t="n">
        <v>152</v>
      </c>
      <c r="E1710" s="85" t="n">
        <v>144</v>
      </c>
      <c r="F1710" s="85" t="n">
        <v>390</v>
      </c>
      <c r="G1710" s="85" t="n">
        <v>389</v>
      </c>
      <c r="H1710" s="86" t="n">
        <v>12.6</v>
      </c>
      <c r="I1710" s="85" t="n">
        <v>157</v>
      </c>
      <c r="J1710" s="87" t="n">
        <v>495.7</v>
      </c>
      <c r="K1710" s="88" t="n">
        <v>0</v>
      </c>
      <c r="L1710" s="84" t="n"/>
    </row>
    <row r="1711">
      <c r="A1711" s="83" t="n">
        <v>45953</v>
      </c>
      <c r="B1711" s="84" t="inlineStr">
        <is>
          <t>Production</t>
        </is>
      </c>
      <c r="C1711" s="84" t="inlineStr">
        <is>
          <t>Night</t>
        </is>
      </c>
      <c r="D1711" s="85" t="n">
        <v>92</v>
      </c>
      <c r="E1711" s="85" t="n">
        <v>88</v>
      </c>
      <c r="F1711" s="85" t="n">
        <v>233</v>
      </c>
      <c r="G1711" s="85" t="n">
        <v>232</v>
      </c>
      <c r="H1711" s="86" t="n">
        <v>7.9</v>
      </c>
      <c r="I1711" s="85" t="n">
        <v>99</v>
      </c>
      <c r="J1711" s="87" t="n">
        <v>308.65</v>
      </c>
      <c r="K1711" s="88" t="n">
        <v>0</v>
      </c>
      <c r="L1711" s="84" t="n"/>
    </row>
    <row r="1712">
      <c r="A1712" s="83" t="n">
        <v>45954</v>
      </c>
      <c r="B1712" s="84" t="inlineStr">
        <is>
          <t>Warehouse A</t>
        </is>
      </c>
      <c r="C1712" s="84" t="inlineStr">
        <is>
          <t>Early</t>
        </is>
      </c>
      <c r="D1712" s="85" t="n">
        <v>217</v>
      </c>
      <c r="E1712" s="85" t="n">
        <v>216</v>
      </c>
      <c r="F1712" s="85" t="n">
        <v>535</v>
      </c>
      <c r="G1712" s="85" t="n">
        <v>529</v>
      </c>
      <c r="H1712" s="86" t="n">
        <v>19.5</v>
      </c>
      <c r="I1712" s="85" t="n">
        <v>218</v>
      </c>
      <c r="J1712" s="87" t="n">
        <v>755.3</v>
      </c>
      <c r="K1712" s="88" t="n">
        <v>0</v>
      </c>
      <c r="L1712" s="84" t="n"/>
    </row>
    <row r="1713">
      <c r="A1713" s="83" t="n">
        <v>45954</v>
      </c>
      <c r="B1713" s="84" t="inlineStr">
        <is>
          <t>Warehouse B</t>
        </is>
      </c>
      <c r="C1713" s="84" t="inlineStr">
        <is>
          <t>Late</t>
        </is>
      </c>
      <c r="D1713" s="85" t="n">
        <v>177</v>
      </c>
      <c r="E1713" s="85" t="n">
        <v>176</v>
      </c>
      <c r="F1713" s="85" t="n">
        <v>482</v>
      </c>
      <c r="G1713" s="85" t="n">
        <v>478</v>
      </c>
      <c r="H1713" s="86" t="n">
        <v>14.9</v>
      </c>
      <c r="I1713" s="85" t="n">
        <v>163</v>
      </c>
      <c r="J1713" s="87" t="n">
        <v>584.4</v>
      </c>
      <c r="K1713" s="88" t="n">
        <v>0</v>
      </c>
      <c r="L1713" s="84" t="n"/>
    </row>
    <row r="1714">
      <c r="A1714" s="83" t="n">
        <v>45954</v>
      </c>
      <c r="B1714" s="84" t="inlineStr">
        <is>
          <t>Production</t>
        </is>
      </c>
      <c r="C1714" s="84" t="inlineStr">
        <is>
          <t>Night</t>
        </is>
      </c>
      <c r="D1714" s="85" t="n">
        <v>103</v>
      </c>
      <c r="E1714" s="85" t="n">
        <v>98</v>
      </c>
      <c r="F1714" s="85" t="n">
        <v>256</v>
      </c>
      <c r="G1714" s="85" t="n">
        <v>253</v>
      </c>
      <c r="H1714" s="86" t="n">
        <v>8.300000000000001</v>
      </c>
      <c r="I1714" s="85" t="n">
        <v>103</v>
      </c>
      <c r="J1714" s="87" t="n">
        <v>328.4</v>
      </c>
      <c r="K1714" s="88" t="n">
        <v>1</v>
      </c>
      <c r="L1714" s="84" t="n"/>
    </row>
    <row r="1715">
      <c r="A1715" s="83" t="n">
        <v>45955</v>
      </c>
      <c r="B1715" s="84" t="inlineStr">
        <is>
          <t>Warehouse A</t>
        </is>
      </c>
      <c r="C1715" s="84" t="inlineStr">
        <is>
          <t>Early</t>
        </is>
      </c>
      <c r="D1715" s="85" t="n">
        <v>158</v>
      </c>
      <c r="E1715" s="85" t="n">
        <v>146</v>
      </c>
      <c r="F1715" s="85" t="n">
        <v>384</v>
      </c>
      <c r="G1715" s="85" t="n">
        <v>384</v>
      </c>
      <c r="H1715" s="86" t="n">
        <v>14.1</v>
      </c>
      <c r="I1715" s="85" t="n">
        <v>151</v>
      </c>
      <c r="J1715" s="87" t="n">
        <v>546.85</v>
      </c>
      <c r="K1715" s="88" t="n">
        <v>0</v>
      </c>
      <c r="L1715" s="84" t="n"/>
    </row>
    <row r="1716">
      <c r="A1716" s="83" t="n">
        <v>45955</v>
      </c>
      <c r="B1716" s="84" t="inlineStr">
        <is>
          <t>Warehouse B</t>
        </is>
      </c>
      <c r="C1716" s="84" t="inlineStr">
        <is>
          <t>Late</t>
        </is>
      </c>
      <c r="D1716" s="85" t="n">
        <v>107</v>
      </c>
      <c r="E1716" s="85" t="n">
        <v>101</v>
      </c>
      <c r="F1716" s="85" t="n">
        <v>280</v>
      </c>
      <c r="G1716" s="85" t="n">
        <v>277</v>
      </c>
      <c r="H1716" s="86" t="n">
        <v>9.1</v>
      </c>
      <c r="I1716" s="85" t="n">
        <v>113</v>
      </c>
      <c r="J1716" s="87" t="n">
        <v>356.2</v>
      </c>
      <c r="K1716" s="88" t="n">
        <v>0</v>
      </c>
      <c r="L1716" s="84" t="n"/>
    </row>
    <row r="1717">
      <c r="A1717" s="83" t="n">
        <v>45955</v>
      </c>
      <c r="B1717" s="84" t="inlineStr">
        <is>
          <t>Production</t>
        </is>
      </c>
      <c r="C1717" s="84" t="inlineStr">
        <is>
          <t>Night</t>
        </is>
      </c>
      <c r="D1717" s="85" t="n">
        <v>76</v>
      </c>
      <c r="E1717" s="85" t="n">
        <v>73</v>
      </c>
      <c r="F1717" s="85" t="n">
        <v>197</v>
      </c>
      <c r="G1717" s="85" t="n">
        <v>195</v>
      </c>
      <c r="H1717" s="86" t="n">
        <v>6.4</v>
      </c>
      <c r="I1717" s="85" t="n">
        <v>71</v>
      </c>
      <c r="J1717" s="87" t="n">
        <v>251</v>
      </c>
      <c r="K1717" s="88" t="n">
        <v>0</v>
      </c>
      <c r="L1717" s="84" t="n"/>
    </row>
    <row r="1718">
      <c r="A1718" s="83" t="n">
        <v>45957</v>
      </c>
      <c r="B1718" s="84" t="inlineStr">
        <is>
          <t>Warehouse A</t>
        </is>
      </c>
      <c r="C1718" s="84" t="inlineStr">
        <is>
          <t>Early</t>
        </is>
      </c>
      <c r="D1718" s="85" t="n">
        <v>216</v>
      </c>
      <c r="E1718" s="85" t="n">
        <v>211</v>
      </c>
      <c r="F1718" s="85" t="n">
        <v>539</v>
      </c>
      <c r="G1718" s="85" t="n">
        <v>531</v>
      </c>
      <c r="H1718" s="86" t="n">
        <v>18.9</v>
      </c>
      <c r="I1718" s="85" t="n">
        <v>226</v>
      </c>
      <c r="J1718" s="87" t="n">
        <v>735.75</v>
      </c>
      <c r="K1718" s="88" t="n">
        <v>0</v>
      </c>
      <c r="L1718" s="84" t="n"/>
    </row>
    <row r="1719">
      <c r="A1719" s="83" t="n">
        <v>45957</v>
      </c>
      <c r="B1719" s="84" t="inlineStr">
        <is>
          <t>Warehouse B</t>
        </is>
      </c>
      <c r="C1719" s="84" t="inlineStr">
        <is>
          <t>Late</t>
        </is>
      </c>
      <c r="D1719" s="85" t="n">
        <v>165</v>
      </c>
      <c r="E1719" s="85" t="n">
        <v>155</v>
      </c>
      <c r="F1719" s="85" t="n">
        <v>404</v>
      </c>
      <c r="G1719" s="85" t="n">
        <v>401</v>
      </c>
      <c r="H1719" s="86" t="n">
        <v>14.4</v>
      </c>
      <c r="I1719" s="85" t="n">
        <v>170</v>
      </c>
      <c r="J1719" s="87" t="n">
        <v>560.85</v>
      </c>
      <c r="K1719" s="88" t="n">
        <v>0</v>
      </c>
      <c r="L1719" s="84" t="n"/>
    </row>
    <row r="1720">
      <c r="A1720" s="83" t="n">
        <v>45957</v>
      </c>
      <c r="B1720" s="84" t="inlineStr">
        <is>
          <t>Production</t>
        </is>
      </c>
      <c r="C1720" s="84" t="inlineStr">
        <is>
          <t>Night</t>
        </is>
      </c>
      <c r="D1720" s="85" t="n">
        <v>115</v>
      </c>
      <c r="E1720" s="85" t="n">
        <v>110</v>
      </c>
      <c r="F1720" s="85" t="n">
        <v>299</v>
      </c>
      <c r="G1720" s="85" t="n">
        <v>297</v>
      </c>
      <c r="H1720" s="86" t="n">
        <v>9.199999999999999</v>
      </c>
      <c r="I1720" s="85" t="n">
        <v>107</v>
      </c>
      <c r="J1720" s="87" t="n">
        <v>364.55</v>
      </c>
      <c r="K1720" s="88" t="n">
        <v>0</v>
      </c>
      <c r="L1720" s="84" t="n"/>
    </row>
    <row r="1721">
      <c r="A1721" s="83" t="n">
        <v>45958</v>
      </c>
      <c r="B1721" s="84" t="inlineStr">
        <is>
          <t>Warehouse A</t>
        </is>
      </c>
      <c r="C1721" s="84" t="inlineStr">
        <is>
          <t>Early</t>
        </is>
      </c>
      <c r="D1721" s="85" t="n">
        <v>221</v>
      </c>
      <c r="E1721" s="85" t="n">
        <v>210</v>
      </c>
      <c r="F1721" s="85" t="n">
        <v>581</v>
      </c>
      <c r="G1721" s="85" t="n">
        <v>576</v>
      </c>
      <c r="H1721" s="86" t="n">
        <v>17.8</v>
      </c>
      <c r="I1721" s="85" t="n">
        <v>216</v>
      </c>
      <c r="J1721" s="87" t="n">
        <v>704.35</v>
      </c>
      <c r="K1721" s="88" t="n">
        <v>0</v>
      </c>
      <c r="L1721" s="84" t="n"/>
    </row>
    <row r="1722">
      <c r="A1722" s="83" t="n">
        <v>45958</v>
      </c>
      <c r="B1722" s="84" t="inlineStr">
        <is>
          <t>Warehouse B</t>
        </is>
      </c>
      <c r="C1722" s="84" t="inlineStr">
        <is>
          <t>Late</t>
        </is>
      </c>
      <c r="D1722" s="85" t="n">
        <v>163</v>
      </c>
      <c r="E1722" s="85" t="n">
        <v>158</v>
      </c>
      <c r="F1722" s="85" t="n">
        <v>429</v>
      </c>
      <c r="G1722" s="85" t="n">
        <v>422</v>
      </c>
      <c r="H1722" s="86" t="n">
        <v>14.4</v>
      </c>
      <c r="I1722" s="85" t="n">
        <v>162</v>
      </c>
      <c r="J1722" s="87" t="n">
        <v>559.55</v>
      </c>
      <c r="K1722" s="88" t="n">
        <v>0</v>
      </c>
      <c r="L1722" s="84" t="n"/>
    </row>
    <row r="1723">
      <c r="A1723" s="83" t="n">
        <v>45958</v>
      </c>
      <c r="B1723" s="84" t="inlineStr">
        <is>
          <t>Production</t>
        </is>
      </c>
      <c r="C1723" s="84" t="inlineStr">
        <is>
          <t>Night</t>
        </is>
      </c>
      <c r="D1723" s="85" t="n">
        <v>98</v>
      </c>
      <c r="E1723" s="85" t="n">
        <v>95</v>
      </c>
      <c r="F1723" s="85" t="n">
        <v>252</v>
      </c>
      <c r="G1723" s="85" t="n">
        <v>250</v>
      </c>
      <c r="H1723" s="86" t="n">
        <v>7.8</v>
      </c>
      <c r="I1723" s="85" t="n">
        <v>102</v>
      </c>
      <c r="J1723" s="87" t="n">
        <v>309.4</v>
      </c>
      <c r="K1723" s="88" t="n">
        <v>0</v>
      </c>
      <c r="L1723" s="84" t="n"/>
    </row>
    <row r="1724">
      <c r="A1724" s="83" t="n">
        <v>45959</v>
      </c>
      <c r="B1724" s="84" t="inlineStr">
        <is>
          <t>Warehouse A</t>
        </is>
      </c>
      <c r="C1724" s="84" t="inlineStr">
        <is>
          <t>Early</t>
        </is>
      </c>
      <c r="D1724" s="85" t="n">
        <v>215</v>
      </c>
      <c r="E1724" s="85" t="n">
        <v>210</v>
      </c>
      <c r="F1724" s="85" t="n">
        <v>591</v>
      </c>
      <c r="G1724" s="85" t="n">
        <v>579</v>
      </c>
      <c r="H1724" s="86" t="n">
        <v>19.4</v>
      </c>
      <c r="I1724" s="85" t="n">
        <v>210</v>
      </c>
      <c r="J1724" s="87" t="n">
        <v>750.85</v>
      </c>
      <c r="K1724" s="88" t="n">
        <v>0</v>
      </c>
      <c r="L1724" s="84" t="n"/>
    </row>
    <row r="1725">
      <c r="A1725" s="83" t="n">
        <v>45959</v>
      </c>
      <c r="B1725" s="84" t="inlineStr">
        <is>
          <t>Warehouse B</t>
        </is>
      </c>
      <c r="C1725" s="84" t="inlineStr">
        <is>
          <t>Late</t>
        </is>
      </c>
      <c r="D1725" s="85" t="n">
        <v>150</v>
      </c>
      <c r="E1725" s="85" t="n">
        <v>140</v>
      </c>
      <c r="F1725" s="85" t="n">
        <v>405</v>
      </c>
      <c r="G1725" s="85" t="n">
        <v>399</v>
      </c>
      <c r="H1725" s="86" t="n">
        <v>13.3</v>
      </c>
      <c r="I1725" s="85" t="n">
        <v>157</v>
      </c>
      <c r="J1725" s="87" t="n">
        <v>516.45</v>
      </c>
      <c r="K1725" s="88" t="n">
        <v>1</v>
      </c>
      <c r="L1725" s="84" t="n"/>
    </row>
    <row r="1726">
      <c r="A1726" s="83" t="n">
        <v>45959</v>
      </c>
      <c r="B1726" s="84" t="inlineStr">
        <is>
          <t>Production</t>
        </is>
      </c>
      <c r="C1726" s="84" t="inlineStr">
        <is>
          <t>Night</t>
        </is>
      </c>
      <c r="D1726" s="85" t="n">
        <v>98</v>
      </c>
      <c r="E1726" s="85" t="n">
        <v>93</v>
      </c>
      <c r="F1726" s="85" t="n">
        <v>240</v>
      </c>
      <c r="G1726" s="85" t="n">
        <v>234</v>
      </c>
      <c r="H1726" s="86" t="n">
        <v>7.9</v>
      </c>
      <c r="I1726" s="85" t="n">
        <v>99</v>
      </c>
      <c r="J1726" s="87" t="n">
        <v>312.55</v>
      </c>
      <c r="K1726" s="88" t="n">
        <v>0</v>
      </c>
      <c r="L1726" s="84" t="n"/>
    </row>
    <row r="1727">
      <c r="A1727" s="83" t="n">
        <v>45960</v>
      </c>
      <c r="B1727" s="84" t="inlineStr">
        <is>
          <t>Warehouse A</t>
        </is>
      </c>
      <c r="C1727" s="84" t="inlineStr">
        <is>
          <t>Early</t>
        </is>
      </c>
      <c r="D1727" s="85" t="n">
        <v>227</v>
      </c>
      <c r="E1727" s="85" t="n">
        <v>218</v>
      </c>
      <c r="F1727" s="85" t="n">
        <v>595</v>
      </c>
      <c r="G1727" s="85" t="n">
        <v>591</v>
      </c>
      <c r="H1727" s="86" t="n">
        <v>18.6</v>
      </c>
      <c r="I1727" s="85" t="n">
        <v>210</v>
      </c>
      <c r="J1727" s="87" t="n">
        <v>733.45</v>
      </c>
      <c r="K1727" s="88" t="n">
        <v>0</v>
      </c>
      <c r="L1727" s="84" t="n"/>
    </row>
    <row r="1728">
      <c r="A1728" s="83" t="n">
        <v>45960</v>
      </c>
      <c r="B1728" s="84" t="inlineStr">
        <is>
          <t>Warehouse B</t>
        </is>
      </c>
      <c r="C1728" s="84" t="inlineStr">
        <is>
          <t>Late</t>
        </is>
      </c>
      <c r="D1728" s="85" t="n">
        <v>170</v>
      </c>
      <c r="E1728" s="85" t="n">
        <v>168</v>
      </c>
      <c r="F1728" s="85" t="n">
        <v>450</v>
      </c>
      <c r="G1728" s="85" t="n">
        <v>444</v>
      </c>
      <c r="H1728" s="86" t="n">
        <v>13.4</v>
      </c>
      <c r="I1728" s="85" t="n">
        <v>157</v>
      </c>
      <c r="J1728" s="87" t="n">
        <v>532.6</v>
      </c>
      <c r="K1728" s="88" t="n">
        <v>0</v>
      </c>
      <c r="L1728" s="84" t="n"/>
    </row>
    <row r="1729">
      <c r="A1729" s="83" t="n">
        <v>45960</v>
      </c>
      <c r="B1729" s="84" t="inlineStr">
        <is>
          <t>Production</t>
        </is>
      </c>
      <c r="C1729" s="84" t="inlineStr">
        <is>
          <t>Night</t>
        </is>
      </c>
      <c r="D1729" s="85" t="n">
        <v>104</v>
      </c>
      <c r="E1729" s="85" t="n">
        <v>100</v>
      </c>
      <c r="F1729" s="85" t="n">
        <v>267</v>
      </c>
      <c r="G1729" s="85" t="n">
        <v>265</v>
      </c>
      <c r="H1729" s="86" t="n">
        <v>8.800000000000001</v>
      </c>
      <c r="I1729" s="85" t="n">
        <v>99</v>
      </c>
      <c r="J1729" s="87" t="n">
        <v>344.8</v>
      </c>
      <c r="K1729" s="88" t="n">
        <v>0</v>
      </c>
      <c r="L1729" s="84" t="n"/>
    </row>
    <row r="1730">
      <c r="A1730" s="83" t="n">
        <v>45961</v>
      </c>
      <c r="B1730" s="84" t="inlineStr">
        <is>
          <t>Warehouse A</t>
        </is>
      </c>
      <c r="C1730" s="84" t="inlineStr">
        <is>
          <t>Early</t>
        </is>
      </c>
      <c r="D1730" s="85" t="n">
        <v>209</v>
      </c>
      <c r="E1730" s="85" t="n">
        <v>201</v>
      </c>
      <c r="F1730" s="85" t="n">
        <v>517</v>
      </c>
      <c r="G1730" s="85" t="n">
        <v>512</v>
      </c>
      <c r="H1730" s="86" t="n">
        <v>17</v>
      </c>
      <c r="I1730" s="85" t="n">
        <v>218</v>
      </c>
      <c r="J1730" s="87" t="n">
        <v>671.35</v>
      </c>
      <c r="K1730" s="88" t="n">
        <v>0</v>
      </c>
      <c r="L1730" s="84" t="n"/>
    </row>
    <row r="1731">
      <c r="A1731" s="83" t="n">
        <v>45961</v>
      </c>
      <c r="B1731" s="84" t="inlineStr">
        <is>
          <t>Warehouse B</t>
        </is>
      </c>
      <c r="C1731" s="84" t="inlineStr">
        <is>
          <t>Late</t>
        </is>
      </c>
      <c r="D1731" s="85" t="n">
        <v>178</v>
      </c>
      <c r="E1731" s="85" t="n">
        <v>177</v>
      </c>
      <c r="F1731" s="85" t="n">
        <v>469</v>
      </c>
      <c r="G1731" s="85" t="n">
        <v>467</v>
      </c>
      <c r="H1731" s="86" t="n">
        <v>15.3</v>
      </c>
      <c r="I1731" s="85" t="n">
        <v>164</v>
      </c>
      <c r="J1731" s="87" t="n">
        <v>597.65</v>
      </c>
      <c r="K1731" s="88" t="n">
        <v>0</v>
      </c>
      <c r="L1731" s="84" t="n"/>
    </row>
    <row r="1732">
      <c r="A1732" s="83" t="n">
        <v>45961</v>
      </c>
      <c r="B1732" s="84" t="inlineStr">
        <is>
          <t>Production</t>
        </is>
      </c>
      <c r="C1732" s="84" t="inlineStr">
        <is>
          <t>Night</t>
        </is>
      </c>
      <c r="D1732" s="85" t="n">
        <v>101</v>
      </c>
      <c r="E1732" s="85" t="n">
        <v>96</v>
      </c>
      <c r="F1732" s="85" t="n">
        <v>266</v>
      </c>
      <c r="G1732" s="85" t="n">
        <v>264</v>
      </c>
      <c r="H1732" s="86" t="n">
        <v>8</v>
      </c>
      <c r="I1732" s="85" t="n">
        <v>103</v>
      </c>
      <c r="J1732" s="87" t="n">
        <v>317.65</v>
      </c>
      <c r="K1732" s="88" t="n">
        <v>0</v>
      </c>
      <c r="L1732" s="84" t="n"/>
    </row>
    <row r="1733">
      <c r="A1733" s="83" t="n">
        <v>45962</v>
      </c>
      <c r="B1733" s="84" t="inlineStr">
        <is>
          <t>Warehouse A</t>
        </is>
      </c>
      <c r="C1733" s="84" t="inlineStr">
        <is>
          <t>Early</t>
        </is>
      </c>
      <c r="D1733" s="85" t="n">
        <v>155</v>
      </c>
      <c r="E1733" s="85" t="n">
        <v>144</v>
      </c>
      <c r="F1733" s="85" t="n">
        <v>428</v>
      </c>
      <c r="G1733" s="85" t="n">
        <v>426</v>
      </c>
      <c r="H1733" s="86" t="n">
        <v>12.9</v>
      </c>
      <c r="I1733" s="85" t="n">
        <v>161</v>
      </c>
      <c r="J1733" s="87" t="n">
        <v>507.1</v>
      </c>
      <c r="K1733" s="88" t="n">
        <v>0</v>
      </c>
      <c r="L1733" s="84" t="n"/>
    </row>
    <row r="1734">
      <c r="A1734" s="83" t="n">
        <v>45962</v>
      </c>
      <c r="B1734" s="84" t="inlineStr">
        <is>
          <t>Warehouse B</t>
        </is>
      </c>
      <c r="C1734" s="84" t="inlineStr">
        <is>
          <t>Late</t>
        </is>
      </c>
      <c r="D1734" s="85" t="n">
        <v>119</v>
      </c>
      <c r="E1734" s="85" t="n">
        <v>112</v>
      </c>
      <c r="F1734" s="85" t="n">
        <v>294</v>
      </c>
      <c r="G1734" s="85" t="n">
        <v>292</v>
      </c>
      <c r="H1734" s="86" t="n">
        <v>10.5</v>
      </c>
      <c r="I1734" s="85" t="n">
        <v>121</v>
      </c>
      <c r="J1734" s="87" t="n">
        <v>408.1</v>
      </c>
      <c r="K1734" s="88" t="n">
        <v>0</v>
      </c>
      <c r="L1734" s="84" t="n"/>
    </row>
    <row r="1735">
      <c r="A1735" s="83" t="n">
        <v>45962</v>
      </c>
      <c r="B1735" s="84" t="inlineStr">
        <is>
          <t>Production</t>
        </is>
      </c>
      <c r="C1735" s="84" t="inlineStr">
        <is>
          <t>Night</t>
        </is>
      </c>
      <c r="D1735" s="85" t="n">
        <v>80</v>
      </c>
      <c r="E1735" s="85" t="n">
        <v>77</v>
      </c>
      <c r="F1735" s="85" t="n">
        <v>209</v>
      </c>
      <c r="G1735" s="85" t="n">
        <v>207</v>
      </c>
      <c r="H1735" s="86" t="n">
        <v>6.7</v>
      </c>
      <c r="I1735" s="85" t="n">
        <v>76</v>
      </c>
      <c r="J1735" s="87" t="n">
        <v>263.05</v>
      </c>
      <c r="K1735" s="88" t="n">
        <v>0</v>
      </c>
      <c r="L1735" s="84" t="n"/>
    </row>
    <row r="1736">
      <c r="A1736" s="83" t="n">
        <v>45964</v>
      </c>
      <c r="B1736" s="84" t="inlineStr">
        <is>
          <t>Warehouse A</t>
        </is>
      </c>
      <c r="C1736" s="84" t="inlineStr">
        <is>
          <t>Early</t>
        </is>
      </c>
      <c r="D1736" s="85" t="n">
        <v>222</v>
      </c>
      <c r="E1736" s="85" t="n">
        <v>209</v>
      </c>
      <c r="F1736" s="85" t="n">
        <v>557</v>
      </c>
      <c r="G1736" s="85" t="n">
        <v>553</v>
      </c>
      <c r="H1736" s="86" t="n">
        <v>18.9</v>
      </c>
      <c r="I1736" s="85" t="n">
        <v>242</v>
      </c>
      <c r="J1736" s="87" t="n">
        <v>739.65</v>
      </c>
      <c r="K1736" s="88" t="n">
        <v>0</v>
      </c>
      <c r="L1736" s="84" t="n"/>
    </row>
    <row r="1737">
      <c r="A1737" s="83" t="n">
        <v>45964</v>
      </c>
      <c r="B1737" s="84" t="inlineStr">
        <is>
          <t>Warehouse B</t>
        </is>
      </c>
      <c r="C1737" s="84" t="inlineStr">
        <is>
          <t>Late</t>
        </is>
      </c>
      <c r="D1737" s="85" t="n">
        <v>174</v>
      </c>
      <c r="E1737" s="85" t="n">
        <v>172</v>
      </c>
      <c r="F1737" s="85" t="n">
        <v>470</v>
      </c>
      <c r="G1737" s="85" t="n">
        <v>462</v>
      </c>
      <c r="H1737" s="86" t="n">
        <v>13.9</v>
      </c>
      <c r="I1737" s="85" t="n">
        <v>181</v>
      </c>
      <c r="J1737" s="87" t="n">
        <v>550.95</v>
      </c>
      <c r="K1737" s="88" t="n">
        <v>0</v>
      </c>
      <c r="L1737" s="84" t="n"/>
    </row>
    <row r="1738">
      <c r="A1738" s="83" t="n">
        <v>45964</v>
      </c>
      <c r="B1738" s="84" t="inlineStr">
        <is>
          <t>Production</t>
        </is>
      </c>
      <c r="C1738" s="84" t="inlineStr">
        <is>
          <t>Night</t>
        </is>
      </c>
      <c r="D1738" s="85" t="n">
        <v>106</v>
      </c>
      <c r="E1738" s="85" t="n">
        <v>101</v>
      </c>
      <c r="F1738" s="85" t="n">
        <v>286</v>
      </c>
      <c r="G1738" s="85" t="n">
        <v>286</v>
      </c>
      <c r="H1738" s="86" t="n">
        <v>9.5</v>
      </c>
      <c r="I1738" s="85" t="n">
        <v>114</v>
      </c>
      <c r="J1738" s="87" t="n">
        <v>368.15</v>
      </c>
      <c r="K1738" s="88" t="n">
        <v>0</v>
      </c>
      <c r="L1738" s="84" t="n"/>
    </row>
    <row r="1739">
      <c r="A1739" s="83" t="n">
        <v>45965</v>
      </c>
      <c r="B1739" s="84" t="inlineStr">
        <is>
          <t>Warehouse A</t>
        </is>
      </c>
      <c r="C1739" s="84" t="inlineStr">
        <is>
          <t>Early</t>
        </is>
      </c>
      <c r="D1739" s="85" t="n">
        <v>252</v>
      </c>
      <c r="E1739" s="85" t="n">
        <v>230</v>
      </c>
      <c r="F1739" s="85" t="n">
        <v>605</v>
      </c>
      <c r="G1739" s="85" t="n">
        <v>597</v>
      </c>
      <c r="H1739" s="86" t="n">
        <v>20.3</v>
      </c>
      <c r="I1739" s="85" t="n">
        <v>231</v>
      </c>
      <c r="J1739" s="87" t="n">
        <v>803.25</v>
      </c>
      <c r="K1739" s="88" t="n">
        <v>1</v>
      </c>
      <c r="L1739" s="84" t="n"/>
    </row>
    <row r="1740">
      <c r="A1740" s="83" t="n">
        <v>45965</v>
      </c>
      <c r="B1740" s="84" t="inlineStr">
        <is>
          <t>Warehouse B</t>
        </is>
      </c>
      <c r="C1740" s="84" t="inlineStr">
        <is>
          <t>Late</t>
        </is>
      </c>
      <c r="D1740" s="85" t="n">
        <v>163</v>
      </c>
      <c r="E1740" s="85" t="n">
        <v>157</v>
      </c>
      <c r="F1740" s="85" t="n">
        <v>439</v>
      </c>
      <c r="G1740" s="85" t="n">
        <v>433</v>
      </c>
      <c r="H1740" s="86" t="n">
        <v>13.7</v>
      </c>
      <c r="I1740" s="85" t="n">
        <v>173</v>
      </c>
      <c r="J1740" s="87" t="n">
        <v>537.5</v>
      </c>
      <c r="K1740" s="88" t="n">
        <v>0</v>
      </c>
      <c r="L1740" s="84" t="n"/>
    </row>
    <row r="1741">
      <c r="A1741" s="83" t="n">
        <v>45965</v>
      </c>
      <c r="B1741" s="84" t="inlineStr">
        <is>
          <t>Production</t>
        </is>
      </c>
      <c r="C1741" s="84" t="inlineStr">
        <is>
          <t>Night</t>
        </is>
      </c>
      <c r="D1741" s="85" t="n">
        <v>104</v>
      </c>
      <c r="E1741" s="85" t="n">
        <v>100</v>
      </c>
      <c r="F1741" s="85" t="n">
        <v>285</v>
      </c>
      <c r="G1741" s="85" t="n">
        <v>283</v>
      </c>
      <c r="H1741" s="86" t="n">
        <v>8.800000000000001</v>
      </c>
      <c r="I1741" s="85" t="n">
        <v>109</v>
      </c>
      <c r="J1741" s="87" t="n">
        <v>344.8</v>
      </c>
      <c r="K1741" s="88" t="n">
        <v>0</v>
      </c>
      <c r="L1741" s="84" t="n"/>
    </row>
    <row r="1742">
      <c r="A1742" s="83" t="n">
        <v>45966</v>
      </c>
      <c r="B1742" s="84" t="inlineStr">
        <is>
          <t>Warehouse A</t>
        </is>
      </c>
      <c r="C1742" s="84" t="inlineStr">
        <is>
          <t>Early</t>
        </is>
      </c>
      <c r="D1742" s="85" t="n">
        <v>213</v>
      </c>
      <c r="E1742" s="85" t="n">
        <v>209</v>
      </c>
      <c r="F1742" s="85" t="n">
        <v>574</v>
      </c>
      <c r="G1742" s="85" t="n">
        <v>561</v>
      </c>
      <c r="H1742" s="86" t="n">
        <v>18.9</v>
      </c>
      <c r="I1742" s="85" t="n">
        <v>224</v>
      </c>
      <c r="J1742" s="87" t="n">
        <v>733.8</v>
      </c>
      <c r="K1742" s="88" t="n">
        <v>0</v>
      </c>
      <c r="L1742" s="84" t="n"/>
    </row>
    <row r="1743">
      <c r="A1743" s="83" t="n">
        <v>45966</v>
      </c>
      <c r="B1743" s="84" t="inlineStr">
        <is>
          <t>Warehouse B</t>
        </is>
      </c>
      <c r="C1743" s="84" t="inlineStr">
        <is>
          <t>Late</t>
        </is>
      </c>
      <c r="D1743" s="85" t="n">
        <v>154</v>
      </c>
      <c r="E1743" s="85" t="n">
        <v>147</v>
      </c>
      <c r="F1743" s="85" t="n">
        <v>390</v>
      </c>
      <c r="G1743" s="85" t="n">
        <v>383</v>
      </c>
      <c r="H1743" s="86" t="n">
        <v>13</v>
      </c>
      <c r="I1743" s="85" t="n">
        <v>168</v>
      </c>
      <c r="J1743" s="87" t="n">
        <v>509.6</v>
      </c>
      <c r="K1743" s="88" t="n">
        <v>0</v>
      </c>
      <c r="L1743" s="84" t="n"/>
    </row>
    <row r="1744">
      <c r="A1744" s="83" t="n">
        <v>45966</v>
      </c>
      <c r="B1744" s="84" t="inlineStr">
        <is>
          <t>Production</t>
        </is>
      </c>
      <c r="C1744" s="84" t="inlineStr">
        <is>
          <t>Night</t>
        </is>
      </c>
      <c r="D1744" s="85" t="n">
        <v>109</v>
      </c>
      <c r="E1744" s="85" t="n">
        <v>100</v>
      </c>
      <c r="F1744" s="85" t="n">
        <v>292</v>
      </c>
      <c r="G1744" s="85" t="n">
        <v>289</v>
      </c>
      <c r="H1744" s="86" t="n">
        <v>9.4</v>
      </c>
      <c r="I1744" s="85" t="n">
        <v>106</v>
      </c>
      <c r="J1744" s="87" t="n">
        <v>366.95</v>
      </c>
      <c r="K1744" s="88" t="n">
        <v>0</v>
      </c>
      <c r="L1744" s="84" t="n"/>
    </row>
    <row r="1745">
      <c r="A1745" s="83" t="n">
        <v>45967</v>
      </c>
      <c r="B1745" s="84" t="inlineStr">
        <is>
          <t>Warehouse A</t>
        </is>
      </c>
      <c r="C1745" s="84" t="inlineStr">
        <is>
          <t>Early</t>
        </is>
      </c>
      <c r="D1745" s="85" t="n">
        <v>221</v>
      </c>
      <c r="E1745" s="85" t="n">
        <v>215</v>
      </c>
      <c r="F1745" s="85" t="n">
        <v>558</v>
      </c>
      <c r="G1745" s="85" t="n">
        <v>550</v>
      </c>
      <c r="H1745" s="86" t="n">
        <v>17.8</v>
      </c>
      <c r="I1745" s="85" t="n">
        <v>224</v>
      </c>
      <c r="J1745" s="87" t="n">
        <v>704.35</v>
      </c>
      <c r="K1745" s="88" t="n">
        <v>0</v>
      </c>
      <c r="L1745" s="84" t="n"/>
    </row>
    <row r="1746">
      <c r="A1746" s="83" t="n">
        <v>45967</v>
      </c>
      <c r="B1746" s="84" t="inlineStr">
        <is>
          <t>Warehouse B</t>
        </is>
      </c>
      <c r="C1746" s="84" t="inlineStr">
        <is>
          <t>Late</t>
        </is>
      </c>
      <c r="D1746" s="85" t="n">
        <v>181</v>
      </c>
      <c r="E1746" s="85" t="n">
        <v>175</v>
      </c>
      <c r="F1746" s="85" t="n">
        <v>435</v>
      </c>
      <c r="G1746" s="85" t="n">
        <v>431</v>
      </c>
      <c r="H1746" s="86" t="n">
        <v>16</v>
      </c>
      <c r="I1746" s="85" t="n">
        <v>168</v>
      </c>
      <c r="J1746" s="87" t="n">
        <v>621.65</v>
      </c>
      <c r="K1746" s="88" t="n">
        <v>0</v>
      </c>
      <c r="L1746" s="84" t="n"/>
    </row>
    <row r="1747">
      <c r="A1747" s="83" t="n">
        <v>45967</v>
      </c>
      <c r="B1747" s="84" t="inlineStr">
        <is>
          <t>Production</t>
        </is>
      </c>
      <c r="C1747" s="84" t="inlineStr">
        <is>
          <t>Night</t>
        </is>
      </c>
      <c r="D1747" s="85" t="n">
        <v>115</v>
      </c>
      <c r="E1747" s="85" t="n">
        <v>108</v>
      </c>
      <c r="F1747" s="85" t="n">
        <v>283</v>
      </c>
      <c r="G1747" s="85" t="n">
        <v>279</v>
      </c>
      <c r="H1747" s="86" t="n">
        <v>9.300000000000001</v>
      </c>
      <c r="I1747" s="85" t="n">
        <v>106</v>
      </c>
      <c r="J1747" s="87" t="n">
        <v>367.7</v>
      </c>
      <c r="K1747" s="88" t="n">
        <v>0</v>
      </c>
      <c r="L1747" s="84" t="n"/>
    </row>
    <row r="1748">
      <c r="A1748" s="83" t="n">
        <v>45968</v>
      </c>
      <c r="B1748" s="84" t="inlineStr">
        <is>
          <t>Warehouse A</t>
        </is>
      </c>
      <c r="C1748" s="84" t="inlineStr">
        <is>
          <t>Early</t>
        </is>
      </c>
      <c r="D1748" s="85" t="n">
        <v>223</v>
      </c>
      <c r="E1748" s="85" t="n">
        <v>213</v>
      </c>
      <c r="F1748" s="85" t="n">
        <v>620</v>
      </c>
      <c r="G1748" s="85" t="n">
        <v>619</v>
      </c>
      <c r="H1748" s="86" t="n">
        <v>17.9</v>
      </c>
      <c r="I1748" s="85" t="n">
        <v>233</v>
      </c>
      <c r="J1748" s="87" t="n">
        <v>708.8</v>
      </c>
      <c r="K1748" s="88" t="n">
        <v>0</v>
      </c>
      <c r="L1748" s="84" t="n"/>
    </row>
    <row r="1749">
      <c r="A1749" s="83" t="n">
        <v>45968</v>
      </c>
      <c r="B1749" s="84" t="inlineStr">
        <is>
          <t>Warehouse B</t>
        </is>
      </c>
      <c r="C1749" s="84" t="inlineStr">
        <is>
          <t>Late</t>
        </is>
      </c>
      <c r="D1749" s="85" t="n">
        <v>157</v>
      </c>
      <c r="E1749" s="85" t="n">
        <v>152</v>
      </c>
      <c r="F1749" s="85" t="n">
        <v>390</v>
      </c>
      <c r="G1749" s="85" t="n">
        <v>387</v>
      </c>
      <c r="H1749" s="86" t="n">
        <v>13.8</v>
      </c>
      <c r="I1749" s="85" t="n">
        <v>175</v>
      </c>
      <c r="J1749" s="87" t="n">
        <v>536.75</v>
      </c>
      <c r="K1749" s="88" t="n">
        <v>0</v>
      </c>
      <c r="L1749" s="84" t="n"/>
    </row>
    <row r="1750">
      <c r="A1750" s="83" t="n">
        <v>45968</v>
      </c>
      <c r="B1750" s="84" t="inlineStr">
        <is>
          <t>Production</t>
        </is>
      </c>
      <c r="C1750" s="84" t="inlineStr">
        <is>
          <t>Night</t>
        </is>
      </c>
      <c r="D1750" s="85" t="n">
        <v>105</v>
      </c>
      <c r="E1750" s="85" t="n">
        <v>97</v>
      </c>
      <c r="F1750" s="85" t="n">
        <v>279</v>
      </c>
      <c r="G1750" s="85" t="n">
        <v>277</v>
      </c>
      <c r="H1750" s="86" t="n">
        <v>8.9</v>
      </c>
      <c r="I1750" s="85" t="n">
        <v>110</v>
      </c>
      <c r="J1750" s="87" t="n">
        <v>348.6</v>
      </c>
      <c r="K1750" s="88" t="n">
        <v>0</v>
      </c>
      <c r="L1750" s="84" t="n"/>
    </row>
    <row r="1751">
      <c r="A1751" s="83" t="n">
        <v>45969</v>
      </c>
      <c r="B1751" s="84" t="inlineStr">
        <is>
          <t>Warehouse A</t>
        </is>
      </c>
      <c r="C1751" s="84" t="inlineStr">
        <is>
          <t>Early</t>
        </is>
      </c>
      <c r="D1751" s="85" t="n">
        <v>151</v>
      </c>
      <c r="E1751" s="85" t="n">
        <v>142</v>
      </c>
      <c r="F1751" s="85" t="n">
        <v>380</v>
      </c>
      <c r="G1751" s="85" t="n">
        <v>377</v>
      </c>
      <c r="H1751" s="86" t="n">
        <v>12.7</v>
      </c>
      <c r="I1751" s="85" t="n">
        <v>161</v>
      </c>
      <c r="J1751" s="87" t="n">
        <v>498.2</v>
      </c>
      <c r="K1751" s="88" t="n">
        <v>0</v>
      </c>
      <c r="L1751" s="84" t="n"/>
    </row>
    <row r="1752">
      <c r="A1752" s="83" t="n">
        <v>45969</v>
      </c>
      <c r="B1752" s="84" t="inlineStr">
        <is>
          <t>Warehouse B</t>
        </is>
      </c>
      <c r="C1752" s="84" t="inlineStr">
        <is>
          <t>Late</t>
        </is>
      </c>
      <c r="D1752" s="85" t="n">
        <v>118</v>
      </c>
      <c r="E1752" s="85" t="n">
        <v>110</v>
      </c>
      <c r="F1752" s="85" t="n">
        <v>288</v>
      </c>
      <c r="G1752" s="85" t="n">
        <v>286</v>
      </c>
      <c r="H1752" s="86" t="n">
        <v>10.5</v>
      </c>
      <c r="I1752" s="85" t="n">
        <v>121</v>
      </c>
      <c r="J1752" s="87" t="n">
        <v>407.45</v>
      </c>
      <c r="K1752" s="88" t="n">
        <v>0</v>
      </c>
      <c r="L1752" s="84" t="n"/>
    </row>
    <row r="1753">
      <c r="A1753" s="83" t="n">
        <v>45969</v>
      </c>
      <c r="B1753" s="84" t="inlineStr">
        <is>
          <t>Production</t>
        </is>
      </c>
      <c r="C1753" s="84" t="inlineStr">
        <is>
          <t>Night</t>
        </is>
      </c>
      <c r="D1753" s="85" t="n">
        <v>80</v>
      </c>
      <c r="E1753" s="85" t="n">
        <v>75</v>
      </c>
      <c r="F1753" s="85" t="n">
        <v>202</v>
      </c>
      <c r="G1753" s="85" t="n">
        <v>202</v>
      </c>
      <c r="H1753" s="86" t="n">
        <v>6.6</v>
      </c>
      <c r="I1753" s="85" t="n">
        <v>76</v>
      </c>
      <c r="J1753" s="87" t="n">
        <v>259.9</v>
      </c>
      <c r="K1753" s="88" t="n">
        <v>0</v>
      </c>
      <c r="L1753" s="84" t="n"/>
    </row>
    <row r="1754">
      <c r="A1754" s="83" t="n">
        <v>45971</v>
      </c>
      <c r="B1754" s="84" t="inlineStr">
        <is>
          <t>Warehouse A</t>
        </is>
      </c>
      <c r="C1754" s="84" t="inlineStr">
        <is>
          <t>Early</t>
        </is>
      </c>
      <c r="D1754" s="85" t="n">
        <v>240</v>
      </c>
      <c r="E1754" s="85" t="n">
        <v>226</v>
      </c>
      <c r="F1754" s="85" t="n">
        <v>643</v>
      </c>
      <c r="G1754" s="85" t="n">
        <v>638</v>
      </c>
      <c r="H1754" s="86" t="n">
        <v>19.7</v>
      </c>
      <c r="I1754" s="85" t="n">
        <v>242</v>
      </c>
      <c r="J1754" s="87" t="n">
        <v>776.55</v>
      </c>
      <c r="K1754" s="88" t="n">
        <v>0</v>
      </c>
      <c r="L1754" s="84" t="n"/>
    </row>
    <row r="1755">
      <c r="A1755" s="83" t="n">
        <v>45971</v>
      </c>
      <c r="B1755" s="84" t="inlineStr">
        <is>
          <t>Warehouse B</t>
        </is>
      </c>
      <c r="C1755" s="84" t="inlineStr">
        <is>
          <t>Late</t>
        </is>
      </c>
      <c r="D1755" s="85" t="n">
        <v>181</v>
      </c>
      <c r="E1755" s="85" t="n">
        <v>172</v>
      </c>
      <c r="F1755" s="85" t="n">
        <v>464</v>
      </c>
      <c r="G1755" s="85" t="n">
        <v>457</v>
      </c>
      <c r="H1755" s="86" t="n">
        <v>15.8</v>
      </c>
      <c r="I1755" s="85" t="n">
        <v>182</v>
      </c>
      <c r="J1755" s="87" t="n">
        <v>615.35</v>
      </c>
      <c r="K1755" s="88" t="n">
        <v>0</v>
      </c>
      <c r="L1755" s="84" t="n"/>
    </row>
    <row r="1756">
      <c r="A1756" s="83" t="n">
        <v>45971</v>
      </c>
      <c r="B1756" s="84" t="inlineStr">
        <is>
          <t>Production</t>
        </is>
      </c>
      <c r="C1756" s="84" t="inlineStr">
        <is>
          <t>Night</t>
        </is>
      </c>
      <c r="D1756" s="85" t="n">
        <v>114</v>
      </c>
      <c r="E1756" s="85" t="n">
        <v>110</v>
      </c>
      <c r="F1756" s="85" t="n">
        <v>276</v>
      </c>
      <c r="G1756" s="85" t="n">
        <v>272</v>
      </c>
      <c r="H1756" s="86" t="n">
        <v>9.300000000000001</v>
      </c>
      <c r="I1756" s="85" t="n">
        <v>114</v>
      </c>
      <c r="J1756" s="87" t="n">
        <v>367.05</v>
      </c>
      <c r="K1756" s="88" t="n">
        <v>0</v>
      </c>
      <c r="L1756" s="84" t="n"/>
    </row>
    <row r="1757">
      <c r="A1757" s="83" t="n">
        <v>45972</v>
      </c>
      <c r="B1757" s="84" t="inlineStr">
        <is>
          <t>Warehouse A</t>
        </is>
      </c>
      <c r="C1757" s="84" t="inlineStr">
        <is>
          <t>Early</t>
        </is>
      </c>
      <c r="D1757" s="85" t="n">
        <v>222</v>
      </c>
      <c r="E1757" s="85" t="n">
        <v>206</v>
      </c>
      <c r="F1757" s="85" t="n">
        <v>568</v>
      </c>
      <c r="G1757" s="85" t="n">
        <v>564</v>
      </c>
      <c r="H1757" s="86" t="n">
        <v>17.7</v>
      </c>
      <c r="I1757" s="85" t="n">
        <v>231</v>
      </c>
      <c r="J1757" s="87" t="n">
        <v>701.85</v>
      </c>
      <c r="K1757" s="88" t="n">
        <v>0</v>
      </c>
      <c r="L1757" s="84" t="n"/>
    </row>
    <row r="1758">
      <c r="A1758" s="83" t="n">
        <v>45972</v>
      </c>
      <c r="B1758" s="84" t="inlineStr">
        <is>
          <t>Warehouse B</t>
        </is>
      </c>
      <c r="C1758" s="84" t="inlineStr">
        <is>
          <t>Late</t>
        </is>
      </c>
      <c r="D1758" s="85" t="n">
        <v>181</v>
      </c>
      <c r="E1758" s="85" t="n">
        <v>168</v>
      </c>
      <c r="F1758" s="85" t="n">
        <v>457</v>
      </c>
      <c r="G1758" s="85" t="n">
        <v>456</v>
      </c>
      <c r="H1758" s="86" t="n">
        <v>15.4</v>
      </c>
      <c r="I1758" s="85" t="n">
        <v>173</v>
      </c>
      <c r="J1758" s="87" t="n">
        <v>602.75</v>
      </c>
      <c r="K1758" s="88" t="n">
        <v>0</v>
      </c>
      <c r="L1758" s="84" t="n"/>
    </row>
    <row r="1759">
      <c r="A1759" s="83" t="n">
        <v>45972</v>
      </c>
      <c r="B1759" s="84" t="inlineStr">
        <is>
          <t>Production</t>
        </is>
      </c>
      <c r="C1759" s="84" t="inlineStr">
        <is>
          <t>Night</t>
        </is>
      </c>
      <c r="D1759" s="85" t="n">
        <v>102</v>
      </c>
      <c r="E1759" s="85" t="n">
        <v>97</v>
      </c>
      <c r="F1759" s="85" t="n">
        <v>283</v>
      </c>
      <c r="G1759" s="85" t="n">
        <v>282</v>
      </c>
      <c r="H1759" s="86" t="n">
        <v>8.5</v>
      </c>
      <c r="I1759" s="85" t="n">
        <v>109</v>
      </c>
      <c r="J1759" s="87" t="n">
        <v>334.05</v>
      </c>
      <c r="K1759" s="88" t="n">
        <v>0</v>
      </c>
      <c r="L1759" s="84" t="n"/>
    </row>
    <row r="1760">
      <c r="A1760" s="83" t="n">
        <v>45973</v>
      </c>
      <c r="B1760" s="84" t="inlineStr">
        <is>
          <t>Warehouse A</t>
        </is>
      </c>
      <c r="C1760" s="84" t="inlineStr">
        <is>
          <t>Early</t>
        </is>
      </c>
      <c r="D1760" s="85" t="n">
        <v>229</v>
      </c>
      <c r="E1760" s="85" t="n">
        <v>223</v>
      </c>
      <c r="F1760" s="85" t="n">
        <v>623</v>
      </c>
      <c r="G1760" s="85" t="n">
        <v>617</v>
      </c>
      <c r="H1760" s="86" t="n">
        <v>20.4</v>
      </c>
      <c r="I1760" s="85" t="n">
        <v>224</v>
      </c>
      <c r="J1760" s="87" t="n">
        <v>791.45</v>
      </c>
      <c r="K1760" s="88" t="n">
        <v>0</v>
      </c>
      <c r="L1760" s="84" t="n"/>
    </row>
    <row r="1761">
      <c r="A1761" s="83" t="n">
        <v>45973</v>
      </c>
      <c r="B1761" s="84" t="inlineStr">
        <is>
          <t>Warehouse B</t>
        </is>
      </c>
      <c r="C1761" s="84" t="inlineStr">
        <is>
          <t>Late</t>
        </is>
      </c>
      <c r="D1761" s="85" t="n">
        <v>182</v>
      </c>
      <c r="E1761" s="85" t="n">
        <v>172</v>
      </c>
      <c r="F1761" s="85" t="n">
        <v>484</v>
      </c>
      <c r="G1761" s="85" t="n">
        <v>476</v>
      </c>
      <c r="H1761" s="86" t="n">
        <v>15.3</v>
      </c>
      <c r="I1761" s="85" t="n">
        <v>168</v>
      </c>
      <c r="J1761" s="87" t="n">
        <v>600.25</v>
      </c>
      <c r="K1761" s="88" t="n">
        <v>0</v>
      </c>
      <c r="L1761" s="84" t="n"/>
    </row>
    <row r="1762">
      <c r="A1762" s="83" t="n">
        <v>45973</v>
      </c>
      <c r="B1762" s="84" t="inlineStr">
        <is>
          <t>Production</t>
        </is>
      </c>
      <c r="C1762" s="84" t="inlineStr">
        <is>
          <t>Night</t>
        </is>
      </c>
      <c r="D1762" s="85" t="n">
        <v>99</v>
      </c>
      <c r="E1762" s="85" t="n">
        <v>95</v>
      </c>
      <c r="F1762" s="85" t="n">
        <v>272</v>
      </c>
      <c r="G1762" s="85" t="n">
        <v>271</v>
      </c>
      <c r="H1762" s="86" t="n">
        <v>8.6</v>
      </c>
      <c r="I1762" s="85" t="n">
        <v>106</v>
      </c>
      <c r="J1762" s="87" t="n">
        <v>335.25</v>
      </c>
      <c r="K1762" s="88" t="n">
        <v>0</v>
      </c>
      <c r="L1762" s="84" t="n"/>
    </row>
    <row r="1763">
      <c r="A1763" s="83" t="n">
        <v>45974</v>
      </c>
      <c r="B1763" s="84" t="inlineStr">
        <is>
          <t>Warehouse A</t>
        </is>
      </c>
      <c r="C1763" s="84" t="inlineStr">
        <is>
          <t>Early</t>
        </is>
      </c>
      <c r="D1763" s="85" t="n">
        <v>243</v>
      </c>
      <c r="E1763" s="85" t="n">
        <v>228</v>
      </c>
      <c r="F1763" s="85" t="n">
        <v>654</v>
      </c>
      <c r="G1763" s="85" t="n">
        <v>649</v>
      </c>
      <c r="H1763" s="86" t="n">
        <v>19.3</v>
      </c>
      <c r="I1763" s="85" t="n">
        <v>224</v>
      </c>
      <c r="J1763" s="87" t="n">
        <v>765.9</v>
      </c>
      <c r="K1763" s="88" t="n">
        <v>1</v>
      </c>
      <c r="L1763" s="84" t="n"/>
    </row>
    <row r="1764">
      <c r="A1764" s="83" t="n">
        <v>45974</v>
      </c>
      <c r="B1764" s="84" t="inlineStr">
        <is>
          <t>Warehouse B</t>
        </is>
      </c>
      <c r="C1764" s="84" t="inlineStr">
        <is>
          <t>Late</t>
        </is>
      </c>
      <c r="D1764" s="85" t="n">
        <v>152</v>
      </c>
      <c r="E1764" s="85" t="n">
        <v>145</v>
      </c>
      <c r="F1764" s="85" t="n">
        <v>389</v>
      </c>
      <c r="G1764" s="85" t="n">
        <v>385</v>
      </c>
      <c r="H1764" s="86" t="n">
        <v>12.8</v>
      </c>
      <c r="I1764" s="85" t="n">
        <v>168</v>
      </c>
      <c r="J1764" s="87" t="n">
        <v>502</v>
      </c>
      <c r="K1764" s="88" t="n">
        <v>0</v>
      </c>
      <c r="L1764" s="84" t="n"/>
    </row>
    <row r="1765">
      <c r="A1765" s="83" t="n">
        <v>45974</v>
      </c>
      <c r="B1765" s="84" t="inlineStr">
        <is>
          <t>Production</t>
        </is>
      </c>
      <c r="C1765" s="84" t="inlineStr">
        <is>
          <t>Night</t>
        </is>
      </c>
      <c r="D1765" s="85" t="n">
        <v>102</v>
      </c>
      <c r="E1765" s="85" t="n">
        <v>97</v>
      </c>
      <c r="F1765" s="85" t="n">
        <v>255</v>
      </c>
      <c r="G1765" s="85" t="n">
        <v>255</v>
      </c>
      <c r="H1765" s="86" t="n">
        <v>8.9</v>
      </c>
      <c r="I1765" s="85" t="n">
        <v>106</v>
      </c>
      <c r="J1765" s="87" t="n">
        <v>346.65</v>
      </c>
      <c r="K1765" s="88" t="n">
        <v>0</v>
      </c>
      <c r="L1765" s="84" t="n"/>
    </row>
    <row r="1766">
      <c r="A1766" s="83" t="n">
        <v>45975</v>
      </c>
      <c r="B1766" s="84" t="inlineStr">
        <is>
          <t>Warehouse A</t>
        </is>
      </c>
      <c r="C1766" s="84" t="inlineStr">
        <is>
          <t>Early</t>
        </is>
      </c>
      <c r="D1766" s="85" t="n">
        <v>246</v>
      </c>
      <c r="E1766" s="85" t="n">
        <v>231</v>
      </c>
      <c r="F1766" s="85" t="n">
        <v>663</v>
      </c>
      <c r="G1766" s="85" t="n">
        <v>655</v>
      </c>
      <c r="H1766" s="86" t="n">
        <v>21.4</v>
      </c>
      <c r="I1766" s="85" t="n">
        <v>233</v>
      </c>
      <c r="J1766" s="87" t="n">
        <v>834</v>
      </c>
      <c r="K1766" s="88" t="n">
        <v>0</v>
      </c>
      <c r="L1766" s="84" t="n"/>
    </row>
    <row r="1767">
      <c r="A1767" s="83" t="n">
        <v>45975</v>
      </c>
      <c r="B1767" s="84" t="inlineStr">
        <is>
          <t>Warehouse B</t>
        </is>
      </c>
      <c r="C1767" s="84" t="inlineStr">
        <is>
          <t>Late</t>
        </is>
      </c>
      <c r="D1767" s="85" t="n">
        <v>160</v>
      </c>
      <c r="E1767" s="85" t="n">
        <v>150</v>
      </c>
      <c r="F1767" s="85" t="n">
        <v>411</v>
      </c>
      <c r="G1767" s="85" t="n">
        <v>403</v>
      </c>
      <c r="H1767" s="86" t="n">
        <v>14.4</v>
      </c>
      <c r="I1767" s="85" t="n">
        <v>175</v>
      </c>
      <c r="J1767" s="87" t="n">
        <v>557.6</v>
      </c>
      <c r="K1767" s="88" t="n">
        <v>0</v>
      </c>
      <c r="L1767" s="84" t="n"/>
    </row>
    <row r="1768">
      <c r="A1768" s="83" t="n">
        <v>45975</v>
      </c>
      <c r="B1768" s="84" t="inlineStr">
        <is>
          <t>Production</t>
        </is>
      </c>
      <c r="C1768" s="84" t="inlineStr">
        <is>
          <t>Night</t>
        </is>
      </c>
      <c r="D1768" s="85" t="n">
        <v>112</v>
      </c>
      <c r="E1768" s="85" t="n">
        <v>108</v>
      </c>
      <c r="F1768" s="85" t="n">
        <v>304</v>
      </c>
      <c r="G1768" s="85" t="n">
        <v>303</v>
      </c>
      <c r="H1768" s="86" t="n">
        <v>9.800000000000001</v>
      </c>
      <c r="I1768" s="85" t="n">
        <v>110</v>
      </c>
      <c r="J1768" s="87" t="n">
        <v>381.5</v>
      </c>
      <c r="K1768" s="88" t="n">
        <v>0</v>
      </c>
      <c r="L1768" s="84" t="n"/>
    </row>
    <row r="1769">
      <c r="A1769" s="83" t="n">
        <v>45976</v>
      </c>
      <c r="B1769" s="84" t="inlineStr">
        <is>
          <t>Warehouse A</t>
        </is>
      </c>
      <c r="C1769" s="84" t="inlineStr">
        <is>
          <t>Early</t>
        </is>
      </c>
      <c r="D1769" s="85" t="n">
        <v>155</v>
      </c>
      <c r="E1769" s="85" t="n">
        <v>145</v>
      </c>
      <c r="F1769" s="85" t="n">
        <v>373</v>
      </c>
      <c r="G1769" s="85" t="n">
        <v>371</v>
      </c>
      <c r="H1769" s="86" t="n">
        <v>13.5</v>
      </c>
      <c r="I1769" s="85" t="n">
        <v>161</v>
      </c>
      <c r="J1769" s="87" t="n">
        <v>526</v>
      </c>
      <c r="K1769" s="88" t="n">
        <v>0</v>
      </c>
      <c r="L1769" s="84" t="n"/>
    </row>
    <row r="1770">
      <c r="A1770" s="83" t="n">
        <v>45976</v>
      </c>
      <c r="B1770" s="84" t="inlineStr">
        <is>
          <t>Warehouse B</t>
        </is>
      </c>
      <c r="C1770" s="84" t="inlineStr">
        <is>
          <t>Late</t>
        </is>
      </c>
      <c r="D1770" s="85" t="n">
        <v>115</v>
      </c>
      <c r="E1770" s="85" t="n">
        <v>107</v>
      </c>
      <c r="F1770" s="85" t="n">
        <v>289</v>
      </c>
      <c r="G1770" s="85" t="n">
        <v>285</v>
      </c>
      <c r="H1770" s="86" t="n">
        <v>10.2</v>
      </c>
      <c r="I1770" s="85" t="n">
        <v>121</v>
      </c>
      <c r="J1770" s="87" t="n">
        <v>396.05</v>
      </c>
      <c r="K1770" s="88" t="n">
        <v>0</v>
      </c>
      <c r="L1770" s="84" t="n"/>
    </row>
    <row r="1771">
      <c r="A1771" s="83" t="n">
        <v>45976</v>
      </c>
      <c r="B1771" s="84" t="inlineStr">
        <is>
          <t>Production</t>
        </is>
      </c>
      <c r="C1771" s="84" t="inlineStr">
        <is>
          <t>Night</t>
        </is>
      </c>
      <c r="D1771" s="85" t="n">
        <v>77</v>
      </c>
      <c r="E1771" s="85" t="n">
        <v>70</v>
      </c>
      <c r="F1771" s="85" t="n">
        <v>201</v>
      </c>
      <c r="G1771" s="85" t="n">
        <v>199</v>
      </c>
      <c r="H1771" s="86" t="n">
        <v>6.7</v>
      </c>
      <c r="I1771" s="85" t="n">
        <v>76</v>
      </c>
      <c r="J1771" s="87" t="n">
        <v>261.1</v>
      </c>
      <c r="K1771" s="88" t="n">
        <v>1</v>
      </c>
      <c r="L1771" s="84" t="n"/>
    </row>
    <row r="1772">
      <c r="A1772" s="83" t="n">
        <v>45978</v>
      </c>
      <c r="B1772" s="84" t="inlineStr">
        <is>
          <t>Warehouse A</t>
        </is>
      </c>
      <c r="C1772" s="84" t="inlineStr">
        <is>
          <t>Early</t>
        </is>
      </c>
      <c r="D1772" s="85" t="n">
        <v>242</v>
      </c>
      <c r="E1772" s="85" t="n">
        <v>225</v>
      </c>
      <c r="F1772" s="85" t="n">
        <v>634</v>
      </c>
      <c r="G1772" s="85" t="n">
        <v>629</v>
      </c>
      <c r="H1772" s="86" t="n">
        <v>21.5</v>
      </c>
      <c r="I1772" s="85" t="n">
        <v>242</v>
      </c>
      <c r="J1772" s="87" t="n">
        <v>834.55</v>
      </c>
      <c r="K1772" s="88" t="n">
        <v>0</v>
      </c>
      <c r="L1772" s="84" t="n"/>
    </row>
    <row r="1773">
      <c r="A1773" s="83" t="n">
        <v>45978</v>
      </c>
      <c r="B1773" s="84" t="inlineStr">
        <is>
          <t>Warehouse B</t>
        </is>
      </c>
      <c r="C1773" s="84" t="inlineStr">
        <is>
          <t>Late</t>
        </is>
      </c>
      <c r="D1773" s="85" t="n">
        <v>199</v>
      </c>
      <c r="E1773" s="85" t="n">
        <v>186</v>
      </c>
      <c r="F1773" s="85" t="n">
        <v>507</v>
      </c>
      <c r="G1773" s="85" t="n">
        <v>503</v>
      </c>
      <c r="H1773" s="86" t="n">
        <v>16.6</v>
      </c>
      <c r="I1773" s="85" t="n">
        <v>182</v>
      </c>
      <c r="J1773" s="87" t="n">
        <v>652.25</v>
      </c>
      <c r="K1773" s="88" t="n">
        <v>0</v>
      </c>
      <c r="L1773" s="84" t="n"/>
    </row>
    <row r="1774">
      <c r="A1774" s="83" t="n">
        <v>45978</v>
      </c>
      <c r="B1774" s="84" t="inlineStr">
        <is>
          <t>Production</t>
        </is>
      </c>
      <c r="C1774" s="84" t="inlineStr">
        <is>
          <t>Night</t>
        </is>
      </c>
      <c r="D1774" s="85" t="n">
        <v>111</v>
      </c>
      <c r="E1774" s="85" t="n">
        <v>107</v>
      </c>
      <c r="F1774" s="85" t="n">
        <v>271</v>
      </c>
      <c r="G1774" s="85" t="n">
        <v>265</v>
      </c>
      <c r="H1774" s="86" t="n">
        <v>9.800000000000001</v>
      </c>
      <c r="I1774" s="85" t="n">
        <v>114</v>
      </c>
      <c r="J1774" s="87" t="n">
        <v>380.85</v>
      </c>
      <c r="K1774" s="88" t="n">
        <v>0</v>
      </c>
      <c r="L1774" s="84" t="n"/>
    </row>
    <row r="1775">
      <c r="A1775" s="83" t="n">
        <v>45979</v>
      </c>
      <c r="B1775" s="84" t="inlineStr">
        <is>
          <t>Warehouse A</t>
        </is>
      </c>
      <c r="C1775" s="84" t="inlineStr">
        <is>
          <t>Early</t>
        </is>
      </c>
      <c r="D1775" s="85" t="n">
        <v>231</v>
      </c>
      <c r="E1775" s="85" t="n">
        <v>218</v>
      </c>
      <c r="F1775" s="85" t="n">
        <v>611</v>
      </c>
      <c r="G1775" s="85" t="n">
        <v>606</v>
      </c>
      <c r="H1775" s="86" t="n">
        <v>19.5</v>
      </c>
      <c r="I1775" s="85" t="n">
        <v>231</v>
      </c>
      <c r="J1775" s="87" t="n">
        <v>764.4</v>
      </c>
      <c r="K1775" s="88" t="n">
        <v>0</v>
      </c>
      <c r="L1775" s="84" t="n"/>
    </row>
    <row r="1776">
      <c r="A1776" s="83" t="n">
        <v>45979</v>
      </c>
      <c r="B1776" s="84" t="inlineStr">
        <is>
          <t>Warehouse B</t>
        </is>
      </c>
      <c r="C1776" s="84" t="inlineStr">
        <is>
          <t>Late</t>
        </is>
      </c>
      <c r="D1776" s="85" t="n">
        <v>176</v>
      </c>
      <c r="E1776" s="85" t="n">
        <v>167</v>
      </c>
      <c r="F1776" s="85" t="n">
        <v>440</v>
      </c>
      <c r="G1776" s="85" t="n">
        <v>439</v>
      </c>
      <c r="H1776" s="86" t="n">
        <v>15.2</v>
      </c>
      <c r="I1776" s="85" t="n">
        <v>173</v>
      </c>
      <c r="J1776" s="87" t="n">
        <v>593.2</v>
      </c>
      <c r="K1776" s="88" t="n">
        <v>0</v>
      </c>
      <c r="L1776" s="84" t="n"/>
    </row>
    <row r="1777">
      <c r="A1777" s="83" t="n">
        <v>45979</v>
      </c>
      <c r="B1777" s="84" t="inlineStr">
        <is>
          <t>Production</t>
        </is>
      </c>
      <c r="C1777" s="84" t="inlineStr">
        <is>
          <t>Night</t>
        </is>
      </c>
      <c r="D1777" s="85" t="n">
        <v>101</v>
      </c>
      <c r="E1777" s="85" t="n">
        <v>94</v>
      </c>
      <c r="F1777" s="85" t="n">
        <v>259</v>
      </c>
      <c r="G1777" s="85" t="n">
        <v>258</v>
      </c>
      <c r="H1777" s="86" t="n">
        <v>9.1</v>
      </c>
      <c r="I1777" s="85" t="n">
        <v>109</v>
      </c>
      <c r="J1777" s="87" t="n">
        <v>352.3</v>
      </c>
      <c r="K1777" s="88" t="n">
        <v>0</v>
      </c>
      <c r="L1777" s="84" t="n"/>
    </row>
    <row r="1778">
      <c r="A1778" s="83" t="n">
        <v>45980</v>
      </c>
      <c r="B1778" s="84" t="inlineStr">
        <is>
          <t>Warehouse A</t>
        </is>
      </c>
      <c r="C1778" s="84" t="inlineStr">
        <is>
          <t>Early</t>
        </is>
      </c>
      <c r="D1778" s="85" t="n">
        <v>236</v>
      </c>
      <c r="E1778" s="85" t="n">
        <v>224</v>
      </c>
      <c r="F1778" s="85" t="n">
        <v>596</v>
      </c>
      <c r="G1778" s="85" t="n">
        <v>586</v>
      </c>
      <c r="H1778" s="86" t="n">
        <v>19.5</v>
      </c>
      <c r="I1778" s="85" t="n">
        <v>224</v>
      </c>
      <c r="J1778" s="87" t="n">
        <v>767.65</v>
      </c>
      <c r="K1778" s="88" t="n">
        <v>0</v>
      </c>
      <c r="L1778" s="84" t="n"/>
    </row>
    <row r="1779">
      <c r="A1779" s="83" t="n">
        <v>45980</v>
      </c>
      <c r="B1779" s="84" t="inlineStr">
        <is>
          <t>Warehouse B</t>
        </is>
      </c>
      <c r="C1779" s="84" t="inlineStr">
        <is>
          <t>Late</t>
        </is>
      </c>
      <c r="D1779" s="85" t="n">
        <v>175</v>
      </c>
      <c r="E1779" s="85" t="n">
        <v>159</v>
      </c>
      <c r="F1779" s="85" t="n">
        <v>489</v>
      </c>
      <c r="G1779" s="85" t="n">
        <v>484</v>
      </c>
      <c r="H1779" s="86" t="n">
        <v>15.6</v>
      </c>
      <c r="I1779" s="85" t="n">
        <v>168</v>
      </c>
      <c r="J1779" s="87" t="n">
        <v>605.15</v>
      </c>
      <c r="K1779" s="88" t="n">
        <v>0</v>
      </c>
      <c r="L1779" s="84" t="n"/>
    </row>
    <row r="1780">
      <c r="A1780" s="83" t="n">
        <v>45980</v>
      </c>
      <c r="B1780" s="84" t="inlineStr">
        <is>
          <t>Production</t>
        </is>
      </c>
      <c r="C1780" s="84" t="inlineStr">
        <is>
          <t>Night</t>
        </is>
      </c>
      <c r="D1780" s="85" t="n">
        <v>110</v>
      </c>
      <c r="E1780" s="85" t="n">
        <v>102</v>
      </c>
      <c r="F1780" s="85" t="n">
        <v>271</v>
      </c>
      <c r="G1780" s="85" t="n">
        <v>270</v>
      </c>
      <c r="H1780" s="86" t="n">
        <v>9</v>
      </c>
      <c r="I1780" s="85" t="n">
        <v>106</v>
      </c>
      <c r="J1780" s="87" t="n">
        <v>355</v>
      </c>
      <c r="K1780" s="88" t="n">
        <v>0</v>
      </c>
      <c r="L1780" s="84" t="n"/>
    </row>
    <row r="1781">
      <c r="A1781" s="83" t="n">
        <v>45981</v>
      </c>
      <c r="B1781" s="84" t="inlineStr">
        <is>
          <t>Warehouse A</t>
        </is>
      </c>
      <c r="C1781" s="84" t="inlineStr">
        <is>
          <t>Early</t>
        </is>
      </c>
      <c r="D1781" s="85" t="n">
        <v>222</v>
      </c>
      <c r="E1781" s="85" t="n">
        <v>211</v>
      </c>
      <c r="F1781" s="85" t="n">
        <v>570</v>
      </c>
      <c r="G1781" s="85" t="n">
        <v>564</v>
      </c>
      <c r="H1781" s="86" t="n">
        <v>19.5</v>
      </c>
      <c r="I1781" s="85" t="n">
        <v>224</v>
      </c>
      <c r="J1781" s="87" t="n">
        <v>758.55</v>
      </c>
      <c r="K1781" s="88" t="n">
        <v>0</v>
      </c>
      <c r="L1781" s="84" t="n"/>
    </row>
    <row r="1782">
      <c r="A1782" s="83" t="n">
        <v>45981</v>
      </c>
      <c r="B1782" s="84" t="inlineStr">
        <is>
          <t>Warehouse B</t>
        </is>
      </c>
      <c r="C1782" s="84" t="inlineStr">
        <is>
          <t>Late</t>
        </is>
      </c>
      <c r="D1782" s="85" t="n">
        <v>168</v>
      </c>
      <c r="E1782" s="85" t="n">
        <v>159</v>
      </c>
      <c r="F1782" s="85" t="n">
        <v>430</v>
      </c>
      <c r="G1782" s="85" t="n">
        <v>423</v>
      </c>
      <c r="H1782" s="86" t="n">
        <v>14.5</v>
      </c>
      <c r="I1782" s="85" t="n">
        <v>168</v>
      </c>
      <c r="J1782" s="87" t="n">
        <v>565.95</v>
      </c>
      <c r="K1782" s="88" t="n">
        <v>0</v>
      </c>
      <c r="L1782" s="84" t="n"/>
    </row>
    <row r="1783">
      <c r="A1783" s="83" t="n">
        <v>45981</v>
      </c>
      <c r="B1783" s="84" t="inlineStr">
        <is>
          <t>Production</t>
        </is>
      </c>
      <c r="C1783" s="84" t="inlineStr">
        <is>
          <t>Night</t>
        </is>
      </c>
      <c r="D1783" s="85" t="n">
        <v>102</v>
      </c>
      <c r="E1783" s="85" t="n">
        <v>99</v>
      </c>
      <c r="F1783" s="85" t="n">
        <v>266</v>
      </c>
      <c r="G1783" s="85" t="n">
        <v>262</v>
      </c>
      <c r="H1783" s="86" t="n">
        <v>8.5</v>
      </c>
      <c r="I1783" s="85" t="n">
        <v>106</v>
      </c>
      <c r="J1783" s="87" t="n">
        <v>334.05</v>
      </c>
      <c r="K1783" s="88" t="n">
        <v>0</v>
      </c>
      <c r="L1783" s="84" t="n"/>
    </row>
    <row r="1784">
      <c r="A1784" s="83" t="n">
        <v>45982</v>
      </c>
      <c r="B1784" s="84" t="inlineStr">
        <is>
          <t>Warehouse A</t>
        </is>
      </c>
      <c r="C1784" s="84" t="inlineStr">
        <is>
          <t>Early</t>
        </is>
      </c>
      <c r="D1784" s="85" t="n">
        <v>240</v>
      </c>
      <c r="E1784" s="85" t="n">
        <v>230</v>
      </c>
      <c r="F1784" s="85" t="n">
        <v>596</v>
      </c>
      <c r="G1784" s="85" t="n">
        <v>593</v>
      </c>
      <c r="H1784" s="86" t="n">
        <v>19.9</v>
      </c>
      <c r="I1784" s="85" t="n">
        <v>233</v>
      </c>
      <c r="J1784" s="87" t="n">
        <v>782.85</v>
      </c>
      <c r="K1784" s="88" t="n">
        <v>0</v>
      </c>
      <c r="L1784" s="84" t="n"/>
    </row>
    <row r="1785">
      <c r="A1785" s="83" t="n">
        <v>45982</v>
      </c>
      <c r="B1785" s="84" t="inlineStr">
        <is>
          <t>Warehouse B</t>
        </is>
      </c>
      <c r="C1785" s="84" t="inlineStr">
        <is>
          <t>Late</t>
        </is>
      </c>
      <c r="D1785" s="85" t="n">
        <v>176</v>
      </c>
      <c r="E1785" s="85" t="n">
        <v>166</v>
      </c>
      <c r="F1785" s="85" t="n">
        <v>488</v>
      </c>
      <c r="G1785" s="85" t="n">
        <v>486</v>
      </c>
      <c r="H1785" s="86" t="n">
        <v>14</v>
      </c>
      <c r="I1785" s="85" t="n">
        <v>175</v>
      </c>
      <c r="J1785" s="87" t="n">
        <v>555.4</v>
      </c>
      <c r="K1785" s="88" t="n">
        <v>0</v>
      </c>
      <c r="L1785" s="84" t="n"/>
    </row>
    <row r="1786">
      <c r="A1786" s="83" t="n">
        <v>45982</v>
      </c>
      <c r="B1786" s="84" t="inlineStr">
        <is>
          <t>Production</t>
        </is>
      </c>
      <c r="C1786" s="84" t="inlineStr">
        <is>
          <t>Night</t>
        </is>
      </c>
      <c r="D1786" s="85" t="n">
        <v>118</v>
      </c>
      <c r="E1786" s="85" t="n">
        <v>113</v>
      </c>
      <c r="F1786" s="85" t="n">
        <v>322</v>
      </c>
      <c r="G1786" s="85" t="n">
        <v>320</v>
      </c>
      <c r="H1786" s="86" t="n">
        <v>10.6</v>
      </c>
      <c r="I1786" s="85" t="n">
        <v>110</v>
      </c>
      <c r="J1786" s="87" t="n">
        <v>410.6</v>
      </c>
      <c r="K1786" s="88" t="n">
        <v>0</v>
      </c>
      <c r="L1786" s="84" t="n"/>
    </row>
    <row r="1787">
      <c r="A1787" s="83" t="n">
        <v>45983</v>
      </c>
      <c r="B1787" s="84" t="inlineStr">
        <is>
          <t>Warehouse A</t>
        </is>
      </c>
      <c r="C1787" s="84" t="inlineStr">
        <is>
          <t>Early</t>
        </is>
      </c>
      <c r="D1787" s="85" t="n">
        <v>150</v>
      </c>
      <c r="E1787" s="85" t="n">
        <v>148</v>
      </c>
      <c r="F1787" s="85" t="n">
        <v>379</v>
      </c>
      <c r="G1787" s="85" t="n">
        <v>377</v>
      </c>
      <c r="H1787" s="86" t="n">
        <v>13.2</v>
      </c>
      <c r="I1787" s="85" t="n">
        <v>162</v>
      </c>
      <c r="J1787" s="87" t="n">
        <v>513.3</v>
      </c>
      <c r="K1787" s="88" t="n">
        <v>0</v>
      </c>
      <c r="L1787" s="84" t="n"/>
    </row>
    <row r="1788">
      <c r="A1788" s="83" t="n">
        <v>45983</v>
      </c>
      <c r="B1788" s="84" t="inlineStr">
        <is>
          <t>Warehouse B</t>
        </is>
      </c>
      <c r="C1788" s="84" t="inlineStr">
        <is>
          <t>Late</t>
        </is>
      </c>
      <c r="D1788" s="85" t="n">
        <v>122</v>
      </c>
      <c r="E1788" s="85" t="n">
        <v>115</v>
      </c>
      <c r="F1788" s="85" t="n">
        <v>316</v>
      </c>
      <c r="G1788" s="85" t="n">
        <v>313</v>
      </c>
      <c r="H1788" s="86" t="n">
        <v>10.8</v>
      </c>
      <c r="I1788" s="85" t="n">
        <v>121</v>
      </c>
      <c r="J1788" s="87" t="n">
        <v>419.5</v>
      </c>
      <c r="K1788" s="88" t="n">
        <v>0</v>
      </c>
      <c r="L1788" s="84" t="n"/>
    </row>
    <row r="1789">
      <c r="A1789" s="83" t="n">
        <v>45983</v>
      </c>
      <c r="B1789" s="84" t="inlineStr">
        <is>
          <t>Production</t>
        </is>
      </c>
      <c r="C1789" s="84" t="inlineStr">
        <is>
          <t>Night</t>
        </is>
      </c>
      <c r="D1789" s="85" t="n">
        <v>77</v>
      </c>
      <c r="E1789" s="85" t="n">
        <v>73</v>
      </c>
      <c r="F1789" s="85" t="n">
        <v>213</v>
      </c>
      <c r="G1789" s="85" t="n">
        <v>212</v>
      </c>
      <c r="H1789" s="86" t="n">
        <v>6.7</v>
      </c>
      <c r="I1789" s="85" t="n">
        <v>76</v>
      </c>
      <c r="J1789" s="87" t="n">
        <v>261.1</v>
      </c>
      <c r="K1789" s="88" t="n">
        <v>0</v>
      </c>
      <c r="L1789" s="84" t="n"/>
    </row>
    <row r="1790">
      <c r="A1790" s="83" t="n">
        <v>45985</v>
      </c>
      <c r="B1790" s="84" t="inlineStr">
        <is>
          <t>Warehouse A</t>
        </is>
      </c>
      <c r="C1790" s="84" t="inlineStr">
        <is>
          <t>Early</t>
        </is>
      </c>
      <c r="D1790" s="85" t="n">
        <v>260</v>
      </c>
      <c r="E1790" s="85" t="n">
        <v>242</v>
      </c>
      <c r="F1790" s="85" t="n">
        <v>689</v>
      </c>
      <c r="G1790" s="85" t="n">
        <v>680</v>
      </c>
      <c r="H1790" s="86" t="n">
        <v>22.2</v>
      </c>
      <c r="I1790" s="85" t="n">
        <v>243</v>
      </c>
      <c r="J1790" s="87" t="n">
        <v>868.3</v>
      </c>
      <c r="K1790" s="88" t="n">
        <v>0</v>
      </c>
      <c r="L1790" s="84" t="n"/>
    </row>
    <row r="1791">
      <c r="A1791" s="83" t="n">
        <v>45985</v>
      </c>
      <c r="B1791" s="84" t="inlineStr">
        <is>
          <t>Warehouse B</t>
        </is>
      </c>
      <c r="C1791" s="84" t="inlineStr">
        <is>
          <t>Late</t>
        </is>
      </c>
      <c r="D1791" s="85" t="n">
        <v>183</v>
      </c>
      <c r="E1791" s="85" t="n">
        <v>172</v>
      </c>
      <c r="F1791" s="85" t="n">
        <v>450</v>
      </c>
      <c r="G1791" s="85" t="n">
        <v>445</v>
      </c>
      <c r="H1791" s="86" t="n">
        <v>14.9</v>
      </c>
      <c r="I1791" s="85" t="n">
        <v>182</v>
      </c>
      <c r="J1791" s="87" t="n">
        <v>588.3</v>
      </c>
      <c r="K1791" s="88" t="n">
        <v>0</v>
      </c>
      <c r="L1791" s="84" t="n"/>
    </row>
    <row r="1792">
      <c r="A1792" s="83" t="n">
        <v>45985</v>
      </c>
      <c r="B1792" s="84" t="inlineStr">
        <is>
          <t>Production</t>
        </is>
      </c>
      <c r="C1792" s="84" t="inlineStr">
        <is>
          <t>Night</t>
        </is>
      </c>
      <c r="D1792" s="85" t="n">
        <v>109</v>
      </c>
      <c r="E1792" s="85" t="n">
        <v>106</v>
      </c>
      <c r="F1792" s="85" t="n">
        <v>287</v>
      </c>
      <c r="G1792" s="85" t="n">
        <v>286</v>
      </c>
      <c r="H1792" s="86" t="n">
        <v>8.9</v>
      </c>
      <c r="I1792" s="85" t="n">
        <v>115</v>
      </c>
      <c r="J1792" s="87" t="n">
        <v>351.2</v>
      </c>
      <c r="K1792" s="88" t="n">
        <v>0</v>
      </c>
      <c r="L1792" s="84" t="n"/>
    </row>
    <row r="1793">
      <c r="A1793" s="83" t="n">
        <v>45986</v>
      </c>
      <c r="B1793" s="84" t="inlineStr">
        <is>
          <t>Warehouse A</t>
        </is>
      </c>
      <c r="C1793" s="84" t="inlineStr">
        <is>
          <t>Early</t>
        </is>
      </c>
      <c r="D1793" s="85" t="n">
        <v>244</v>
      </c>
      <c r="E1793" s="85" t="n">
        <v>228</v>
      </c>
      <c r="F1793" s="85" t="n">
        <v>664</v>
      </c>
      <c r="G1793" s="85" t="n">
        <v>656</v>
      </c>
      <c r="H1793" s="86" t="n">
        <v>19.6</v>
      </c>
      <c r="I1793" s="85" t="n">
        <v>231</v>
      </c>
      <c r="J1793" s="87" t="n">
        <v>776</v>
      </c>
      <c r="K1793" s="88" t="n">
        <v>0</v>
      </c>
      <c r="L1793" s="84" t="n"/>
    </row>
    <row r="1794">
      <c r="A1794" s="83" t="n">
        <v>45986</v>
      </c>
      <c r="B1794" s="84" t="inlineStr">
        <is>
          <t>Warehouse B</t>
        </is>
      </c>
      <c r="C1794" s="84" t="inlineStr">
        <is>
          <t>Late</t>
        </is>
      </c>
      <c r="D1794" s="85" t="n">
        <v>173</v>
      </c>
      <c r="E1794" s="85" t="n">
        <v>166</v>
      </c>
      <c r="F1794" s="85" t="n">
        <v>484</v>
      </c>
      <c r="G1794" s="85" t="n">
        <v>483</v>
      </c>
      <c r="H1794" s="86" t="n">
        <v>15.4</v>
      </c>
      <c r="I1794" s="85" t="n">
        <v>173</v>
      </c>
      <c r="J1794" s="87" t="n">
        <v>597.55</v>
      </c>
      <c r="K1794" s="88" t="n">
        <v>0</v>
      </c>
      <c r="L1794" s="84" t="n"/>
    </row>
    <row r="1795">
      <c r="A1795" s="83" t="n">
        <v>45986</v>
      </c>
      <c r="B1795" s="84" t="inlineStr">
        <is>
          <t>Production</t>
        </is>
      </c>
      <c r="C1795" s="84" t="inlineStr">
        <is>
          <t>Night</t>
        </is>
      </c>
      <c r="D1795" s="85" t="n">
        <v>102</v>
      </c>
      <c r="E1795" s="85" t="n">
        <v>98</v>
      </c>
      <c r="F1795" s="85" t="n">
        <v>258</v>
      </c>
      <c r="G1795" s="85" t="n">
        <v>258</v>
      </c>
      <c r="H1795" s="86" t="n">
        <v>8.1</v>
      </c>
      <c r="I1795" s="85" t="n">
        <v>109</v>
      </c>
      <c r="J1795" s="87" t="n">
        <v>321.45</v>
      </c>
      <c r="K1795" s="88" t="n">
        <v>0</v>
      </c>
      <c r="L1795" s="84" t="n"/>
    </row>
    <row r="1796">
      <c r="A1796" s="83" t="n">
        <v>45987</v>
      </c>
      <c r="B1796" s="84" t="inlineStr">
        <is>
          <t>Warehouse A</t>
        </is>
      </c>
      <c r="C1796" s="84" t="inlineStr">
        <is>
          <t>Early</t>
        </is>
      </c>
      <c r="D1796" s="85" t="n">
        <v>225</v>
      </c>
      <c r="E1796" s="85" t="n">
        <v>207</v>
      </c>
      <c r="F1796" s="85" t="n">
        <v>569</v>
      </c>
      <c r="G1796" s="85" t="n">
        <v>565</v>
      </c>
      <c r="H1796" s="86" t="n">
        <v>18.9</v>
      </c>
      <c r="I1796" s="85" t="n">
        <v>225</v>
      </c>
      <c r="J1796" s="87" t="n">
        <v>741.6</v>
      </c>
      <c r="K1796" s="88" t="n">
        <v>0</v>
      </c>
      <c r="L1796" s="84" t="n"/>
    </row>
    <row r="1797">
      <c r="A1797" s="83" t="n">
        <v>45987</v>
      </c>
      <c r="B1797" s="84" t="inlineStr">
        <is>
          <t>Warehouse B</t>
        </is>
      </c>
      <c r="C1797" s="84" t="inlineStr">
        <is>
          <t>Late</t>
        </is>
      </c>
      <c r="D1797" s="85" t="n">
        <v>170</v>
      </c>
      <c r="E1797" s="85" t="n">
        <v>158</v>
      </c>
      <c r="F1797" s="85" t="n">
        <v>440</v>
      </c>
      <c r="G1797" s="85" t="n">
        <v>437</v>
      </c>
      <c r="H1797" s="86" t="n">
        <v>14.7</v>
      </c>
      <c r="I1797" s="85" t="n">
        <v>168</v>
      </c>
      <c r="J1797" s="87" t="n">
        <v>573.55</v>
      </c>
      <c r="K1797" s="88" t="n">
        <v>0</v>
      </c>
      <c r="L1797" s="84" t="n"/>
    </row>
    <row r="1798">
      <c r="A1798" s="83" t="n">
        <v>45987</v>
      </c>
      <c r="B1798" s="84" t="inlineStr">
        <is>
          <t>Production</t>
        </is>
      </c>
      <c r="C1798" s="84" t="inlineStr">
        <is>
          <t>Night</t>
        </is>
      </c>
      <c r="D1798" s="85" t="n">
        <v>107</v>
      </c>
      <c r="E1798" s="85" t="n">
        <v>104</v>
      </c>
      <c r="F1798" s="85" t="n">
        <v>298</v>
      </c>
      <c r="G1798" s="85" t="n">
        <v>293</v>
      </c>
      <c r="H1798" s="86" t="n">
        <v>8.5</v>
      </c>
      <c r="I1798" s="85" t="n">
        <v>106</v>
      </c>
      <c r="J1798" s="87" t="n">
        <v>337.3</v>
      </c>
      <c r="K1798" s="88" t="n">
        <v>0</v>
      </c>
      <c r="L1798" s="84" t="n"/>
    </row>
    <row r="1799">
      <c r="A1799" s="83" t="n">
        <v>45988</v>
      </c>
      <c r="B1799" s="84" t="inlineStr">
        <is>
          <t>Warehouse A</t>
        </is>
      </c>
      <c r="C1799" s="84" t="inlineStr">
        <is>
          <t>Early</t>
        </is>
      </c>
      <c r="D1799" s="85" t="n">
        <v>234</v>
      </c>
      <c r="E1799" s="85" t="n">
        <v>224</v>
      </c>
      <c r="F1799" s="85" t="n">
        <v>607</v>
      </c>
      <c r="G1799" s="85" t="n">
        <v>598</v>
      </c>
      <c r="H1799" s="86" t="n">
        <v>18.9</v>
      </c>
      <c r="I1799" s="85" t="n">
        <v>225</v>
      </c>
      <c r="J1799" s="87" t="n">
        <v>747.45</v>
      </c>
      <c r="K1799" s="88" t="n">
        <v>0</v>
      </c>
      <c r="L1799" s="84" t="n"/>
    </row>
    <row r="1800">
      <c r="A1800" s="83" t="n">
        <v>45988</v>
      </c>
      <c r="B1800" s="84" t="inlineStr">
        <is>
          <t>Warehouse B</t>
        </is>
      </c>
      <c r="C1800" s="84" t="inlineStr">
        <is>
          <t>Late</t>
        </is>
      </c>
      <c r="D1800" s="85" t="n">
        <v>170</v>
      </c>
      <c r="E1800" s="85" t="n">
        <v>158</v>
      </c>
      <c r="F1800" s="85" t="n">
        <v>410</v>
      </c>
      <c r="G1800" s="85" t="n">
        <v>407</v>
      </c>
      <c r="H1800" s="86" t="n">
        <v>14.6</v>
      </c>
      <c r="I1800" s="85" t="n">
        <v>168</v>
      </c>
      <c r="J1800" s="87" t="n">
        <v>570.4</v>
      </c>
      <c r="K1800" s="88" t="n">
        <v>0</v>
      </c>
      <c r="L1800" s="84" t="n"/>
    </row>
    <row r="1801">
      <c r="A1801" s="83" t="n">
        <v>45988</v>
      </c>
      <c r="B1801" s="84" t="inlineStr">
        <is>
          <t>Production</t>
        </is>
      </c>
      <c r="C1801" s="84" t="inlineStr">
        <is>
          <t>Night</t>
        </is>
      </c>
      <c r="D1801" s="85" t="n">
        <v>110</v>
      </c>
      <c r="E1801" s="85" t="n">
        <v>104</v>
      </c>
      <c r="F1801" s="85" t="n">
        <v>289</v>
      </c>
      <c r="G1801" s="85" t="n">
        <v>285</v>
      </c>
      <c r="H1801" s="86" t="n">
        <v>8.699999999999999</v>
      </c>
      <c r="I1801" s="85" t="n">
        <v>106</v>
      </c>
      <c r="J1801" s="87" t="n">
        <v>345.55</v>
      </c>
      <c r="K1801" s="88" t="n">
        <v>0</v>
      </c>
      <c r="L1801" s="84" t="n"/>
    </row>
    <row r="1802">
      <c r="A1802" s="83" t="n">
        <v>45989</v>
      </c>
      <c r="B1802" s="84" t="inlineStr">
        <is>
          <t>Warehouse A</t>
        </is>
      </c>
      <c r="C1802" s="84" t="inlineStr">
        <is>
          <t>Early</t>
        </is>
      </c>
      <c r="D1802" s="85" t="n">
        <v>228</v>
      </c>
      <c r="E1802" s="85" t="n">
        <v>218</v>
      </c>
      <c r="F1802" s="85" t="n">
        <v>548</v>
      </c>
      <c r="G1802" s="85" t="n">
        <v>547</v>
      </c>
      <c r="H1802" s="86" t="n">
        <v>19.3</v>
      </c>
      <c r="I1802" s="85" t="n">
        <v>234</v>
      </c>
      <c r="J1802" s="87" t="n">
        <v>756.15</v>
      </c>
      <c r="K1802" s="88" t="n">
        <v>0</v>
      </c>
      <c r="L1802" s="84" t="n"/>
    </row>
    <row r="1803">
      <c r="A1803" s="83" t="n">
        <v>45989</v>
      </c>
      <c r="B1803" s="84" t="inlineStr">
        <is>
          <t>Warehouse B</t>
        </is>
      </c>
      <c r="C1803" s="84" t="inlineStr">
        <is>
          <t>Late</t>
        </is>
      </c>
      <c r="D1803" s="85" t="n">
        <v>158</v>
      </c>
      <c r="E1803" s="85" t="n">
        <v>149</v>
      </c>
      <c r="F1803" s="85" t="n">
        <v>403</v>
      </c>
      <c r="G1803" s="85" t="n">
        <v>400</v>
      </c>
      <c r="H1803" s="86" t="n">
        <v>13.7</v>
      </c>
      <c r="I1803" s="85" t="n">
        <v>175</v>
      </c>
      <c r="J1803" s="87" t="n">
        <v>534.25</v>
      </c>
      <c r="K1803" s="88" t="n">
        <v>0</v>
      </c>
      <c r="L1803" s="84" t="n"/>
    </row>
    <row r="1804">
      <c r="A1804" s="83" t="n">
        <v>45989</v>
      </c>
      <c r="B1804" s="84" t="inlineStr">
        <is>
          <t>Production</t>
        </is>
      </c>
      <c r="C1804" s="84" t="inlineStr">
        <is>
          <t>Night</t>
        </is>
      </c>
      <c r="D1804" s="85" t="n">
        <v>113</v>
      </c>
      <c r="E1804" s="85" t="n">
        <v>108</v>
      </c>
      <c r="F1804" s="85" t="n">
        <v>293</v>
      </c>
      <c r="G1804" s="85" t="n">
        <v>290</v>
      </c>
      <c r="H1804" s="86" t="n">
        <v>10.1</v>
      </c>
      <c r="I1804" s="85" t="n">
        <v>110</v>
      </c>
      <c r="J1804" s="87" t="n">
        <v>391.6</v>
      </c>
      <c r="K1804" s="88" t="n">
        <v>0</v>
      </c>
      <c r="L1804" s="84" t="n"/>
    </row>
    <row r="1805">
      <c r="A1805" s="83" t="n">
        <v>45990</v>
      </c>
      <c r="B1805" s="84" t="inlineStr">
        <is>
          <t>Warehouse A</t>
        </is>
      </c>
      <c r="C1805" s="84" t="inlineStr">
        <is>
          <t>Early</t>
        </is>
      </c>
      <c r="D1805" s="85" t="n">
        <v>154</v>
      </c>
      <c r="E1805" s="85" t="n">
        <v>140</v>
      </c>
      <c r="F1805" s="85" t="n">
        <v>420</v>
      </c>
      <c r="G1805" s="85" t="n">
        <v>412</v>
      </c>
      <c r="H1805" s="86" t="n">
        <v>12.3</v>
      </c>
      <c r="I1805" s="85" t="n">
        <v>162</v>
      </c>
      <c r="J1805" s="87" t="n">
        <v>487.55</v>
      </c>
      <c r="K1805" s="88" t="n">
        <v>0</v>
      </c>
      <c r="L1805" s="84" t="n"/>
    </row>
    <row r="1806">
      <c r="A1806" s="83" t="n">
        <v>45990</v>
      </c>
      <c r="B1806" s="84" t="inlineStr">
        <is>
          <t>Warehouse B</t>
        </is>
      </c>
      <c r="C1806" s="84" t="inlineStr">
        <is>
          <t>Late</t>
        </is>
      </c>
      <c r="D1806" s="85" t="n">
        <v>133</v>
      </c>
      <c r="E1806" s="85" t="n">
        <v>124</v>
      </c>
      <c r="F1806" s="85" t="n">
        <v>344</v>
      </c>
      <c r="G1806" s="85" t="n">
        <v>339</v>
      </c>
      <c r="H1806" s="86" t="n">
        <v>10.6</v>
      </c>
      <c r="I1806" s="85" t="n">
        <v>121</v>
      </c>
      <c r="J1806" s="87" t="n">
        <v>420.35</v>
      </c>
      <c r="K1806" s="88" t="n">
        <v>0</v>
      </c>
      <c r="L1806" s="84" t="n"/>
    </row>
    <row r="1807">
      <c r="A1807" s="83" t="n">
        <v>45990</v>
      </c>
      <c r="B1807" s="84" t="inlineStr">
        <is>
          <t>Production</t>
        </is>
      </c>
      <c r="C1807" s="84" t="inlineStr">
        <is>
          <t>Night</t>
        </is>
      </c>
      <c r="D1807" s="85" t="n">
        <v>81</v>
      </c>
      <c r="E1807" s="85" t="n">
        <v>77</v>
      </c>
      <c r="F1807" s="85" t="n">
        <v>223</v>
      </c>
      <c r="G1807" s="85" t="n">
        <v>221</v>
      </c>
      <c r="H1807" s="86" t="n">
        <v>7.1</v>
      </c>
      <c r="I1807" s="85" t="n">
        <v>76</v>
      </c>
      <c r="J1807" s="87" t="n">
        <v>276.3</v>
      </c>
      <c r="K1807" s="88" t="n">
        <v>0</v>
      </c>
      <c r="L1807" s="84" t="n"/>
    </row>
    <row r="1808">
      <c r="A1808" s="83" t="n">
        <v>45992</v>
      </c>
      <c r="B1808" s="84" t="inlineStr">
        <is>
          <t>Warehouse A</t>
        </is>
      </c>
      <c r="C1808" s="84" t="inlineStr">
        <is>
          <t>Early</t>
        </is>
      </c>
      <c r="D1808" s="85" t="n">
        <v>270</v>
      </c>
      <c r="E1808" s="85" t="n">
        <v>258</v>
      </c>
      <c r="F1808" s="85" t="n">
        <v>739</v>
      </c>
      <c r="G1808" s="85" t="n">
        <v>734</v>
      </c>
      <c r="H1808" s="86" t="n">
        <v>24.1</v>
      </c>
      <c r="I1808" s="85" t="n">
        <v>251</v>
      </c>
      <c r="J1808" s="87" t="n">
        <v>934.65</v>
      </c>
      <c r="K1808" s="88" t="n">
        <v>0</v>
      </c>
      <c r="L1808" s="84" t="n"/>
    </row>
    <row r="1809">
      <c r="A1809" s="83" t="n">
        <v>45992</v>
      </c>
      <c r="B1809" s="84" t="inlineStr">
        <is>
          <t>Warehouse B</t>
        </is>
      </c>
      <c r="C1809" s="84" t="inlineStr">
        <is>
          <t>Late</t>
        </is>
      </c>
      <c r="D1809" s="85" t="n">
        <v>172</v>
      </c>
      <c r="E1809" s="85" t="n">
        <v>166</v>
      </c>
      <c r="F1809" s="85" t="n">
        <v>480</v>
      </c>
      <c r="G1809" s="85" t="n">
        <v>477</v>
      </c>
      <c r="H1809" s="86" t="n">
        <v>15.1</v>
      </c>
      <c r="I1809" s="85" t="n">
        <v>189</v>
      </c>
      <c r="J1809" s="87" t="n">
        <v>587.45</v>
      </c>
      <c r="K1809" s="88" t="n">
        <v>0</v>
      </c>
      <c r="L1809" s="84" t="n"/>
    </row>
    <row r="1810">
      <c r="A1810" s="83" t="n">
        <v>45992</v>
      </c>
      <c r="B1810" s="84" t="inlineStr">
        <is>
          <t>Production</t>
        </is>
      </c>
      <c r="C1810" s="84" t="inlineStr">
        <is>
          <t>Night</t>
        </is>
      </c>
      <c r="D1810" s="85" t="n">
        <v>107</v>
      </c>
      <c r="E1810" s="85" t="n">
        <v>103</v>
      </c>
      <c r="F1810" s="85" t="n">
        <v>270</v>
      </c>
      <c r="G1810" s="85" t="n">
        <v>265</v>
      </c>
      <c r="H1810" s="86" t="n">
        <v>8.699999999999999</v>
      </c>
      <c r="I1810" s="85" t="n">
        <v>119</v>
      </c>
      <c r="J1810" s="87" t="n">
        <v>343.6</v>
      </c>
      <c r="K1810" s="88" t="n">
        <v>0</v>
      </c>
      <c r="L1810" s="84" t="n"/>
    </row>
    <row r="1811">
      <c r="A1811" s="83" t="n">
        <v>45993</v>
      </c>
      <c r="B1811" s="84" t="inlineStr">
        <is>
          <t>Warehouse A</t>
        </is>
      </c>
      <c r="C1811" s="84" t="inlineStr">
        <is>
          <t>Early</t>
        </is>
      </c>
      <c r="D1811" s="85" t="n">
        <v>244</v>
      </c>
      <c r="E1811" s="85" t="n">
        <v>235</v>
      </c>
      <c r="F1811" s="85" t="n">
        <v>677</v>
      </c>
      <c r="G1811" s="85" t="n">
        <v>669</v>
      </c>
      <c r="H1811" s="86" t="n">
        <v>20.8</v>
      </c>
      <c r="I1811" s="85" t="n">
        <v>240</v>
      </c>
      <c r="J1811" s="87" t="n">
        <v>813.8</v>
      </c>
      <c r="K1811" s="88" t="n">
        <v>0</v>
      </c>
      <c r="L1811" s="84" t="n"/>
    </row>
    <row r="1812">
      <c r="A1812" s="83" t="n">
        <v>45993</v>
      </c>
      <c r="B1812" s="84" t="inlineStr">
        <is>
          <t>Warehouse B</t>
        </is>
      </c>
      <c r="C1812" s="84" t="inlineStr">
        <is>
          <t>Late</t>
        </is>
      </c>
      <c r="D1812" s="85" t="n">
        <v>186</v>
      </c>
      <c r="E1812" s="85" t="n">
        <v>181</v>
      </c>
      <c r="F1812" s="85" t="n">
        <v>484</v>
      </c>
      <c r="G1812" s="85" t="n">
        <v>481</v>
      </c>
      <c r="H1812" s="86" t="n">
        <v>15.2</v>
      </c>
      <c r="I1812" s="85" t="n">
        <v>180</v>
      </c>
      <c r="J1812" s="87" t="n">
        <v>599.7</v>
      </c>
      <c r="K1812" s="88" t="n">
        <v>0</v>
      </c>
      <c r="L1812" s="84" t="n"/>
    </row>
    <row r="1813">
      <c r="A1813" s="83" t="n">
        <v>45993</v>
      </c>
      <c r="B1813" s="84" t="inlineStr">
        <is>
          <t>Production</t>
        </is>
      </c>
      <c r="C1813" s="84" t="inlineStr">
        <is>
          <t>Night</t>
        </is>
      </c>
      <c r="D1813" s="85" t="n">
        <v>112</v>
      </c>
      <c r="E1813" s="85" t="n">
        <v>106</v>
      </c>
      <c r="F1813" s="85" t="n">
        <v>291</v>
      </c>
      <c r="G1813" s="85" t="n">
        <v>289</v>
      </c>
      <c r="H1813" s="86" t="n">
        <v>9.800000000000001</v>
      </c>
      <c r="I1813" s="85" t="n">
        <v>113</v>
      </c>
      <c r="J1813" s="87" t="n">
        <v>381.5</v>
      </c>
      <c r="K1813" s="88" t="n">
        <v>0</v>
      </c>
      <c r="L1813" s="84" t="n"/>
    </row>
    <row r="1814">
      <c r="A1814" s="83" t="n">
        <v>45994</v>
      </c>
      <c r="B1814" s="84" t="inlineStr">
        <is>
          <t>Warehouse A</t>
        </is>
      </c>
      <c r="C1814" s="84" t="inlineStr">
        <is>
          <t>Early</t>
        </is>
      </c>
      <c r="D1814" s="85" t="n">
        <v>249</v>
      </c>
      <c r="E1814" s="85" t="n">
        <v>239</v>
      </c>
      <c r="F1814" s="85" t="n">
        <v>633</v>
      </c>
      <c r="G1814" s="85" t="n">
        <v>627</v>
      </c>
      <c r="H1814" s="86" t="n">
        <v>21.4</v>
      </c>
      <c r="I1814" s="85" t="n">
        <v>233</v>
      </c>
      <c r="J1814" s="87" t="n">
        <v>835.95</v>
      </c>
      <c r="K1814" s="88" t="n">
        <v>0</v>
      </c>
      <c r="L1814" s="84" t="n"/>
    </row>
    <row r="1815">
      <c r="A1815" s="83" t="n">
        <v>45994</v>
      </c>
      <c r="B1815" s="84" t="inlineStr">
        <is>
          <t>Warehouse B</t>
        </is>
      </c>
      <c r="C1815" s="84" t="inlineStr">
        <is>
          <t>Late</t>
        </is>
      </c>
      <c r="D1815" s="85" t="n">
        <v>182</v>
      </c>
      <c r="E1815" s="85" t="n">
        <v>169</v>
      </c>
      <c r="F1815" s="85" t="n">
        <v>445</v>
      </c>
      <c r="G1815" s="85" t="n">
        <v>439</v>
      </c>
      <c r="H1815" s="86" t="n">
        <v>16.2</v>
      </c>
      <c r="I1815" s="85" t="n">
        <v>175</v>
      </c>
      <c r="J1815" s="87" t="n">
        <v>628.6</v>
      </c>
      <c r="K1815" s="88" t="n">
        <v>0</v>
      </c>
      <c r="L1815" s="84" t="n"/>
    </row>
    <row r="1816">
      <c r="A1816" s="83" t="n">
        <v>45994</v>
      </c>
      <c r="B1816" s="84" t="inlineStr">
        <is>
          <t>Production</t>
        </is>
      </c>
      <c r="C1816" s="84" t="inlineStr">
        <is>
          <t>Night</t>
        </is>
      </c>
      <c r="D1816" s="85" t="n">
        <v>103</v>
      </c>
      <c r="E1816" s="85" t="n">
        <v>93</v>
      </c>
      <c r="F1816" s="85" t="n">
        <v>279</v>
      </c>
      <c r="G1816" s="85" t="n">
        <v>274</v>
      </c>
      <c r="H1816" s="86" t="n">
        <v>8.300000000000001</v>
      </c>
      <c r="I1816" s="85" t="n">
        <v>110</v>
      </c>
      <c r="J1816" s="87" t="n">
        <v>328.4</v>
      </c>
      <c r="K1816" s="88" t="n">
        <v>0</v>
      </c>
      <c r="L1816" s="84" t="n"/>
    </row>
    <row r="1817">
      <c r="A1817" s="83" t="n">
        <v>45995</v>
      </c>
      <c r="B1817" s="84" t="inlineStr">
        <is>
          <t>Warehouse A</t>
        </is>
      </c>
      <c r="C1817" s="84" t="inlineStr">
        <is>
          <t>Early</t>
        </is>
      </c>
      <c r="D1817" s="85" t="n">
        <v>227</v>
      </c>
      <c r="E1817" s="85" t="n">
        <v>220</v>
      </c>
      <c r="F1817" s="85" t="n">
        <v>567</v>
      </c>
      <c r="G1817" s="85" t="n">
        <v>563</v>
      </c>
      <c r="H1817" s="86" t="n">
        <v>18.3</v>
      </c>
      <c r="I1817" s="85" t="n">
        <v>233</v>
      </c>
      <c r="J1817" s="87" t="n">
        <v>724</v>
      </c>
      <c r="K1817" s="88" t="n">
        <v>0</v>
      </c>
      <c r="L1817" s="84" t="n"/>
    </row>
    <row r="1818">
      <c r="A1818" s="83" t="n">
        <v>45995</v>
      </c>
      <c r="B1818" s="84" t="inlineStr">
        <is>
          <t>Warehouse B</t>
        </is>
      </c>
      <c r="C1818" s="84" t="inlineStr">
        <is>
          <t>Late</t>
        </is>
      </c>
      <c r="D1818" s="85" t="n">
        <v>189</v>
      </c>
      <c r="E1818" s="85" t="n">
        <v>181</v>
      </c>
      <c r="F1818" s="85" t="n">
        <v>464</v>
      </c>
      <c r="G1818" s="85" t="n">
        <v>463</v>
      </c>
      <c r="H1818" s="86" t="n">
        <v>16.9</v>
      </c>
      <c r="I1818" s="85" t="n">
        <v>175</v>
      </c>
      <c r="J1818" s="87" t="n">
        <v>655.2</v>
      </c>
      <c r="K1818" s="88" t="n">
        <v>0</v>
      </c>
      <c r="L1818" s="84" t="n"/>
    </row>
    <row r="1819">
      <c r="A1819" s="83" t="n">
        <v>45995</v>
      </c>
      <c r="B1819" s="84" t="inlineStr">
        <is>
          <t>Production</t>
        </is>
      </c>
      <c r="C1819" s="84" t="inlineStr">
        <is>
          <t>Night</t>
        </is>
      </c>
      <c r="D1819" s="85" t="n">
        <v>103</v>
      </c>
      <c r="E1819" s="85" t="n">
        <v>98</v>
      </c>
      <c r="F1819" s="85" t="n">
        <v>257</v>
      </c>
      <c r="G1819" s="85" t="n">
        <v>255</v>
      </c>
      <c r="H1819" s="86" t="n">
        <v>9</v>
      </c>
      <c r="I1819" s="85" t="n">
        <v>110</v>
      </c>
      <c r="J1819" s="87" t="n">
        <v>350.45</v>
      </c>
      <c r="K1819" s="88" t="n">
        <v>0</v>
      </c>
      <c r="L1819" s="84" t="n"/>
    </row>
    <row r="1820">
      <c r="A1820" s="83" t="n">
        <v>45996</v>
      </c>
      <c r="B1820" s="84" t="inlineStr">
        <is>
          <t>Warehouse A</t>
        </is>
      </c>
      <c r="C1820" s="84" t="inlineStr">
        <is>
          <t>Early</t>
        </is>
      </c>
      <c r="D1820" s="85" t="n">
        <v>227</v>
      </c>
      <c r="E1820" s="85" t="n">
        <v>213</v>
      </c>
      <c r="F1820" s="85" t="n">
        <v>569</v>
      </c>
      <c r="G1820" s="85" t="n">
        <v>567</v>
      </c>
      <c r="H1820" s="86" t="n">
        <v>19.1</v>
      </c>
      <c r="I1820" s="85" t="n">
        <v>242</v>
      </c>
      <c r="J1820" s="87" t="n">
        <v>749.2</v>
      </c>
      <c r="K1820" s="88" t="n">
        <v>0</v>
      </c>
      <c r="L1820" s="84" t="n"/>
    </row>
    <row r="1821">
      <c r="A1821" s="83" t="n">
        <v>45996</v>
      </c>
      <c r="B1821" s="84" t="inlineStr">
        <is>
          <t>Warehouse B</t>
        </is>
      </c>
      <c r="C1821" s="84" t="inlineStr">
        <is>
          <t>Late</t>
        </is>
      </c>
      <c r="D1821" s="85" t="n">
        <v>176</v>
      </c>
      <c r="E1821" s="85" t="n">
        <v>164</v>
      </c>
      <c r="F1821" s="85" t="n">
        <v>467</v>
      </c>
      <c r="G1821" s="85" t="n">
        <v>460</v>
      </c>
      <c r="H1821" s="86" t="n">
        <v>14.2</v>
      </c>
      <c r="I1821" s="85" t="n">
        <v>182</v>
      </c>
      <c r="J1821" s="87" t="n">
        <v>561.7</v>
      </c>
      <c r="K1821" s="88" t="n">
        <v>1</v>
      </c>
      <c r="L1821" s="84" t="n"/>
    </row>
    <row r="1822">
      <c r="A1822" s="83" t="n">
        <v>45996</v>
      </c>
      <c r="B1822" s="84" t="inlineStr">
        <is>
          <t>Production</t>
        </is>
      </c>
      <c r="C1822" s="84" t="inlineStr">
        <is>
          <t>Night</t>
        </is>
      </c>
      <c r="D1822" s="85" t="n">
        <v>122</v>
      </c>
      <c r="E1822" s="85" t="n">
        <v>113</v>
      </c>
      <c r="F1822" s="85" t="n">
        <v>303</v>
      </c>
      <c r="G1822" s="85" t="n">
        <v>301</v>
      </c>
      <c r="H1822" s="86" t="n">
        <v>10</v>
      </c>
      <c r="I1822" s="85" t="n">
        <v>114</v>
      </c>
      <c r="J1822" s="87" t="n">
        <v>394.3</v>
      </c>
      <c r="K1822" s="88" t="n">
        <v>0</v>
      </c>
      <c r="L1822" s="84" t="n"/>
    </row>
    <row r="1823">
      <c r="A1823" s="83" t="n">
        <v>45997</v>
      </c>
      <c r="B1823" s="84" t="inlineStr">
        <is>
          <t>Warehouse A</t>
        </is>
      </c>
      <c r="C1823" s="84" t="inlineStr">
        <is>
          <t>Early</t>
        </is>
      </c>
      <c r="D1823" s="85" t="n">
        <v>178</v>
      </c>
      <c r="E1823" s="85" t="n">
        <v>169</v>
      </c>
      <c r="F1823" s="85" t="n">
        <v>477</v>
      </c>
      <c r="G1823" s="85" t="n">
        <v>471</v>
      </c>
      <c r="H1823" s="86" t="n">
        <v>14.9</v>
      </c>
      <c r="I1823" s="85" t="n">
        <v>168</v>
      </c>
      <c r="J1823" s="87" t="n">
        <v>585.05</v>
      </c>
      <c r="K1823" s="88" t="n">
        <v>0</v>
      </c>
      <c r="L1823" s="84" t="n"/>
    </row>
    <row r="1824">
      <c r="A1824" s="83" t="n">
        <v>45997</v>
      </c>
      <c r="B1824" s="84" t="inlineStr">
        <is>
          <t>Warehouse B</t>
        </is>
      </c>
      <c r="C1824" s="84" t="inlineStr">
        <is>
          <t>Late</t>
        </is>
      </c>
      <c r="D1824" s="85" t="n">
        <v>133</v>
      </c>
      <c r="E1824" s="85" t="n">
        <v>129</v>
      </c>
      <c r="F1824" s="85" t="n">
        <v>333</v>
      </c>
      <c r="G1824" s="85" t="n">
        <v>331</v>
      </c>
      <c r="H1824" s="86" t="n">
        <v>11.2</v>
      </c>
      <c r="I1824" s="85" t="n">
        <v>126</v>
      </c>
      <c r="J1824" s="87" t="n">
        <v>439.25</v>
      </c>
      <c r="K1824" s="88" t="n">
        <v>1</v>
      </c>
      <c r="L1824" s="84" t="n"/>
    </row>
    <row r="1825">
      <c r="A1825" s="83" t="n">
        <v>45997</v>
      </c>
      <c r="B1825" s="84" t="inlineStr">
        <is>
          <t>Production</t>
        </is>
      </c>
      <c r="C1825" s="84" t="inlineStr">
        <is>
          <t>Night</t>
        </is>
      </c>
      <c r="D1825" s="85" t="n">
        <v>73</v>
      </c>
      <c r="E1825" s="85" t="n">
        <v>69</v>
      </c>
      <c r="F1825" s="85" t="n">
        <v>179</v>
      </c>
      <c r="G1825" s="85" t="n">
        <v>177</v>
      </c>
      <c r="H1825" s="86" t="n">
        <v>6.1</v>
      </c>
      <c r="I1825" s="85" t="n">
        <v>79</v>
      </c>
      <c r="J1825" s="87" t="n">
        <v>239.6</v>
      </c>
      <c r="K1825" s="88" t="n">
        <v>0</v>
      </c>
      <c r="L1825" s="84" t="n"/>
    </row>
    <row r="1826">
      <c r="A1826" s="83" t="n">
        <v>45999</v>
      </c>
      <c r="B1826" s="84" t="inlineStr">
        <is>
          <t>Warehouse A</t>
        </is>
      </c>
      <c r="C1826" s="84" t="inlineStr">
        <is>
          <t>Early</t>
        </is>
      </c>
      <c r="D1826" s="85" t="n">
        <v>246</v>
      </c>
      <c r="E1826" s="85" t="n">
        <v>231</v>
      </c>
      <c r="F1826" s="85" t="n">
        <v>659</v>
      </c>
      <c r="G1826" s="85" t="n">
        <v>652</v>
      </c>
      <c r="H1826" s="86" t="n">
        <v>20.3</v>
      </c>
      <c r="I1826" s="85" t="n">
        <v>252</v>
      </c>
      <c r="J1826" s="87" t="n">
        <v>799.35</v>
      </c>
      <c r="K1826" s="88" t="n">
        <v>0</v>
      </c>
      <c r="L1826" s="84" t="n"/>
    </row>
    <row r="1827">
      <c r="A1827" s="83" t="n">
        <v>45999</v>
      </c>
      <c r="B1827" s="84" t="inlineStr">
        <is>
          <t>Warehouse B</t>
        </is>
      </c>
      <c r="C1827" s="84" t="inlineStr">
        <is>
          <t>Late</t>
        </is>
      </c>
      <c r="D1827" s="85" t="n">
        <v>170</v>
      </c>
      <c r="E1827" s="85" t="n">
        <v>158</v>
      </c>
      <c r="F1827" s="85" t="n">
        <v>452</v>
      </c>
      <c r="G1827" s="85" t="n">
        <v>448</v>
      </c>
      <c r="H1827" s="86" t="n">
        <v>15.1</v>
      </c>
      <c r="I1827" s="85" t="n">
        <v>189</v>
      </c>
      <c r="J1827" s="87" t="n">
        <v>586.15</v>
      </c>
      <c r="K1827" s="88" t="n">
        <v>0</v>
      </c>
      <c r="L1827" s="84" t="n"/>
    </row>
    <row r="1828">
      <c r="A1828" s="83" t="n">
        <v>45999</v>
      </c>
      <c r="B1828" s="84" t="inlineStr">
        <is>
          <t>Production</t>
        </is>
      </c>
      <c r="C1828" s="84" t="inlineStr">
        <is>
          <t>Night</t>
        </is>
      </c>
      <c r="D1828" s="85" t="n">
        <v>114</v>
      </c>
      <c r="E1828" s="85" t="n">
        <v>106</v>
      </c>
      <c r="F1828" s="85" t="n">
        <v>275</v>
      </c>
      <c r="G1828" s="85" t="n">
        <v>272</v>
      </c>
      <c r="H1828" s="86" t="n">
        <v>9.199999999999999</v>
      </c>
      <c r="I1828" s="85" t="n">
        <v>119</v>
      </c>
      <c r="J1828" s="87" t="n">
        <v>363.9</v>
      </c>
      <c r="K1828" s="88" t="n">
        <v>0</v>
      </c>
      <c r="L1828" s="84" t="n"/>
    </row>
    <row r="1829">
      <c r="A1829" s="83" t="n">
        <v>46000</v>
      </c>
      <c r="B1829" s="84" t="inlineStr">
        <is>
          <t>Warehouse A</t>
        </is>
      </c>
      <c r="C1829" s="84" t="inlineStr">
        <is>
          <t>Early</t>
        </is>
      </c>
      <c r="D1829" s="85" t="n">
        <v>244</v>
      </c>
      <c r="E1829" s="85" t="n">
        <v>226</v>
      </c>
      <c r="F1829" s="85" t="n">
        <v>667</v>
      </c>
      <c r="G1829" s="85" t="n">
        <v>662</v>
      </c>
      <c r="H1829" s="86" t="n">
        <v>21.2</v>
      </c>
      <c r="I1829" s="85" t="n">
        <v>240</v>
      </c>
      <c r="J1829" s="87" t="n">
        <v>826.4</v>
      </c>
      <c r="K1829" s="88" t="n">
        <v>0</v>
      </c>
      <c r="L1829" s="84" t="n"/>
    </row>
    <row r="1830">
      <c r="A1830" s="83" t="n">
        <v>46000</v>
      </c>
      <c r="B1830" s="84" t="inlineStr">
        <is>
          <t>Warehouse B</t>
        </is>
      </c>
      <c r="C1830" s="84" t="inlineStr">
        <is>
          <t>Late</t>
        </is>
      </c>
      <c r="D1830" s="85" t="n">
        <v>174</v>
      </c>
      <c r="E1830" s="85" t="n">
        <v>163</v>
      </c>
      <c r="F1830" s="85" t="n">
        <v>485</v>
      </c>
      <c r="G1830" s="85" t="n">
        <v>478</v>
      </c>
      <c r="H1830" s="86" t="n">
        <v>13.9</v>
      </c>
      <c r="I1830" s="85" t="n">
        <v>180</v>
      </c>
      <c r="J1830" s="87" t="n">
        <v>550.95</v>
      </c>
      <c r="K1830" s="88" t="n">
        <v>0</v>
      </c>
      <c r="L1830" s="84" t="n"/>
    </row>
    <row r="1831">
      <c r="A1831" s="83" t="n">
        <v>46000</v>
      </c>
      <c r="B1831" s="84" t="inlineStr">
        <is>
          <t>Production</t>
        </is>
      </c>
      <c r="C1831" s="84" t="inlineStr">
        <is>
          <t>Night</t>
        </is>
      </c>
      <c r="D1831" s="85" t="n">
        <v>122</v>
      </c>
      <c r="E1831" s="85" t="n">
        <v>113</v>
      </c>
      <c r="F1831" s="85" t="n">
        <v>331</v>
      </c>
      <c r="G1831" s="85" t="n">
        <v>328</v>
      </c>
      <c r="H1831" s="86" t="n">
        <v>9.699999999999999</v>
      </c>
      <c r="I1831" s="85" t="n">
        <v>113</v>
      </c>
      <c r="J1831" s="87" t="n">
        <v>384.85</v>
      </c>
      <c r="K1831" s="88" t="n">
        <v>0</v>
      </c>
      <c r="L1831" s="84" t="n"/>
    </row>
    <row r="1832">
      <c r="A1832" s="83" t="n">
        <v>46001</v>
      </c>
      <c r="B1832" s="84" t="inlineStr">
        <is>
          <t>Warehouse A</t>
        </is>
      </c>
      <c r="C1832" s="84" t="inlineStr">
        <is>
          <t>Early</t>
        </is>
      </c>
      <c r="D1832" s="85" t="n">
        <v>211</v>
      </c>
      <c r="E1832" s="85" t="n">
        <v>191</v>
      </c>
      <c r="F1832" s="85" t="n">
        <v>581</v>
      </c>
      <c r="G1832" s="85" t="n">
        <v>575</v>
      </c>
      <c r="H1832" s="86" t="n">
        <v>16.7</v>
      </c>
      <c r="I1832" s="85" t="n">
        <v>233</v>
      </c>
      <c r="J1832" s="87" t="n">
        <v>663.2</v>
      </c>
      <c r="K1832" s="88" t="n">
        <v>0</v>
      </c>
      <c r="L1832" s="84" t="n"/>
    </row>
    <row r="1833">
      <c r="A1833" s="83" t="n">
        <v>46001</v>
      </c>
      <c r="B1833" s="84" t="inlineStr">
        <is>
          <t>Warehouse B</t>
        </is>
      </c>
      <c r="C1833" s="84" t="inlineStr">
        <is>
          <t>Late</t>
        </is>
      </c>
      <c r="D1833" s="85" t="n">
        <v>164</v>
      </c>
      <c r="E1833" s="85" t="n">
        <v>160</v>
      </c>
      <c r="F1833" s="85" t="n">
        <v>402</v>
      </c>
      <c r="G1833" s="85" t="n">
        <v>397</v>
      </c>
      <c r="H1833" s="86" t="n">
        <v>14.1</v>
      </c>
      <c r="I1833" s="85" t="n">
        <v>175</v>
      </c>
      <c r="J1833" s="87" t="n">
        <v>550.75</v>
      </c>
      <c r="K1833" s="88" t="n">
        <v>0</v>
      </c>
      <c r="L1833" s="84" t="n"/>
    </row>
    <row r="1834">
      <c r="A1834" s="83" t="n">
        <v>46001</v>
      </c>
      <c r="B1834" s="84" t="inlineStr">
        <is>
          <t>Production</t>
        </is>
      </c>
      <c r="C1834" s="84" t="inlineStr">
        <is>
          <t>Night</t>
        </is>
      </c>
      <c r="D1834" s="85" t="n">
        <v>120</v>
      </c>
      <c r="E1834" s="85" t="n">
        <v>112</v>
      </c>
      <c r="F1834" s="85" t="n">
        <v>326</v>
      </c>
      <c r="G1834" s="85" t="n">
        <v>325</v>
      </c>
      <c r="H1834" s="86" t="n">
        <v>10.1</v>
      </c>
      <c r="I1834" s="85" t="n">
        <v>110</v>
      </c>
      <c r="J1834" s="87" t="n">
        <v>396.15</v>
      </c>
      <c r="K1834" s="88" t="n">
        <v>0</v>
      </c>
      <c r="L1834" s="84" t="n"/>
    </row>
    <row r="1835">
      <c r="A1835" s="83" t="n">
        <v>46002</v>
      </c>
      <c r="B1835" s="84" t="inlineStr">
        <is>
          <t>Warehouse A</t>
        </is>
      </c>
      <c r="C1835" s="84" t="inlineStr">
        <is>
          <t>Early</t>
        </is>
      </c>
      <c r="D1835" s="85" t="n">
        <v>210</v>
      </c>
      <c r="E1835" s="85" t="n">
        <v>203</v>
      </c>
      <c r="F1835" s="85" t="n">
        <v>529</v>
      </c>
      <c r="G1835" s="85" t="n">
        <v>528</v>
      </c>
      <c r="H1835" s="86" t="n">
        <v>18.7</v>
      </c>
      <c r="I1835" s="85" t="n">
        <v>233</v>
      </c>
      <c r="J1835" s="87" t="n">
        <v>725.55</v>
      </c>
      <c r="K1835" s="88" t="n">
        <v>0</v>
      </c>
      <c r="L1835" s="84" t="n"/>
    </row>
    <row r="1836">
      <c r="A1836" s="83" t="n">
        <v>46002</v>
      </c>
      <c r="B1836" s="84" t="inlineStr">
        <is>
          <t>Warehouse B</t>
        </is>
      </c>
      <c r="C1836" s="84" t="inlineStr">
        <is>
          <t>Late</t>
        </is>
      </c>
      <c r="D1836" s="85" t="n">
        <v>164</v>
      </c>
      <c r="E1836" s="85" t="n">
        <v>157</v>
      </c>
      <c r="F1836" s="85" t="n">
        <v>439</v>
      </c>
      <c r="G1836" s="85" t="n">
        <v>435</v>
      </c>
      <c r="H1836" s="86" t="n">
        <v>13.2</v>
      </c>
      <c r="I1836" s="85" t="n">
        <v>175</v>
      </c>
      <c r="J1836" s="87" t="n">
        <v>522.4</v>
      </c>
      <c r="K1836" s="88" t="n">
        <v>0</v>
      </c>
      <c r="L1836" s="84" t="n"/>
    </row>
    <row r="1837">
      <c r="A1837" s="83" t="n">
        <v>46002</v>
      </c>
      <c r="B1837" s="84" t="inlineStr">
        <is>
          <t>Production</t>
        </is>
      </c>
      <c r="C1837" s="84" t="inlineStr">
        <is>
          <t>Night</t>
        </is>
      </c>
      <c r="D1837" s="85" t="n">
        <v>110</v>
      </c>
      <c r="E1837" s="85" t="n">
        <v>103</v>
      </c>
      <c r="F1837" s="85" t="n">
        <v>294</v>
      </c>
      <c r="G1837" s="85" t="n">
        <v>292</v>
      </c>
      <c r="H1837" s="86" t="n">
        <v>9</v>
      </c>
      <c r="I1837" s="85" t="n">
        <v>110</v>
      </c>
      <c r="J1837" s="87" t="n">
        <v>355</v>
      </c>
      <c r="K1837" s="88" t="n">
        <v>0</v>
      </c>
      <c r="L1837" s="84" t="n"/>
    </row>
    <row r="1838">
      <c r="A1838" s="83" t="n">
        <v>46003</v>
      </c>
      <c r="B1838" s="84" t="inlineStr">
        <is>
          <t>Warehouse A</t>
        </is>
      </c>
      <c r="C1838" s="84" t="inlineStr">
        <is>
          <t>Early</t>
        </is>
      </c>
      <c r="D1838" s="85" t="n">
        <v>251</v>
      </c>
      <c r="E1838" s="85" t="n">
        <v>241</v>
      </c>
      <c r="F1838" s="85" t="n">
        <v>679</v>
      </c>
      <c r="G1838" s="85" t="n">
        <v>668</v>
      </c>
      <c r="H1838" s="86" t="n">
        <v>22.3</v>
      </c>
      <c r="I1838" s="85" t="n">
        <v>243</v>
      </c>
      <c r="J1838" s="87" t="n">
        <v>865.6</v>
      </c>
      <c r="K1838" s="88" t="n">
        <v>0</v>
      </c>
      <c r="L1838" s="84" t="n"/>
    </row>
    <row r="1839">
      <c r="A1839" s="83" t="n">
        <v>46003</v>
      </c>
      <c r="B1839" s="84" t="inlineStr">
        <is>
          <t>Warehouse B</t>
        </is>
      </c>
      <c r="C1839" s="84" t="inlineStr">
        <is>
          <t>Late</t>
        </is>
      </c>
      <c r="D1839" s="85" t="n">
        <v>191</v>
      </c>
      <c r="E1839" s="85" t="n">
        <v>184</v>
      </c>
      <c r="F1839" s="85" t="n">
        <v>527</v>
      </c>
      <c r="G1839" s="85" t="n">
        <v>525</v>
      </c>
      <c r="H1839" s="86" t="n">
        <v>15.4</v>
      </c>
      <c r="I1839" s="85" t="n">
        <v>182</v>
      </c>
      <c r="J1839" s="87" t="n">
        <v>609.25</v>
      </c>
      <c r="K1839" s="88" t="n">
        <v>0</v>
      </c>
      <c r="L1839" s="84" t="n"/>
    </row>
    <row r="1840">
      <c r="A1840" s="83" t="n">
        <v>46003</v>
      </c>
      <c r="B1840" s="84" t="inlineStr">
        <is>
          <t>Production</t>
        </is>
      </c>
      <c r="C1840" s="84" t="inlineStr">
        <is>
          <t>Night</t>
        </is>
      </c>
      <c r="D1840" s="85" t="n">
        <v>113</v>
      </c>
      <c r="E1840" s="85" t="n">
        <v>106</v>
      </c>
      <c r="F1840" s="85" t="n">
        <v>293</v>
      </c>
      <c r="G1840" s="85" t="n">
        <v>290</v>
      </c>
      <c r="H1840" s="86" t="n">
        <v>9.199999999999999</v>
      </c>
      <c r="I1840" s="85" t="n">
        <v>115</v>
      </c>
      <c r="J1840" s="87" t="n">
        <v>363.25</v>
      </c>
      <c r="K1840" s="88" t="n">
        <v>0</v>
      </c>
      <c r="L1840" s="84" t="n"/>
    </row>
    <row r="1841">
      <c r="A1841" s="83" t="n">
        <v>46004</v>
      </c>
      <c r="B1841" s="84" t="inlineStr">
        <is>
          <t>Warehouse A</t>
        </is>
      </c>
      <c r="C1841" s="84" t="inlineStr">
        <is>
          <t>Early</t>
        </is>
      </c>
      <c r="D1841" s="85" t="n">
        <v>159</v>
      </c>
      <c r="E1841" s="85" t="n">
        <v>146</v>
      </c>
      <c r="F1841" s="85" t="n">
        <v>405</v>
      </c>
      <c r="G1841" s="85" t="n">
        <v>399</v>
      </c>
      <c r="H1841" s="86" t="n">
        <v>13.6</v>
      </c>
      <c r="I1841" s="85" t="n">
        <v>168</v>
      </c>
      <c r="J1841" s="87" t="n">
        <v>531.75</v>
      </c>
      <c r="K1841" s="88" t="n">
        <v>0</v>
      </c>
      <c r="L1841" s="84" t="n"/>
    </row>
    <row r="1842">
      <c r="A1842" s="83" t="n">
        <v>46004</v>
      </c>
      <c r="B1842" s="84" t="inlineStr">
        <is>
          <t>Warehouse B</t>
        </is>
      </c>
      <c r="C1842" s="84" t="inlineStr">
        <is>
          <t>Late</t>
        </is>
      </c>
      <c r="D1842" s="85" t="n">
        <v>129</v>
      </c>
      <c r="E1842" s="85" t="n">
        <v>122</v>
      </c>
      <c r="F1842" s="85" t="n">
        <v>343</v>
      </c>
      <c r="G1842" s="85" t="n">
        <v>336</v>
      </c>
      <c r="H1842" s="86" t="n">
        <v>11.4</v>
      </c>
      <c r="I1842" s="85" t="n">
        <v>126</v>
      </c>
      <c r="J1842" s="87" t="n">
        <v>442.95</v>
      </c>
      <c r="K1842" s="88" t="n">
        <v>0</v>
      </c>
      <c r="L1842" s="84" t="n"/>
    </row>
    <row r="1843">
      <c r="A1843" s="83" t="n">
        <v>46004</v>
      </c>
      <c r="B1843" s="84" t="inlineStr">
        <is>
          <t>Production</t>
        </is>
      </c>
      <c r="C1843" s="84" t="inlineStr">
        <is>
          <t>Night</t>
        </is>
      </c>
      <c r="D1843" s="85" t="n">
        <v>75</v>
      </c>
      <c r="E1843" s="85" t="n">
        <v>70</v>
      </c>
      <c r="F1843" s="85" t="n">
        <v>200</v>
      </c>
      <c r="G1843" s="85" t="n">
        <v>198</v>
      </c>
      <c r="H1843" s="86" t="n">
        <v>6.4</v>
      </c>
      <c r="I1843" s="85" t="n">
        <v>79</v>
      </c>
      <c r="J1843" s="87" t="n">
        <v>250.35</v>
      </c>
      <c r="K1843" s="88" t="n">
        <v>0</v>
      </c>
      <c r="L1843" s="84" t="n"/>
    </row>
    <row r="1844">
      <c r="A1844" s="83" t="n">
        <v>46006</v>
      </c>
      <c r="B1844" s="84" t="inlineStr">
        <is>
          <t>Warehouse A</t>
        </is>
      </c>
      <c r="C1844" s="84" t="inlineStr">
        <is>
          <t>Early</t>
        </is>
      </c>
      <c r="D1844" s="85" t="n">
        <v>246</v>
      </c>
      <c r="E1844" s="85" t="n">
        <v>233</v>
      </c>
      <c r="F1844" s="85" t="n">
        <v>685</v>
      </c>
      <c r="G1844" s="85" t="n">
        <v>677</v>
      </c>
      <c r="H1844" s="86" t="n">
        <v>20.9</v>
      </c>
      <c r="I1844" s="85" t="n">
        <v>252</v>
      </c>
      <c r="J1844" s="87" t="n">
        <v>818.25</v>
      </c>
      <c r="K1844" s="88" t="n">
        <v>0</v>
      </c>
      <c r="L1844" s="84" t="n"/>
    </row>
    <row r="1845">
      <c r="A1845" s="83" t="n">
        <v>46006</v>
      </c>
      <c r="B1845" s="84" t="inlineStr">
        <is>
          <t>Warehouse B</t>
        </is>
      </c>
      <c r="C1845" s="84" t="inlineStr">
        <is>
          <t>Late</t>
        </is>
      </c>
      <c r="D1845" s="85" t="n">
        <v>196</v>
      </c>
      <c r="E1845" s="85" t="n">
        <v>187</v>
      </c>
      <c r="F1845" s="85" t="n">
        <v>477</v>
      </c>
      <c r="G1845" s="85" t="n">
        <v>470</v>
      </c>
      <c r="H1845" s="86" t="n">
        <v>16.1</v>
      </c>
      <c r="I1845" s="85" t="n">
        <v>189</v>
      </c>
      <c r="J1845" s="87" t="n">
        <v>634.55</v>
      </c>
      <c r="K1845" s="88" t="n">
        <v>0</v>
      </c>
      <c r="L1845" s="84" t="n"/>
    </row>
    <row r="1846">
      <c r="A1846" s="83" t="n">
        <v>46006</v>
      </c>
      <c r="B1846" s="84" t="inlineStr">
        <is>
          <t>Production</t>
        </is>
      </c>
      <c r="C1846" s="84" t="inlineStr">
        <is>
          <t>Night</t>
        </is>
      </c>
      <c r="D1846" s="85" t="n">
        <v>128</v>
      </c>
      <c r="E1846" s="85" t="n">
        <v>121</v>
      </c>
      <c r="F1846" s="85" t="n">
        <v>324</v>
      </c>
      <c r="G1846" s="85" t="n">
        <v>320</v>
      </c>
      <c r="H1846" s="86" t="n">
        <v>10.6</v>
      </c>
      <c r="I1846" s="85" t="n">
        <v>119</v>
      </c>
      <c r="J1846" s="87" t="n">
        <v>417.1</v>
      </c>
      <c r="K1846" s="88" t="n">
        <v>0</v>
      </c>
      <c r="L1846" s="84" t="n"/>
    </row>
    <row r="1847">
      <c r="A1847" s="83" t="n">
        <v>46007</v>
      </c>
      <c r="B1847" s="84" t="inlineStr">
        <is>
          <t>Warehouse A</t>
        </is>
      </c>
      <c r="C1847" s="84" t="inlineStr">
        <is>
          <t>Early</t>
        </is>
      </c>
      <c r="D1847" s="85" t="n">
        <v>238</v>
      </c>
      <c r="E1847" s="85" t="n">
        <v>214</v>
      </c>
      <c r="F1847" s="85" t="n">
        <v>609</v>
      </c>
      <c r="G1847" s="85" t="n">
        <v>604</v>
      </c>
      <c r="H1847" s="86" t="n">
        <v>19.3</v>
      </c>
      <c r="I1847" s="85" t="n">
        <v>240</v>
      </c>
      <c r="J1847" s="87" t="n">
        <v>762.65</v>
      </c>
      <c r="K1847" s="88" t="n">
        <v>0</v>
      </c>
      <c r="L1847" s="84" t="n"/>
    </row>
    <row r="1848">
      <c r="A1848" s="83" t="n">
        <v>46007</v>
      </c>
      <c r="B1848" s="84" t="inlineStr">
        <is>
          <t>Warehouse B</t>
        </is>
      </c>
      <c r="C1848" s="84" t="inlineStr">
        <is>
          <t>Late</t>
        </is>
      </c>
      <c r="D1848" s="85" t="n">
        <v>172</v>
      </c>
      <c r="E1848" s="85" t="n">
        <v>160</v>
      </c>
      <c r="F1848" s="85" t="n">
        <v>468</v>
      </c>
      <c r="G1848" s="85" t="n">
        <v>461</v>
      </c>
      <c r="H1848" s="86" t="n">
        <v>14.5</v>
      </c>
      <c r="I1848" s="85" t="n">
        <v>180</v>
      </c>
      <c r="J1848" s="87" t="n">
        <v>568.55</v>
      </c>
      <c r="K1848" s="88" t="n">
        <v>0</v>
      </c>
      <c r="L1848" s="84" t="n"/>
    </row>
    <row r="1849">
      <c r="A1849" s="83" t="n">
        <v>46007</v>
      </c>
      <c r="B1849" s="84" t="inlineStr">
        <is>
          <t>Production</t>
        </is>
      </c>
      <c r="C1849" s="84" t="inlineStr">
        <is>
          <t>Night</t>
        </is>
      </c>
      <c r="D1849" s="85" t="n">
        <v>113</v>
      </c>
      <c r="E1849" s="85" t="n">
        <v>105</v>
      </c>
      <c r="F1849" s="85" t="n">
        <v>288</v>
      </c>
      <c r="G1849" s="85" t="n">
        <v>287</v>
      </c>
      <c r="H1849" s="86" t="n">
        <v>9.1</v>
      </c>
      <c r="I1849" s="85" t="n">
        <v>113</v>
      </c>
      <c r="J1849" s="87" t="n">
        <v>360.1</v>
      </c>
      <c r="K1849" s="88" t="n">
        <v>0</v>
      </c>
      <c r="L1849" s="84" t="n"/>
    </row>
    <row r="1850">
      <c r="A1850" s="83" t="n">
        <v>46008</v>
      </c>
      <c r="B1850" s="84" t="inlineStr">
        <is>
          <t>Warehouse A</t>
        </is>
      </c>
      <c r="C1850" s="84" t="inlineStr">
        <is>
          <t>Early</t>
        </is>
      </c>
      <c r="D1850" s="85" t="n">
        <v>235</v>
      </c>
      <c r="E1850" s="85" t="n">
        <v>217</v>
      </c>
      <c r="F1850" s="85" t="n">
        <v>578</v>
      </c>
      <c r="G1850" s="85" t="n">
        <v>575</v>
      </c>
      <c r="H1850" s="86" t="n">
        <v>20.2</v>
      </c>
      <c r="I1850" s="85" t="n">
        <v>233</v>
      </c>
      <c r="J1850" s="87" t="n">
        <v>789.05</v>
      </c>
      <c r="K1850" s="88" t="n">
        <v>0</v>
      </c>
      <c r="L1850" s="84" t="n"/>
    </row>
    <row r="1851">
      <c r="A1851" s="83" t="n">
        <v>46008</v>
      </c>
      <c r="B1851" s="84" t="inlineStr">
        <is>
          <t>Warehouse B</t>
        </is>
      </c>
      <c r="C1851" s="84" t="inlineStr">
        <is>
          <t>Late</t>
        </is>
      </c>
      <c r="D1851" s="85" t="n">
        <v>178</v>
      </c>
      <c r="E1851" s="85" t="n">
        <v>170</v>
      </c>
      <c r="F1851" s="85" t="n">
        <v>479</v>
      </c>
      <c r="G1851" s="85" t="n">
        <v>478</v>
      </c>
      <c r="H1851" s="86" t="n">
        <v>15</v>
      </c>
      <c r="I1851" s="85" t="n">
        <v>175</v>
      </c>
      <c r="J1851" s="87" t="n">
        <v>588.2</v>
      </c>
      <c r="K1851" s="88" t="n">
        <v>0</v>
      </c>
      <c r="L1851" s="84" t="n"/>
    </row>
    <row r="1852">
      <c r="A1852" s="83" t="n">
        <v>46008</v>
      </c>
      <c r="B1852" s="84" t="inlineStr">
        <is>
          <t>Production</t>
        </is>
      </c>
      <c r="C1852" s="84" t="inlineStr">
        <is>
          <t>Night</t>
        </is>
      </c>
      <c r="D1852" s="85" t="n">
        <v>105</v>
      </c>
      <c r="E1852" s="85" t="n">
        <v>101</v>
      </c>
      <c r="F1852" s="85" t="n">
        <v>267</v>
      </c>
      <c r="G1852" s="85" t="n">
        <v>265</v>
      </c>
      <c r="H1852" s="86" t="n">
        <v>8.4</v>
      </c>
      <c r="I1852" s="85" t="n">
        <v>110</v>
      </c>
      <c r="J1852" s="87" t="n">
        <v>332.85</v>
      </c>
      <c r="K1852" s="88" t="n">
        <v>0</v>
      </c>
      <c r="L1852" s="84" t="n"/>
    </row>
    <row r="1853">
      <c r="A1853" s="83" t="n">
        <v>46009</v>
      </c>
      <c r="B1853" s="84" t="inlineStr">
        <is>
          <t>Warehouse A</t>
        </is>
      </c>
      <c r="C1853" s="84" t="inlineStr">
        <is>
          <t>Early</t>
        </is>
      </c>
      <c r="D1853" s="85" t="n">
        <v>222</v>
      </c>
      <c r="E1853" s="85" t="n">
        <v>208</v>
      </c>
      <c r="F1853" s="85" t="n">
        <v>606</v>
      </c>
      <c r="G1853" s="85" t="n">
        <v>602</v>
      </c>
      <c r="H1853" s="86" t="n">
        <v>18.5</v>
      </c>
      <c r="I1853" s="85" t="n">
        <v>233</v>
      </c>
      <c r="J1853" s="87" t="n">
        <v>727.05</v>
      </c>
      <c r="K1853" s="88" t="n">
        <v>0</v>
      </c>
      <c r="L1853" s="84" t="n"/>
    </row>
    <row r="1854">
      <c r="A1854" s="83" t="n">
        <v>46009</v>
      </c>
      <c r="B1854" s="84" t="inlineStr">
        <is>
          <t>Warehouse B</t>
        </is>
      </c>
      <c r="C1854" s="84" t="inlineStr">
        <is>
          <t>Late</t>
        </is>
      </c>
      <c r="D1854" s="85" t="n">
        <v>170</v>
      </c>
      <c r="E1854" s="85" t="n">
        <v>163</v>
      </c>
      <c r="F1854" s="85" t="n">
        <v>451</v>
      </c>
      <c r="G1854" s="85" t="n">
        <v>447</v>
      </c>
      <c r="H1854" s="86" t="n">
        <v>14.1</v>
      </c>
      <c r="I1854" s="85" t="n">
        <v>175</v>
      </c>
      <c r="J1854" s="87" t="n">
        <v>554.65</v>
      </c>
      <c r="K1854" s="88" t="n">
        <v>0</v>
      </c>
      <c r="L1854" s="84" t="n"/>
    </row>
    <row r="1855">
      <c r="A1855" s="83" t="n">
        <v>46009</v>
      </c>
      <c r="B1855" s="84" t="inlineStr">
        <is>
          <t>Production</t>
        </is>
      </c>
      <c r="C1855" s="84" t="inlineStr">
        <is>
          <t>Night</t>
        </is>
      </c>
      <c r="D1855" s="85" t="n">
        <v>100</v>
      </c>
      <c r="E1855" s="85" t="n">
        <v>94</v>
      </c>
      <c r="F1855" s="85" t="n">
        <v>243</v>
      </c>
      <c r="G1855" s="85" t="n">
        <v>240</v>
      </c>
      <c r="H1855" s="86" t="n">
        <v>8.9</v>
      </c>
      <c r="I1855" s="85" t="n">
        <v>110</v>
      </c>
      <c r="J1855" s="87" t="n">
        <v>345.35</v>
      </c>
      <c r="K1855" s="88" t="n">
        <v>0</v>
      </c>
      <c r="L1855" s="84" t="n"/>
    </row>
    <row r="1856">
      <c r="A1856" s="83" t="n">
        <v>46010</v>
      </c>
      <c r="B1856" s="84" t="inlineStr">
        <is>
          <t>Warehouse A</t>
        </is>
      </c>
      <c r="C1856" s="84" t="inlineStr">
        <is>
          <t>Early</t>
        </is>
      </c>
      <c r="D1856" s="85" t="n">
        <v>249</v>
      </c>
      <c r="E1856" s="85" t="n">
        <v>232</v>
      </c>
      <c r="F1856" s="85" t="n">
        <v>694</v>
      </c>
      <c r="G1856" s="85" t="n">
        <v>688</v>
      </c>
      <c r="H1856" s="86" t="n">
        <v>20.4</v>
      </c>
      <c r="I1856" s="85" t="n">
        <v>243</v>
      </c>
      <c r="J1856" s="87" t="n">
        <v>804.45</v>
      </c>
      <c r="K1856" s="88" t="n">
        <v>0</v>
      </c>
      <c r="L1856" s="84" t="n"/>
    </row>
    <row r="1857">
      <c r="A1857" s="83" t="n">
        <v>46010</v>
      </c>
      <c r="B1857" s="84" t="inlineStr">
        <is>
          <t>Warehouse B</t>
        </is>
      </c>
      <c r="C1857" s="84" t="inlineStr">
        <is>
          <t>Late</t>
        </is>
      </c>
      <c r="D1857" s="85" t="n">
        <v>194</v>
      </c>
      <c r="E1857" s="85" t="n">
        <v>186</v>
      </c>
      <c r="F1857" s="85" t="n">
        <v>506</v>
      </c>
      <c r="G1857" s="85" t="n">
        <v>497</v>
      </c>
      <c r="H1857" s="86" t="n">
        <v>16.4</v>
      </c>
      <c r="I1857" s="85" t="n">
        <v>182</v>
      </c>
      <c r="J1857" s="87" t="n">
        <v>642.7</v>
      </c>
      <c r="K1857" s="88" t="n">
        <v>0</v>
      </c>
      <c r="L1857" s="84" t="n"/>
    </row>
    <row r="1858">
      <c r="A1858" s="83" t="n">
        <v>46010</v>
      </c>
      <c r="B1858" s="84" t="inlineStr">
        <is>
          <t>Production</t>
        </is>
      </c>
      <c r="C1858" s="84" t="inlineStr">
        <is>
          <t>Night</t>
        </is>
      </c>
      <c r="D1858" s="85" t="n">
        <v>112</v>
      </c>
      <c r="E1858" s="85" t="n">
        <v>109</v>
      </c>
      <c r="F1858" s="85" t="n">
        <v>297</v>
      </c>
      <c r="G1858" s="85" t="n">
        <v>297</v>
      </c>
      <c r="H1858" s="86" t="n">
        <v>8.9</v>
      </c>
      <c r="I1858" s="85" t="n">
        <v>115</v>
      </c>
      <c r="J1858" s="87" t="n">
        <v>353.15</v>
      </c>
      <c r="K1858" s="88" t="n">
        <v>0</v>
      </c>
      <c r="L1858" s="84" t="n"/>
    </row>
    <row r="1859">
      <c r="A1859" s="83" t="n">
        <v>46011</v>
      </c>
      <c r="B1859" s="84" t="inlineStr">
        <is>
          <t>Warehouse A</t>
        </is>
      </c>
      <c r="C1859" s="84" t="inlineStr">
        <is>
          <t>Early</t>
        </is>
      </c>
      <c r="D1859" s="85" t="n">
        <v>184</v>
      </c>
      <c r="E1859" s="85" t="n">
        <v>181</v>
      </c>
      <c r="F1859" s="85" t="n">
        <v>497</v>
      </c>
      <c r="G1859" s="85" t="n">
        <v>495</v>
      </c>
      <c r="H1859" s="86" t="n">
        <v>15.6</v>
      </c>
      <c r="I1859" s="85" t="n">
        <v>168</v>
      </c>
      <c r="J1859" s="87" t="n">
        <v>611</v>
      </c>
      <c r="K1859" s="88" t="n">
        <v>1</v>
      </c>
      <c r="L1859" s="84" t="n"/>
    </row>
    <row r="1860">
      <c r="A1860" s="83" t="n">
        <v>46011</v>
      </c>
      <c r="B1860" s="84" t="inlineStr">
        <is>
          <t>Warehouse B</t>
        </is>
      </c>
      <c r="C1860" s="84" t="inlineStr">
        <is>
          <t>Late</t>
        </is>
      </c>
      <c r="D1860" s="85" t="n">
        <v>137</v>
      </c>
      <c r="E1860" s="85" t="n">
        <v>129</v>
      </c>
      <c r="F1860" s="85" t="n">
        <v>377</v>
      </c>
      <c r="G1860" s="85" t="n">
        <v>376</v>
      </c>
      <c r="H1860" s="86" t="n">
        <v>11</v>
      </c>
      <c r="I1860" s="85" t="n">
        <v>126</v>
      </c>
      <c r="J1860" s="87" t="n">
        <v>435.55</v>
      </c>
      <c r="K1860" s="88" t="n">
        <v>0</v>
      </c>
      <c r="L1860" s="84" t="n"/>
    </row>
    <row r="1861">
      <c r="A1861" s="83" t="n">
        <v>46011</v>
      </c>
      <c r="B1861" s="84" t="inlineStr">
        <is>
          <t>Production</t>
        </is>
      </c>
      <c r="C1861" s="84" t="inlineStr">
        <is>
          <t>Night</t>
        </is>
      </c>
      <c r="D1861" s="85" t="n">
        <v>73</v>
      </c>
      <c r="E1861" s="85" t="n">
        <v>69</v>
      </c>
      <c r="F1861" s="85" t="n">
        <v>184</v>
      </c>
      <c r="G1861" s="85" t="n">
        <v>183</v>
      </c>
      <c r="H1861" s="86" t="n">
        <v>6.1</v>
      </c>
      <c r="I1861" s="85" t="n">
        <v>79</v>
      </c>
      <c r="J1861" s="87" t="n">
        <v>239.6</v>
      </c>
      <c r="K1861" s="88" t="n">
        <v>0</v>
      </c>
      <c r="L1861" s="84" t="n"/>
    </row>
    <row r="1862">
      <c r="A1862" s="83" t="n">
        <v>46013</v>
      </c>
      <c r="B1862" s="84" t="inlineStr">
        <is>
          <t>Warehouse A</t>
        </is>
      </c>
      <c r="C1862" s="84" t="inlineStr">
        <is>
          <t>Early</t>
        </is>
      </c>
      <c r="D1862" s="85" t="n">
        <v>239</v>
      </c>
      <c r="E1862" s="85" t="n">
        <v>227</v>
      </c>
      <c r="F1862" s="85" t="n">
        <v>619</v>
      </c>
      <c r="G1862" s="85" t="n">
        <v>610</v>
      </c>
      <c r="H1862" s="86" t="n">
        <v>19.4</v>
      </c>
      <c r="I1862" s="85" t="n">
        <v>252</v>
      </c>
      <c r="J1862" s="87" t="n">
        <v>766.45</v>
      </c>
      <c r="K1862" s="88" t="n">
        <v>0</v>
      </c>
      <c r="L1862" s="84" t="n"/>
    </row>
    <row r="1863">
      <c r="A1863" s="83" t="n">
        <v>46013</v>
      </c>
      <c r="B1863" s="84" t="inlineStr">
        <is>
          <t>Warehouse B</t>
        </is>
      </c>
      <c r="C1863" s="84" t="inlineStr">
        <is>
          <t>Late</t>
        </is>
      </c>
      <c r="D1863" s="85" t="n">
        <v>198</v>
      </c>
      <c r="E1863" s="85" t="n">
        <v>188</v>
      </c>
      <c r="F1863" s="85" t="n">
        <v>528</v>
      </c>
      <c r="G1863" s="85" t="n">
        <v>521</v>
      </c>
      <c r="H1863" s="86" t="n">
        <v>16.4</v>
      </c>
      <c r="I1863" s="85" t="n">
        <v>189</v>
      </c>
      <c r="J1863" s="87" t="n">
        <v>645.3</v>
      </c>
      <c r="K1863" s="88" t="n">
        <v>0</v>
      </c>
      <c r="L1863" s="84" t="n"/>
    </row>
    <row r="1864">
      <c r="A1864" s="83" t="n">
        <v>46013</v>
      </c>
      <c r="B1864" s="84" t="inlineStr">
        <is>
          <t>Production</t>
        </is>
      </c>
      <c r="C1864" s="84" t="inlineStr">
        <is>
          <t>Night</t>
        </is>
      </c>
      <c r="D1864" s="85" t="n">
        <v>123</v>
      </c>
      <c r="E1864" s="85" t="n">
        <v>116</v>
      </c>
      <c r="F1864" s="85" t="n">
        <v>296</v>
      </c>
      <c r="G1864" s="85" t="n">
        <v>295</v>
      </c>
      <c r="H1864" s="86" t="n">
        <v>10.4</v>
      </c>
      <c r="I1864" s="85" t="n">
        <v>119</v>
      </c>
      <c r="J1864" s="87" t="n">
        <v>407.55</v>
      </c>
      <c r="K1864" s="88" t="n">
        <v>0</v>
      </c>
      <c r="L1864" s="84" t="n"/>
    </row>
    <row r="1865">
      <c r="A1865" s="83" t="n">
        <v>46014</v>
      </c>
      <c r="B1865" s="84" t="inlineStr">
        <is>
          <t>Warehouse A</t>
        </is>
      </c>
      <c r="C1865" s="84" t="inlineStr">
        <is>
          <t>Early</t>
        </is>
      </c>
      <c r="D1865" s="85" t="n">
        <v>229</v>
      </c>
      <c r="E1865" s="85" t="n">
        <v>207</v>
      </c>
      <c r="F1865" s="85" t="n">
        <v>579</v>
      </c>
      <c r="G1865" s="85" t="n">
        <v>569</v>
      </c>
      <c r="H1865" s="86" t="n">
        <v>20</v>
      </c>
      <c r="I1865" s="85" t="n">
        <v>241</v>
      </c>
      <c r="J1865" s="87" t="n">
        <v>778.85</v>
      </c>
      <c r="K1865" s="88" t="n">
        <v>1</v>
      </c>
      <c r="L1865" s="84" t="n"/>
    </row>
    <row r="1866">
      <c r="A1866" s="83" t="n">
        <v>46014</v>
      </c>
      <c r="B1866" s="84" t="inlineStr">
        <is>
          <t>Warehouse B</t>
        </is>
      </c>
      <c r="C1866" s="84" t="inlineStr">
        <is>
          <t>Late</t>
        </is>
      </c>
      <c r="D1866" s="85" t="n">
        <v>174</v>
      </c>
      <c r="E1866" s="85" t="n">
        <v>167</v>
      </c>
      <c r="F1866" s="85" t="n">
        <v>467</v>
      </c>
      <c r="G1866" s="85" t="n">
        <v>463</v>
      </c>
      <c r="H1866" s="86" t="n">
        <v>14</v>
      </c>
      <c r="I1866" s="85" t="n">
        <v>180</v>
      </c>
      <c r="J1866" s="87" t="n">
        <v>554.1</v>
      </c>
      <c r="K1866" s="88" t="n">
        <v>0</v>
      </c>
      <c r="L1866" s="84" t="n"/>
    </row>
    <row r="1867">
      <c r="A1867" s="83" t="n">
        <v>46014</v>
      </c>
      <c r="B1867" s="84" t="inlineStr">
        <is>
          <t>Production</t>
        </is>
      </c>
      <c r="C1867" s="84" t="inlineStr">
        <is>
          <t>Night</t>
        </is>
      </c>
      <c r="D1867" s="85" t="n">
        <v>117</v>
      </c>
      <c r="E1867" s="85" t="n">
        <v>110</v>
      </c>
      <c r="F1867" s="85" t="n">
        <v>324</v>
      </c>
      <c r="G1867" s="85" t="n">
        <v>322</v>
      </c>
      <c r="H1867" s="86" t="n">
        <v>10.5</v>
      </c>
      <c r="I1867" s="85" t="n">
        <v>114</v>
      </c>
      <c r="J1867" s="87" t="n">
        <v>406.8</v>
      </c>
      <c r="K1867" s="88" t="n">
        <v>0</v>
      </c>
      <c r="L1867" s="84" t="n"/>
    </row>
    <row r="1868">
      <c r="A1868" s="83" t="n">
        <v>46015</v>
      </c>
      <c r="B1868" s="84" t="inlineStr">
        <is>
          <t>Warehouse A</t>
        </is>
      </c>
      <c r="C1868" s="84" t="inlineStr">
        <is>
          <t>Early</t>
        </is>
      </c>
      <c r="D1868" s="85" t="n">
        <v>226</v>
      </c>
      <c r="E1868" s="85" t="n">
        <v>209</v>
      </c>
      <c r="F1868" s="85" t="n">
        <v>610</v>
      </c>
      <c r="G1868" s="85" t="n">
        <v>605</v>
      </c>
      <c r="H1868" s="86" t="n">
        <v>19.7</v>
      </c>
      <c r="I1868" s="85" t="n">
        <v>234</v>
      </c>
      <c r="J1868" s="87" t="n">
        <v>767.45</v>
      </c>
      <c r="K1868" s="88" t="n">
        <v>0</v>
      </c>
      <c r="L1868" s="84" t="n"/>
    </row>
    <row r="1869">
      <c r="A1869" s="83" t="n">
        <v>46015</v>
      </c>
      <c r="B1869" s="84" t="inlineStr">
        <is>
          <t>Warehouse B</t>
        </is>
      </c>
      <c r="C1869" s="84" t="inlineStr">
        <is>
          <t>Late</t>
        </is>
      </c>
      <c r="D1869" s="85" t="n">
        <v>181</v>
      </c>
      <c r="E1869" s="85" t="n">
        <v>171</v>
      </c>
      <c r="F1869" s="85" t="n">
        <v>496</v>
      </c>
      <c r="G1869" s="85" t="n">
        <v>492</v>
      </c>
      <c r="H1869" s="86" t="n">
        <v>14.3</v>
      </c>
      <c r="I1869" s="85" t="n">
        <v>175</v>
      </c>
      <c r="J1869" s="87" t="n">
        <v>568.1</v>
      </c>
      <c r="K1869" s="88" t="n">
        <v>0</v>
      </c>
      <c r="L1869" s="84" t="n"/>
    </row>
    <row r="1870">
      <c r="A1870" s="83" t="n">
        <v>46015</v>
      </c>
      <c r="B1870" s="84" t="inlineStr">
        <is>
          <t>Production</t>
        </is>
      </c>
      <c r="C1870" s="84" t="inlineStr">
        <is>
          <t>Night</t>
        </is>
      </c>
      <c r="D1870" s="85" t="n">
        <v>112</v>
      </c>
      <c r="E1870" s="85" t="n">
        <v>105</v>
      </c>
      <c r="F1870" s="85" t="n">
        <v>313</v>
      </c>
      <c r="G1870" s="85" t="n">
        <v>311</v>
      </c>
      <c r="H1870" s="86" t="n">
        <v>9.6</v>
      </c>
      <c r="I1870" s="85" t="n">
        <v>110</v>
      </c>
      <c r="J1870" s="87" t="n">
        <v>375.2</v>
      </c>
      <c r="K1870" s="88" t="n">
        <v>0</v>
      </c>
      <c r="L1870" s="84" t="n"/>
    </row>
    <row r="1871">
      <c r="A1871" s="83" t="n">
        <v>46016</v>
      </c>
      <c r="B1871" s="84" t="inlineStr">
        <is>
          <t>Warehouse A</t>
        </is>
      </c>
      <c r="C1871" s="84" t="inlineStr">
        <is>
          <t>Early</t>
        </is>
      </c>
      <c r="D1871" s="85" t="n">
        <v>225</v>
      </c>
      <c r="E1871" s="85" t="n">
        <v>212</v>
      </c>
      <c r="F1871" s="85" t="n">
        <v>596</v>
      </c>
      <c r="G1871" s="85" t="n">
        <v>589</v>
      </c>
      <c r="H1871" s="86" t="n">
        <v>19.8</v>
      </c>
      <c r="I1871" s="85" t="n">
        <v>234</v>
      </c>
      <c r="J1871" s="87" t="n">
        <v>769.95</v>
      </c>
      <c r="K1871" s="88" t="n">
        <v>0</v>
      </c>
      <c r="L1871" s="84" t="n"/>
    </row>
    <row r="1872">
      <c r="A1872" s="83" t="n">
        <v>46016</v>
      </c>
      <c r="B1872" s="84" t="inlineStr">
        <is>
          <t>Warehouse B</t>
        </is>
      </c>
      <c r="C1872" s="84" t="inlineStr">
        <is>
          <t>Late</t>
        </is>
      </c>
      <c r="D1872" s="85" t="n">
        <v>173</v>
      </c>
      <c r="E1872" s="85" t="n">
        <v>164</v>
      </c>
      <c r="F1872" s="85" t="n">
        <v>483</v>
      </c>
      <c r="G1872" s="85" t="n">
        <v>478</v>
      </c>
      <c r="H1872" s="86" t="n">
        <v>14.4</v>
      </c>
      <c r="I1872" s="85" t="n">
        <v>175</v>
      </c>
      <c r="J1872" s="87" t="n">
        <v>566.05</v>
      </c>
      <c r="K1872" s="88" t="n">
        <v>0</v>
      </c>
      <c r="L1872" s="84" t="n"/>
    </row>
    <row r="1873">
      <c r="A1873" s="83" t="n">
        <v>46016</v>
      </c>
      <c r="B1873" s="84" t="inlineStr">
        <is>
          <t>Production</t>
        </is>
      </c>
      <c r="C1873" s="84" t="inlineStr">
        <is>
          <t>Night</t>
        </is>
      </c>
      <c r="D1873" s="85" t="n">
        <v>104</v>
      </c>
      <c r="E1873" s="85" t="n">
        <v>99</v>
      </c>
      <c r="F1873" s="85" t="n">
        <v>275</v>
      </c>
      <c r="G1873" s="85" t="n">
        <v>272</v>
      </c>
      <c r="H1873" s="86" t="n">
        <v>8.300000000000001</v>
      </c>
      <c r="I1873" s="85" t="n">
        <v>110</v>
      </c>
      <c r="J1873" s="87" t="n">
        <v>329.05</v>
      </c>
      <c r="K1873" s="88" t="n">
        <v>0</v>
      </c>
      <c r="L1873" s="84" t="n"/>
    </row>
    <row r="1874">
      <c r="A1874" s="83" t="n">
        <v>46017</v>
      </c>
      <c r="B1874" s="84" t="inlineStr">
        <is>
          <t>Warehouse A</t>
        </is>
      </c>
      <c r="C1874" s="84" t="inlineStr">
        <is>
          <t>Early</t>
        </is>
      </c>
      <c r="D1874" s="85" t="n">
        <v>229</v>
      </c>
      <c r="E1874" s="85" t="n">
        <v>222</v>
      </c>
      <c r="F1874" s="85" t="n">
        <v>566</v>
      </c>
      <c r="G1874" s="85" t="n">
        <v>560</v>
      </c>
      <c r="H1874" s="86" t="n">
        <v>20.1</v>
      </c>
      <c r="I1874" s="85" t="n">
        <v>243</v>
      </c>
      <c r="J1874" s="87" t="n">
        <v>782</v>
      </c>
      <c r="K1874" s="88" t="n">
        <v>0</v>
      </c>
      <c r="L1874" s="84" t="n"/>
    </row>
    <row r="1875">
      <c r="A1875" s="83" t="n">
        <v>46017</v>
      </c>
      <c r="B1875" s="84" t="inlineStr">
        <is>
          <t>Warehouse B</t>
        </is>
      </c>
      <c r="C1875" s="84" t="inlineStr">
        <is>
          <t>Late</t>
        </is>
      </c>
      <c r="D1875" s="85" t="n">
        <v>191</v>
      </c>
      <c r="E1875" s="85" t="n">
        <v>178</v>
      </c>
      <c r="F1875" s="85" t="n">
        <v>516</v>
      </c>
      <c r="G1875" s="85" t="n">
        <v>512</v>
      </c>
      <c r="H1875" s="86" t="n">
        <v>16.2</v>
      </c>
      <c r="I1875" s="85" t="n">
        <v>182</v>
      </c>
      <c r="J1875" s="87" t="n">
        <v>634.45</v>
      </c>
      <c r="K1875" s="88" t="n">
        <v>0</v>
      </c>
      <c r="L1875" s="84" t="n"/>
    </row>
    <row r="1876">
      <c r="A1876" s="83" t="n">
        <v>46017</v>
      </c>
      <c r="B1876" s="84" t="inlineStr">
        <is>
          <t>Production</t>
        </is>
      </c>
      <c r="C1876" s="84" t="inlineStr">
        <is>
          <t>Night</t>
        </is>
      </c>
      <c r="D1876" s="85" t="n">
        <v>111</v>
      </c>
      <c r="E1876" s="85" t="n">
        <v>104</v>
      </c>
      <c r="F1876" s="85" t="n">
        <v>306</v>
      </c>
      <c r="G1876" s="85" t="n">
        <v>303</v>
      </c>
      <c r="H1876" s="86" t="n">
        <v>8.800000000000001</v>
      </c>
      <c r="I1876" s="85" t="n">
        <v>115</v>
      </c>
      <c r="J1876" s="87" t="n">
        <v>349.35</v>
      </c>
      <c r="K1876" s="88" t="n">
        <v>0</v>
      </c>
      <c r="L1876" s="84" t="n"/>
    </row>
    <row r="1877">
      <c r="A1877" s="83" t="n">
        <v>46018</v>
      </c>
      <c r="B1877" s="84" t="inlineStr">
        <is>
          <t>Warehouse A</t>
        </is>
      </c>
      <c r="C1877" s="84" t="inlineStr">
        <is>
          <t>Early</t>
        </is>
      </c>
      <c r="D1877" s="85" t="n">
        <v>162</v>
      </c>
      <c r="E1877" s="85" t="n">
        <v>150</v>
      </c>
      <c r="F1877" s="85" t="n">
        <v>444</v>
      </c>
      <c r="G1877" s="85" t="n">
        <v>439</v>
      </c>
      <c r="H1877" s="86" t="n">
        <v>13.6</v>
      </c>
      <c r="I1877" s="85" t="n">
        <v>168</v>
      </c>
      <c r="J1877" s="87" t="n">
        <v>533.7</v>
      </c>
      <c r="K1877" s="88" t="n">
        <v>0</v>
      </c>
      <c r="L1877" s="84" t="n"/>
    </row>
    <row r="1878">
      <c r="A1878" s="83" t="n">
        <v>46018</v>
      </c>
      <c r="B1878" s="84" t="inlineStr">
        <is>
          <t>Warehouse B</t>
        </is>
      </c>
      <c r="C1878" s="84" t="inlineStr">
        <is>
          <t>Late</t>
        </is>
      </c>
      <c r="D1878" s="85" t="n">
        <v>134</v>
      </c>
      <c r="E1878" s="85" t="n">
        <v>121</v>
      </c>
      <c r="F1878" s="85" t="n">
        <v>331</v>
      </c>
      <c r="G1878" s="85" t="n">
        <v>329</v>
      </c>
      <c r="H1878" s="86" t="n">
        <v>11.6</v>
      </c>
      <c r="I1878" s="85" t="n">
        <v>126</v>
      </c>
      <c r="J1878" s="87" t="n">
        <v>452.5</v>
      </c>
      <c r="K1878" s="88" t="n">
        <v>0</v>
      </c>
      <c r="L1878" s="84" t="n"/>
    </row>
    <row r="1879">
      <c r="A1879" s="83" t="n">
        <v>46018</v>
      </c>
      <c r="B1879" s="84" t="inlineStr">
        <is>
          <t>Production</t>
        </is>
      </c>
      <c r="C1879" s="84" t="inlineStr">
        <is>
          <t>Night</t>
        </is>
      </c>
      <c r="D1879" s="85" t="n">
        <v>77</v>
      </c>
      <c r="E1879" s="85" t="n">
        <v>72</v>
      </c>
      <c r="F1879" s="85" t="n">
        <v>213</v>
      </c>
      <c r="G1879" s="85" t="n">
        <v>211</v>
      </c>
      <c r="H1879" s="86" t="n">
        <v>6.6</v>
      </c>
      <c r="I1879" s="85" t="n">
        <v>79</v>
      </c>
      <c r="J1879" s="87" t="n">
        <v>257.95</v>
      </c>
      <c r="K1879" s="88" t="n">
        <v>0</v>
      </c>
      <c r="L1879" s="84" t="n"/>
    </row>
    <row r="1880">
      <c r="A1880" s="83" t="n">
        <v>46020</v>
      </c>
      <c r="B1880" s="84" t="inlineStr">
        <is>
          <t>Warehouse A</t>
        </is>
      </c>
      <c r="C1880" s="84" t="inlineStr">
        <is>
          <t>Early</t>
        </is>
      </c>
      <c r="D1880" s="85" t="n">
        <v>276</v>
      </c>
      <c r="E1880" s="85" t="n">
        <v>255</v>
      </c>
      <c r="F1880" s="85" t="n">
        <v>731</v>
      </c>
      <c r="G1880" s="85" t="n">
        <v>726</v>
      </c>
      <c r="H1880" s="86" t="n">
        <v>24.3</v>
      </c>
      <c r="I1880" s="85" t="n">
        <v>252</v>
      </c>
      <c r="J1880" s="87" t="n">
        <v>944.85</v>
      </c>
      <c r="K1880" s="88" t="n">
        <v>0</v>
      </c>
      <c r="L1880" s="84" t="n"/>
    </row>
    <row r="1881">
      <c r="A1881" s="83" t="n">
        <v>46020</v>
      </c>
      <c r="B1881" s="84" t="inlineStr">
        <is>
          <t>Warehouse B</t>
        </is>
      </c>
      <c r="C1881" s="84" t="inlineStr">
        <is>
          <t>Late</t>
        </is>
      </c>
      <c r="D1881" s="85" t="n">
        <v>208</v>
      </c>
      <c r="E1881" s="85" t="n">
        <v>192</v>
      </c>
      <c r="F1881" s="85" t="n">
        <v>578</v>
      </c>
      <c r="G1881" s="85" t="n">
        <v>569</v>
      </c>
      <c r="H1881" s="86" t="n">
        <v>17.9</v>
      </c>
      <c r="I1881" s="85" t="n">
        <v>189</v>
      </c>
      <c r="J1881" s="87" t="n">
        <v>699.05</v>
      </c>
      <c r="K1881" s="88" t="n">
        <v>0</v>
      </c>
      <c r="L1881" s="84" t="n"/>
    </row>
    <row r="1882">
      <c r="A1882" s="83" t="n">
        <v>46020</v>
      </c>
      <c r="B1882" s="84" t="inlineStr">
        <is>
          <t>Production</t>
        </is>
      </c>
      <c r="C1882" s="84" t="inlineStr">
        <is>
          <t>Night</t>
        </is>
      </c>
      <c r="D1882" s="85" t="n">
        <v>121</v>
      </c>
      <c r="E1882" s="85" t="n">
        <v>113</v>
      </c>
      <c r="F1882" s="85" t="n">
        <v>308</v>
      </c>
      <c r="G1882" s="85" t="n">
        <v>305</v>
      </c>
      <c r="H1882" s="86" t="n">
        <v>9.800000000000001</v>
      </c>
      <c r="I1882" s="85" t="n">
        <v>119</v>
      </c>
      <c r="J1882" s="87" t="n">
        <v>387.35</v>
      </c>
      <c r="K1882" s="88" t="n">
        <v>0</v>
      </c>
      <c r="L1882" s="84" t="n"/>
    </row>
    <row r="1883">
      <c r="A1883" s="83" t="n">
        <v>46021</v>
      </c>
      <c r="B1883" s="84" t="inlineStr">
        <is>
          <t>Warehouse A</t>
        </is>
      </c>
      <c r="C1883" s="84" t="inlineStr">
        <is>
          <t>Early</t>
        </is>
      </c>
      <c r="D1883" s="85" t="n">
        <v>248</v>
      </c>
      <c r="E1883" s="85" t="n">
        <v>226</v>
      </c>
      <c r="F1883" s="85" t="n">
        <v>680</v>
      </c>
      <c r="G1883" s="85" t="n">
        <v>671</v>
      </c>
      <c r="H1883" s="86" t="n">
        <v>21.8</v>
      </c>
      <c r="I1883" s="85" t="n">
        <v>241</v>
      </c>
      <c r="J1883" s="87" t="n">
        <v>847.9</v>
      </c>
      <c r="K1883" s="88" t="n">
        <v>0</v>
      </c>
      <c r="L1883" s="84" t="n"/>
    </row>
    <row r="1884">
      <c r="A1884" s="83" t="n">
        <v>46021</v>
      </c>
      <c r="B1884" s="84" t="inlineStr">
        <is>
          <t>Warehouse B</t>
        </is>
      </c>
      <c r="C1884" s="84" t="inlineStr">
        <is>
          <t>Late</t>
        </is>
      </c>
      <c r="D1884" s="85" t="n">
        <v>194</v>
      </c>
      <c r="E1884" s="85" t="n">
        <v>187</v>
      </c>
      <c r="F1884" s="85" t="n">
        <v>537</v>
      </c>
      <c r="G1884" s="85" t="n">
        <v>536</v>
      </c>
      <c r="H1884" s="86" t="n">
        <v>16.7</v>
      </c>
      <c r="I1884" s="85" t="n">
        <v>181</v>
      </c>
      <c r="J1884" s="87" t="n">
        <v>652.15</v>
      </c>
      <c r="K1884" s="88" t="n">
        <v>0</v>
      </c>
      <c r="L1884" s="84" t="n"/>
    </row>
    <row r="1885">
      <c r="A1885" s="83" t="n">
        <v>46021</v>
      </c>
      <c r="B1885" s="84" t="inlineStr">
        <is>
          <t>Production</t>
        </is>
      </c>
      <c r="C1885" s="84" t="inlineStr">
        <is>
          <t>Night</t>
        </is>
      </c>
      <c r="D1885" s="85" t="n">
        <v>123</v>
      </c>
      <c r="E1885" s="85" t="n">
        <v>117</v>
      </c>
      <c r="F1885" s="85" t="n">
        <v>307</v>
      </c>
      <c r="G1885" s="85" t="n">
        <v>306</v>
      </c>
      <c r="H1885" s="86" t="n">
        <v>10.2</v>
      </c>
      <c r="I1885" s="85" t="n">
        <v>114</v>
      </c>
      <c r="J1885" s="87" t="n">
        <v>401.25</v>
      </c>
      <c r="K1885" s="88" t="n">
        <v>0</v>
      </c>
      <c r="L1885" s="84" t="n"/>
    </row>
    <row r="1886">
      <c r="A1886" s="83" t="n">
        <v>46022</v>
      </c>
      <c r="B1886" s="84" t="inlineStr">
        <is>
          <t>Warehouse A</t>
        </is>
      </c>
      <c r="C1886" s="84" t="inlineStr">
        <is>
          <t>Early</t>
        </is>
      </c>
      <c r="D1886" s="85" t="n">
        <v>248</v>
      </c>
      <c r="E1886" s="85" t="n">
        <v>240</v>
      </c>
      <c r="F1886" s="85" t="n">
        <v>606</v>
      </c>
      <c r="G1886" s="85" t="n">
        <v>599</v>
      </c>
      <c r="H1886" s="86" t="n">
        <v>20.5</v>
      </c>
      <c r="I1886" s="85" t="n">
        <v>234</v>
      </c>
      <c r="J1886" s="87" t="n">
        <v>806.95</v>
      </c>
      <c r="K1886" s="88" t="n">
        <v>0</v>
      </c>
      <c r="L1886" s="84" t="n"/>
    </row>
    <row r="1887">
      <c r="A1887" s="83" t="n">
        <v>46022</v>
      </c>
      <c r="B1887" s="84" t="inlineStr">
        <is>
          <t>Warehouse B</t>
        </is>
      </c>
      <c r="C1887" s="84" t="inlineStr">
        <is>
          <t>Late</t>
        </is>
      </c>
      <c r="D1887" s="85" t="n">
        <v>190</v>
      </c>
      <c r="E1887" s="85" t="n">
        <v>182</v>
      </c>
      <c r="F1887" s="85" t="n">
        <v>529</v>
      </c>
      <c r="G1887" s="85" t="n">
        <v>526</v>
      </c>
      <c r="H1887" s="86" t="n">
        <v>17.1</v>
      </c>
      <c r="I1887" s="85" t="n">
        <v>175</v>
      </c>
      <c r="J1887" s="87" t="n">
        <v>662.15</v>
      </c>
      <c r="K1887" s="88" t="n">
        <v>1</v>
      </c>
      <c r="L1887" s="84" t="n"/>
    </row>
    <row r="1888">
      <c r="A1888" s="83" t="n">
        <v>46022</v>
      </c>
      <c r="B1888" s="84" t="inlineStr">
        <is>
          <t>Production</t>
        </is>
      </c>
      <c r="C1888" s="84" t="inlineStr">
        <is>
          <t>Night</t>
        </is>
      </c>
      <c r="D1888" s="85" t="n">
        <v>114</v>
      </c>
      <c r="E1888" s="85" t="n">
        <v>112</v>
      </c>
      <c r="F1888" s="85" t="n">
        <v>313</v>
      </c>
      <c r="G1888" s="85" t="n">
        <v>306</v>
      </c>
      <c r="H1888" s="86" t="n">
        <v>10.1</v>
      </c>
      <c r="I1888" s="85" t="n">
        <v>110</v>
      </c>
      <c r="J1888" s="87" t="n">
        <v>392.25</v>
      </c>
      <c r="K1888" s="88" t="n">
        <v>0</v>
      </c>
      <c r="L1888" s="84" t="n"/>
    </row>
    <row r="1889">
      <c r="A1889" s="83" t="n">
        <v>46023</v>
      </c>
      <c r="B1889" s="84" t="inlineStr">
        <is>
          <t>Warehouse A</t>
        </is>
      </c>
      <c r="C1889" s="84" t="inlineStr">
        <is>
          <t>Early</t>
        </is>
      </c>
      <c r="D1889" s="85" t="n">
        <v>180</v>
      </c>
      <c r="E1889" s="85" t="n">
        <v>174</v>
      </c>
      <c r="F1889" s="85" t="n">
        <v>488</v>
      </c>
      <c r="G1889" s="85" t="n">
        <v>482</v>
      </c>
      <c r="H1889" s="86" t="n">
        <v>14.8</v>
      </c>
      <c r="I1889" s="85" t="n">
        <v>190</v>
      </c>
      <c r="J1889" s="87" t="n">
        <v>583.2</v>
      </c>
      <c r="K1889" s="88" t="n">
        <v>0</v>
      </c>
      <c r="L1889" s="84" t="n"/>
    </row>
    <row r="1890">
      <c r="A1890" s="83" t="n">
        <v>46023</v>
      </c>
      <c r="B1890" s="84" t="inlineStr">
        <is>
          <t>Warehouse B</t>
        </is>
      </c>
      <c r="C1890" s="84" t="inlineStr">
        <is>
          <t>Late</t>
        </is>
      </c>
      <c r="D1890" s="85" t="n">
        <v>129</v>
      </c>
      <c r="E1890" s="85" t="n">
        <v>121</v>
      </c>
      <c r="F1890" s="85" t="n">
        <v>325</v>
      </c>
      <c r="G1890" s="85" t="n">
        <v>322</v>
      </c>
      <c r="H1890" s="86" t="n">
        <v>11</v>
      </c>
      <c r="I1890" s="85" t="n">
        <v>142</v>
      </c>
      <c r="J1890" s="87" t="n">
        <v>430.35</v>
      </c>
      <c r="K1890" s="88" t="n">
        <v>0</v>
      </c>
      <c r="L1890" s="84" t="n"/>
    </row>
    <row r="1891">
      <c r="A1891" s="83" t="n">
        <v>46023</v>
      </c>
      <c r="B1891" s="84" t="inlineStr">
        <is>
          <t>Production</t>
        </is>
      </c>
      <c r="C1891" s="84" t="inlineStr">
        <is>
          <t>Night</t>
        </is>
      </c>
      <c r="D1891" s="85" t="n">
        <v>94</v>
      </c>
      <c r="E1891" s="85" t="n">
        <v>89</v>
      </c>
      <c r="F1891" s="85" t="n">
        <v>245</v>
      </c>
      <c r="G1891" s="85" t="n">
        <v>244</v>
      </c>
      <c r="H1891" s="86" t="n">
        <v>7.7</v>
      </c>
      <c r="I1891" s="85" t="n">
        <v>89</v>
      </c>
      <c r="J1891" s="87" t="n">
        <v>303.65</v>
      </c>
      <c r="K1891" s="88" t="n">
        <v>0</v>
      </c>
      <c r="L1891" s="84" t="n"/>
    </row>
    <row r="1892">
      <c r="A1892" s="83" t="n">
        <v>46024</v>
      </c>
      <c r="B1892" s="84" t="inlineStr">
        <is>
          <t>Warehouse A</t>
        </is>
      </c>
      <c r="C1892" s="84" t="inlineStr">
        <is>
          <t>Early</t>
        </is>
      </c>
      <c r="D1892" s="85" t="n">
        <v>182</v>
      </c>
      <c r="E1892" s="85" t="n">
        <v>178</v>
      </c>
      <c r="F1892" s="85" t="n">
        <v>497</v>
      </c>
      <c r="G1892" s="85" t="n">
        <v>494</v>
      </c>
      <c r="H1892" s="86" t="n">
        <v>14.8</v>
      </c>
      <c r="I1892" s="85" t="n">
        <v>197</v>
      </c>
      <c r="J1892" s="87" t="n">
        <v>584.5</v>
      </c>
      <c r="K1892" s="88" t="n">
        <v>0</v>
      </c>
      <c r="L1892" s="84" t="n"/>
    </row>
    <row r="1893">
      <c r="A1893" s="83" t="n">
        <v>46024</v>
      </c>
      <c r="B1893" s="84" t="inlineStr">
        <is>
          <t>Warehouse B</t>
        </is>
      </c>
      <c r="C1893" s="84" t="inlineStr">
        <is>
          <t>Late</t>
        </is>
      </c>
      <c r="D1893" s="85" t="n">
        <v>138</v>
      </c>
      <c r="E1893" s="85" t="n">
        <v>132</v>
      </c>
      <c r="F1893" s="85" t="n">
        <v>382</v>
      </c>
      <c r="G1893" s="85" t="n">
        <v>379</v>
      </c>
      <c r="H1893" s="86" t="n">
        <v>11.1</v>
      </c>
      <c r="I1893" s="85" t="n">
        <v>148</v>
      </c>
      <c r="J1893" s="87" t="n">
        <v>439.35</v>
      </c>
      <c r="K1893" s="88" t="n">
        <v>0</v>
      </c>
      <c r="L1893" s="84" t="n"/>
    </row>
    <row r="1894">
      <c r="A1894" s="83" t="n">
        <v>46024</v>
      </c>
      <c r="B1894" s="84" t="inlineStr">
        <is>
          <t>Production</t>
        </is>
      </c>
      <c r="C1894" s="84" t="inlineStr">
        <is>
          <t>Night</t>
        </is>
      </c>
      <c r="D1894" s="85" t="n">
        <v>86</v>
      </c>
      <c r="E1894" s="85" t="n">
        <v>83</v>
      </c>
      <c r="F1894" s="85" t="n">
        <v>237</v>
      </c>
      <c r="G1894" s="85" t="n">
        <v>234</v>
      </c>
      <c r="H1894" s="86" t="n">
        <v>7.2</v>
      </c>
      <c r="I1894" s="85" t="n">
        <v>93</v>
      </c>
      <c r="J1894" s="87" t="n">
        <v>282.7</v>
      </c>
      <c r="K1894" s="88" t="n">
        <v>0</v>
      </c>
      <c r="L1894" s="84" t="n"/>
    </row>
    <row r="1895">
      <c r="A1895" s="83" t="n">
        <v>46025</v>
      </c>
      <c r="B1895" s="84" t="inlineStr">
        <is>
          <t>Warehouse A</t>
        </is>
      </c>
      <c r="C1895" s="84" t="inlineStr">
        <is>
          <t>Early</t>
        </is>
      </c>
      <c r="D1895" s="85" t="n">
        <v>130</v>
      </c>
      <c r="E1895" s="85" t="n">
        <v>125</v>
      </c>
      <c r="F1895" s="85" t="n">
        <v>353</v>
      </c>
      <c r="G1895" s="85" t="n">
        <v>351</v>
      </c>
      <c r="H1895" s="86" t="n">
        <v>10.6</v>
      </c>
      <c r="I1895" s="85" t="n">
        <v>136</v>
      </c>
      <c r="J1895" s="87" t="n">
        <v>418.4</v>
      </c>
      <c r="K1895" s="88" t="n">
        <v>0</v>
      </c>
      <c r="L1895" s="84" t="n"/>
    </row>
    <row r="1896">
      <c r="A1896" s="83" t="n">
        <v>46025</v>
      </c>
      <c r="B1896" s="84" t="inlineStr">
        <is>
          <t>Warehouse B</t>
        </is>
      </c>
      <c r="C1896" s="84" t="inlineStr">
        <is>
          <t>Late</t>
        </is>
      </c>
      <c r="D1896" s="85" t="n">
        <v>104</v>
      </c>
      <c r="E1896" s="85" t="n">
        <v>101</v>
      </c>
      <c r="F1896" s="85" t="n">
        <v>262</v>
      </c>
      <c r="G1896" s="85" t="n">
        <v>259</v>
      </c>
      <c r="H1896" s="86" t="n">
        <v>9.1</v>
      </c>
      <c r="I1896" s="85" t="n">
        <v>102</v>
      </c>
      <c r="J1896" s="87" t="n">
        <v>354.25</v>
      </c>
      <c r="K1896" s="88" t="n">
        <v>0</v>
      </c>
      <c r="L1896" s="84" t="n"/>
    </row>
    <row r="1897">
      <c r="A1897" s="83" t="n">
        <v>46025</v>
      </c>
      <c r="B1897" s="84" t="inlineStr">
        <is>
          <t>Production</t>
        </is>
      </c>
      <c r="C1897" s="84" t="inlineStr">
        <is>
          <t>Night</t>
        </is>
      </c>
      <c r="D1897" s="85" t="n">
        <v>63</v>
      </c>
      <c r="E1897" s="85" t="n">
        <v>60</v>
      </c>
      <c r="F1897" s="85" t="n">
        <v>155</v>
      </c>
      <c r="G1897" s="85" t="n">
        <v>155</v>
      </c>
      <c r="H1897" s="86" t="n">
        <v>5.2</v>
      </c>
      <c r="I1897" s="85" t="n">
        <v>64</v>
      </c>
      <c r="J1897" s="87" t="n">
        <v>204.75</v>
      </c>
      <c r="K1897" s="88" t="n">
        <v>0</v>
      </c>
      <c r="L1897" s="84" t="n"/>
    </row>
    <row r="1898">
      <c r="A1898" s="83" t="n">
        <v>46027</v>
      </c>
      <c r="B1898" s="84" t="inlineStr">
        <is>
          <t>Warehouse A</t>
        </is>
      </c>
      <c r="C1898" s="84" t="inlineStr">
        <is>
          <t>Early</t>
        </is>
      </c>
      <c r="D1898" s="85" t="n">
        <v>202</v>
      </c>
      <c r="E1898" s="85" t="n">
        <v>194</v>
      </c>
      <c r="F1898" s="85" t="n">
        <v>541</v>
      </c>
      <c r="G1898" s="85" t="n">
        <v>540</v>
      </c>
      <c r="H1898" s="86" t="n">
        <v>17.8</v>
      </c>
      <c r="I1898" s="85" t="n">
        <v>205</v>
      </c>
      <c r="J1898" s="87" t="n">
        <v>692</v>
      </c>
      <c r="K1898" s="88" t="n">
        <v>0</v>
      </c>
      <c r="L1898" s="84" t="n"/>
    </row>
    <row r="1899">
      <c r="A1899" s="83" t="n">
        <v>46027</v>
      </c>
      <c r="B1899" s="84" t="inlineStr">
        <is>
          <t>Warehouse B</t>
        </is>
      </c>
      <c r="C1899" s="84" t="inlineStr">
        <is>
          <t>Late</t>
        </is>
      </c>
      <c r="D1899" s="85" t="n">
        <v>150</v>
      </c>
      <c r="E1899" s="85" t="n">
        <v>145</v>
      </c>
      <c r="F1899" s="85" t="n">
        <v>373</v>
      </c>
      <c r="G1899" s="85" t="n">
        <v>369</v>
      </c>
      <c r="H1899" s="86" t="n">
        <v>12.9</v>
      </c>
      <c r="I1899" s="85" t="n">
        <v>154</v>
      </c>
      <c r="J1899" s="87" t="n">
        <v>503.85</v>
      </c>
      <c r="K1899" s="88" t="n">
        <v>0</v>
      </c>
      <c r="L1899" s="84" t="n"/>
    </row>
    <row r="1900">
      <c r="A1900" s="83" t="n">
        <v>46027</v>
      </c>
      <c r="B1900" s="84" t="inlineStr">
        <is>
          <t>Production</t>
        </is>
      </c>
      <c r="C1900" s="84" t="inlineStr">
        <is>
          <t>Night</t>
        </is>
      </c>
      <c r="D1900" s="85" t="n">
        <v>92</v>
      </c>
      <c r="E1900" s="85" t="n">
        <v>89</v>
      </c>
      <c r="F1900" s="85" t="n">
        <v>257</v>
      </c>
      <c r="G1900" s="85" t="n">
        <v>252</v>
      </c>
      <c r="H1900" s="86" t="n">
        <v>7.8</v>
      </c>
      <c r="I1900" s="85" t="n">
        <v>97</v>
      </c>
      <c r="J1900" s="87" t="n">
        <v>305.5</v>
      </c>
      <c r="K1900" s="88" t="n">
        <v>0</v>
      </c>
      <c r="L1900" s="84" t="n"/>
    </row>
    <row r="1901">
      <c r="A1901" s="83" t="n">
        <v>46028</v>
      </c>
      <c r="B1901" s="84" t="inlineStr">
        <is>
          <t>Warehouse A</t>
        </is>
      </c>
      <c r="C1901" s="84" t="inlineStr">
        <is>
          <t>Early</t>
        </is>
      </c>
      <c r="D1901" s="85" t="n">
        <v>182</v>
      </c>
      <c r="E1901" s="85" t="n">
        <v>175</v>
      </c>
      <c r="F1901" s="85" t="n">
        <v>499</v>
      </c>
      <c r="G1901" s="85" t="n">
        <v>495</v>
      </c>
      <c r="H1901" s="86" t="n">
        <v>15.6</v>
      </c>
      <c r="I1901" s="85" t="n">
        <v>195</v>
      </c>
      <c r="J1901" s="87" t="n">
        <v>609.7</v>
      </c>
      <c r="K1901" s="88" t="n">
        <v>0</v>
      </c>
      <c r="L1901" s="84" t="n"/>
    </row>
    <row r="1902">
      <c r="A1902" s="83" t="n">
        <v>46028</v>
      </c>
      <c r="B1902" s="84" t="inlineStr">
        <is>
          <t>Warehouse B</t>
        </is>
      </c>
      <c r="C1902" s="84" t="inlineStr">
        <is>
          <t>Late</t>
        </is>
      </c>
      <c r="D1902" s="85" t="n">
        <v>157</v>
      </c>
      <c r="E1902" s="85" t="n">
        <v>151</v>
      </c>
      <c r="F1902" s="85" t="n">
        <v>410</v>
      </c>
      <c r="G1902" s="85" t="n">
        <v>406</v>
      </c>
      <c r="H1902" s="86" t="n">
        <v>13.8</v>
      </c>
      <c r="I1902" s="85" t="n">
        <v>147</v>
      </c>
      <c r="J1902" s="87" t="n">
        <v>536.75</v>
      </c>
      <c r="K1902" s="88" t="n">
        <v>0</v>
      </c>
      <c r="L1902" s="84" t="n"/>
    </row>
    <row r="1903">
      <c r="A1903" s="83" t="n">
        <v>46028</v>
      </c>
      <c r="B1903" s="84" t="inlineStr">
        <is>
          <t>Production</t>
        </is>
      </c>
      <c r="C1903" s="84" t="inlineStr">
        <is>
          <t>Night</t>
        </is>
      </c>
      <c r="D1903" s="85" t="n">
        <v>83</v>
      </c>
      <c r="E1903" s="85" t="n">
        <v>82</v>
      </c>
      <c r="F1903" s="85" t="n">
        <v>209</v>
      </c>
      <c r="G1903" s="85" t="n">
        <v>207</v>
      </c>
      <c r="H1903" s="86" t="n">
        <v>7.2</v>
      </c>
      <c r="I1903" s="85" t="n">
        <v>92</v>
      </c>
      <c r="J1903" s="87" t="n">
        <v>280.75</v>
      </c>
      <c r="K1903" s="88" t="n">
        <v>0</v>
      </c>
      <c r="L1903" s="84" t="n"/>
    </row>
    <row r="1904">
      <c r="A1904" s="83" t="n">
        <v>46029</v>
      </c>
      <c r="B1904" s="84" t="inlineStr">
        <is>
          <t>Warehouse A</t>
        </is>
      </c>
      <c r="C1904" s="84" t="inlineStr">
        <is>
          <t>Early</t>
        </is>
      </c>
      <c r="D1904" s="85" t="n">
        <v>200</v>
      </c>
      <c r="E1904" s="85" t="n">
        <v>195</v>
      </c>
      <c r="F1904" s="85" t="n">
        <v>509</v>
      </c>
      <c r="G1904" s="85" t="n">
        <v>500</v>
      </c>
      <c r="H1904" s="86" t="n">
        <v>16.9</v>
      </c>
      <c r="I1904" s="85" t="n">
        <v>190</v>
      </c>
      <c r="J1904" s="87" t="n">
        <v>662.35</v>
      </c>
      <c r="K1904" s="88" t="n">
        <v>0</v>
      </c>
      <c r="L1904" s="84" t="n"/>
    </row>
    <row r="1905">
      <c r="A1905" s="83" t="n">
        <v>46029</v>
      </c>
      <c r="B1905" s="84" t="inlineStr">
        <is>
          <t>Warehouse B</t>
        </is>
      </c>
      <c r="C1905" s="84" t="inlineStr">
        <is>
          <t>Late</t>
        </is>
      </c>
      <c r="D1905" s="85" t="n">
        <v>154</v>
      </c>
      <c r="E1905" s="85" t="n">
        <v>152</v>
      </c>
      <c r="F1905" s="85" t="n">
        <v>418</v>
      </c>
      <c r="G1905" s="85" t="n">
        <v>410</v>
      </c>
      <c r="H1905" s="86" t="n">
        <v>12.9</v>
      </c>
      <c r="I1905" s="85" t="n">
        <v>142</v>
      </c>
      <c r="J1905" s="87" t="n">
        <v>506.45</v>
      </c>
      <c r="K1905" s="88" t="n">
        <v>0</v>
      </c>
      <c r="L1905" s="84" t="n"/>
    </row>
    <row r="1906">
      <c r="A1906" s="83" t="n">
        <v>46029</v>
      </c>
      <c r="B1906" s="84" t="inlineStr">
        <is>
          <t>Production</t>
        </is>
      </c>
      <c r="C1906" s="84" t="inlineStr">
        <is>
          <t>Night</t>
        </is>
      </c>
      <c r="D1906" s="85" t="n">
        <v>84</v>
      </c>
      <c r="E1906" s="85" t="n">
        <v>81</v>
      </c>
      <c r="F1906" s="85" t="n">
        <v>205</v>
      </c>
      <c r="G1906" s="85" t="n">
        <v>202</v>
      </c>
      <c r="H1906" s="86" t="n">
        <v>7.2</v>
      </c>
      <c r="I1906" s="85" t="n">
        <v>90</v>
      </c>
      <c r="J1906" s="87" t="n">
        <v>281.4</v>
      </c>
      <c r="K1906" s="88" t="n">
        <v>0</v>
      </c>
      <c r="L1906" s="84" t="n"/>
    </row>
    <row r="1907">
      <c r="A1907" s="83" t="n">
        <v>46030</v>
      </c>
      <c r="B1907" s="84" t="inlineStr">
        <is>
          <t>Warehouse A</t>
        </is>
      </c>
      <c r="C1907" s="84" t="inlineStr">
        <is>
          <t>Early</t>
        </is>
      </c>
      <c r="D1907" s="85" t="n">
        <v>192</v>
      </c>
      <c r="E1907" s="85" t="n">
        <v>181</v>
      </c>
      <c r="F1907" s="85" t="n">
        <v>528</v>
      </c>
      <c r="G1907" s="85" t="n">
        <v>522</v>
      </c>
      <c r="H1907" s="86" t="n">
        <v>15.1</v>
      </c>
      <c r="I1907" s="85" t="n">
        <v>190</v>
      </c>
      <c r="J1907" s="87" t="n">
        <v>600.45</v>
      </c>
      <c r="K1907" s="88" t="n">
        <v>0</v>
      </c>
      <c r="L1907" s="84" t="n"/>
    </row>
    <row r="1908">
      <c r="A1908" s="83" t="n">
        <v>46030</v>
      </c>
      <c r="B1908" s="84" t="inlineStr">
        <is>
          <t>Warehouse B</t>
        </is>
      </c>
      <c r="C1908" s="84" t="inlineStr">
        <is>
          <t>Late</t>
        </is>
      </c>
      <c r="D1908" s="85" t="n">
        <v>144</v>
      </c>
      <c r="E1908" s="85" t="n">
        <v>140</v>
      </c>
      <c r="F1908" s="85" t="n">
        <v>388</v>
      </c>
      <c r="G1908" s="85" t="n">
        <v>386</v>
      </c>
      <c r="H1908" s="86" t="n">
        <v>11.8</v>
      </c>
      <c r="I1908" s="85" t="n">
        <v>142</v>
      </c>
      <c r="J1908" s="87" t="n">
        <v>465.3</v>
      </c>
      <c r="K1908" s="88" t="n">
        <v>0</v>
      </c>
      <c r="L1908" s="84" t="n"/>
    </row>
    <row r="1909">
      <c r="A1909" s="83" t="n">
        <v>46030</v>
      </c>
      <c r="B1909" s="84" t="inlineStr">
        <is>
          <t>Production</t>
        </is>
      </c>
      <c r="C1909" s="84" t="inlineStr">
        <is>
          <t>Night</t>
        </is>
      </c>
      <c r="D1909" s="85" t="n">
        <v>85</v>
      </c>
      <c r="E1909" s="85" t="n">
        <v>82</v>
      </c>
      <c r="F1909" s="85" t="n">
        <v>205</v>
      </c>
      <c r="G1909" s="85" t="n">
        <v>202</v>
      </c>
      <c r="H1909" s="86" t="n">
        <v>7</v>
      </c>
      <c r="I1909" s="85" t="n">
        <v>90</v>
      </c>
      <c r="J1909" s="87" t="n">
        <v>275.75</v>
      </c>
      <c r="K1909" s="88" t="n">
        <v>0</v>
      </c>
      <c r="L1909" s="84" t="n"/>
    </row>
    <row r="1910">
      <c r="A1910" s="83" t="n">
        <v>46031</v>
      </c>
      <c r="B1910" s="84" t="inlineStr">
        <is>
          <t>Warehouse A</t>
        </is>
      </c>
      <c r="C1910" s="84" t="inlineStr">
        <is>
          <t>Early</t>
        </is>
      </c>
      <c r="D1910" s="85" t="n">
        <v>181</v>
      </c>
      <c r="E1910" s="85" t="n">
        <v>178</v>
      </c>
      <c r="F1910" s="85" t="n">
        <v>439</v>
      </c>
      <c r="G1910" s="85" t="n">
        <v>438</v>
      </c>
      <c r="H1910" s="86" t="n">
        <v>14.4</v>
      </c>
      <c r="I1910" s="85" t="n">
        <v>197</v>
      </c>
      <c r="J1910" s="87" t="n">
        <v>571.25</v>
      </c>
      <c r="K1910" s="88" t="n">
        <v>0</v>
      </c>
      <c r="L1910" s="84" t="n"/>
    </row>
    <row r="1911">
      <c r="A1911" s="83" t="n">
        <v>46031</v>
      </c>
      <c r="B1911" s="84" t="inlineStr">
        <is>
          <t>Warehouse B</t>
        </is>
      </c>
      <c r="C1911" s="84" t="inlineStr">
        <is>
          <t>Late</t>
        </is>
      </c>
      <c r="D1911" s="85" t="n">
        <v>135</v>
      </c>
      <c r="E1911" s="85" t="n">
        <v>131</v>
      </c>
      <c r="F1911" s="85" t="n">
        <v>355</v>
      </c>
      <c r="G1911" s="85" t="n">
        <v>354</v>
      </c>
      <c r="H1911" s="86" t="n">
        <v>11.4</v>
      </c>
      <c r="I1911" s="85" t="n">
        <v>148</v>
      </c>
      <c r="J1911" s="87" t="n">
        <v>446.85</v>
      </c>
      <c r="K1911" s="88" t="n">
        <v>0</v>
      </c>
      <c r="L1911" s="84" t="n"/>
    </row>
    <row r="1912">
      <c r="A1912" s="83" t="n">
        <v>46031</v>
      </c>
      <c r="B1912" s="84" t="inlineStr">
        <is>
          <t>Production</t>
        </is>
      </c>
      <c r="C1912" s="84" t="inlineStr">
        <is>
          <t>Night</t>
        </is>
      </c>
      <c r="D1912" s="85" t="n">
        <v>98</v>
      </c>
      <c r="E1912" s="85" t="n">
        <v>94</v>
      </c>
      <c r="F1912" s="85" t="n">
        <v>243</v>
      </c>
      <c r="G1912" s="85" t="n">
        <v>242</v>
      </c>
      <c r="H1912" s="86" t="n">
        <v>8.699999999999999</v>
      </c>
      <c r="I1912" s="85" t="n">
        <v>93</v>
      </c>
      <c r="J1912" s="87" t="n">
        <v>337.75</v>
      </c>
      <c r="K1912" s="88" t="n">
        <v>0</v>
      </c>
      <c r="L1912" s="84" t="n"/>
    </row>
    <row r="1913">
      <c r="A1913" s="83" t="n">
        <v>46032</v>
      </c>
      <c r="B1913" s="84" t="inlineStr">
        <is>
          <t>Warehouse A</t>
        </is>
      </c>
      <c r="C1913" s="84" t="inlineStr">
        <is>
          <t>Early</t>
        </is>
      </c>
      <c r="D1913" s="85" t="n">
        <v>128</v>
      </c>
      <c r="E1913" s="85" t="n">
        <v>123</v>
      </c>
      <c r="F1913" s="85" t="n">
        <v>332</v>
      </c>
      <c r="G1913" s="85" t="n">
        <v>328</v>
      </c>
      <c r="H1913" s="86" t="n">
        <v>10.6</v>
      </c>
      <c r="I1913" s="85" t="n">
        <v>137</v>
      </c>
      <c r="J1913" s="87" t="n">
        <v>417.1</v>
      </c>
      <c r="K1913" s="88" t="n">
        <v>0</v>
      </c>
      <c r="L1913" s="84" t="n"/>
    </row>
    <row r="1914">
      <c r="A1914" s="83" t="n">
        <v>46032</v>
      </c>
      <c r="B1914" s="84" t="inlineStr">
        <is>
          <t>Warehouse B</t>
        </is>
      </c>
      <c r="C1914" s="84" t="inlineStr">
        <is>
          <t>Late</t>
        </is>
      </c>
      <c r="D1914" s="85" t="n">
        <v>110</v>
      </c>
      <c r="E1914" s="85" t="n">
        <v>109</v>
      </c>
      <c r="F1914" s="85" t="n">
        <v>298</v>
      </c>
      <c r="G1914" s="85" t="n">
        <v>297</v>
      </c>
      <c r="H1914" s="86" t="n">
        <v>9.6</v>
      </c>
      <c r="I1914" s="85" t="n">
        <v>102</v>
      </c>
      <c r="J1914" s="87" t="n">
        <v>373.9</v>
      </c>
      <c r="K1914" s="88" t="n">
        <v>0</v>
      </c>
      <c r="L1914" s="84" t="n"/>
    </row>
    <row r="1915">
      <c r="A1915" s="83" t="n">
        <v>46032</v>
      </c>
      <c r="B1915" s="84" t="inlineStr">
        <is>
          <t>Production</t>
        </is>
      </c>
      <c r="C1915" s="84" t="inlineStr">
        <is>
          <t>Night</t>
        </is>
      </c>
      <c r="D1915" s="85" t="n">
        <v>66</v>
      </c>
      <c r="E1915" s="85" t="n">
        <v>64</v>
      </c>
      <c r="F1915" s="85" t="n">
        <v>178</v>
      </c>
      <c r="G1915" s="85" t="n">
        <v>176</v>
      </c>
      <c r="H1915" s="86" t="n">
        <v>5.5</v>
      </c>
      <c r="I1915" s="85" t="n">
        <v>65</v>
      </c>
      <c r="J1915" s="87" t="n">
        <v>216.15</v>
      </c>
      <c r="K1915" s="88" t="n">
        <v>0</v>
      </c>
      <c r="L1915" s="84" t="n"/>
    </row>
    <row r="1916">
      <c r="A1916" s="83" t="n">
        <v>46034</v>
      </c>
      <c r="B1916" s="84" t="inlineStr">
        <is>
          <t>Warehouse A</t>
        </is>
      </c>
      <c r="C1916" s="84" t="inlineStr">
        <is>
          <t>Early</t>
        </is>
      </c>
      <c r="D1916" s="85" t="n">
        <v>192</v>
      </c>
      <c r="E1916" s="85" t="n">
        <v>182</v>
      </c>
      <c r="F1916" s="85" t="n">
        <v>534</v>
      </c>
      <c r="G1916" s="85" t="n">
        <v>529</v>
      </c>
      <c r="H1916" s="86" t="n">
        <v>16.5</v>
      </c>
      <c r="I1916" s="85" t="n">
        <v>205</v>
      </c>
      <c r="J1916" s="87" t="n">
        <v>644.55</v>
      </c>
      <c r="K1916" s="88" t="n">
        <v>0</v>
      </c>
      <c r="L1916" s="84" t="n"/>
    </row>
    <row r="1917">
      <c r="A1917" s="83" t="n">
        <v>46034</v>
      </c>
      <c r="B1917" s="84" t="inlineStr">
        <is>
          <t>Warehouse B</t>
        </is>
      </c>
      <c r="C1917" s="84" t="inlineStr">
        <is>
          <t>Late</t>
        </is>
      </c>
      <c r="D1917" s="85" t="n">
        <v>146</v>
      </c>
      <c r="E1917" s="85" t="n">
        <v>141</v>
      </c>
      <c r="F1917" s="85" t="n">
        <v>368</v>
      </c>
      <c r="G1917" s="85" t="n">
        <v>367</v>
      </c>
      <c r="H1917" s="86" t="n">
        <v>12.3</v>
      </c>
      <c r="I1917" s="85" t="n">
        <v>154</v>
      </c>
      <c r="J1917" s="87" t="n">
        <v>482.35</v>
      </c>
      <c r="K1917" s="88" t="n">
        <v>0</v>
      </c>
      <c r="L1917" s="84" t="n"/>
    </row>
    <row r="1918">
      <c r="A1918" s="83" t="n">
        <v>46034</v>
      </c>
      <c r="B1918" s="84" t="inlineStr">
        <is>
          <t>Production</t>
        </is>
      </c>
      <c r="C1918" s="84" t="inlineStr">
        <is>
          <t>Night</t>
        </is>
      </c>
      <c r="D1918" s="85" t="n">
        <v>105</v>
      </c>
      <c r="E1918" s="85" t="n">
        <v>100</v>
      </c>
      <c r="F1918" s="85" t="n">
        <v>293</v>
      </c>
      <c r="G1918" s="85" t="n">
        <v>290</v>
      </c>
      <c r="H1918" s="86" t="n">
        <v>8.800000000000001</v>
      </c>
      <c r="I1918" s="85" t="n">
        <v>97</v>
      </c>
      <c r="J1918" s="87" t="n">
        <v>345.45</v>
      </c>
      <c r="K1918" s="88" t="n">
        <v>0</v>
      </c>
      <c r="L1918" s="84" t="n"/>
    </row>
    <row r="1919">
      <c r="A1919" s="83" t="n">
        <v>46035</v>
      </c>
      <c r="B1919" s="84" t="inlineStr">
        <is>
          <t>Warehouse A</t>
        </is>
      </c>
      <c r="C1919" s="84" t="inlineStr">
        <is>
          <t>Early</t>
        </is>
      </c>
      <c r="D1919" s="85" t="n">
        <v>179</v>
      </c>
      <c r="E1919" s="85" t="n">
        <v>171</v>
      </c>
      <c r="F1919" s="85" t="n">
        <v>496</v>
      </c>
      <c r="G1919" s="85" t="n">
        <v>492</v>
      </c>
      <c r="H1919" s="86" t="n">
        <v>15.1</v>
      </c>
      <c r="I1919" s="85" t="n">
        <v>196</v>
      </c>
      <c r="J1919" s="87" t="n">
        <v>592</v>
      </c>
      <c r="K1919" s="88" t="n">
        <v>0</v>
      </c>
      <c r="L1919" s="84" t="n"/>
    </row>
    <row r="1920">
      <c r="A1920" s="83" t="n">
        <v>46035</v>
      </c>
      <c r="B1920" s="84" t="inlineStr">
        <is>
          <t>Warehouse B</t>
        </is>
      </c>
      <c r="C1920" s="84" t="inlineStr">
        <is>
          <t>Late</t>
        </is>
      </c>
      <c r="D1920" s="85" t="n">
        <v>148</v>
      </c>
      <c r="E1920" s="85" t="n">
        <v>145</v>
      </c>
      <c r="F1920" s="85" t="n">
        <v>400</v>
      </c>
      <c r="G1920" s="85" t="n">
        <v>399</v>
      </c>
      <c r="H1920" s="86" t="n">
        <v>12.9</v>
      </c>
      <c r="I1920" s="85" t="n">
        <v>147</v>
      </c>
      <c r="J1920" s="87" t="n">
        <v>502.55</v>
      </c>
      <c r="K1920" s="88" t="n">
        <v>0</v>
      </c>
      <c r="L1920" s="84" t="n"/>
    </row>
    <row r="1921">
      <c r="A1921" s="83" t="n">
        <v>46035</v>
      </c>
      <c r="B1921" s="84" t="inlineStr">
        <is>
          <t>Production</t>
        </is>
      </c>
      <c r="C1921" s="84" t="inlineStr">
        <is>
          <t>Night</t>
        </is>
      </c>
      <c r="D1921" s="85" t="n">
        <v>89</v>
      </c>
      <c r="E1921" s="85" t="n">
        <v>86</v>
      </c>
      <c r="F1921" s="85" t="n">
        <v>224</v>
      </c>
      <c r="G1921" s="85" t="n">
        <v>222</v>
      </c>
      <c r="H1921" s="86" t="n">
        <v>7.3</v>
      </c>
      <c r="I1921" s="85" t="n">
        <v>92</v>
      </c>
      <c r="J1921" s="87" t="n">
        <v>287.8</v>
      </c>
      <c r="K1921" s="88" t="n">
        <v>0</v>
      </c>
      <c r="L1921" s="84" t="n"/>
    </row>
    <row r="1922">
      <c r="A1922" s="83" t="n">
        <v>46036</v>
      </c>
      <c r="B1922" s="84" t="inlineStr">
        <is>
          <t>Warehouse A</t>
        </is>
      </c>
      <c r="C1922" s="84" t="inlineStr">
        <is>
          <t>Early</t>
        </is>
      </c>
      <c r="D1922" s="85" t="n">
        <v>177</v>
      </c>
      <c r="E1922" s="85" t="n">
        <v>175</v>
      </c>
      <c r="F1922" s="85" t="n">
        <v>480</v>
      </c>
      <c r="G1922" s="85" t="n">
        <v>479</v>
      </c>
      <c r="H1922" s="86" t="n">
        <v>14.2</v>
      </c>
      <c r="I1922" s="85" t="n">
        <v>190</v>
      </c>
      <c r="J1922" s="87" t="n">
        <v>562.35</v>
      </c>
      <c r="K1922" s="88" t="n">
        <v>0</v>
      </c>
      <c r="L1922" s="84" t="n"/>
    </row>
    <row r="1923">
      <c r="A1923" s="83" t="n">
        <v>46036</v>
      </c>
      <c r="B1923" s="84" t="inlineStr">
        <is>
          <t>Warehouse B</t>
        </is>
      </c>
      <c r="C1923" s="84" t="inlineStr">
        <is>
          <t>Late</t>
        </is>
      </c>
      <c r="D1923" s="85" t="n">
        <v>133</v>
      </c>
      <c r="E1923" s="85" t="n">
        <v>132</v>
      </c>
      <c r="F1923" s="85" t="n">
        <v>354</v>
      </c>
      <c r="G1923" s="85" t="n">
        <v>349</v>
      </c>
      <c r="H1923" s="86" t="n">
        <v>10.7</v>
      </c>
      <c r="I1923" s="85" t="n">
        <v>142</v>
      </c>
      <c r="J1923" s="87" t="n">
        <v>423.5</v>
      </c>
      <c r="K1923" s="88" t="n">
        <v>0</v>
      </c>
      <c r="L1923" s="84" t="n"/>
    </row>
    <row r="1924">
      <c r="A1924" s="83" t="n">
        <v>46036</v>
      </c>
      <c r="B1924" s="84" t="inlineStr">
        <is>
          <t>Production</t>
        </is>
      </c>
      <c r="C1924" s="84" t="inlineStr">
        <is>
          <t>Night</t>
        </is>
      </c>
      <c r="D1924" s="85" t="n">
        <v>86</v>
      </c>
      <c r="E1924" s="85" t="n">
        <v>85</v>
      </c>
      <c r="F1924" s="85" t="n">
        <v>236</v>
      </c>
      <c r="G1924" s="85" t="n">
        <v>233</v>
      </c>
      <c r="H1924" s="86" t="n">
        <v>7.4</v>
      </c>
      <c r="I1924" s="85" t="n">
        <v>90</v>
      </c>
      <c r="J1924" s="87" t="n">
        <v>289</v>
      </c>
      <c r="K1924" s="88" t="n">
        <v>0</v>
      </c>
      <c r="L1924" s="84" t="n"/>
    </row>
    <row r="1925">
      <c r="A1925" s="83" t="n">
        <v>46037</v>
      </c>
      <c r="B1925" s="84" t="inlineStr">
        <is>
          <t>Warehouse A</t>
        </is>
      </c>
      <c r="C1925" s="84" t="inlineStr">
        <is>
          <t>Early</t>
        </is>
      </c>
      <c r="D1925" s="85" t="n">
        <v>184</v>
      </c>
      <c r="E1925" s="85" t="n">
        <v>175</v>
      </c>
      <c r="F1925" s="85" t="n">
        <v>475</v>
      </c>
      <c r="G1925" s="85" t="n">
        <v>473</v>
      </c>
      <c r="H1925" s="86" t="n">
        <v>15.6</v>
      </c>
      <c r="I1925" s="85" t="n">
        <v>190</v>
      </c>
      <c r="J1925" s="87" t="n">
        <v>611</v>
      </c>
      <c r="K1925" s="88" t="n">
        <v>0</v>
      </c>
      <c r="L1925" s="84" t="n"/>
    </row>
    <row r="1926">
      <c r="A1926" s="83" t="n">
        <v>46037</v>
      </c>
      <c r="B1926" s="84" t="inlineStr">
        <is>
          <t>Warehouse B</t>
        </is>
      </c>
      <c r="C1926" s="84" t="inlineStr">
        <is>
          <t>Late</t>
        </is>
      </c>
      <c r="D1926" s="85" t="n">
        <v>140</v>
      </c>
      <c r="E1926" s="85" t="n">
        <v>136</v>
      </c>
      <c r="F1926" s="85" t="n">
        <v>390</v>
      </c>
      <c r="G1926" s="85" t="n">
        <v>384</v>
      </c>
      <c r="H1926" s="86" t="n">
        <v>12</v>
      </c>
      <c r="I1926" s="85" t="n">
        <v>142</v>
      </c>
      <c r="J1926" s="87" t="n">
        <v>469</v>
      </c>
      <c r="K1926" s="88" t="n">
        <v>0</v>
      </c>
      <c r="L1926" s="84" t="n"/>
    </row>
    <row r="1927">
      <c r="A1927" s="83" t="n">
        <v>46037</v>
      </c>
      <c r="B1927" s="84" t="inlineStr">
        <is>
          <t>Production</t>
        </is>
      </c>
      <c r="C1927" s="84" t="inlineStr">
        <is>
          <t>Night</t>
        </is>
      </c>
      <c r="D1927" s="85" t="n">
        <v>98</v>
      </c>
      <c r="E1927" s="85" t="n">
        <v>95</v>
      </c>
      <c r="F1927" s="85" t="n">
        <v>263</v>
      </c>
      <c r="G1927" s="85" t="n">
        <v>260</v>
      </c>
      <c r="H1927" s="86" t="n">
        <v>8.5</v>
      </c>
      <c r="I1927" s="85" t="n">
        <v>90</v>
      </c>
      <c r="J1927" s="87" t="n">
        <v>331.45</v>
      </c>
      <c r="K1927" s="88" t="n">
        <v>0</v>
      </c>
      <c r="L1927" s="84" t="n"/>
    </row>
    <row r="1928">
      <c r="A1928" s="83" t="n">
        <v>46038</v>
      </c>
      <c r="B1928" s="84" t="inlineStr">
        <is>
          <t>Warehouse A</t>
        </is>
      </c>
      <c r="C1928" s="84" t="inlineStr">
        <is>
          <t>Early</t>
        </is>
      </c>
      <c r="D1928" s="85" t="n">
        <v>189</v>
      </c>
      <c r="E1928" s="85" t="n">
        <v>181</v>
      </c>
      <c r="F1928" s="85" t="n">
        <v>513</v>
      </c>
      <c r="G1928" s="85" t="n">
        <v>510</v>
      </c>
      <c r="H1928" s="86" t="n">
        <v>16.2</v>
      </c>
      <c r="I1928" s="85" t="n">
        <v>198</v>
      </c>
      <c r="J1928" s="87" t="n">
        <v>633.15</v>
      </c>
      <c r="K1928" s="88" t="n">
        <v>0</v>
      </c>
      <c r="L1928" s="84" t="n"/>
    </row>
    <row r="1929">
      <c r="A1929" s="83" t="n">
        <v>46038</v>
      </c>
      <c r="B1929" s="84" t="inlineStr">
        <is>
          <t>Warehouse B</t>
        </is>
      </c>
      <c r="C1929" s="84" t="inlineStr">
        <is>
          <t>Late</t>
        </is>
      </c>
      <c r="D1929" s="85" t="n">
        <v>139</v>
      </c>
      <c r="E1929" s="85" t="n">
        <v>135</v>
      </c>
      <c r="F1929" s="85" t="n">
        <v>381</v>
      </c>
      <c r="G1929" s="85" t="n">
        <v>379</v>
      </c>
      <c r="H1929" s="86" t="n">
        <v>12.3</v>
      </c>
      <c r="I1929" s="85" t="n">
        <v>148</v>
      </c>
      <c r="J1929" s="87" t="n">
        <v>477.8</v>
      </c>
      <c r="K1929" s="88" t="n">
        <v>0</v>
      </c>
      <c r="L1929" s="84" t="n"/>
    </row>
    <row r="1930">
      <c r="A1930" s="83" t="n">
        <v>46038</v>
      </c>
      <c r="B1930" s="84" t="inlineStr">
        <is>
          <t>Production</t>
        </is>
      </c>
      <c r="C1930" s="84" t="inlineStr">
        <is>
          <t>Night</t>
        </is>
      </c>
      <c r="D1930" s="85" t="n">
        <v>90</v>
      </c>
      <c r="E1930" s="85" t="n">
        <v>85</v>
      </c>
      <c r="F1930" s="85" t="n">
        <v>233</v>
      </c>
      <c r="G1930" s="85" t="n">
        <v>231</v>
      </c>
      <c r="H1930" s="86" t="n">
        <v>7.1</v>
      </c>
      <c r="I1930" s="85" t="n">
        <v>93</v>
      </c>
      <c r="J1930" s="87" t="n">
        <v>282.15</v>
      </c>
      <c r="K1930" s="88" t="n">
        <v>0</v>
      </c>
      <c r="L1930" s="84" t="n"/>
    </row>
    <row r="1931">
      <c r="A1931" s="83" t="n">
        <v>46039</v>
      </c>
      <c r="B1931" s="84" t="inlineStr">
        <is>
          <t>Warehouse A</t>
        </is>
      </c>
      <c r="C1931" s="84" t="inlineStr">
        <is>
          <t>Early</t>
        </is>
      </c>
      <c r="D1931" s="85" t="n">
        <v>141</v>
      </c>
      <c r="E1931" s="85" t="n">
        <v>135</v>
      </c>
      <c r="F1931" s="85" t="n">
        <v>366</v>
      </c>
      <c r="G1931" s="85" t="n">
        <v>359</v>
      </c>
      <c r="H1931" s="86" t="n">
        <v>12.2</v>
      </c>
      <c r="I1931" s="85" t="n">
        <v>137</v>
      </c>
      <c r="J1931" s="87" t="n">
        <v>475.95</v>
      </c>
      <c r="K1931" s="88" t="n">
        <v>0</v>
      </c>
      <c r="L1931" s="84" t="n"/>
    </row>
    <row r="1932">
      <c r="A1932" s="83" t="n">
        <v>46039</v>
      </c>
      <c r="B1932" s="84" t="inlineStr">
        <is>
          <t>Warehouse B</t>
        </is>
      </c>
      <c r="C1932" s="84" t="inlineStr">
        <is>
          <t>Late</t>
        </is>
      </c>
      <c r="D1932" s="85" t="n">
        <v>100</v>
      </c>
      <c r="E1932" s="85" t="n">
        <v>99</v>
      </c>
      <c r="F1932" s="85" t="n">
        <v>251</v>
      </c>
      <c r="G1932" s="85" t="n">
        <v>250</v>
      </c>
      <c r="H1932" s="86" t="n">
        <v>8.5</v>
      </c>
      <c r="I1932" s="85" t="n">
        <v>103</v>
      </c>
      <c r="J1932" s="87" t="n">
        <v>332.75</v>
      </c>
      <c r="K1932" s="88" t="n">
        <v>0</v>
      </c>
      <c r="L1932" s="84" t="n"/>
    </row>
    <row r="1933">
      <c r="A1933" s="83" t="n">
        <v>46039</v>
      </c>
      <c r="B1933" s="84" t="inlineStr">
        <is>
          <t>Production</t>
        </is>
      </c>
      <c r="C1933" s="84" t="inlineStr">
        <is>
          <t>Night</t>
        </is>
      </c>
      <c r="D1933" s="85" t="n">
        <v>60</v>
      </c>
      <c r="E1933" s="85" t="n">
        <v>59</v>
      </c>
      <c r="F1933" s="85" t="n">
        <v>152</v>
      </c>
      <c r="G1933" s="85" t="n">
        <v>151</v>
      </c>
      <c r="H1933" s="86" t="n">
        <v>4.8</v>
      </c>
      <c r="I1933" s="85" t="n">
        <v>65</v>
      </c>
      <c r="J1933" s="87" t="n">
        <v>190.2</v>
      </c>
      <c r="K1933" s="88" t="n">
        <v>0</v>
      </c>
      <c r="L1933" s="84" t="n"/>
    </row>
    <row r="1934">
      <c r="A1934" s="83" t="n">
        <v>46041</v>
      </c>
      <c r="B1934" s="84" t="inlineStr">
        <is>
          <t>Warehouse A</t>
        </is>
      </c>
      <c r="C1934" s="84" t="inlineStr">
        <is>
          <t>Early</t>
        </is>
      </c>
      <c r="D1934" s="85" t="n">
        <v>191</v>
      </c>
      <c r="E1934" s="85" t="n">
        <v>187</v>
      </c>
      <c r="F1934" s="85" t="n">
        <v>474</v>
      </c>
      <c r="G1934" s="85" t="n">
        <v>471</v>
      </c>
      <c r="H1934" s="86" t="n">
        <v>16.9</v>
      </c>
      <c r="I1934" s="85" t="n">
        <v>205</v>
      </c>
      <c r="J1934" s="87" t="n">
        <v>656.5</v>
      </c>
      <c r="K1934" s="88" t="n">
        <v>0</v>
      </c>
      <c r="L1934" s="84" t="n"/>
    </row>
    <row r="1935">
      <c r="A1935" s="83" t="n">
        <v>46041</v>
      </c>
      <c r="B1935" s="84" t="inlineStr">
        <is>
          <t>Warehouse B</t>
        </is>
      </c>
      <c r="C1935" s="84" t="inlineStr">
        <is>
          <t>Late</t>
        </is>
      </c>
      <c r="D1935" s="85" t="n">
        <v>156</v>
      </c>
      <c r="E1935" s="85" t="n">
        <v>152</v>
      </c>
      <c r="F1935" s="85" t="n">
        <v>408</v>
      </c>
      <c r="G1935" s="85" t="n">
        <v>402</v>
      </c>
      <c r="H1935" s="86" t="n">
        <v>13.4</v>
      </c>
      <c r="I1935" s="85" t="n">
        <v>154</v>
      </c>
      <c r="J1935" s="87" t="n">
        <v>523.5</v>
      </c>
      <c r="K1935" s="88" t="n">
        <v>1</v>
      </c>
      <c r="L1935" s="84" t="n"/>
    </row>
    <row r="1936">
      <c r="A1936" s="83" t="n">
        <v>46041</v>
      </c>
      <c r="B1936" s="84" t="inlineStr">
        <is>
          <t>Production</t>
        </is>
      </c>
      <c r="C1936" s="84" t="inlineStr">
        <is>
          <t>Night</t>
        </is>
      </c>
      <c r="D1936" s="85" t="n">
        <v>102</v>
      </c>
      <c r="E1936" s="85" t="n">
        <v>101</v>
      </c>
      <c r="F1936" s="85" t="n">
        <v>274</v>
      </c>
      <c r="G1936" s="85" t="n">
        <v>272</v>
      </c>
      <c r="H1936" s="86" t="n">
        <v>8.800000000000001</v>
      </c>
      <c r="I1936" s="85" t="n">
        <v>97</v>
      </c>
      <c r="J1936" s="87" t="n">
        <v>343.5</v>
      </c>
      <c r="K1936" s="88" t="n">
        <v>0</v>
      </c>
      <c r="L1936" s="84" t="n"/>
    </row>
    <row r="1937">
      <c r="A1937" s="83" t="n">
        <v>46042</v>
      </c>
      <c r="B1937" s="84" t="inlineStr">
        <is>
          <t>Warehouse A</t>
        </is>
      </c>
      <c r="C1937" s="84" t="inlineStr">
        <is>
          <t>Early</t>
        </is>
      </c>
      <c r="D1937" s="85" t="n">
        <v>212</v>
      </c>
      <c r="E1937" s="85" t="n">
        <v>198</v>
      </c>
      <c r="F1937" s="85" t="n">
        <v>524</v>
      </c>
      <c r="G1937" s="85" t="n">
        <v>521</v>
      </c>
      <c r="H1937" s="86" t="n">
        <v>17.8</v>
      </c>
      <c r="I1937" s="85" t="n">
        <v>196</v>
      </c>
      <c r="J1937" s="87" t="n">
        <v>698.5</v>
      </c>
      <c r="K1937" s="88" t="n">
        <v>0</v>
      </c>
      <c r="L1937" s="84" t="n"/>
    </row>
    <row r="1938">
      <c r="A1938" s="83" t="n">
        <v>46042</v>
      </c>
      <c r="B1938" s="84" t="inlineStr">
        <is>
          <t>Warehouse B</t>
        </is>
      </c>
      <c r="C1938" s="84" t="inlineStr">
        <is>
          <t>Late</t>
        </is>
      </c>
      <c r="D1938" s="85" t="n">
        <v>142</v>
      </c>
      <c r="E1938" s="85" t="n">
        <v>136</v>
      </c>
      <c r="F1938" s="85" t="n">
        <v>355</v>
      </c>
      <c r="G1938" s="85" t="n">
        <v>349</v>
      </c>
      <c r="H1938" s="86" t="n">
        <v>11.5</v>
      </c>
      <c r="I1938" s="85" t="n">
        <v>147</v>
      </c>
      <c r="J1938" s="87" t="n">
        <v>454.55</v>
      </c>
      <c r="K1938" s="88" t="n">
        <v>1</v>
      </c>
      <c r="L1938" s="84" t="n"/>
    </row>
    <row r="1939">
      <c r="A1939" s="83" t="n">
        <v>46042</v>
      </c>
      <c r="B1939" s="84" t="inlineStr">
        <is>
          <t>Production</t>
        </is>
      </c>
      <c r="C1939" s="84" t="inlineStr">
        <is>
          <t>Night</t>
        </is>
      </c>
      <c r="D1939" s="85" t="n">
        <v>85</v>
      </c>
      <c r="E1939" s="85" t="n">
        <v>81</v>
      </c>
      <c r="F1939" s="85" t="n">
        <v>221</v>
      </c>
      <c r="G1939" s="85" t="n">
        <v>219</v>
      </c>
      <c r="H1939" s="86" t="n">
        <v>7.6</v>
      </c>
      <c r="I1939" s="85" t="n">
        <v>92</v>
      </c>
      <c r="J1939" s="87" t="n">
        <v>294.65</v>
      </c>
      <c r="K1939" s="88" t="n">
        <v>0</v>
      </c>
      <c r="L1939" s="84" t="n"/>
    </row>
    <row r="1940">
      <c r="A1940" s="83" t="n">
        <v>46043</v>
      </c>
      <c r="B1940" s="84" t="inlineStr">
        <is>
          <t>Warehouse A</t>
        </is>
      </c>
      <c r="C1940" s="84" t="inlineStr">
        <is>
          <t>Early</t>
        </is>
      </c>
      <c r="D1940" s="85" t="n">
        <v>206</v>
      </c>
      <c r="E1940" s="85" t="n">
        <v>199</v>
      </c>
      <c r="F1940" s="85" t="n">
        <v>530</v>
      </c>
      <c r="G1940" s="85" t="n">
        <v>525</v>
      </c>
      <c r="H1940" s="86" t="n">
        <v>18.4</v>
      </c>
      <c r="I1940" s="85" t="n">
        <v>190</v>
      </c>
      <c r="J1940" s="87" t="n">
        <v>713.5</v>
      </c>
      <c r="K1940" s="88" t="n">
        <v>0</v>
      </c>
      <c r="L1940" s="84" t="n"/>
    </row>
    <row r="1941">
      <c r="A1941" s="83" t="n">
        <v>46043</v>
      </c>
      <c r="B1941" s="84" t="inlineStr">
        <is>
          <t>Warehouse B</t>
        </is>
      </c>
      <c r="C1941" s="84" t="inlineStr">
        <is>
          <t>Late</t>
        </is>
      </c>
      <c r="D1941" s="85" t="n">
        <v>151</v>
      </c>
      <c r="E1941" s="85" t="n">
        <v>147</v>
      </c>
      <c r="F1941" s="85" t="n">
        <v>397</v>
      </c>
      <c r="G1941" s="85" t="n">
        <v>391</v>
      </c>
      <c r="H1941" s="86" t="n">
        <v>12.4</v>
      </c>
      <c r="I1941" s="85" t="n">
        <v>143</v>
      </c>
      <c r="J1941" s="87" t="n">
        <v>488.75</v>
      </c>
      <c r="K1941" s="88" t="n">
        <v>0</v>
      </c>
      <c r="L1941" s="84" t="n"/>
    </row>
    <row r="1942">
      <c r="A1942" s="83" t="n">
        <v>46043</v>
      </c>
      <c r="B1942" s="84" t="inlineStr">
        <is>
          <t>Production</t>
        </is>
      </c>
      <c r="C1942" s="84" t="inlineStr">
        <is>
          <t>Night</t>
        </is>
      </c>
      <c r="D1942" s="85" t="n">
        <v>91</v>
      </c>
      <c r="E1942" s="85" t="n">
        <v>91</v>
      </c>
      <c r="F1942" s="85" t="n">
        <v>238</v>
      </c>
      <c r="G1942" s="85" t="n">
        <v>235</v>
      </c>
      <c r="H1942" s="86" t="n">
        <v>7.3</v>
      </c>
      <c r="I1942" s="85" t="n">
        <v>90</v>
      </c>
      <c r="J1942" s="87" t="n">
        <v>289.1</v>
      </c>
      <c r="K1942" s="88" t="n">
        <v>0</v>
      </c>
      <c r="L1942" s="84" t="n"/>
    </row>
    <row r="1943">
      <c r="A1943" s="83" t="n">
        <v>46044</v>
      </c>
      <c r="B1943" s="84" t="inlineStr">
        <is>
          <t>Warehouse A</t>
        </is>
      </c>
      <c r="C1943" s="84" t="inlineStr">
        <is>
          <t>Early</t>
        </is>
      </c>
      <c r="D1943" s="85" t="n">
        <v>174</v>
      </c>
      <c r="E1943" s="85" t="n">
        <v>173</v>
      </c>
      <c r="F1943" s="85" t="n">
        <v>487</v>
      </c>
      <c r="G1943" s="85" t="n">
        <v>481</v>
      </c>
      <c r="H1943" s="86" t="n">
        <v>14.1</v>
      </c>
      <c r="I1943" s="85" t="n">
        <v>190</v>
      </c>
      <c r="J1943" s="87" t="n">
        <v>557.25</v>
      </c>
      <c r="K1943" s="88" t="n">
        <v>0</v>
      </c>
      <c r="L1943" s="84" t="n"/>
    </row>
    <row r="1944">
      <c r="A1944" s="83" t="n">
        <v>46044</v>
      </c>
      <c r="B1944" s="84" t="inlineStr">
        <is>
          <t>Warehouse B</t>
        </is>
      </c>
      <c r="C1944" s="84" t="inlineStr">
        <is>
          <t>Late</t>
        </is>
      </c>
      <c r="D1944" s="85" t="n">
        <v>141</v>
      </c>
      <c r="E1944" s="85" t="n">
        <v>136</v>
      </c>
      <c r="F1944" s="85" t="n">
        <v>388</v>
      </c>
      <c r="G1944" s="85" t="n">
        <v>386</v>
      </c>
      <c r="H1944" s="86" t="n">
        <v>11.4</v>
      </c>
      <c r="I1944" s="85" t="n">
        <v>143</v>
      </c>
      <c r="J1944" s="87" t="n">
        <v>450.75</v>
      </c>
      <c r="K1944" s="88" t="n">
        <v>0</v>
      </c>
      <c r="L1944" s="84" t="n"/>
    </row>
    <row r="1945">
      <c r="A1945" s="83" t="n">
        <v>46044</v>
      </c>
      <c r="B1945" s="84" t="inlineStr">
        <is>
          <t>Production</t>
        </is>
      </c>
      <c r="C1945" s="84" t="inlineStr">
        <is>
          <t>Night</t>
        </is>
      </c>
      <c r="D1945" s="85" t="n">
        <v>82</v>
      </c>
      <c r="E1945" s="85" t="n">
        <v>79</v>
      </c>
      <c r="F1945" s="85" t="n">
        <v>214</v>
      </c>
      <c r="G1945" s="85" t="n">
        <v>211</v>
      </c>
      <c r="H1945" s="86" t="n">
        <v>6.7</v>
      </c>
      <c r="I1945" s="85" t="n">
        <v>90</v>
      </c>
      <c r="J1945" s="87" t="n">
        <v>264.35</v>
      </c>
      <c r="K1945" s="88" t="n">
        <v>0</v>
      </c>
      <c r="L1945" s="84" t="n"/>
    </row>
    <row r="1946">
      <c r="A1946" s="83" t="n">
        <v>46045</v>
      </c>
      <c r="B1946" s="84" t="inlineStr">
        <is>
          <t>Warehouse A</t>
        </is>
      </c>
      <c r="C1946" s="84" t="inlineStr">
        <is>
          <t>Early</t>
        </is>
      </c>
      <c r="D1946" s="85" t="n">
        <v>195</v>
      </c>
      <c r="E1946" s="85" t="n">
        <v>194</v>
      </c>
      <c r="F1946" s="85" t="n">
        <v>468</v>
      </c>
      <c r="G1946" s="85" t="n">
        <v>464</v>
      </c>
      <c r="H1946" s="86" t="n">
        <v>15.6</v>
      </c>
      <c r="I1946" s="85" t="n">
        <v>198</v>
      </c>
      <c r="J1946" s="87" t="n">
        <v>618.15</v>
      </c>
      <c r="K1946" s="88" t="n">
        <v>1</v>
      </c>
      <c r="L1946" s="84" t="n"/>
    </row>
    <row r="1947">
      <c r="A1947" s="83" t="n">
        <v>46045</v>
      </c>
      <c r="B1947" s="84" t="inlineStr">
        <is>
          <t>Warehouse B</t>
        </is>
      </c>
      <c r="C1947" s="84" t="inlineStr">
        <is>
          <t>Late</t>
        </is>
      </c>
      <c r="D1947" s="85" t="n">
        <v>140</v>
      </c>
      <c r="E1947" s="85" t="n">
        <v>134</v>
      </c>
      <c r="F1947" s="85" t="n">
        <v>348</v>
      </c>
      <c r="G1947" s="85" t="n">
        <v>345</v>
      </c>
      <c r="H1947" s="86" t="n">
        <v>11.5</v>
      </c>
      <c r="I1947" s="85" t="n">
        <v>148</v>
      </c>
      <c r="J1947" s="87" t="n">
        <v>453.25</v>
      </c>
      <c r="K1947" s="88" t="n">
        <v>0</v>
      </c>
      <c r="L1947" s="84" t="n"/>
    </row>
    <row r="1948">
      <c r="A1948" s="83" t="n">
        <v>46045</v>
      </c>
      <c r="B1948" s="84" t="inlineStr">
        <is>
          <t>Production</t>
        </is>
      </c>
      <c r="C1948" s="84" t="inlineStr">
        <is>
          <t>Night</t>
        </is>
      </c>
      <c r="D1948" s="85" t="n">
        <v>93</v>
      </c>
      <c r="E1948" s="85" t="n">
        <v>89</v>
      </c>
      <c r="F1948" s="85" t="n">
        <v>245</v>
      </c>
      <c r="G1948" s="85" t="n">
        <v>241</v>
      </c>
      <c r="H1948" s="86" t="n">
        <v>7.9</v>
      </c>
      <c r="I1948" s="85" t="n">
        <v>93</v>
      </c>
      <c r="J1948" s="87" t="n">
        <v>309.3</v>
      </c>
      <c r="K1948" s="88" t="n">
        <v>0</v>
      </c>
      <c r="L1948" s="84" t="n"/>
    </row>
    <row r="1949">
      <c r="A1949" s="83" t="n">
        <v>46046</v>
      </c>
      <c r="B1949" s="84" t="inlineStr">
        <is>
          <t>Warehouse A</t>
        </is>
      </c>
      <c r="C1949" s="84" t="inlineStr">
        <is>
          <t>Early</t>
        </is>
      </c>
      <c r="D1949" s="85" t="n">
        <v>147</v>
      </c>
      <c r="E1949" s="85" t="n">
        <v>145</v>
      </c>
      <c r="F1949" s="85" t="n">
        <v>365</v>
      </c>
      <c r="G1949" s="85" t="n">
        <v>364</v>
      </c>
      <c r="H1949" s="86" t="n">
        <v>12.9</v>
      </c>
      <c r="I1949" s="85" t="n">
        <v>137</v>
      </c>
      <c r="J1949" s="87" t="n">
        <v>501.9</v>
      </c>
      <c r="K1949" s="88" t="n">
        <v>1</v>
      </c>
      <c r="L1949" s="84" t="n"/>
    </row>
    <row r="1950">
      <c r="A1950" s="83" t="n">
        <v>46046</v>
      </c>
      <c r="B1950" s="84" t="inlineStr">
        <is>
          <t>Warehouse B</t>
        </is>
      </c>
      <c r="C1950" s="84" t="inlineStr">
        <is>
          <t>Late</t>
        </is>
      </c>
      <c r="D1950" s="85" t="n">
        <v>105</v>
      </c>
      <c r="E1950" s="85" t="n">
        <v>104</v>
      </c>
      <c r="F1950" s="85" t="n">
        <v>275</v>
      </c>
      <c r="G1950" s="85" t="n">
        <v>270</v>
      </c>
      <c r="H1950" s="86" t="n">
        <v>8.300000000000001</v>
      </c>
      <c r="I1950" s="85" t="n">
        <v>103</v>
      </c>
      <c r="J1950" s="87" t="n">
        <v>329.7</v>
      </c>
      <c r="K1950" s="88" t="n">
        <v>0</v>
      </c>
      <c r="L1950" s="84" t="n"/>
    </row>
    <row r="1951">
      <c r="A1951" s="83" t="n">
        <v>46046</v>
      </c>
      <c r="B1951" s="84" t="inlineStr">
        <is>
          <t>Production</t>
        </is>
      </c>
      <c r="C1951" s="84" t="inlineStr">
        <is>
          <t>Night</t>
        </is>
      </c>
      <c r="D1951" s="85" t="n">
        <v>62</v>
      </c>
      <c r="E1951" s="85" t="n">
        <v>60</v>
      </c>
      <c r="F1951" s="85" t="n">
        <v>156</v>
      </c>
      <c r="G1951" s="85" t="n">
        <v>155</v>
      </c>
      <c r="H1951" s="86" t="n">
        <v>5.2</v>
      </c>
      <c r="I1951" s="85" t="n">
        <v>65</v>
      </c>
      <c r="J1951" s="87" t="n">
        <v>204.1</v>
      </c>
      <c r="K1951" s="88" t="n">
        <v>0</v>
      </c>
      <c r="L1951" s="84" t="n"/>
    </row>
    <row r="1952">
      <c r="A1952" s="83" t="n">
        <v>46048</v>
      </c>
      <c r="B1952" s="84" t="inlineStr">
        <is>
          <t>Warehouse A</t>
        </is>
      </c>
      <c r="C1952" s="84" t="inlineStr">
        <is>
          <t>Early</t>
        </is>
      </c>
      <c r="D1952" s="85" t="n">
        <v>223</v>
      </c>
      <c r="E1952" s="85" t="n">
        <v>217</v>
      </c>
      <c r="F1952" s="85" t="n">
        <v>547</v>
      </c>
      <c r="G1952" s="85" t="n">
        <v>544</v>
      </c>
      <c r="H1952" s="86" t="n">
        <v>17.7</v>
      </c>
      <c r="I1952" s="85" t="n">
        <v>205</v>
      </c>
      <c r="J1952" s="87" t="n">
        <v>702.5</v>
      </c>
      <c r="K1952" s="88" t="n">
        <v>0</v>
      </c>
      <c r="L1952" s="84" t="n"/>
    </row>
    <row r="1953">
      <c r="A1953" s="83" t="n">
        <v>46048</v>
      </c>
      <c r="B1953" s="84" t="inlineStr">
        <is>
          <t>Warehouse B</t>
        </is>
      </c>
      <c r="C1953" s="84" t="inlineStr">
        <is>
          <t>Late</t>
        </is>
      </c>
      <c r="D1953" s="85" t="n">
        <v>164</v>
      </c>
      <c r="E1953" s="85" t="n">
        <v>157</v>
      </c>
      <c r="F1953" s="85" t="n">
        <v>442</v>
      </c>
      <c r="G1953" s="85" t="n">
        <v>439</v>
      </c>
      <c r="H1953" s="86" t="n">
        <v>13.3</v>
      </c>
      <c r="I1953" s="85" t="n">
        <v>154</v>
      </c>
      <c r="J1953" s="87" t="n">
        <v>525.55</v>
      </c>
      <c r="K1953" s="88" t="n">
        <v>0</v>
      </c>
      <c r="L1953" s="84" t="n"/>
    </row>
    <row r="1954">
      <c r="A1954" s="83" t="n">
        <v>46048</v>
      </c>
      <c r="B1954" s="84" t="inlineStr">
        <is>
          <t>Production</t>
        </is>
      </c>
      <c r="C1954" s="84" t="inlineStr">
        <is>
          <t>Night</t>
        </is>
      </c>
      <c r="D1954" s="85" t="n">
        <v>96</v>
      </c>
      <c r="E1954" s="85" t="n">
        <v>92</v>
      </c>
      <c r="F1954" s="85" t="n">
        <v>245</v>
      </c>
      <c r="G1954" s="85" t="n">
        <v>243</v>
      </c>
      <c r="H1954" s="86" t="n">
        <v>7.7</v>
      </c>
      <c r="I1954" s="85" t="n">
        <v>97</v>
      </c>
      <c r="J1954" s="87" t="n">
        <v>304.95</v>
      </c>
      <c r="K1954" s="88" t="n">
        <v>0</v>
      </c>
      <c r="L1954" s="84" t="n"/>
    </row>
    <row r="1955">
      <c r="A1955" s="83" t="n">
        <v>46049</v>
      </c>
      <c r="B1955" s="84" t="inlineStr">
        <is>
          <t>Warehouse A</t>
        </is>
      </c>
      <c r="C1955" s="84" t="inlineStr">
        <is>
          <t>Early</t>
        </is>
      </c>
      <c r="D1955" s="85" t="n">
        <v>183</v>
      </c>
      <c r="E1955" s="85" t="n">
        <v>182</v>
      </c>
      <c r="F1955" s="85" t="n">
        <v>448</v>
      </c>
      <c r="G1955" s="85" t="n">
        <v>442</v>
      </c>
      <c r="H1955" s="86" t="n">
        <v>14.8</v>
      </c>
      <c r="I1955" s="85" t="n">
        <v>196</v>
      </c>
      <c r="J1955" s="87" t="n">
        <v>585.15</v>
      </c>
      <c r="K1955" s="88" t="n">
        <v>0</v>
      </c>
      <c r="L1955" s="84" t="n"/>
    </row>
    <row r="1956">
      <c r="A1956" s="83" t="n">
        <v>46049</v>
      </c>
      <c r="B1956" s="84" t="inlineStr">
        <is>
          <t>Warehouse B</t>
        </is>
      </c>
      <c r="C1956" s="84" t="inlineStr">
        <is>
          <t>Late</t>
        </is>
      </c>
      <c r="D1956" s="85" t="n">
        <v>147</v>
      </c>
      <c r="E1956" s="85" t="n">
        <v>139</v>
      </c>
      <c r="F1956" s="85" t="n">
        <v>371</v>
      </c>
      <c r="G1956" s="85" t="n">
        <v>365</v>
      </c>
      <c r="H1956" s="86" t="n">
        <v>12.8</v>
      </c>
      <c r="I1956" s="85" t="n">
        <v>147</v>
      </c>
      <c r="J1956" s="87" t="n">
        <v>498.75</v>
      </c>
      <c r="K1956" s="88" t="n">
        <v>0</v>
      </c>
      <c r="L1956" s="84" t="n"/>
    </row>
    <row r="1957">
      <c r="A1957" s="83" t="n">
        <v>46049</v>
      </c>
      <c r="B1957" s="84" t="inlineStr">
        <is>
          <t>Production</t>
        </is>
      </c>
      <c r="C1957" s="84" t="inlineStr">
        <is>
          <t>Night</t>
        </is>
      </c>
      <c r="D1957" s="85" t="n">
        <v>98</v>
      </c>
      <c r="E1957" s="85" t="n">
        <v>94</v>
      </c>
      <c r="F1957" s="85" t="n">
        <v>240</v>
      </c>
      <c r="G1957" s="85" t="n">
        <v>238</v>
      </c>
      <c r="H1957" s="86" t="n">
        <v>8.199999999999999</v>
      </c>
      <c r="I1957" s="85" t="n">
        <v>93</v>
      </c>
      <c r="J1957" s="87" t="n">
        <v>322</v>
      </c>
      <c r="K1957" s="88" t="n">
        <v>1</v>
      </c>
      <c r="L1957" s="84" t="n"/>
    </row>
    <row r="1958">
      <c r="A1958" s="83" t="n">
        <v>46050</v>
      </c>
      <c r="B1958" s="84" t="inlineStr">
        <is>
          <t>Warehouse A</t>
        </is>
      </c>
      <c r="C1958" s="84" t="inlineStr">
        <is>
          <t>Early</t>
        </is>
      </c>
      <c r="D1958" s="85" t="n">
        <v>202</v>
      </c>
      <c r="E1958" s="85" t="n">
        <v>190</v>
      </c>
      <c r="F1958" s="85" t="n">
        <v>513</v>
      </c>
      <c r="G1958" s="85" t="n">
        <v>511</v>
      </c>
      <c r="H1958" s="86" t="n">
        <v>16</v>
      </c>
      <c r="I1958" s="85" t="n">
        <v>190</v>
      </c>
      <c r="J1958" s="87" t="n">
        <v>635.3</v>
      </c>
      <c r="K1958" s="88" t="n">
        <v>0</v>
      </c>
      <c r="L1958" s="84" t="n"/>
    </row>
    <row r="1959">
      <c r="A1959" s="83" t="n">
        <v>46050</v>
      </c>
      <c r="B1959" s="84" t="inlineStr">
        <is>
          <t>Warehouse B</t>
        </is>
      </c>
      <c r="C1959" s="84" t="inlineStr">
        <is>
          <t>Late</t>
        </is>
      </c>
      <c r="D1959" s="85" t="n">
        <v>141</v>
      </c>
      <c r="E1959" s="85" t="n">
        <v>138</v>
      </c>
      <c r="F1959" s="85" t="n">
        <v>395</v>
      </c>
      <c r="G1959" s="85" t="n">
        <v>390</v>
      </c>
      <c r="H1959" s="86" t="n">
        <v>12.5</v>
      </c>
      <c r="I1959" s="85" t="n">
        <v>143</v>
      </c>
      <c r="J1959" s="87" t="n">
        <v>485.4</v>
      </c>
      <c r="K1959" s="88" t="n">
        <v>0</v>
      </c>
      <c r="L1959" s="84" t="n"/>
    </row>
    <row r="1960">
      <c r="A1960" s="83" t="n">
        <v>46050</v>
      </c>
      <c r="B1960" s="84" t="inlineStr">
        <is>
          <t>Production</t>
        </is>
      </c>
      <c r="C1960" s="84" t="inlineStr">
        <is>
          <t>Night</t>
        </is>
      </c>
      <c r="D1960" s="85" t="n">
        <v>88</v>
      </c>
      <c r="E1960" s="85" t="n">
        <v>82</v>
      </c>
      <c r="F1960" s="85" t="n">
        <v>221</v>
      </c>
      <c r="G1960" s="85" t="n">
        <v>219</v>
      </c>
      <c r="H1960" s="86" t="n">
        <v>7.2</v>
      </c>
      <c r="I1960" s="85" t="n">
        <v>90</v>
      </c>
      <c r="J1960" s="87" t="n">
        <v>284</v>
      </c>
      <c r="K1960" s="88" t="n">
        <v>0</v>
      </c>
      <c r="L1960" s="84" t="n"/>
    </row>
    <row r="1961">
      <c r="A1961" s="83" t="n">
        <v>46051</v>
      </c>
      <c r="B1961" s="84" t="inlineStr">
        <is>
          <t>Warehouse A</t>
        </is>
      </c>
      <c r="C1961" s="84" t="inlineStr">
        <is>
          <t>Early</t>
        </is>
      </c>
      <c r="D1961" s="85" t="n">
        <v>177</v>
      </c>
      <c r="E1961" s="85" t="n">
        <v>172</v>
      </c>
      <c r="F1961" s="85" t="n">
        <v>434</v>
      </c>
      <c r="G1961" s="85" t="n">
        <v>433</v>
      </c>
      <c r="H1961" s="86" t="n">
        <v>15.5</v>
      </c>
      <c r="I1961" s="85" t="n">
        <v>190</v>
      </c>
      <c r="J1961" s="87" t="n">
        <v>603.3</v>
      </c>
      <c r="K1961" s="88" t="n">
        <v>0</v>
      </c>
      <c r="L1961" s="84" t="n"/>
    </row>
    <row r="1962">
      <c r="A1962" s="83" t="n">
        <v>46051</v>
      </c>
      <c r="B1962" s="84" t="inlineStr">
        <is>
          <t>Warehouse B</t>
        </is>
      </c>
      <c r="C1962" s="84" t="inlineStr">
        <is>
          <t>Late</t>
        </is>
      </c>
      <c r="D1962" s="85" t="n">
        <v>150</v>
      </c>
      <c r="E1962" s="85" t="n">
        <v>149</v>
      </c>
      <c r="F1962" s="85" t="n">
        <v>412</v>
      </c>
      <c r="G1962" s="85" t="n">
        <v>409</v>
      </c>
      <c r="H1962" s="86" t="n">
        <v>12.3</v>
      </c>
      <c r="I1962" s="85" t="n">
        <v>143</v>
      </c>
      <c r="J1962" s="87" t="n">
        <v>484.95</v>
      </c>
      <c r="K1962" s="88" t="n">
        <v>0</v>
      </c>
      <c r="L1962" s="84" t="n"/>
    </row>
    <row r="1963">
      <c r="A1963" s="83" t="n">
        <v>46051</v>
      </c>
      <c r="B1963" s="84" t="inlineStr">
        <is>
          <t>Production</t>
        </is>
      </c>
      <c r="C1963" s="84" t="inlineStr">
        <is>
          <t>Night</t>
        </is>
      </c>
      <c r="D1963" s="85" t="n">
        <v>88</v>
      </c>
      <c r="E1963" s="85" t="n">
        <v>86</v>
      </c>
      <c r="F1963" s="85" t="n">
        <v>244</v>
      </c>
      <c r="G1963" s="85" t="n">
        <v>242</v>
      </c>
      <c r="H1963" s="86" t="n">
        <v>6.9</v>
      </c>
      <c r="I1963" s="85" t="n">
        <v>90</v>
      </c>
      <c r="J1963" s="87" t="n">
        <v>274.55</v>
      </c>
      <c r="K1963" s="88" t="n">
        <v>0</v>
      </c>
      <c r="L1963" s="84" t="n"/>
    </row>
    <row r="1964">
      <c r="A1964" s="83" t="n">
        <v>46052</v>
      </c>
      <c r="B1964" s="84" t="inlineStr">
        <is>
          <t>Warehouse A</t>
        </is>
      </c>
      <c r="C1964" s="84" t="inlineStr">
        <is>
          <t>Early</t>
        </is>
      </c>
      <c r="D1964" s="85" t="n">
        <v>210</v>
      </c>
      <c r="E1964" s="85" t="n">
        <v>207</v>
      </c>
      <c r="F1964" s="85" t="n">
        <v>513</v>
      </c>
      <c r="G1964" s="85" t="n">
        <v>512</v>
      </c>
      <c r="H1964" s="86" t="n">
        <v>18.4</v>
      </c>
      <c r="I1964" s="85" t="n">
        <v>198</v>
      </c>
      <c r="J1964" s="87" t="n">
        <v>716.1</v>
      </c>
      <c r="K1964" s="88" t="n">
        <v>0</v>
      </c>
      <c r="L1964" s="84" t="n"/>
    </row>
    <row r="1965">
      <c r="A1965" s="83" t="n">
        <v>46052</v>
      </c>
      <c r="B1965" s="84" t="inlineStr">
        <is>
          <t>Warehouse B</t>
        </is>
      </c>
      <c r="C1965" s="84" t="inlineStr">
        <is>
          <t>Late</t>
        </is>
      </c>
      <c r="D1965" s="85" t="n">
        <v>143</v>
      </c>
      <c r="E1965" s="85" t="n">
        <v>135</v>
      </c>
      <c r="F1965" s="85" t="n">
        <v>358</v>
      </c>
      <c r="G1965" s="85" t="n">
        <v>352</v>
      </c>
      <c r="H1965" s="86" t="n">
        <v>12.3</v>
      </c>
      <c r="I1965" s="85" t="n">
        <v>148</v>
      </c>
      <c r="J1965" s="87" t="n">
        <v>480.4</v>
      </c>
      <c r="K1965" s="88" t="n">
        <v>0</v>
      </c>
      <c r="L1965" s="84" t="n"/>
    </row>
    <row r="1966">
      <c r="A1966" s="83" t="n">
        <v>46052</v>
      </c>
      <c r="B1966" s="84" t="inlineStr">
        <is>
          <t>Production</t>
        </is>
      </c>
      <c r="C1966" s="84" t="inlineStr">
        <is>
          <t>Night</t>
        </is>
      </c>
      <c r="D1966" s="85" t="n">
        <v>90</v>
      </c>
      <c r="E1966" s="85" t="n">
        <v>88</v>
      </c>
      <c r="F1966" s="85" t="n">
        <v>247</v>
      </c>
      <c r="G1966" s="85" t="n">
        <v>244</v>
      </c>
      <c r="H1966" s="86" t="n">
        <v>7.1</v>
      </c>
      <c r="I1966" s="85" t="n">
        <v>93</v>
      </c>
      <c r="J1966" s="87" t="n">
        <v>282.15</v>
      </c>
      <c r="K1966" s="88" t="n">
        <v>0</v>
      </c>
      <c r="L1966" s="84" t="n"/>
    </row>
    <row r="1967">
      <c r="A1967" s="83" t="n">
        <v>46053</v>
      </c>
      <c r="B1967" s="84" t="inlineStr">
        <is>
          <t>Warehouse A</t>
        </is>
      </c>
      <c r="C1967" s="84" t="inlineStr">
        <is>
          <t>Early</t>
        </is>
      </c>
      <c r="D1967" s="85" t="n">
        <v>134</v>
      </c>
      <c r="E1967" s="85" t="n">
        <v>128</v>
      </c>
      <c r="F1967" s="85" t="n">
        <v>330</v>
      </c>
      <c r="G1967" s="85" t="n">
        <v>326</v>
      </c>
      <c r="H1967" s="86" t="n">
        <v>12</v>
      </c>
      <c r="I1967" s="85" t="n">
        <v>137</v>
      </c>
      <c r="J1967" s="87" t="n">
        <v>465.1</v>
      </c>
      <c r="K1967" s="88" t="n">
        <v>0</v>
      </c>
      <c r="L1967" s="84" t="n"/>
    </row>
    <row r="1968">
      <c r="A1968" s="83" t="n">
        <v>46053</v>
      </c>
      <c r="B1968" s="84" t="inlineStr">
        <is>
          <t>Warehouse B</t>
        </is>
      </c>
      <c r="C1968" s="84" t="inlineStr">
        <is>
          <t>Late</t>
        </is>
      </c>
      <c r="D1968" s="85" t="n">
        <v>94</v>
      </c>
      <c r="E1968" s="85" t="n">
        <v>92</v>
      </c>
      <c r="F1968" s="85" t="n">
        <v>243</v>
      </c>
      <c r="G1968" s="85" t="n">
        <v>241</v>
      </c>
      <c r="H1968" s="86" t="n">
        <v>7.4</v>
      </c>
      <c r="I1968" s="85" t="n">
        <v>103</v>
      </c>
      <c r="J1968" s="87" t="n">
        <v>294.2</v>
      </c>
      <c r="K1968" s="88" t="n">
        <v>0</v>
      </c>
      <c r="L1968" s="84" t="n"/>
    </row>
    <row r="1969">
      <c r="A1969" s="83" t="n">
        <v>46053</v>
      </c>
      <c r="B1969" s="84" t="inlineStr">
        <is>
          <t>Production</t>
        </is>
      </c>
      <c r="C1969" s="84" t="inlineStr">
        <is>
          <t>Night</t>
        </is>
      </c>
      <c r="D1969" s="85" t="n">
        <v>65</v>
      </c>
      <c r="E1969" s="85" t="n">
        <v>64</v>
      </c>
      <c r="F1969" s="85" t="n">
        <v>173</v>
      </c>
      <c r="G1969" s="85" t="n">
        <v>172</v>
      </c>
      <c r="H1969" s="86" t="n">
        <v>5.6</v>
      </c>
      <c r="I1969" s="85" t="n">
        <v>65</v>
      </c>
      <c r="J1969" s="87" t="n">
        <v>218.65</v>
      </c>
      <c r="K1969" s="88" t="n">
        <v>0</v>
      </c>
      <c r="L1969" s="84" t="n"/>
    </row>
    <row r="1970">
      <c r="A1970" s="83" t="n">
        <v>46055</v>
      </c>
      <c r="B1970" s="84" t="inlineStr">
        <is>
          <t>Warehouse A</t>
        </is>
      </c>
      <c r="C1970" s="84" t="inlineStr">
        <is>
          <t>Early</t>
        </is>
      </c>
      <c r="D1970" s="85" t="n">
        <v>225</v>
      </c>
      <c r="E1970" s="85" t="n">
        <v>222</v>
      </c>
      <c r="F1970" s="85" t="n">
        <v>573</v>
      </c>
      <c r="G1970" s="85" t="n">
        <v>570</v>
      </c>
      <c r="H1970" s="86" t="n">
        <v>18.5</v>
      </c>
      <c r="I1970" s="85" t="n">
        <v>208</v>
      </c>
      <c r="J1970" s="87" t="n">
        <v>729</v>
      </c>
      <c r="K1970" s="88" t="n">
        <v>0</v>
      </c>
      <c r="L1970" s="84" t="n"/>
    </row>
    <row r="1971">
      <c r="A1971" s="83" t="n">
        <v>46055</v>
      </c>
      <c r="B1971" s="84" t="inlineStr">
        <is>
          <t>Warehouse B</t>
        </is>
      </c>
      <c r="C1971" s="84" t="inlineStr">
        <is>
          <t>Late</t>
        </is>
      </c>
      <c r="D1971" s="85" t="n">
        <v>155</v>
      </c>
      <c r="E1971" s="85" t="n">
        <v>150</v>
      </c>
      <c r="F1971" s="85" t="n">
        <v>384</v>
      </c>
      <c r="G1971" s="85" t="n">
        <v>376</v>
      </c>
      <c r="H1971" s="86" t="n">
        <v>13.5</v>
      </c>
      <c r="I1971" s="85" t="n">
        <v>156</v>
      </c>
      <c r="J1971" s="87" t="n">
        <v>526</v>
      </c>
      <c r="K1971" s="88" t="n">
        <v>0</v>
      </c>
      <c r="L1971" s="84" t="n"/>
    </row>
    <row r="1972">
      <c r="A1972" s="83" t="n">
        <v>46055</v>
      </c>
      <c r="B1972" s="84" t="inlineStr">
        <is>
          <t>Production</t>
        </is>
      </c>
      <c r="C1972" s="84" t="inlineStr">
        <is>
          <t>Night</t>
        </is>
      </c>
      <c r="D1972" s="85" t="n">
        <v>107</v>
      </c>
      <c r="E1972" s="85" t="n">
        <v>104</v>
      </c>
      <c r="F1972" s="85" t="n">
        <v>261</v>
      </c>
      <c r="G1972" s="85" t="n">
        <v>259</v>
      </c>
      <c r="H1972" s="86" t="n">
        <v>9.1</v>
      </c>
      <c r="I1972" s="85" t="n">
        <v>98</v>
      </c>
      <c r="J1972" s="87" t="n">
        <v>356.2</v>
      </c>
      <c r="K1972" s="88" t="n">
        <v>0</v>
      </c>
      <c r="L1972" s="84" t="n"/>
    </row>
    <row r="1973">
      <c r="A1973" s="83" t="n">
        <v>46056</v>
      </c>
      <c r="B1973" s="84" t="inlineStr">
        <is>
          <t>Warehouse A</t>
        </is>
      </c>
      <c r="C1973" s="84" t="inlineStr">
        <is>
          <t>Early</t>
        </is>
      </c>
      <c r="D1973" s="85" t="n">
        <v>183</v>
      </c>
      <c r="E1973" s="85" t="n">
        <v>178</v>
      </c>
      <c r="F1973" s="85" t="n">
        <v>487</v>
      </c>
      <c r="G1973" s="85" t="n">
        <v>484</v>
      </c>
      <c r="H1973" s="86" t="n">
        <v>15.7</v>
      </c>
      <c r="I1973" s="85" t="n">
        <v>198</v>
      </c>
      <c r="J1973" s="87" t="n">
        <v>613.5</v>
      </c>
      <c r="K1973" s="88" t="n">
        <v>0</v>
      </c>
      <c r="L1973" s="84" t="n"/>
    </row>
    <row r="1974">
      <c r="A1974" s="83" t="n">
        <v>46056</v>
      </c>
      <c r="B1974" s="84" t="inlineStr">
        <is>
          <t>Warehouse B</t>
        </is>
      </c>
      <c r="C1974" s="84" t="inlineStr">
        <is>
          <t>Late</t>
        </is>
      </c>
      <c r="D1974" s="85" t="n">
        <v>154</v>
      </c>
      <c r="E1974" s="85" t="n">
        <v>146</v>
      </c>
      <c r="F1974" s="85" t="n">
        <v>424</v>
      </c>
      <c r="G1974" s="85" t="n">
        <v>419</v>
      </c>
      <c r="H1974" s="86" t="n">
        <v>12.4</v>
      </c>
      <c r="I1974" s="85" t="n">
        <v>149</v>
      </c>
      <c r="J1974" s="87" t="n">
        <v>490.7</v>
      </c>
      <c r="K1974" s="88" t="n">
        <v>0</v>
      </c>
      <c r="L1974" s="84" t="n"/>
    </row>
    <row r="1975">
      <c r="A1975" s="83" t="n">
        <v>46056</v>
      </c>
      <c r="B1975" s="84" t="inlineStr">
        <is>
          <t>Production</t>
        </is>
      </c>
      <c r="C1975" s="84" t="inlineStr">
        <is>
          <t>Night</t>
        </is>
      </c>
      <c r="D1975" s="85" t="n">
        <v>92</v>
      </c>
      <c r="E1975" s="85" t="n">
        <v>88</v>
      </c>
      <c r="F1975" s="85" t="n">
        <v>255</v>
      </c>
      <c r="G1975" s="85" t="n">
        <v>251</v>
      </c>
      <c r="H1975" s="86" t="n">
        <v>8.199999999999999</v>
      </c>
      <c r="I1975" s="85" t="n">
        <v>94</v>
      </c>
      <c r="J1975" s="87" t="n">
        <v>318.1</v>
      </c>
      <c r="K1975" s="88" t="n">
        <v>0</v>
      </c>
      <c r="L1975" s="84" t="n"/>
    </row>
    <row r="1976">
      <c r="A1976" s="83" t="n">
        <v>46057</v>
      </c>
      <c r="B1976" s="84" t="inlineStr">
        <is>
          <t>Warehouse A</t>
        </is>
      </c>
      <c r="C1976" s="84" t="inlineStr">
        <is>
          <t>Early</t>
        </is>
      </c>
      <c r="D1976" s="85" t="n">
        <v>188</v>
      </c>
      <c r="E1976" s="85" t="n">
        <v>185</v>
      </c>
      <c r="F1976" s="85" t="n">
        <v>465</v>
      </c>
      <c r="G1976" s="85" t="n">
        <v>461</v>
      </c>
      <c r="H1976" s="86" t="n">
        <v>16.5</v>
      </c>
      <c r="I1976" s="85" t="n">
        <v>192</v>
      </c>
      <c r="J1976" s="87" t="n">
        <v>641.95</v>
      </c>
      <c r="K1976" s="88" t="n">
        <v>1</v>
      </c>
      <c r="L1976" s="84" t="n"/>
    </row>
    <row r="1977">
      <c r="A1977" s="83" t="n">
        <v>46057</v>
      </c>
      <c r="B1977" s="84" t="inlineStr">
        <is>
          <t>Warehouse B</t>
        </is>
      </c>
      <c r="C1977" s="84" t="inlineStr">
        <is>
          <t>Late</t>
        </is>
      </c>
      <c r="D1977" s="85" t="n">
        <v>153</v>
      </c>
      <c r="E1977" s="85" t="n">
        <v>150</v>
      </c>
      <c r="F1977" s="85" t="n">
        <v>402</v>
      </c>
      <c r="G1977" s="85" t="n">
        <v>400</v>
      </c>
      <c r="H1977" s="86" t="n">
        <v>12.8</v>
      </c>
      <c r="I1977" s="85" t="n">
        <v>144</v>
      </c>
      <c r="J1977" s="87" t="n">
        <v>502.65</v>
      </c>
      <c r="K1977" s="88" t="n">
        <v>0</v>
      </c>
      <c r="L1977" s="84" t="n"/>
    </row>
    <row r="1978">
      <c r="A1978" s="83" t="n">
        <v>46057</v>
      </c>
      <c r="B1978" s="84" t="inlineStr">
        <is>
          <t>Production</t>
        </is>
      </c>
      <c r="C1978" s="84" t="inlineStr">
        <is>
          <t>Night</t>
        </is>
      </c>
      <c r="D1978" s="85" t="n">
        <v>93</v>
      </c>
      <c r="E1978" s="85" t="n">
        <v>91</v>
      </c>
      <c r="F1978" s="85" t="n">
        <v>240</v>
      </c>
      <c r="G1978" s="85" t="n">
        <v>236</v>
      </c>
      <c r="H1978" s="86" t="n">
        <v>8.1</v>
      </c>
      <c r="I1978" s="85" t="n">
        <v>91</v>
      </c>
      <c r="J1978" s="87" t="n">
        <v>315.6</v>
      </c>
      <c r="K1978" s="88" t="n">
        <v>0</v>
      </c>
      <c r="L1978" s="84" t="n"/>
    </row>
    <row r="1979">
      <c r="A1979" s="83" t="n">
        <v>46058</v>
      </c>
      <c r="B1979" s="84" t="inlineStr">
        <is>
          <t>Warehouse A</t>
        </is>
      </c>
      <c r="C1979" s="84" t="inlineStr">
        <is>
          <t>Early</t>
        </is>
      </c>
      <c r="D1979" s="85" t="n">
        <v>194</v>
      </c>
      <c r="E1979" s="85" t="n">
        <v>190</v>
      </c>
      <c r="F1979" s="85" t="n">
        <v>525</v>
      </c>
      <c r="G1979" s="85" t="n">
        <v>521</v>
      </c>
      <c r="H1979" s="86" t="n">
        <v>15.4</v>
      </c>
      <c r="I1979" s="85" t="n">
        <v>193</v>
      </c>
      <c r="J1979" s="87" t="n">
        <v>611.2</v>
      </c>
      <c r="K1979" s="88" t="n">
        <v>0</v>
      </c>
      <c r="L1979" s="84" t="n"/>
    </row>
    <row r="1980">
      <c r="A1980" s="83" t="n">
        <v>46058</v>
      </c>
      <c r="B1980" s="84" t="inlineStr">
        <is>
          <t>Warehouse B</t>
        </is>
      </c>
      <c r="C1980" s="84" t="inlineStr">
        <is>
          <t>Late</t>
        </is>
      </c>
      <c r="D1980" s="85" t="n">
        <v>156</v>
      </c>
      <c r="E1980" s="85" t="n">
        <v>151</v>
      </c>
      <c r="F1980" s="85" t="n">
        <v>405</v>
      </c>
      <c r="G1980" s="85" t="n">
        <v>405</v>
      </c>
      <c r="H1980" s="86" t="n">
        <v>13</v>
      </c>
      <c r="I1980" s="85" t="n">
        <v>144</v>
      </c>
      <c r="J1980" s="87" t="n">
        <v>510.9</v>
      </c>
      <c r="K1980" s="88" t="n">
        <v>0</v>
      </c>
      <c r="L1980" s="84" t="n"/>
    </row>
    <row r="1981">
      <c r="A1981" s="83" t="n">
        <v>46058</v>
      </c>
      <c r="B1981" s="84" t="inlineStr">
        <is>
          <t>Production</t>
        </is>
      </c>
      <c r="C1981" s="84" t="inlineStr">
        <is>
          <t>Night</t>
        </is>
      </c>
      <c r="D1981" s="85" t="n">
        <v>94</v>
      </c>
      <c r="E1981" s="85" t="n">
        <v>90</v>
      </c>
      <c r="F1981" s="85" t="n">
        <v>228</v>
      </c>
      <c r="G1981" s="85" t="n">
        <v>227</v>
      </c>
      <c r="H1981" s="86" t="n">
        <v>8</v>
      </c>
      <c r="I1981" s="85" t="n">
        <v>91</v>
      </c>
      <c r="J1981" s="87" t="n">
        <v>313.1</v>
      </c>
      <c r="K1981" s="88" t="n">
        <v>0</v>
      </c>
      <c r="L1981" s="84" t="n"/>
    </row>
    <row r="1982">
      <c r="A1982" s="83" t="n">
        <v>46059</v>
      </c>
      <c r="B1982" s="84" t="inlineStr">
        <is>
          <t>Warehouse A</t>
        </is>
      </c>
      <c r="C1982" s="84" t="inlineStr">
        <is>
          <t>Early</t>
        </is>
      </c>
      <c r="D1982" s="85" t="n">
        <v>219</v>
      </c>
      <c r="E1982" s="85" t="n">
        <v>215</v>
      </c>
      <c r="F1982" s="85" t="n">
        <v>566</v>
      </c>
      <c r="G1982" s="85" t="n">
        <v>562</v>
      </c>
      <c r="H1982" s="86" t="n">
        <v>19.3</v>
      </c>
      <c r="I1982" s="85" t="n">
        <v>200</v>
      </c>
      <c r="J1982" s="87" t="n">
        <v>750.3</v>
      </c>
      <c r="K1982" s="88" t="n">
        <v>0</v>
      </c>
      <c r="L1982" s="84" t="n"/>
    </row>
    <row r="1983">
      <c r="A1983" s="83" t="n">
        <v>46059</v>
      </c>
      <c r="B1983" s="84" t="inlineStr">
        <is>
          <t>Warehouse B</t>
        </is>
      </c>
      <c r="C1983" s="84" t="inlineStr">
        <is>
          <t>Late</t>
        </is>
      </c>
      <c r="D1983" s="85" t="n">
        <v>144</v>
      </c>
      <c r="E1983" s="85" t="n">
        <v>141</v>
      </c>
      <c r="F1983" s="85" t="n">
        <v>371</v>
      </c>
      <c r="G1983" s="85" t="n">
        <v>366</v>
      </c>
      <c r="H1983" s="86" t="n">
        <v>11.3</v>
      </c>
      <c r="I1983" s="85" t="n">
        <v>150</v>
      </c>
      <c r="J1983" s="87" t="n">
        <v>449.55</v>
      </c>
      <c r="K1983" s="88" t="n">
        <v>0</v>
      </c>
      <c r="L1983" s="84" t="n"/>
    </row>
    <row r="1984">
      <c r="A1984" s="83" t="n">
        <v>46059</v>
      </c>
      <c r="B1984" s="84" t="inlineStr">
        <is>
          <t>Production</t>
        </is>
      </c>
      <c r="C1984" s="84" t="inlineStr">
        <is>
          <t>Night</t>
        </is>
      </c>
      <c r="D1984" s="85" t="n">
        <v>102</v>
      </c>
      <c r="E1984" s="85" t="n">
        <v>97</v>
      </c>
      <c r="F1984" s="85" t="n">
        <v>283</v>
      </c>
      <c r="G1984" s="85" t="n">
        <v>280</v>
      </c>
      <c r="H1984" s="86" t="n">
        <v>8</v>
      </c>
      <c r="I1984" s="85" t="n">
        <v>95</v>
      </c>
      <c r="J1984" s="87" t="n">
        <v>318.3</v>
      </c>
      <c r="K1984" s="88" t="n">
        <v>0</v>
      </c>
      <c r="L1984" s="84" t="n"/>
    </row>
    <row r="1985">
      <c r="A1985" s="83" t="n">
        <v>46060</v>
      </c>
      <c r="B1985" s="84" t="inlineStr">
        <is>
          <t>Warehouse A</t>
        </is>
      </c>
      <c r="C1985" s="84" t="inlineStr">
        <is>
          <t>Early</t>
        </is>
      </c>
      <c r="D1985" s="85" t="n">
        <v>148</v>
      </c>
      <c r="E1985" s="85" t="n">
        <v>144</v>
      </c>
      <c r="F1985" s="85" t="n">
        <v>399</v>
      </c>
      <c r="G1985" s="85" t="n">
        <v>395</v>
      </c>
      <c r="H1985" s="86" t="n">
        <v>12.6</v>
      </c>
      <c r="I1985" s="85" t="n">
        <v>139</v>
      </c>
      <c r="J1985" s="87" t="n">
        <v>493.1</v>
      </c>
      <c r="K1985" s="88" t="n">
        <v>0</v>
      </c>
      <c r="L1985" s="84" t="n"/>
    </row>
    <row r="1986">
      <c r="A1986" s="83" t="n">
        <v>46060</v>
      </c>
      <c r="B1986" s="84" t="inlineStr">
        <is>
          <t>Warehouse B</t>
        </is>
      </c>
      <c r="C1986" s="84" t="inlineStr">
        <is>
          <t>Late</t>
        </is>
      </c>
      <c r="D1986" s="85" t="n">
        <v>97</v>
      </c>
      <c r="E1986" s="85" t="n">
        <v>95</v>
      </c>
      <c r="F1986" s="85" t="n">
        <v>264</v>
      </c>
      <c r="G1986" s="85" t="n">
        <v>260</v>
      </c>
      <c r="H1986" s="86" t="n">
        <v>8.300000000000001</v>
      </c>
      <c r="I1986" s="85" t="n">
        <v>104</v>
      </c>
      <c r="J1986" s="87" t="n">
        <v>324.5</v>
      </c>
      <c r="K1986" s="88" t="n">
        <v>0</v>
      </c>
      <c r="L1986" s="84" t="n"/>
    </row>
    <row r="1987">
      <c r="A1987" s="83" t="n">
        <v>46060</v>
      </c>
      <c r="B1987" s="84" t="inlineStr">
        <is>
          <t>Production</t>
        </is>
      </c>
      <c r="C1987" s="84" t="inlineStr">
        <is>
          <t>Night</t>
        </is>
      </c>
      <c r="D1987" s="85" t="n">
        <v>71</v>
      </c>
      <c r="E1987" s="85" t="n">
        <v>68</v>
      </c>
      <c r="F1987" s="85" t="n">
        <v>173</v>
      </c>
      <c r="G1987" s="85" t="n">
        <v>171</v>
      </c>
      <c r="H1987" s="86" t="n">
        <v>6.2</v>
      </c>
      <c r="I1987" s="85" t="n">
        <v>65</v>
      </c>
      <c r="J1987" s="87" t="n">
        <v>241.45</v>
      </c>
      <c r="K1987" s="88" t="n">
        <v>0</v>
      </c>
      <c r="L1987" s="84" t="n"/>
    </row>
    <row r="1988">
      <c r="A1988" s="83" t="n">
        <v>46062</v>
      </c>
      <c r="B1988" s="84" t="inlineStr">
        <is>
          <t>Warehouse A</t>
        </is>
      </c>
      <c r="C1988" s="84" t="inlineStr">
        <is>
          <t>Early</t>
        </is>
      </c>
      <c r="D1988" s="85" t="n">
        <v>213</v>
      </c>
      <c r="E1988" s="85" t="n">
        <v>210</v>
      </c>
      <c r="F1988" s="85" t="n">
        <v>524</v>
      </c>
      <c r="G1988" s="85" t="n">
        <v>515</v>
      </c>
      <c r="H1988" s="86" t="n">
        <v>16.8</v>
      </c>
      <c r="I1988" s="85" t="n">
        <v>208</v>
      </c>
      <c r="J1988" s="87" t="n">
        <v>667.65</v>
      </c>
      <c r="K1988" s="88" t="n">
        <v>0</v>
      </c>
      <c r="L1988" s="84" t="n"/>
    </row>
    <row r="1989">
      <c r="A1989" s="83" t="n">
        <v>46062</v>
      </c>
      <c r="B1989" s="84" t="inlineStr">
        <is>
          <t>Warehouse B</t>
        </is>
      </c>
      <c r="C1989" s="84" t="inlineStr">
        <is>
          <t>Late</t>
        </is>
      </c>
      <c r="D1989" s="85" t="n">
        <v>167</v>
      </c>
      <c r="E1989" s="85" t="n">
        <v>161</v>
      </c>
      <c r="F1989" s="85" t="n">
        <v>464</v>
      </c>
      <c r="G1989" s="85" t="n">
        <v>464</v>
      </c>
      <c r="H1989" s="86" t="n">
        <v>14.4</v>
      </c>
      <c r="I1989" s="85" t="n">
        <v>156</v>
      </c>
      <c r="J1989" s="87" t="n">
        <v>562.15</v>
      </c>
      <c r="K1989" s="88" t="n">
        <v>0</v>
      </c>
      <c r="L1989" s="84" t="n"/>
    </row>
    <row r="1990">
      <c r="A1990" s="83" t="n">
        <v>46062</v>
      </c>
      <c r="B1990" s="84" t="inlineStr">
        <is>
          <t>Production</t>
        </is>
      </c>
      <c r="C1990" s="84" t="inlineStr">
        <is>
          <t>Night</t>
        </is>
      </c>
      <c r="D1990" s="85" t="n">
        <v>108</v>
      </c>
      <c r="E1990" s="85" t="n">
        <v>107</v>
      </c>
      <c r="F1990" s="85" t="n">
        <v>265</v>
      </c>
      <c r="G1990" s="85" t="n">
        <v>261</v>
      </c>
      <c r="H1990" s="86" t="n">
        <v>8.5</v>
      </c>
      <c r="I1990" s="85" t="n">
        <v>98</v>
      </c>
      <c r="J1990" s="87" t="n">
        <v>337.95</v>
      </c>
      <c r="K1990" s="88" t="n">
        <v>1</v>
      </c>
      <c r="L1990" s="84" t="n"/>
    </row>
    <row r="1991">
      <c r="A1991" s="83" t="n">
        <v>46063</v>
      </c>
      <c r="B1991" s="84" t="inlineStr">
        <is>
          <t>Warehouse A</t>
        </is>
      </c>
      <c r="C1991" s="84" t="inlineStr">
        <is>
          <t>Early</t>
        </is>
      </c>
      <c r="D1991" s="85" t="n">
        <v>189</v>
      </c>
      <c r="E1991" s="85" t="n">
        <v>181</v>
      </c>
      <c r="F1991" s="85" t="n">
        <v>523</v>
      </c>
      <c r="G1991" s="85" t="n">
        <v>517</v>
      </c>
      <c r="H1991" s="86" t="n">
        <v>15.6</v>
      </c>
      <c r="I1991" s="85" t="n">
        <v>198</v>
      </c>
      <c r="J1991" s="87" t="n">
        <v>614.25</v>
      </c>
      <c r="K1991" s="88" t="n">
        <v>0</v>
      </c>
      <c r="L1991" s="84" t="n"/>
    </row>
    <row r="1992">
      <c r="A1992" s="83" t="n">
        <v>46063</v>
      </c>
      <c r="B1992" s="84" t="inlineStr">
        <is>
          <t>Warehouse B</t>
        </is>
      </c>
      <c r="C1992" s="84" t="inlineStr">
        <is>
          <t>Late</t>
        </is>
      </c>
      <c r="D1992" s="85" t="n">
        <v>136</v>
      </c>
      <c r="E1992" s="85" t="n">
        <v>131</v>
      </c>
      <c r="F1992" s="85" t="n">
        <v>371</v>
      </c>
      <c r="G1992" s="85" t="n">
        <v>368</v>
      </c>
      <c r="H1992" s="86" t="n">
        <v>11</v>
      </c>
      <c r="I1992" s="85" t="n">
        <v>149</v>
      </c>
      <c r="J1992" s="87" t="n">
        <v>434.9</v>
      </c>
      <c r="K1992" s="88" t="n">
        <v>0</v>
      </c>
      <c r="L1992" s="84" t="n"/>
    </row>
    <row r="1993">
      <c r="A1993" s="83" t="n">
        <v>46063</v>
      </c>
      <c r="B1993" s="84" t="inlineStr">
        <is>
          <t>Production</t>
        </is>
      </c>
      <c r="C1993" s="84" t="inlineStr">
        <is>
          <t>Night</t>
        </is>
      </c>
      <c r="D1993" s="85" t="n">
        <v>102</v>
      </c>
      <c r="E1993" s="85" t="n">
        <v>99</v>
      </c>
      <c r="F1993" s="85" t="n">
        <v>271</v>
      </c>
      <c r="G1993" s="85" t="n">
        <v>271</v>
      </c>
      <c r="H1993" s="86" t="n">
        <v>8.699999999999999</v>
      </c>
      <c r="I1993" s="85" t="n">
        <v>94</v>
      </c>
      <c r="J1993" s="87" t="n">
        <v>340.35</v>
      </c>
      <c r="K1993" s="88" t="n">
        <v>0</v>
      </c>
      <c r="L1993" s="84" t="n"/>
    </row>
    <row r="1994">
      <c r="A1994" s="83" t="n">
        <v>46064</v>
      </c>
      <c r="B1994" s="84" t="inlineStr">
        <is>
          <t>Warehouse A</t>
        </is>
      </c>
      <c r="C1994" s="84" t="inlineStr">
        <is>
          <t>Early</t>
        </is>
      </c>
      <c r="D1994" s="85" t="n">
        <v>206</v>
      </c>
      <c r="E1994" s="85" t="n">
        <v>205</v>
      </c>
      <c r="F1994" s="85" t="n">
        <v>517</v>
      </c>
      <c r="G1994" s="85" t="n">
        <v>515</v>
      </c>
      <c r="H1994" s="86" t="n">
        <v>16.4</v>
      </c>
      <c r="I1994" s="85" t="n">
        <v>193</v>
      </c>
      <c r="J1994" s="87" t="n">
        <v>650.5</v>
      </c>
      <c r="K1994" s="88" t="n">
        <v>0</v>
      </c>
      <c r="L1994" s="84" t="n"/>
    </row>
    <row r="1995">
      <c r="A1995" s="83" t="n">
        <v>46064</v>
      </c>
      <c r="B1995" s="84" t="inlineStr">
        <is>
          <t>Warehouse B</t>
        </is>
      </c>
      <c r="C1995" s="84" t="inlineStr">
        <is>
          <t>Late</t>
        </is>
      </c>
      <c r="D1995" s="85" t="n">
        <v>151</v>
      </c>
      <c r="E1995" s="85" t="n">
        <v>148</v>
      </c>
      <c r="F1995" s="85" t="n">
        <v>389</v>
      </c>
      <c r="G1995" s="85" t="n">
        <v>385</v>
      </c>
      <c r="H1995" s="86" t="n">
        <v>12.3</v>
      </c>
      <c r="I1995" s="85" t="n">
        <v>145</v>
      </c>
      <c r="J1995" s="87" t="n">
        <v>485.6</v>
      </c>
      <c r="K1995" s="88" t="n">
        <v>0</v>
      </c>
      <c r="L1995" s="84" t="n"/>
    </row>
    <row r="1996">
      <c r="A1996" s="83" t="n">
        <v>46064</v>
      </c>
      <c r="B1996" s="84" t="inlineStr">
        <is>
          <t>Production</t>
        </is>
      </c>
      <c r="C1996" s="84" t="inlineStr">
        <is>
          <t>Night</t>
        </is>
      </c>
      <c r="D1996" s="85" t="n">
        <v>82</v>
      </c>
      <c r="E1996" s="85" t="n">
        <v>81</v>
      </c>
      <c r="F1996" s="85" t="n">
        <v>200</v>
      </c>
      <c r="G1996" s="85" t="n">
        <v>199</v>
      </c>
      <c r="H1996" s="86" t="n">
        <v>6.7</v>
      </c>
      <c r="I1996" s="85" t="n">
        <v>91</v>
      </c>
      <c r="J1996" s="87" t="n">
        <v>264.35</v>
      </c>
      <c r="K1996" s="88" t="n">
        <v>0</v>
      </c>
      <c r="L1996" s="84" t="n"/>
    </row>
    <row r="1997">
      <c r="A1997" s="83" t="n">
        <v>46065</v>
      </c>
      <c r="B1997" s="84" t="inlineStr">
        <is>
          <t>Warehouse A</t>
        </is>
      </c>
      <c r="C1997" s="84" t="inlineStr">
        <is>
          <t>Early</t>
        </is>
      </c>
      <c r="D1997" s="85" t="n">
        <v>199</v>
      </c>
      <c r="E1997" s="85" t="n">
        <v>193</v>
      </c>
      <c r="F1997" s="85" t="n">
        <v>537</v>
      </c>
      <c r="G1997" s="85" t="n">
        <v>533</v>
      </c>
      <c r="H1997" s="86" t="n">
        <v>16.7</v>
      </c>
      <c r="I1997" s="85" t="n">
        <v>193</v>
      </c>
      <c r="J1997" s="87" t="n">
        <v>655.4</v>
      </c>
      <c r="K1997" s="88" t="n">
        <v>0</v>
      </c>
      <c r="L1997" s="84" t="n"/>
    </row>
    <row r="1998">
      <c r="A1998" s="83" t="n">
        <v>46065</v>
      </c>
      <c r="B1998" s="84" t="inlineStr">
        <is>
          <t>Warehouse B</t>
        </is>
      </c>
      <c r="C1998" s="84" t="inlineStr">
        <is>
          <t>Late</t>
        </is>
      </c>
      <c r="D1998" s="85" t="n">
        <v>158</v>
      </c>
      <c r="E1998" s="85" t="n">
        <v>156</v>
      </c>
      <c r="F1998" s="85" t="n">
        <v>396</v>
      </c>
      <c r="G1998" s="85" t="n">
        <v>391</v>
      </c>
      <c r="H1998" s="86" t="n">
        <v>12.4</v>
      </c>
      <c r="I1998" s="85" t="n">
        <v>145</v>
      </c>
      <c r="J1998" s="87" t="n">
        <v>493.3</v>
      </c>
      <c r="K1998" s="88" t="n">
        <v>0</v>
      </c>
      <c r="L1998" s="84" t="n"/>
    </row>
    <row r="1999">
      <c r="A1999" s="83" t="n">
        <v>46065</v>
      </c>
      <c r="B1999" s="84" t="inlineStr">
        <is>
          <t>Production</t>
        </is>
      </c>
      <c r="C1999" s="84" t="inlineStr">
        <is>
          <t>Night</t>
        </is>
      </c>
      <c r="D1999" s="85" t="n">
        <v>98</v>
      </c>
      <c r="E1999" s="85" t="n">
        <v>97</v>
      </c>
      <c r="F1999" s="85" t="n">
        <v>258</v>
      </c>
      <c r="G1999" s="85" t="n">
        <v>256</v>
      </c>
      <c r="H1999" s="86" t="n">
        <v>7.8</v>
      </c>
      <c r="I1999" s="85" t="n">
        <v>91</v>
      </c>
      <c r="J1999" s="87" t="n">
        <v>309.4</v>
      </c>
      <c r="K1999" s="88" t="n">
        <v>0</v>
      </c>
      <c r="L1999" s="84" t="n"/>
    </row>
    <row r="2000">
      <c r="A2000" s="83" t="n">
        <v>46066</v>
      </c>
      <c r="B2000" s="84" t="inlineStr">
        <is>
          <t>Warehouse A</t>
        </is>
      </c>
      <c r="C2000" s="84" t="inlineStr">
        <is>
          <t>Early</t>
        </is>
      </c>
      <c r="D2000" s="85" t="n">
        <v>212</v>
      </c>
      <c r="E2000" s="85" t="n">
        <v>206</v>
      </c>
      <c r="F2000" s="85" t="n">
        <v>518</v>
      </c>
      <c r="G2000" s="85" t="n">
        <v>511</v>
      </c>
      <c r="H2000" s="86" t="n">
        <v>16.6</v>
      </c>
      <c r="I2000" s="85" t="n">
        <v>200</v>
      </c>
      <c r="J2000" s="87" t="n">
        <v>660.7</v>
      </c>
      <c r="K2000" s="88" t="n">
        <v>0</v>
      </c>
      <c r="L2000" s="84" t="n"/>
    </row>
    <row r="2001">
      <c r="A2001" s="83" t="n">
        <v>46066</v>
      </c>
      <c r="B2001" s="84" t="inlineStr">
        <is>
          <t>Warehouse B</t>
        </is>
      </c>
      <c r="C2001" s="84" t="inlineStr">
        <is>
          <t>Late</t>
        </is>
      </c>
      <c r="D2001" s="85" t="n">
        <v>153</v>
      </c>
      <c r="E2001" s="85" t="n">
        <v>145</v>
      </c>
      <c r="F2001" s="85" t="n">
        <v>408</v>
      </c>
      <c r="G2001" s="85" t="n">
        <v>407</v>
      </c>
      <c r="H2001" s="86" t="n">
        <v>12.2</v>
      </c>
      <c r="I2001" s="85" t="n">
        <v>150</v>
      </c>
      <c r="J2001" s="87" t="n">
        <v>483.75</v>
      </c>
      <c r="K2001" s="88" t="n">
        <v>0</v>
      </c>
      <c r="L2001" s="84" t="n"/>
    </row>
    <row r="2002">
      <c r="A2002" s="83" t="n">
        <v>46066</v>
      </c>
      <c r="B2002" s="84" t="inlineStr">
        <is>
          <t>Production</t>
        </is>
      </c>
      <c r="C2002" s="84" t="inlineStr">
        <is>
          <t>Night</t>
        </is>
      </c>
      <c r="D2002" s="85" t="n">
        <v>93</v>
      </c>
      <c r="E2002" s="85" t="n">
        <v>88</v>
      </c>
      <c r="F2002" s="85" t="n">
        <v>234</v>
      </c>
      <c r="G2002" s="85" t="n">
        <v>230</v>
      </c>
      <c r="H2002" s="86" t="n">
        <v>7.5</v>
      </c>
      <c r="I2002" s="85" t="n">
        <v>95</v>
      </c>
      <c r="J2002" s="87" t="n">
        <v>296.7</v>
      </c>
      <c r="K2002" s="88" t="n">
        <v>0</v>
      </c>
      <c r="L2002" s="84" t="n"/>
    </row>
    <row r="2003">
      <c r="A2003" s="83" t="n">
        <v>46067</v>
      </c>
      <c r="B2003" s="84" t="inlineStr">
        <is>
          <t>Warehouse A</t>
        </is>
      </c>
      <c r="C2003" s="84" t="inlineStr">
        <is>
          <t>Early</t>
        </is>
      </c>
      <c r="D2003" s="85" t="n">
        <v>132</v>
      </c>
      <c r="E2003" s="85" t="n">
        <v>126</v>
      </c>
      <c r="F2003" s="85" t="n">
        <v>361</v>
      </c>
      <c r="G2003" s="85" t="n">
        <v>357</v>
      </c>
      <c r="H2003" s="86" t="n">
        <v>10.4</v>
      </c>
      <c r="I2003" s="85" t="n">
        <v>139</v>
      </c>
      <c r="J2003" s="87" t="n">
        <v>413.4</v>
      </c>
      <c r="K2003" s="88" t="n">
        <v>0</v>
      </c>
      <c r="L2003" s="84" t="n"/>
    </row>
    <row r="2004">
      <c r="A2004" s="83" t="n">
        <v>46067</v>
      </c>
      <c r="B2004" s="84" t="inlineStr">
        <is>
          <t>Warehouse B</t>
        </is>
      </c>
      <c r="C2004" s="84" t="inlineStr">
        <is>
          <t>Late</t>
        </is>
      </c>
      <c r="D2004" s="85" t="n">
        <v>96</v>
      </c>
      <c r="E2004" s="85" t="n">
        <v>94</v>
      </c>
      <c r="F2004" s="85" t="n">
        <v>249</v>
      </c>
      <c r="G2004" s="85" t="n">
        <v>246</v>
      </c>
      <c r="H2004" s="86" t="n">
        <v>7.9</v>
      </c>
      <c r="I2004" s="85" t="n">
        <v>104</v>
      </c>
      <c r="J2004" s="87" t="n">
        <v>311.25</v>
      </c>
      <c r="K2004" s="88" t="n">
        <v>0</v>
      </c>
      <c r="L2004" s="84" t="n"/>
    </row>
    <row r="2005">
      <c r="A2005" s="83" t="n">
        <v>46067</v>
      </c>
      <c r="B2005" s="84" t="inlineStr">
        <is>
          <t>Production</t>
        </is>
      </c>
      <c r="C2005" s="84" t="inlineStr">
        <is>
          <t>Night</t>
        </is>
      </c>
      <c r="D2005" s="85" t="n">
        <v>60</v>
      </c>
      <c r="E2005" s="85" t="n">
        <v>59</v>
      </c>
      <c r="F2005" s="85" t="n">
        <v>157</v>
      </c>
      <c r="G2005" s="85" t="n">
        <v>154</v>
      </c>
      <c r="H2005" s="86" t="n">
        <v>4.8</v>
      </c>
      <c r="I2005" s="85" t="n">
        <v>66</v>
      </c>
      <c r="J2005" s="87" t="n">
        <v>190.2</v>
      </c>
      <c r="K2005" s="88" t="n">
        <v>0</v>
      </c>
      <c r="L2005" s="84" t="n"/>
    </row>
    <row r="2006">
      <c r="A2006" s="83" t="n">
        <v>46069</v>
      </c>
      <c r="B2006" s="84" t="inlineStr">
        <is>
          <t>Warehouse A</t>
        </is>
      </c>
      <c r="C2006" s="84" t="inlineStr">
        <is>
          <t>Early</t>
        </is>
      </c>
      <c r="D2006" s="85" t="n">
        <v>209</v>
      </c>
      <c r="E2006" s="85" t="n">
        <v>206</v>
      </c>
      <c r="F2006" s="85" t="n">
        <v>552</v>
      </c>
      <c r="G2006" s="85" t="n">
        <v>545</v>
      </c>
      <c r="H2006" s="86" t="n">
        <v>17.3</v>
      </c>
      <c r="I2006" s="85" t="n">
        <v>208</v>
      </c>
      <c r="J2006" s="87" t="n">
        <v>680.8</v>
      </c>
      <c r="K2006" s="88" t="n">
        <v>0</v>
      </c>
      <c r="L2006" s="84" t="n"/>
    </row>
    <row r="2007">
      <c r="A2007" s="83" t="n">
        <v>46069</v>
      </c>
      <c r="B2007" s="84" t="inlineStr">
        <is>
          <t>Warehouse B</t>
        </is>
      </c>
      <c r="C2007" s="84" t="inlineStr">
        <is>
          <t>Late</t>
        </is>
      </c>
      <c r="D2007" s="85" t="n">
        <v>170</v>
      </c>
      <c r="E2007" s="85" t="n">
        <v>164</v>
      </c>
      <c r="F2007" s="85" t="n">
        <v>460</v>
      </c>
      <c r="G2007" s="85" t="n">
        <v>455</v>
      </c>
      <c r="H2007" s="86" t="n">
        <v>14.5</v>
      </c>
      <c r="I2007" s="85" t="n">
        <v>156</v>
      </c>
      <c r="J2007" s="87" t="n">
        <v>567.25</v>
      </c>
      <c r="K2007" s="88" t="n">
        <v>0</v>
      </c>
      <c r="L2007" s="84" t="n"/>
    </row>
    <row r="2008">
      <c r="A2008" s="83" t="n">
        <v>46069</v>
      </c>
      <c r="B2008" s="84" t="inlineStr">
        <is>
          <t>Production</t>
        </is>
      </c>
      <c r="C2008" s="84" t="inlineStr">
        <is>
          <t>Night</t>
        </is>
      </c>
      <c r="D2008" s="85" t="n">
        <v>106</v>
      </c>
      <c r="E2008" s="85" t="n">
        <v>101</v>
      </c>
      <c r="F2008" s="85" t="n">
        <v>286</v>
      </c>
      <c r="G2008" s="85" t="n">
        <v>284</v>
      </c>
      <c r="H2008" s="86" t="n">
        <v>9</v>
      </c>
      <c r="I2008" s="85" t="n">
        <v>98</v>
      </c>
      <c r="J2008" s="87" t="n">
        <v>352.4</v>
      </c>
      <c r="K2008" s="88" t="n">
        <v>0</v>
      </c>
      <c r="L2008" s="84" t="n"/>
    </row>
    <row r="2009">
      <c r="A2009" s="83" t="n">
        <v>46070</v>
      </c>
      <c r="B2009" s="84" t="inlineStr">
        <is>
          <t>Warehouse A</t>
        </is>
      </c>
      <c r="C2009" s="84" t="inlineStr">
        <is>
          <t>Early</t>
        </is>
      </c>
      <c r="D2009" s="85" t="n">
        <v>213</v>
      </c>
      <c r="E2009" s="85" t="n">
        <v>203</v>
      </c>
      <c r="F2009" s="85" t="n">
        <v>591</v>
      </c>
      <c r="G2009" s="85" t="n">
        <v>584</v>
      </c>
      <c r="H2009" s="86" t="n">
        <v>17.1</v>
      </c>
      <c r="I2009" s="85" t="n">
        <v>199</v>
      </c>
      <c r="J2009" s="87" t="n">
        <v>677.1</v>
      </c>
      <c r="K2009" s="88" t="n">
        <v>0</v>
      </c>
      <c r="L2009" s="84" t="n"/>
    </row>
    <row r="2010">
      <c r="A2010" s="83" t="n">
        <v>46070</v>
      </c>
      <c r="B2010" s="84" t="inlineStr">
        <is>
          <t>Warehouse B</t>
        </is>
      </c>
      <c r="C2010" s="84" t="inlineStr">
        <is>
          <t>Late</t>
        </is>
      </c>
      <c r="D2010" s="85" t="n">
        <v>157</v>
      </c>
      <c r="E2010" s="85" t="n">
        <v>152</v>
      </c>
      <c r="F2010" s="85" t="n">
        <v>412</v>
      </c>
      <c r="G2010" s="85" t="n">
        <v>408</v>
      </c>
      <c r="H2010" s="86" t="n">
        <v>14</v>
      </c>
      <c r="I2010" s="85" t="n">
        <v>149</v>
      </c>
      <c r="J2010" s="87" t="n">
        <v>543.05</v>
      </c>
      <c r="K2010" s="88" t="n">
        <v>0</v>
      </c>
      <c r="L2010" s="84" t="n"/>
    </row>
    <row r="2011">
      <c r="A2011" s="83" t="n">
        <v>46070</v>
      </c>
      <c r="B2011" s="84" t="inlineStr">
        <is>
          <t>Production</t>
        </is>
      </c>
      <c r="C2011" s="84" t="inlineStr">
        <is>
          <t>Night</t>
        </is>
      </c>
      <c r="D2011" s="85" t="n">
        <v>86</v>
      </c>
      <c r="E2011" s="85" t="n">
        <v>86</v>
      </c>
      <c r="F2011" s="85" t="n">
        <v>231</v>
      </c>
      <c r="G2011" s="85" t="n">
        <v>228</v>
      </c>
      <c r="H2011" s="86" t="n">
        <v>6.9</v>
      </c>
      <c r="I2011" s="85" t="n">
        <v>94</v>
      </c>
      <c r="J2011" s="87" t="n">
        <v>273.25</v>
      </c>
      <c r="K2011" s="88" t="n">
        <v>0</v>
      </c>
      <c r="L2011" s="84" t="n"/>
    </row>
    <row r="2012">
      <c r="A2012" s="83" t="n">
        <v>46071</v>
      </c>
      <c r="B2012" s="84" t="inlineStr">
        <is>
          <t>Warehouse A</t>
        </is>
      </c>
      <c r="C2012" s="84" t="inlineStr">
        <is>
          <t>Early</t>
        </is>
      </c>
      <c r="D2012" s="85" t="n">
        <v>205</v>
      </c>
      <c r="E2012" s="85" t="n">
        <v>193</v>
      </c>
      <c r="F2012" s="85" t="n">
        <v>512</v>
      </c>
      <c r="G2012" s="85" t="n">
        <v>511</v>
      </c>
      <c r="H2012" s="86" t="n">
        <v>17.3</v>
      </c>
      <c r="I2012" s="85" t="n">
        <v>193</v>
      </c>
      <c r="J2012" s="87" t="n">
        <v>678.2</v>
      </c>
      <c r="K2012" s="88" t="n">
        <v>0</v>
      </c>
      <c r="L2012" s="84" t="n"/>
    </row>
    <row r="2013">
      <c r="A2013" s="83" t="n">
        <v>46071</v>
      </c>
      <c r="B2013" s="84" t="inlineStr">
        <is>
          <t>Warehouse B</t>
        </is>
      </c>
      <c r="C2013" s="84" t="inlineStr">
        <is>
          <t>Late</t>
        </is>
      </c>
      <c r="D2013" s="85" t="n">
        <v>143</v>
      </c>
      <c r="E2013" s="85" t="n">
        <v>141</v>
      </c>
      <c r="F2013" s="85" t="n">
        <v>389</v>
      </c>
      <c r="G2013" s="85" t="n">
        <v>385</v>
      </c>
      <c r="H2013" s="86" t="n">
        <v>12.4</v>
      </c>
      <c r="I2013" s="85" t="n">
        <v>145</v>
      </c>
      <c r="J2013" s="87" t="n">
        <v>483.55</v>
      </c>
      <c r="K2013" s="88" t="n">
        <v>0</v>
      </c>
      <c r="L2013" s="84" t="n"/>
    </row>
    <row r="2014">
      <c r="A2014" s="83" t="n">
        <v>46071</v>
      </c>
      <c r="B2014" s="84" t="inlineStr">
        <is>
          <t>Production</t>
        </is>
      </c>
      <c r="C2014" s="84" t="inlineStr">
        <is>
          <t>Night</t>
        </is>
      </c>
      <c r="D2014" s="85" t="n">
        <v>92</v>
      </c>
      <c r="E2014" s="85" t="n">
        <v>89</v>
      </c>
      <c r="F2014" s="85" t="n">
        <v>234</v>
      </c>
      <c r="G2014" s="85" t="n">
        <v>233</v>
      </c>
      <c r="H2014" s="86" t="n">
        <v>7.4</v>
      </c>
      <c r="I2014" s="85" t="n">
        <v>91</v>
      </c>
      <c r="J2014" s="87" t="n">
        <v>292.9</v>
      </c>
      <c r="K2014" s="88" t="n">
        <v>0</v>
      </c>
      <c r="L2014" s="84" t="n"/>
    </row>
    <row r="2015">
      <c r="A2015" s="83" t="n">
        <v>46072</v>
      </c>
      <c r="B2015" s="84" t="inlineStr">
        <is>
          <t>Warehouse A</t>
        </is>
      </c>
      <c r="C2015" s="84" t="inlineStr">
        <is>
          <t>Early</t>
        </is>
      </c>
      <c r="D2015" s="85" t="n">
        <v>207</v>
      </c>
      <c r="E2015" s="85" t="n">
        <v>198</v>
      </c>
      <c r="F2015" s="85" t="n">
        <v>558</v>
      </c>
      <c r="G2015" s="85" t="n">
        <v>556</v>
      </c>
      <c r="H2015" s="86" t="n">
        <v>16.6</v>
      </c>
      <c r="I2015" s="85" t="n">
        <v>193</v>
      </c>
      <c r="J2015" s="87" t="n">
        <v>657.45</v>
      </c>
      <c r="K2015" s="88" t="n">
        <v>0</v>
      </c>
      <c r="L2015" s="84" t="n"/>
    </row>
    <row r="2016">
      <c r="A2016" s="83" t="n">
        <v>46072</v>
      </c>
      <c r="B2016" s="84" t="inlineStr">
        <is>
          <t>Warehouse B</t>
        </is>
      </c>
      <c r="C2016" s="84" t="inlineStr">
        <is>
          <t>Late</t>
        </is>
      </c>
      <c r="D2016" s="85" t="n">
        <v>154</v>
      </c>
      <c r="E2016" s="85" t="n">
        <v>153</v>
      </c>
      <c r="F2016" s="85" t="n">
        <v>409</v>
      </c>
      <c r="G2016" s="85" t="n">
        <v>407</v>
      </c>
      <c r="H2016" s="86" t="n">
        <v>13.2</v>
      </c>
      <c r="I2016" s="85" t="n">
        <v>145</v>
      </c>
      <c r="J2016" s="87" t="n">
        <v>515.9</v>
      </c>
      <c r="K2016" s="88" t="n">
        <v>0</v>
      </c>
      <c r="L2016" s="84" t="n"/>
    </row>
    <row r="2017">
      <c r="A2017" s="83" t="n">
        <v>46072</v>
      </c>
      <c r="B2017" s="84" t="inlineStr">
        <is>
          <t>Production</t>
        </is>
      </c>
      <c r="C2017" s="84" t="inlineStr">
        <is>
          <t>Night</t>
        </is>
      </c>
      <c r="D2017" s="85" t="n">
        <v>85</v>
      </c>
      <c r="E2017" s="85" t="n">
        <v>82</v>
      </c>
      <c r="F2017" s="85" t="n">
        <v>228</v>
      </c>
      <c r="G2017" s="85" t="n">
        <v>226</v>
      </c>
      <c r="H2017" s="86" t="n">
        <v>7.2</v>
      </c>
      <c r="I2017" s="85" t="n">
        <v>91</v>
      </c>
      <c r="J2017" s="87" t="n">
        <v>282.05</v>
      </c>
      <c r="K2017" s="88" t="n">
        <v>0</v>
      </c>
      <c r="L2017" s="84" t="n"/>
    </row>
    <row r="2018">
      <c r="A2018" s="83" t="n">
        <v>46073</v>
      </c>
      <c r="B2018" s="84" t="inlineStr">
        <is>
          <t>Warehouse A</t>
        </is>
      </c>
      <c r="C2018" s="84" t="inlineStr">
        <is>
          <t>Early</t>
        </is>
      </c>
      <c r="D2018" s="85" t="n">
        <v>217</v>
      </c>
      <c r="E2018" s="85" t="n">
        <v>211</v>
      </c>
      <c r="F2018" s="85" t="n">
        <v>549</v>
      </c>
      <c r="G2018" s="85" t="n">
        <v>537</v>
      </c>
      <c r="H2018" s="86" t="n">
        <v>19.1</v>
      </c>
      <c r="I2018" s="85" t="n">
        <v>201</v>
      </c>
      <c r="J2018" s="87" t="n">
        <v>742.7</v>
      </c>
      <c r="K2018" s="88" t="n">
        <v>0</v>
      </c>
      <c r="L2018" s="84" t="n"/>
    </row>
    <row r="2019">
      <c r="A2019" s="83" t="n">
        <v>46073</v>
      </c>
      <c r="B2019" s="84" t="inlineStr">
        <is>
          <t>Warehouse B</t>
        </is>
      </c>
      <c r="C2019" s="84" t="inlineStr">
        <is>
          <t>Late</t>
        </is>
      </c>
      <c r="D2019" s="85" t="n">
        <v>163</v>
      </c>
      <c r="E2019" s="85" t="n">
        <v>157</v>
      </c>
      <c r="F2019" s="85" t="n">
        <v>441</v>
      </c>
      <c r="G2019" s="85" t="n">
        <v>434</v>
      </c>
      <c r="H2019" s="86" t="n">
        <v>13.5</v>
      </c>
      <c r="I2019" s="85" t="n">
        <v>150</v>
      </c>
      <c r="J2019" s="87" t="n">
        <v>531.2</v>
      </c>
      <c r="K2019" s="88" t="n">
        <v>0</v>
      </c>
      <c r="L2019" s="84" t="n"/>
    </row>
    <row r="2020">
      <c r="A2020" s="83" t="n">
        <v>46073</v>
      </c>
      <c r="B2020" s="84" t="inlineStr">
        <is>
          <t>Production</t>
        </is>
      </c>
      <c r="C2020" s="84" t="inlineStr">
        <is>
          <t>Night</t>
        </is>
      </c>
      <c r="D2020" s="85" t="n">
        <v>98</v>
      </c>
      <c r="E2020" s="85" t="n">
        <v>95</v>
      </c>
      <c r="F2020" s="85" t="n">
        <v>259</v>
      </c>
      <c r="G2020" s="85" t="n">
        <v>257</v>
      </c>
      <c r="H2020" s="86" t="n">
        <v>7.8</v>
      </c>
      <c r="I2020" s="85" t="n">
        <v>95</v>
      </c>
      <c r="J2020" s="87" t="n">
        <v>309.4</v>
      </c>
      <c r="K2020" s="88" t="n">
        <v>0</v>
      </c>
      <c r="L2020" s="84" t="n"/>
    </row>
    <row r="2021">
      <c r="A2021" s="83" t="n">
        <v>46074</v>
      </c>
      <c r="B2021" s="84" t="inlineStr">
        <is>
          <t>Warehouse A</t>
        </is>
      </c>
      <c r="C2021" s="84" t="inlineStr">
        <is>
          <t>Early</t>
        </is>
      </c>
      <c r="D2021" s="85" t="n">
        <v>132</v>
      </c>
      <c r="E2021" s="85" t="n">
        <v>127</v>
      </c>
      <c r="F2021" s="85" t="n">
        <v>338</v>
      </c>
      <c r="G2021" s="85" t="n">
        <v>333</v>
      </c>
      <c r="H2021" s="86" t="n">
        <v>10.4</v>
      </c>
      <c r="I2021" s="85" t="n">
        <v>139</v>
      </c>
      <c r="J2021" s="87" t="n">
        <v>413.4</v>
      </c>
      <c r="K2021" s="88" t="n">
        <v>0</v>
      </c>
      <c r="L2021" s="84" t="n"/>
    </row>
    <row r="2022">
      <c r="A2022" s="83" t="n">
        <v>46074</v>
      </c>
      <c r="B2022" s="84" t="inlineStr">
        <is>
          <t>Warehouse B</t>
        </is>
      </c>
      <c r="C2022" s="84" t="inlineStr">
        <is>
          <t>Late</t>
        </is>
      </c>
      <c r="D2022" s="85" t="n">
        <v>114</v>
      </c>
      <c r="E2022" s="85" t="n">
        <v>112</v>
      </c>
      <c r="F2022" s="85" t="n">
        <v>287</v>
      </c>
      <c r="G2022" s="85" t="n">
        <v>281</v>
      </c>
      <c r="H2022" s="86" t="n">
        <v>9.4</v>
      </c>
      <c r="I2022" s="85" t="n">
        <v>104</v>
      </c>
      <c r="J2022" s="87" t="n">
        <v>370.2</v>
      </c>
      <c r="K2022" s="88" t="n">
        <v>0</v>
      </c>
      <c r="L2022" s="84" t="n"/>
    </row>
    <row r="2023">
      <c r="A2023" s="83" t="n">
        <v>46074</v>
      </c>
      <c r="B2023" s="84" t="inlineStr">
        <is>
          <t>Production</t>
        </is>
      </c>
      <c r="C2023" s="84" t="inlineStr">
        <is>
          <t>Night</t>
        </is>
      </c>
      <c r="D2023" s="85" t="n">
        <v>72</v>
      </c>
      <c r="E2023" s="85" t="n">
        <v>70</v>
      </c>
      <c r="F2023" s="85" t="n">
        <v>189</v>
      </c>
      <c r="G2023" s="85" t="n">
        <v>187</v>
      </c>
      <c r="H2023" s="86" t="n">
        <v>5.9</v>
      </c>
      <c r="I2023" s="85" t="n">
        <v>66</v>
      </c>
      <c r="J2023" s="87" t="n">
        <v>232.65</v>
      </c>
      <c r="K2023" s="88" t="n">
        <v>0</v>
      </c>
      <c r="L2023" s="84" t="n"/>
    </row>
    <row r="2024">
      <c r="A2024" s="83" t="n">
        <v>46076</v>
      </c>
      <c r="B2024" s="84" t="inlineStr">
        <is>
          <t>Warehouse A</t>
        </is>
      </c>
      <c r="C2024" s="84" t="inlineStr">
        <is>
          <t>Early</t>
        </is>
      </c>
      <c r="D2024" s="85" t="n">
        <v>208</v>
      </c>
      <c r="E2024" s="85" t="n">
        <v>207</v>
      </c>
      <c r="F2024" s="85" t="n">
        <v>520</v>
      </c>
      <c r="G2024" s="85" t="n">
        <v>509</v>
      </c>
      <c r="H2024" s="86" t="n">
        <v>18</v>
      </c>
      <c r="I2024" s="85" t="n">
        <v>208</v>
      </c>
      <c r="J2024" s="87" t="n">
        <v>702.2</v>
      </c>
      <c r="K2024" s="88" t="n">
        <v>0</v>
      </c>
      <c r="L2024" s="84" t="n"/>
    </row>
    <row r="2025">
      <c r="A2025" s="83" t="n">
        <v>46076</v>
      </c>
      <c r="B2025" s="84" t="inlineStr">
        <is>
          <t>Warehouse B</t>
        </is>
      </c>
      <c r="C2025" s="84" t="inlineStr">
        <is>
          <t>Late</t>
        </is>
      </c>
      <c r="D2025" s="85" t="n">
        <v>147</v>
      </c>
      <c r="E2025" s="85" t="n">
        <v>145</v>
      </c>
      <c r="F2025" s="85" t="n">
        <v>354</v>
      </c>
      <c r="G2025" s="85" t="n">
        <v>351</v>
      </c>
      <c r="H2025" s="86" t="n">
        <v>12.1</v>
      </c>
      <c r="I2025" s="85" t="n">
        <v>156</v>
      </c>
      <c r="J2025" s="87" t="n">
        <v>476.7</v>
      </c>
      <c r="K2025" s="88" t="n">
        <v>0</v>
      </c>
      <c r="L2025" s="84" t="n"/>
    </row>
    <row r="2026">
      <c r="A2026" s="83" t="n">
        <v>46076</v>
      </c>
      <c r="B2026" s="84" t="inlineStr">
        <is>
          <t>Production</t>
        </is>
      </c>
      <c r="C2026" s="84" t="inlineStr">
        <is>
          <t>Night</t>
        </is>
      </c>
      <c r="D2026" s="85" t="n">
        <v>97</v>
      </c>
      <c r="E2026" s="85" t="n">
        <v>92</v>
      </c>
      <c r="F2026" s="85" t="n">
        <v>249</v>
      </c>
      <c r="G2026" s="85" t="n">
        <v>246</v>
      </c>
      <c r="H2026" s="86" t="n">
        <v>7.7</v>
      </c>
      <c r="I2026" s="85" t="n">
        <v>98</v>
      </c>
      <c r="J2026" s="87" t="n">
        <v>305.6</v>
      </c>
      <c r="K2026" s="88" t="n">
        <v>0</v>
      </c>
      <c r="L2026" s="84" t="n"/>
    </row>
    <row r="2027">
      <c r="A2027" s="83" t="n">
        <v>46077</v>
      </c>
      <c r="B2027" s="84" t="inlineStr">
        <is>
          <t>Warehouse A</t>
        </is>
      </c>
      <c r="C2027" s="84" t="inlineStr">
        <is>
          <t>Early</t>
        </is>
      </c>
      <c r="D2027" s="85" t="n">
        <v>204</v>
      </c>
      <c r="E2027" s="85" t="n">
        <v>203</v>
      </c>
      <c r="F2027" s="85" t="n">
        <v>551</v>
      </c>
      <c r="G2027" s="85" t="n">
        <v>541</v>
      </c>
      <c r="H2027" s="86" t="n">
        <v>16.6</v>
      </c>
      <c r="I2027" s="85" t="n">
        <v>199</v>
      </c>
      <c r="J2027" s="87" t="n">
        <v>655.5</v>
      </c>
      <c r="K2027" s="88" t="n">
        <v>0</v>
      </c>
      <c r="L2027" s="84" t="n"/>
    </row>
    <row r="2028">
      <c r="A2028" s="83" t="n">
        <v>46077</v>
      </c>
      <c r="B2028" s="84" t="inlineStr">
        <is>
          <t>Warehouse B</t>
        </is>
      </c>
      <c r="C2028" s="84" t="inlineStr">
        <is>
          <t>Late</t>
        </is>
      </c>
      <c r="D2028" s="85" t="n">
        <v>158</v>
      </c>
      <c r="E2028" s="85" t="n">
        <v>153</v>
      </c>
      <c r="F2028" s="85" t="n">
        <v>436</v>
      </c>
      <c r="G2028" s="85" t="n">
        <v>434</v>
      </c>
      <c r="H2028" s="86" t="n">
        <v>12.5</v>
      </c>
      <c r="I2028" s="85" t="n">
        <v>149</v>
      </c>
      <c r="J2028" s="87" t="n">
        <v>496.45</v>
      </c>
      <c r="K2028" s="88" t="n">
        <v>0</v>
      </c>
      <c r="L2028" s="84" t="n"/>
    </row>
    <row r="2029">
      <c r="A2029" s="83" t="n">
        <v>46077</v>
      </c>
      <c r="B2029" s="84" t="inlineStr">
        <is>
          <t>Production</t>
        </is>
      </c>
      <c r="C2029" s="84" t="inlineStr">
        <is>
          <t>Night</t>
        </is>
      </c>
      <c r="D2029" s="85" t="n">
        <v>91</v>
      </c>
      <c r="E2029" s="85" t="n">
        <v>89</v>
      </c>
      <c r="F2029" s="85" t="n">
        <v>250</v>
      </c>
      <c r="G2029" s="85" t="n">
        <v>247</v>
      </c>
      <c r="H2029" s="86" t="n">
        <v>7.1</v>
      </c>
      <c r="I2029" s="85" t="n">
        <v>94</v>
      </c>
      <c r="J2029" s="87" t="n">
        <v>282.8</v>
      </c>
      <c r="K2029" s="88" t="n">
        <v>0</v>
      </c>
      <c r="L2029" s="84" t="n"/>
    </row>
    <row r="2030">
      <c r="A2030" s="83" t="n">
        <v>46078</v>
      </c>
      <c r="B2030" s="84" t="inlineStr">
        <is>
          <t>Warehouse A</t>
        </is>
      </c>
      <c r="C2030" s="84" t="inlineStr">
        <is>
          <t>Early</t>
        </is>
      </c>
      <c r="D2030" s="85" t="n">
        <v>195</v>
      </c>
      <c r="E2030" s="85" t="n">
        <v>194</v>
      </c>
      <c r="F2030" s="85" t="n">
        <v>529</v>
      </c>
      <c r="G2030" s="85" t="n">
        <v>528</v>
      </c>
      <c r="H2030" s="86" t="n">
        <v>16.3</v>
      </c>
      <c r="I2030" s="85" t="n">
        <v>193</v>
      </c>
      <c r="J2030" s="87" t="n">
        <v>640.2</v>
      </c>
      <c r="K2030" s="88" t="n">
        <v>0</v>
      </c>
      <c r="L2030" s="84" t="n"/>
    </row>
    <row r="2031">
      <c r="A2031" s="83" t="n">
        <v>46078</v>
      </c>
      <c r="B2031" s="84" t="inlineStr">
        <is>
          <t>Warehouse B</t>
        </is>
      </c>
      <c r="C2031" s="84" t="inlineStr">
        <is>
          <t>Late</t>
        </is>
      </c>
      <c r="D2031" s="85" t="n">
        <v>139</v>
      </c>
      <c r="E2031" s="85" t="n">
        <v>136</v>
      </c>
      <c r="F2031" s="85" t="n">
        <v>374</v>
      </c>
      <c r="G2031" s="85" t="n">
        <v>368</v>
      </c>
      <c r="H2031" s="86" t="n">
        <v>11.3</v>
      </c>
      <c r="I2031" s="85" t="n">
        <v>145</v>
      </c>
      <c r="J2031" s="87" t="n">
        <v>446.3</v>
      </c>
      <c r="K2031" s="88" t="n">
        <v>0</v>
      </c>
      <c r="L2031" s="84" t="n"/>
    </row>
    <row r="2032">
      <c r="A2032" s="83" t="n">
        <v>46078</v>
      </c>
      <c r="B2032" s="84" t="inlineStr">
        <is>
          <t>Production</t>
        </is>
      </c>
      <c r="C2032" s="84" t="inlineStr">
        <is>
          <t>Night</t>
        </is>
      </c>
      <c r="D2032" s="85" t="n">
        <v>92</v>
      </c>
      <c r="E2032" s="85" t="n">
        <v>91</v>
      </c>
      <c r="F2032" s="85" t="n">
        <v>242</v>
      </c>
      <c r="G2032" s="85" t="n">
        <v>240</v>
      </c>
      <c r="H2032" s="86" t="n">
        <v>8.199999999999999</v>
      </c>
      <c r="I2032" s="85" t="n">
        <v>91</v>
      </c>
      <c r="J2032" s="87" t="n">
        <v>318.1</v>
      </c>
      <c r="K2032" s="88" t="n">
        <v>0</v>
      </c>
      <c r="L2032" s="84" t="n"/>
    </row>
    <row r="2033">
      <c r="A2033" s="83" t="n">
        <v>46079</v>
      </c>
      <c r="B2033" s="84" t="inlineStr">
        <is>
          <t>Warehouse A</t>
        </is>
      </c>
      <c r="C2033" s="84" t="inlineStr">
        <is>
          <t>Early</t>
        </is>
      </c>
      <c r="D2033" s="85" t="n">
        <v>193</v>
      </c>
      <c r="E2033" s="85" t="n">
        <v>179</v>
      </c>
      <c r="F2033" s="85" t="n">
        <v>476</v>
      </c>
      <c r="G2033" s="85" t="n">
        <v>474</v>
      </c>
      <c r="H2033" s="86" t="n">
        <v>16</v>
      </c>
      <c r="I2033" s="85" t="n">
        <v>193</v>
      </c>
      <c r="J2033" s="87" t="n">
        <v>629.45</v>
      </c>
      <c r="K2033" s="88" t="n">
        <v>0</v>
      </c>
      <c r="L2033" s="84" t="n"/>
    </row>
    <row r="2034">
      <c r="A2034" s="83" t="n">
        <v>46079</v>
      </c>
      <c r="B2034" s="84" t="inlineStr">
        <is>
          <t>Warehouse B</t>
        </is>
      </c>
      <c r="C2034" s="84" t="inlineStr">
        <is>
          <t>Late</t>
        </is>
      </c>
      <c r="D2034" s="85" t="n">
        <v>132</v>
      </c>
      <c r="E2034" s="85" t="n">
        <v>125</v>
      </c>
      <c r="F2034" s="85" t="n">
        <v>325</v>
      </c>
      <c r="G2034" s="85" t="n">
        <v>325</v>
      </c>
      <c r="H2034" s="86" t="n">
        <v>10.8</v>
      </c>
      <c r="I2034" s="85" t="n">
        <v>145</v>
      </c>
      <c r="J2034" s="87" t="n">
        <v>426</v>
      </c>
      <c r="K2034" s="88" t="n">
        <v>0</v>
      </c>
      <c r="L2034" s="84" t="n"/>
    </row>
    <row r="2035">
      <c r="A2035" s="83" t="n">
        <v>46079</v>
      </c>
      <c r="B2035" s="84" t="inlineStr">
        <is>
          <t>Production</t>
        </is>
      </c>
      <c r="C2035" s="84" t="inlineStr">
        <is>
          <t>Night</t>
        </is>
      </c>
      <c r="D2035" s="85" t="n">
        <v>95</v>
      </c>
      <c r="E2035" s="85" t="n">
        <v>88</v>
      </c>
      <c r="F2035" s="85" t="n">
        <v>256</v>
      </c>
      <c r="G2035" s="85" t="n">
        <v>252</v>
      </c>
      <c r="H2035" s="86" t="n">
        <v>7.7</v>
      </c>
      <c r="I2035" s="85" t="n">
        <v>91</v>
      </c>
      <c r="J2035" s="87" t="n">
        <v>304.3</v>
      </c>
      <c r="K2035" s="88" t="n">
        <v>0</v>
      </c>
      <c r="L2035" s="84" t="n"/>
    </row>
    <row r="2036">
      <c r="A2036" s="83" t="n">
        <v>46080</v>
      </c>
      <c r="B2036" s="84" t="inlineStr">
        <is>
          <t>Warehouse A</t>
        </is>
      </c>
      <c r="C2036" s="84" t="inlineStr">
        <is>
          <t>Early</t>
        </is>
      </c>
      <c r="D2036" s="85" t="n">
        <v>209</v>
      </c>
      <c r="E2036" s="85" t="n">
        <v>208</v>
      </c>
      <c r="F2036" s="85" t="n">
        <v>520</v>
      </c>
      <c r="G2036" s="85" t="n">
        <v>512</v>
      </c>
      <c r="H2036" s="86" t="n">
        <v>17.6</v>
      </c>
      <c r="I2036" s="85" t="n">
        <v>201</v>
      </c>
      <c r="J2036" s="87" t="n">
        <v>690.25</v>
      </c>
      <c r="K2036" s="88" t="n">
        <v>0</v>
      </c>
      <c r="L2036" s="84" t="n"/>
    </row>
    <row r="2037">
      <c r="A2037" s="83" t="n">
        <v>46080</v>
      </c>
      <c r="B2037" s="84" t="inlineStr">
        <is>
          <t>Warehouse B</t>
        </is>
      </c>
      <c r="C2037" s="84" t="inlineStr">
        <is>
          <t>Late</t>
        </is>
      </c>
      <c r="D2037" s="85" t="n">
        <v>156</v>
      </c>
      <c r="E2037" s="85" t="n">
        <v>150</v>
      </c>
      <c r="F2037" s="85" t="n">
        <v>429</v>
      </c>
      <c r="G2037" s="85" t="n">
        <v>427</v>
      </c>
      <c r="H2037" s="86" t="n">
        <v>12.3</v>
      </c>
      <c r="I2037" s="85" t="n">
        <v>151</v>
      </c>
      <c r="J2037" s="87" t="n">
        <v>488.85</v>
      </c>
      <c r="K2037" s="88" t="n">
        <v>0</v>
      </c>
      <c r="L2037" s="84" t="n"/>
    </row>
    <row r="2038">
      <c r="A2038" s="83" t="n">
        <v>46080</v>
      </c>
      <c r="B2038" s="84" t="inlineStr">
        <is>
          <t>Production</t>
        </is>
      </c>
      <c r="C2038" s="84" t="inlineStr">
        <is>
          <t>Night</t>
        </is>
      </c>
      <c r="D2038" s="85" t="n">
        <v>96</v>
      </c>
      <c r="E2038" s="85" t="n">
        <v>93</v>
      </c>
      <c r="F2038" s="85" t="n">
        <v>231</v>
      </c>
      <c r="G2038" s="85" t="n">
        <v>228</v>
      </c>
      <c r="H2038" s="86" t="n">
        <v>7.9</v>
      </c>
      <c r="I2038" s="85" t="n">
        <v>95</v>
      </c>
      <c r="J2038" s="87" t="n">
        <v>311.25</v>
      </c>
      <c r="K2038" s="88" t="n">
        <v>0</v>
      </c>
      <c r="L2038" s="84" t="n"/>
    </row>
    <row r="2039">
      <c r="A2039" s="83" t="n">
        <v>46081</v>
      </c>
      <c r="B2039" s="84" t="inlineStr">
        <is>
          <t>Warehouse A</t>
        </is>
      </c>
      <c r="C2039" s="84" t="inlineStr">
        <is>
          <t>Early</t>
        </is>
      </c>
      <c r="D2039" s="85" t="n">
        <v>135</v>
      </c>
      <c r="E2039" s="85" t="n">
        <v>134</v>
      </c>
      <c r="F2039" s="85" t="n">
        <v>357</v>
      </c>
      <c r="G2039" s="85" t="n">
        <v>357</v>
      </c>
      <c r="H2039" s="86" t="n">
        <v>11.2</v>
      </c>
      <c r="I2039" s="85" t="n">
        <v>139</v>
      </c>
      <c r="J2039" s="87" t="n">
        <v>440.55</v>
      </c>
      <c r="K2039" s="88" t="n">
        <v>0</v>
      </c>
      <c r="L2039" s="84" t="n"/>
    </row>
    <row r="2040">
      <c r="A2040" s="83" t="n">
        <v>46081</v>
      </c>
      <c r="B2040" s="84" t="inlineStr">
        <is>
          <t>Warehouse B</t>
        </is>
      </c>
      <c r="C2040" s="84" t="inlineStr">
        <is>
          <t>Late</t>
        </is>
      </c>
      <c r="D2040" s="85" t="n">
        <v>109</v>
      </c>
      <c r="E2040" s="85" t="n">
        <v>106</v>
      </c>
      <c r="F2040" s="85" t="n">
        <v>295</v>
      </c>
      <c r="G2040" s="85" t="n">
        <v>294</v>
      </c>
      <c r="H2040" s="86" t="n">
        <v>9.5</v>
      </c>
      <c r="I2040" s="85" t="n">
        <v>104</v>
      </c>
      <c r="J2040" s="87" t="n">
        <v>370.1</v>
      </c>
      <c r="K2040" s="88" t="n">
        <v>0</v>
      </c>
      <c r="L2040" s="84" t="n"/>
    </row>
    <row r="2041">
      <c r="A2041" s="83" t="n">
        <v>46081</v>
      </c>
      <c r="B2041" s="84" t="inlineStr">
        <is>
          <t>Production</t>
        </is>
      </c>
      <c r="C2041" s="84" t="inlineStr">
        <is>
          <t>Night</t>
        </is>
      </c>
      <c r="D2041" s="85" t="n">
        <v>68</v>
      </c>
      <c r="E2041" s="85" t="n">
        <v>65</v>
      </c>
      <c r="F2041" s="85" t="n">
        <v>166</v>
      </c>
      <c r="G2041" s="85" t="n">
        <v>164</v>
      </c>
      <c r="H2041" s="86" t="n">
        <v>5.4</v>
      </c>
      <c r="I2041" s="85" t="n">
        <v>66</v>
      </c>
      <c r="J2041" s="87" t="n">
        <v>214.3</v>
      </c>
      <c r="K2041" s="88" t="n">
        <v>0</v>
      </c>
      <c r="L2041" s="84" t="n"/>
    </row>
    <row r="2042">
      <c r="A2042" s="83" t="n">
        <v>46083</v>
      </c>
      <c r="B2042" s="84" t="inlineStr">
        <is>
          <t>Warehouse A</t>
        </is>
      </c>
      <c r="C2042" s="84" t="inlineStr">
        <is>
          <t>Early</t>
        </is>
      </c>
      <c r="D2042" s="85" t="n">
        <v>239</v>
      </c>
      <c r="E2042" s="85" t="n">
        <v>229</v>
      </c>
      <c r="F2042" s="85" t="n">
        <v>640</v>
      </c>
      <c r="G2042" s="85" t="n">
        <v>636</v>
      </c>
      <c r="H2042" s="86" t="n">
        <v>21</v>
      </c>
      <c r="I2042" s="85" t="n">
        <v>220</v>
      </c>
      <c r="J2042" s="87" t="n">
        <v>816.85</v>
      </c>
      <c r="K2042" s="88" t="n">
        <v>0</v>
      </c>
      <c r="L2042" s="84" t="n"/>
    </row>
    <row r="2043">
      <c r="A2043" s="83" t="n">
        <v>46083</v>
      </c>
      <c r="B2043" s="84" t="inlineStr">
        <is>
          <t>Warehouse B</t>
        </is>
      </c>
      <c r="C2043" s="84" t="inlineStr">
        <is>
          <t>Late</t>
        </is>
      </c>
      <c r="D2043" s="85" t="n">
        <v>151</v>
      </c>
      <c r="E2043" s="85" t="n">
        <v>144</v>
      </c>
      <c r="F2043" s="85" t="n">
        <v>415</v>
      </c>
      <c r="G2043" s="85" t="n">
        <v>414</v>
      </c>
      <c r="H2043" s="86" t="n">
        <v>12.6</v>
      </c>
      <c r="I2043" s="85" t="n">
        <v>165</v>
      </c>
      <c r="J2043" s="87" t="n">
        <v>495.05</v>
      </c>
      <c r="K2043" s="88" t="n">
        <v>0</v>
      </c>
      <c r="L2043" s="84" t="n"/>
    </row>
    <row r="2044">
      <c r="A2044" s="83" t="n">
        <v>46083</v>
      </c>
      <c r="B2044" s="84" t="inlineStr">
        <is>
          <t>Production</t>
        </is>
      </c>
      <c r="C2044" s="84" t="inlineStr">
        <is>
          <t>Night</t>
        </is>
      </c>
      <c r="D2044" s="85" t="n">
        <v>102</v>
      </c>
      <c r="E2044" s="85" t="n">
        <v>100</v>
      </c>
      <c r="F2044" s="85" t="n">
        <v>271</v>
      </c>
      <c r="G2044" s="85" t="n">
        <v>271</v>
      </c>
      <c r="H2044" s="86" t="n">
        <v>8.699999999999999</v>
      </c>
      <c r="I2044" s="85" t="n">
        <v>104</v>
      </c>
      <c r="J2044" s="87" t="n">
        <v>340.35</v>
      </c>
      <c r="K2044" s="88" t="n">
        <v>0</v>
      </c>
      <c r="L2044" s="84" t="n"/>
    </row>
    <row r="2045">
      <c r="A2045" s="83" t="n">
        <v>46084</v>
      </c>
      <c r="B2045" s="84" t="inlineStr">
        <is>
          <t>Warehouse A</t>
        </is>
      </c>
      <c r="C2045" s="84" t="inlineStr">
        <is>
          <t>Early</t>
        </is>
      </c>
      <c r="D2045" s="85" t="n">
        <v>211</v>
      </c>
      <c r="E2045" s="85" t="n">
        <v>210</v>
      </c>
      <c r="F2045" s="85" t="n">
        <v>589</v>
      </c>
      <c r="G2045" s="85" t="n">
        <v>584</v>
      </c>
      <c r="H2045" s="86" t="n">
        <v>18.7</v>
      </c>
      <c r="I2045" s="85" t="n">
        <v>210</v>
      </c>
      <c r="J2045" s="87" t="n">
        <v>726.2</v>
      </c>
      <c r="K2045" s="88" t="n">
        <v>0</v>
      </c>
      <c r="L2045" s="84" t="n"/>
    </row>
    <row r="2046">
      <c r="A2046" s="83" t="n">
        <v>46084</v>
      </c>
      <c r="B2046" s="84" t="inlineStr">
        <is>
          <t>Warehouse B</t>
        </is>
      </c>
      <c r="C2046" s="84" t="inlineStr">
        <is>
          <t>Late</t>
        </is>
      </c>
      <c r="D2046" s="85" t="n">
        <v>147</v>
      </c>
      <c r="E2046" s="85" t="n">
        <v>146</v>
      </c>
      <c r="F2046" s="85" t="n">
        <v>353</v>
      </c>
      <c r="G2046" s="85" t="n">
        <v>349</v>
      </c>
      <c r="H2046" s="86" t="n">
        <v>12.5</v>
      </c>
      <c r="I2046" s="85" t="n">
        <v>157</v>
      </c>
      <c r="J2046" s="87" t="n">
        <v>489.3</v>
      </c>
      <c r="K2046" s="88" t="n">
        <v>1</v>
      </c>
      <c r="L2046" s="84" t="n"/>
    </row>
    <row r="2047">
      <c r="A2047" s="83" t="n">
        <v>46084</v>
      </c>
      <c r="B2047" s="84" t="inlineStr">
        <is>
          <t>Production</t>
        </is>
      </c>
      <c r="C2047" s="84" t="inlineStr">
        <is>
          <t>Night</t>
        </is>
      </c>
      <c r="D2047" s="85" t="n">
        <v>107</v>
      </c>
      <c r="E2047" s="85" t="n">
        <v>100</v>
      </c>
      <c r="F2047" s="85" t="n">
        <v>298</v>
      </c>
      <c r="G2047" s="85" t="n">
        <v>294</v>
      </c>
      <c r="H2047" s="86" t="n">
        <v>9.300000000000001</v>
      </c>
      <c r="I2047" s="85" t="n">
        <v>99</v>
      </c>
      <c r="J2047" s="87" t="n">
        <v>362.5</v>
      </c>
      <c r="K2047" s="88" t="n">
        <v>0</v>
      </c>
      <c r="L2047" s="84" t="n"/>
    </row>
    <row r="2048">
      <c r="A2048" s="83" t="n">
        <v>46085</v>
      </c>
      <c r="B2048" s="84" t="inlineStr">
        <is>
          <t>Warehouse A</t>
        </is>
      </c>
      <c r="C2048" s="84" t="inlineStr">
        <is>
          <t>Early</t>
        </is>
      </c>
      <c r="D2048" s="85" t="n">
        <v>191</v>
      </c>
      <c r="E2048" s="85" t="n">
        <v>186</v>
      </c>
      <c r="F2048" s="85" t="n">
        <v>525</v>
      </c>
      <c r="G2048" s="85" t="n">
        <v>522</v>
      </c>
      <c r="H2048" s="86" t="n">
        <v>15.1</v>
      </c>
      <c r="I2048" s="85" t="n">
        <v>203</v>
      </c>
      <c r="J2048" s="87" t="n">
        <v>599.8</v>
      </c>
      <c r="K2048" s="88" t="n">
        <v>0</v>
      </c>
      <c r="L2048" s="84" t="n"/>
    </row>
    <row r="2049">
      <c r="A2049" s="83" t="n">
        <v>46085</v>
      </c>
      <c r="B2049" s="84" t="inlineStr">
        <is>
          <t>Warehouse B</t>
        </is>
      </c>
      <c r="C2049" s="84" t="inlineStr">
        <is>
          <t>Late</t>
        </is>
      </c>
      <c r="D2049" s="85" t="n">
        <v>155</v>
      </c>
      <c r="E2049" s="85" t="n">
        <v>154</v>
      </c>
      <c r="F2049" s="85" t="n">
        <v>427</v>
      </c>
      <c r="G2049" s="85" t="n">
        <v>421</v>
      </c>
      <c r="H2049" s="86" t="n">
        <v>13.5</v>
      </c>
      <c r="I2049" s="85" t="n">
        <v>153</v>
      </c>
      <c r="J2049" s="87" t="n">
        <v>526</v>
      </c>
      <c r="K2049" s="88" t="n">
        <v>0</v>
      </c>
      <c r="L2049" s="84" t="n"/>
    </row>
    <row r="2050">
      <c r="A2050" s="83" t="n">
        <v>46085</v>
      </c>
      <c r="B2050" s="84" t="inlineStr">
        <is>
          <t>Production</t>
        </is>
      </c>
      <c r="C2050" s="84" t="inlineStr">
        <is>
          <t>Night</t>
        </is>
      </c>
      <c r="D2050" s="85" t="n">
        <v>102</v>
      </c>
      <c r="E2050" s="85" t="n">
        <v>100</v>
      </c>
      <c r="F2050" s="85" t="n">
        <v>267</v>
      </c>
      <c r="G2050" s="85" t="n">
        <v>264</v>
      </c>
      <c r="H2050" s="86" t="n">
        <v>8</v>
      </c>
      <c r="I2050" s="85" t="n">
        <v>96</v>
      </c>
      <c r="J2050" s="87" t="n">
        <v>318.3</v>
      </c>
      <c r="K2050" s="88" t="n">
        <v>0</v>
      </c>
      <c r="L2050" s="84" t="n"/>
    </row>
    <row r="2051">
      <c r="A2051" s="83" t="n">
        <v>46086</v>
      </c>
      <c r="B2051" s="84" t="inlineStr">
        <is>
          <t>Warehouse A</t>
        </is>
      </c>
      <c r="C2051" s="84" t="inlineStr">
        <is>
          <t>Early</t>
        </is>
      </c>
      <c r="D2051" s="85" t="n">
        <v>216</v>
      </c>
      <c r="E2051" s="85" t="n">
        <v>208</v>
      </c>
      <c r="F2051" s="85" t="n">
        <v>549</v>
      </c>
      <c r="G2051" s="85" t="n">
        <v>546</v>
      </c>
      <c r="H2051" s="86" t="n">
        <v>18.8</v>
      </c>
      <c r="I2051" s="85" t="n">
        <v>203</v>
      </c>
      <c r="J2051" s="87" t="n">
        <v>732.6</v>
      </c>
      <c r="K2051" s="88" t="n">
        <v>0</v>
      </c>
      <c r="L2051" s="84" t="n"/>
    </row>
    <row r="2052">
      <c r="A2052" s="83" t="n">
        <v>46086</v>
      </c>
      <c r="B2052" s="84" t="inlineStr">
        <is>
          <t>Warehouse B</t>
        </is>
      </c>
      <c r="C2052" s="84" t="inlineStr">
        <is>
          <t>Late</t>
        </is>
      </c>
      <c r="D2052" s="85" t="n">
        <v>165</v>
      </c>
      <c r="E2052" s="85" t="n">
        <v>156</v>
      </c>
      <c r="F2052" s="85" t="n">
        <v>462</v>
      </c>
      <c r="G2052" s="85" t="n">
        <v>458</v>
      </c>
      <c r="H2052" s="86" t="n">
        <v>13</v>
      </c>
      <c r="I2052" s="85" t="n">
        <v>153</v>
      </c>
      <c r="J2052" s="87" t="n">
        <v>516.75</v>
      </c>
      <c r="K2052" s="88" t="n">
        <v>0</v>
      </c>
      <c r="L2052" s="84" t="n"/>
    </row>
    <row r="2053">
      <c r="A2053" s="83" t="n">
        <v>46086</v>
      </c>
      <c r="B2053" s="84" t="inlineStr">
        <is>
          <t>Production</t>
        </is>
      </c>
      <c r="C2053" s="84" t="inlineStr">
        <is>
          <t>Night</t>
        </is>
      </c>
      <c r="D2053" s="85" t="n">
        <v>104</v>
      </c>
      <c r="E2053" s="85" t="n">
        <v>99</v>
      </c>
      <c r="F2053" s="85" t="n">
        <v>268</v>
      </c>
      <c r="G2053" s="85" t="n">
        <v>265</v>
      </c>
      <c r="H2053" s="86" t="n">
        <v>9.1</v>
      </c>
      <c r="I2053" s="85" t="n">
        <v>96</v>
      </c>
      <c r="J2053" s="87" t="n">
        <v>354.25</v>
      </c>
      <c r="K2053" s="88" t="n">
        <v>0</v>
      </c>
      <c r="L2053" s="84" t="n"/>
    </row>
    <row r="2054">
      <c r="A2054" s="83" t="n">
        <v>46087</v>
      </c>
      <c r="B2054" s="84" t="inlineStr">
        <is>
          <t>Warehouse A</t>
        </is>
      </c>
      <c r="C2054" s="84" t="inlineStr">
        <is>
          <t>Early</t>
        </is>
      </c>
      <c r="D2054" s="85" t="n">
        <v>205</v>
      </c>
      <c r="E2054" s="85" t="n">
        <v>197</v>
      </c>
      <c r="F2054" s="85" t="n">
        <v>559</v>
      </c>
      <c r="G2054" s="85" t="n">
        <v>555</v>
      </c>
      <c r="H2054" s="86" t="n">
        <v>17.8</v>
      </c>
      <c r="I2054" s="85" t="n">
        <v>212</v>
      </c>
      <c r="J2054" s="87" t="n">
        <v>693.95</v>
      </c>
      <c r="K2054" s="88" t="n">
        <v>0</v>
      </c>
      <c r="L2054" s="84" t="n"/>
    </row>
    <row r="2055">
      <c r="A2055" s="83" t="n">
        <v>46087</v>
      </c>
      <c r="B2055" s="84" t="inlineStr">
        <is>
          <t>Warehouse B</t>
        </is>
      </c>
      <c r="C2055" s="84" t="inlineStr">
        <is>
          <t>Late</t>
        </is>
      </c>
      <c r="D2055" s="85" t="n">
        <v>154</v>
      </c>
      <c r="E2055" s="85" t="n">
        <v>153</v>
      </c>
      <c r="F2055" s="85" t="n">
        <v>420</v>
      </c>
      <c r="G2055" s="85" t="n">
        <v>414</v>
      </c>
      <c r="H2055" s="86" t="n">
        <v>12.2</v>
      </c>
      <c r="I2055" s="85" t="n">
        <v>159</v>
      </c>
      <c r="J2055" s="87" t="n">
        <v>484.4</v>
      </c>
      <c r="K2055" s="88" t="n">
        <v>0</v>
      </c>
      <c r="L2055" s="84" t="n"/>
    </row>
    <row r="2056">
      <c r="A2056" s="83" t="n">
        <v>46087</v>
      </c>
      <c r="B2056" s="84" t="inlineStr">
        <is>
          <t>Production</t>
        </is>
      </c>
      <c r="C2056" s="84" t="inlineStr">
        <is>
          <t>Night</t>
        </is>
      </c>
      <c r="D2056" s="85" t="n">
        <v>107</v>
      </c>
      <c r="E2056" s="85" t="n">
        <v>106</v>
      </c>
      <c r="F2056" s="85" t="n">
        <v>285</v>
      </c>
      <c r="G2056" s="85" t="n">
        <v>283</v>
      </c>
      <c r="H2056" s="86" t="n">
        <v>9.1</v>
      </c>
      <c r="I2056" s="85" t="n">
        <v>100</v>
      </c>
      <c r="J2056" s="87" t="n">
        <v>356.2</v>
      </c>
      <c r="K2056" s="88" t="n">
        <v>0</v>
      </c>
      <c r="L2056" s="84" t="n"/>
    </row>
    <row r="2057">
      <c r="A2057" s="83" t="n">
        <v>46088</v>
      </c>
      <c r="B2057" s="84" t="inlineStr">
        <is>
          <t>Warehouse A</t>
        </is>
      </c>
      <c r="C2057" s="84" t="inlineStr">
        <is>
          <t>Early</t>
        </is>
      </c>
      <c r="D2057" s="85" t="n">
        <v>149</v>
      </c>
      <c r="E2057" s="85" t="n">
        <v>142</v>
      </c>
      <c r="F2057" s="85" t="n">
        <v>390</v>
      </c>
      <c r="G2057" s="85" t="n">
        <v>386</v>
      </c>
      <c r="H2057" s="86" t="n">
        <v>12.9</v>
      </c>
      <c r="I2057" s="85" t="n">
        <v>147</v>
      </c>
      <c r="J2057" s="87" t="n">
        <v>503.2</v>
      </c>
      <c r="K2057" s="88" t="n">
        <v>0</v>
      </c>
      <c r="L2057" s="84" t="n"/>
    </row>
    <row r="2058">
      <c r="A2058" s="83" t="n">
        <v>46088</v>
      </c>
      <c r="B2058" s="84" t="inlineStr">
        <is>
          <t>Warehouse B</t>
        </is>
      </c>
      <c r="C2058" s="84" t="inlineStr">
        <is>
          <t>Late</t>
        </is>
      </c>
      <c r="D2058" s="85" t="n">
        <v>109</v>
      </c>
      <c r="E2058" s="85" t="n">
        <v>107</v>
      </c>
      <c r="F2058" s="85" t="n">
        <v>280</v>
      </c>
      <c r="G2058" s="85" t="n">
        <v>280</v>
      </c>
      <c r="H2058" s="86" t="n">
        <v>9.199999999999999</v>
      </c>
      <c r="I2058" s="85" t="n">
        <v>110</v>
      </c>
      <c r="J2058" s="87" t="n">
        <v>360.65</v>
      </c>
      <c r="K2058" s="88" t="n">
        <v>0</v>
      </c>
      <c r="L2058" s="84" t="n"/>
    </row>
    <row r="2059">
      <c r="A2059" s="83" t="n">
        <v>46088</v>
      </c>
      <c r="B2059" s="84" t="inlineStr">
        <is>
          <t>Production</t>
        </is>
      </c>
      <c r="C2059" s="84" t="inlineStr">
        <is>
          <t>Night</t>
        </is>
      </c>
      <c r="D2059" s="85" t="n">
        <v>63</v>
      </c>
      <c r="E2059" s="85" t="n">
        <v>62</v>
      </c>
      <c r="F2059" s="85" t="n">
        <v>167</v>
      </c>
      <c r="G2059" s="85" t="n">
        <v>166</v>
      </c>
      <c r="H2059" s="86" t="n">
        <v>5.4</v>
      </c>
      <c r="I2059" s="85" t="n">
        <v>69</v>
      </c>
      <c r="J2059" s="87" t="n">
        <v>211.05</v>
      </c>
      <c r="K2059" s="88" t="n">
        <v>0</v>
      </c>
      <c r="L2059" s="84" t="n"/>
    </row>
    <row r="2060">
      <c r="A2060" s="83" t="n">
        <v>46090</v>
      </c>
      <c r="B2060" s="84" t="inlineStr">
        <is>
          <t>Warehouse A</t>
        </is>
      </c>
      <c r="C2060" s="84" t="inlineStr">
        <is>
          <t>Early</t>
        </is>
      </c>
      <c r="D2060" s="85" t="n">
        <v>232</v>
      </c>
      <c r="E2060" s="85" t="n">
        <v>226</v>
      </c>
      <c r="F2060" s="85" t="n">
        <v>606</v>
      </c>
      <c r="G2060" s="85" t="n">
        <v>596</v>
      </c>
      <c r="H2060" s="86" t="n">
        <v>20.6</v>
      </c>
      <c r="I2060" s="85" t="n">
        <v>220</v>
      </c>
      <c r="J2060" s="87" t="n">
        <v>799.7</v>
      </c>
      <c r="K2060" s="88" t="n">
        <v>0</v>
      </c>
      <c r="L2060" s="84" t="n"/>
    </row>
    <row r="2061">
      <c r="A2061" s="83" t="n">
        <v>46090</v>
      </c>
      <c r="B2061" s="84" t="inlineStr">
        <is>
          <t>Warehouse B</t>
        </is>
      </c>
      <c r="C2061" s="84" t="inlineStr">
        <is>
          <t>Late</t>
        </is>
      </c>
      <c r="D2061" s="85" t="n">
        <v>159</v>
      </c>
      <c r="E2061" s="85" t="n">
        <v>149</v>
      </c>
      <c r="F2061" s="85" t="n">
        <v>416</v>
      </c>
      <c r="G2061" s="85" t="n">
        <v>410</v>
      </c>
      <c r="H2061" s="86" t="n">
        <v>13</v>
      </c>
      <c r="I2061" s="85" t="n">
        <v>165</v>
      </c>
      <c r="J2061" s="87" t="n">
        <v>512.85</v>
      </c>
      <c r="K2061" s="88" t="n">
        <v>0</v>
      </c>
      <c r="L2061" s="84" t="n"/>
    </row>
    <row r="2062">
      <c r="A2062" s="83" t="n">
        <v>46090</v>
      </c>
      <c r="B2062" s="84" t="inlineStr">
        <is>
          <t>Production</t>
        </is>
      </c>
      <c r="C2062" s="84" t="inlineStr">
        <is>
          <t>Night</t>
        </is>
      </c>
      <c r="D2062" s="85" t="n">
        <v>105</v>
      </c>
      <c r="E2062" s="85" t="n">
        <v>103</v>
      </c>
      <c r="F2062" s="85" t="n">
        <v>260</v>
      </c>
      <c r="G2062" s="85" t="n">
        <v>258</v>
      </c>
      <c r="H2062" s="86" t="n">
        <v>8.199999999999999</v>
      </c>
      <c r="I2062" s="85" t="n">
        <v>104</v>
      </c>
      <c r="J2062" s="87" t="n">
        <v>326.55</v>
      </c>
      <c r="K2062" s="88" t="n">
        <v>0</v>
      </c>
      <c r="L2062" s="84" t="n"/>
    </row>
    <row r="2063">
      <c r="A2063" s="83" t="n">
        <v>46091</v>
      </c>
      <c r="B2063" s="84" t="inlineStr">
        <is>
          <t>Warehouse A</t>
        </is>
      </c>
      <c r="C2063" s="84" t="inlineStr">
        <is>
          <t>Early</t>
        </is>
      </c>
      <c r="D2063" s="85" t="n">
        <v>223</v>
      </c>
      <c r="E2063" s="85" t="n">
        <v>221</v>
      </c>
      <c r="F2063" s="85" t="n">
        <v>582</v>
      </c>
      <c r="G2063" s="85" t="n">
        <v>573</v>
      </c>
      <c r="H2063" s="86" t="n">
        <v>19.4</v>
      </c>
      <c r="I2063" s="85" t="n">
        <v>210</v>
      </c>
      <c r="J2063" s="87" t="n">
        <v>756.05</v>
      </c>
      <c r="K2063" s="88" t="n">
        <v>0</v>
      </c>
      <c r="L2063" s="84" t="n"/>
    </row>
    <row r="2064">
      <c r="A2064" s="83" t="n">
        <v>46091</v>
      </c>
      <c r="B2064" s="84" t="inlineStr">
        <is>
          <t>Warehouse B</t>
        </is>
      </c>
      <c r="C2064" s="84" t="inlineStr">
        <is>
          <t>Late</t>
        </is>
      </c>
      <c r="D2064" s="85" t="n">
        <v>164</v>
      </c>
      <c r="E2064" s="85" t="n">
        <v>160</v>
      </c>
      <c r="F2064" s="85" t="n">
        <v>456</v>
      </c>
      <c r="G2064" s="85" t="n">
        <v>451</v>
      </c>
      <c r="H2064" s="86" t="n">
        <v>13</v>
      </c>
      <c r="I2064" s="85" t="n">
        <v>157</v>
      </c>
      <c r="J2064" s="87" t="n">
        <v>516.1</v>
      </c>
      <c r="K2064" s="88" t="n">
        <v>0</v>
      </c>
      <c r="L2064" s="84" t="n"/>
    </row>
    <row r="2065">
      <c r="A2065" s="83" t="n">
        <v>46091</v>
      </c>
      <c r="B2065" s="84" t="inlineStr">
        <is>
          <t>Production</t>
        </is>
      </c>
      <c r="C2065" s="84" t="inlineStr">
        <is>
          <t>Night</t>
        </is>
      </c>
      <c r="D2065" s="85" t="n">
        <v>91</v>
      </c>
      <c r="E2065" s="85" t="n">
        <v>89</v>
      </c>
      <c r="F2065" s="85" t="n">
        <v>242</v>
      </c>
      <c r="G2065" s="85" t="n">
        <v>240</v>
      </c>
      <c r="H2065" s="86" t="n">
        <v>8.1</v>
      </c>
      <c r="I2065" s="85" t="n">
        <v>99</v>
      </c>
      <c r="J2065" s="87" t="n">
        <v>314.3</v>
      </c>
      <c r="K2065" s="88" t="n">
        <v>0</v>
      </c>
      <c r="L2065" s="84" t="n"/>
    </row>
    <row r="2066">
      <c r="A2066" s="83" t="n">
        <v>46092</v>
      </c>
      <c r="B2066" s="84" t="inlineStr">
        <is>
          <t>Warehouse A</t>
        </is>
      </c>
      <c r="C2066" s="84" t="inlineStr">
        <is>
          <t>Early</t>
        </is>
      </c>
      <c r="D2066" s="85" t="n">
        <v>192</v>
      </c>
      <c r="E2066" s="85" t="n">
        <v>183</v>
      </c>
      <c r="F2066" s="85" t="n">
        <v>461</v>
      </c>
      <c r="G2066" s="85" t="n">
        <v>452</v>
      </c>
      <c r="H2066" s="86" t="n">
        <v>16.6</v>
      </c>
      <c r="I2066" s="85" t="n">
        <v>204</v>
      </c>
      <c r="J2066" s="87" t="n">
        <v>647.7</v>
      </c>
      <c r="K2066" s="88" t="n">
        <v>0</v>
      </c>
      <c r="L2066" s="84" t="n"/>
    </row>
    <row r="2067">
      <c r="A2067" s="83" t="n">
        <v>46092</v>
      </c>
      <c r="B2067" s="84" t="inlineStr">
        <is>
          <t>Warehouse B</t>
        </is>
      </c>
      <c r="C2067" s="84" t="inlineStr">
        <is>
          <t>Late</t>
        </is>
      </c>
      <c r="D2067" s="85" t="n">
        <v>163</v>
      </c>
      <c r="E2067" s="85" t="n">
        <v>162</v>
      </c>
      <c r="F2067" s="85" t="n">
        <v>445</v>
      </c>
      <c r="G2067" s="85" t="n">
        <v>440</v>
      </c>
      <c r="H2067" s="86" t="n">
        <v>13.8</v>
      </c>
      <c r="I2067" s="85" t="n">
        <v>153</v>
      </c>
      <c r="J2067" s="87" t="n">
        <v>540.65</v>
      </c>
      <c r="K2067" s="88" t="n">
        <v>0</v>
      </c>
      <c r="L2067" s="84" t="n"/>
    </row>
    <row r="2068">
      <c r="A2068" s="83" t="n">
        <v>46092</v>
      </c>
      <c r="B2068" s="84" t="inlineStr">
        <is>
          <t>Production</t>
        </is>
      </c>
      <c r="C2068" s="84" t="inlineStr">
        <is>
          <t>Night</t>
        </is>
      </c>
      <c r="D2068" s="85" t="n">
        <v>87</v>
      </c>
      <c r="E2068" s="85" t="n">
        <v>85</v>
      </c>
      <c r="F2068" s="85" t="n">
        <v>232</v>
      </c>
      <c r="G2068" s="85" t="n">
        <v>230</v>
      </c>
      <c r="H2068" s="86" t="n">
        <v>6.9</v>
      </c>
      <c r="I2068" s="85" t="n">
        <v>96</v>
      </c>
      <c r="J2068" s="87" t="n">
        <v>273.9</v>
      </c>
      <c r="K2068" s="88" t="n">
        <v>0</v>
      </c>
      <c r="L2068" s="84" t="n"/>
    </row>
    <row r="2069">
      <c r="A2069" s="83" t="n">
        <v>46093</v>
      </c>
      <c r="B2069" s="84" t="inlineStr">
        <is>
          <t>Warehouse A</t>
        </is>
      </c>
      <c r="C2069" s="84" t="inlineStr">
        <is>
          <t>Early</t>
        </is>
      </c>
      <c r="D2069" s="85" t="n">
        <v>207</v>
      </c>
      <c r="E2069" s="85" t="n">
        <v>204</v>
      </c>
      <c r="F2069" s="85" t="n">
        <v>514</v>
      </c>
      <c r="G2069" s="85" t="n">
        <v>506</v>
      </c>
      <c r="H2069" s="86" t="n">
        <v>16.4</v>
      </c>
      <c r="I2069" s="85" t="n">
        <v>204</v>
      </c>
      <c r="J2069" s="87" t="n">
        <v>651.15</v>
      </c>
      <c r="K2069" s="88" t="n">
        <v>0</v>
      </c>
      <c r="L2069" s="84" t="n"/>
    </row>
    <row r="2070">
      <c r="A2070" s="83" t="n">
        <v>46093</v>
      </c>
      <c r="B2070" s="84" t="inlineStr">
        <is>
          <t>Warehouse B</t>
        </is>
      </c>
      <c r="C2070" s="84" t="inlineStr">
        <is>
          <t>Late</t>
        </is>
      </c>
      <c r="D2070" s="85" t="n">
        <v>146</v>
      </c>
      <c r="E2070" s="85" t="n">
        <v>141</v>
      </c>
      <c r="F2070" s="85" t="n">
        <v>375</v>
      </c>
      <c r="G2070" s="85" t="n">
        <v>370</v>
      </c>
      <c r="H2070" s="86" t="n">
        <v>12.5</v>
      </c>
      <c r="I2070" s="85" t="n">
        <v>153</v>
      </c>
      <c r="J2070" s="87" t="n">
        <v>488.65</v>
      </c>
      <c r="K2070" s="88" t="n">
        <v>0</v>
      </c>
      <c r="L2070" s="84" t="n"/>
    </row>
    <row r="2071">
      <c r="A2071" s="83" t="n">
        <v>46093</v>
      </c>
      <c r="B2071" s="84" t="inlineStr">
        <is>
          <t>Production</t>
        </is>
      </c>
      <c r="C2071" s="84" t="inlineStr">
        <is>
          <t>Night</t>
        </is>
      </c>
      <c r="D2071" s="85" t="n">
        <v>102</v>
      </c>
      <c r="E2071" s="85" t="n">
        <v>97</v>
      </c>
      <c r="F2071" s="85" t="n">
        <v>270</v>
      </c>
      <c r="G2071" s="85" t="n">
        <v>268</v>
      </c>
      <c r="H2071" s="86" t="n">
        <v>8.6</v>
      </c>
      <c r="I2071" s="85" t="n">
        <v>96</v>
      </c>
      <c r="J2071" s="87" t="n">
        <v>337.2</v>
      </c>
      <c r="K2071" s="88" t="n">
        <v>0</v>
      </c>
      <c r="L2071" s="84" t="n"/>
    </row>
    <row r="2072">
      <c r="A2072" s="83" t="n">
        <v>46094</v>
      </c>
      <c r="B2072" s="84" t="inlineStr">
        <is>
          <t>Warehouse A</t>
        </is>
      </c>
      <c r="C2072" s="84" t="inlineStr">
        <is>
          <t>Early</t>
        </is>
      </c>
      <c r="D2072" s="85" t="n">
        <v>210</v>
      </c>
      <c r="E2072" s="85" t="n">
        <v>202</v>
      </c>
      <c r="F2072" s="85" t="n">
        <v>558</v>
      </c>
      <c r="G2072" s="85" t="n">
        <v>551</v>
      </c>
      <c r="H2072" s="86" t="n">
        <v>18.5</v>
      </c>
      <c r="I2072" s="85" t="n">
        <v>212</v>
      </c>
      <c r="J2072" s="87" t="n">
        <v>719.25</v>
      </c>
      <c r="K2072" s="88" t="n">
        <v>0</v>
      </c>
      <c r="L2072" s="84" t="n"/>
    </row>
    <row r="2073">
      <c r="A2073" s="83" t="n">
        <v>46094</v>
      </c>
      <c r="B2073" s="84" t="inlineStr">
        <is>
          <t>Warehouse B</t>
        </is>
      </c>
      <c r="C2073" s="84" t="inlineStr">
        <is>
          <t>Late</t>
        </is>
      </c>
      <c r="D2073" s="85" t="n">
        <v>159</v>
      </c>
      <c r="E2073" s="85" t="n">
        <v>155</v>
      </c>
      <c r="F2073" s="85" t="n">
        <v>442</v>
      </c>
      <c r="G2073" s="85" t="n">
        <v>440</v>
      </c>
      <c r="H2073" s="86" t="n">
        <v>13.7</v>
      </c>
      <c r="I2073" s="85" t="n">
        <v>159</v>
      </c>
      <c r="J2073" s="87" t="n">
        <v>534.9</v>
      </c>
      <c r="K2073" s="88" t="n">
        <v>0</v>
      </c>
      <c r="L2073" s="84" t="n"/>
    </row>
    <row r="2074">
      <c r="A2074" s="83" t="n">
        <v>46094</v>
      </c>
      <c r="B2074" s="84" t="inlineStr">
        <is>
          <t>Production</t>
        </is>
      </c>
      <c r="C2074" s="84" t="inlineStr">
        <is>
          <t>Night</t>
        </is>
      </c>
      <c r="D2074" s="85" t="n">
        <v>109</v>
      </c>
      <c r="E2074" s="85" t="n">
        <v>104</v>
      </c>
      <c r="F2074" s="85" t="n">
        <v>274</v>
      </c>
      <c r="G2074" s="85" t="n">
        <v>272</v>
      </c>
      <c r="H2074" s="86" t="n">
        <v>9</v>
      </c>
      <c r="I2074" s="85" t="n">
        <v>100</v>
      </c>
      <c r="J2074" s="87" t="n">
        <v>354.35</v>
      </c>
      <c r="K2074" s="88" t="n">
        <v>0</v>
      </c>
      <c r="L2074" s="84" t="n"/>
    </row>
    <row r="2075">
      <c r="A2075" s="83" t="n">
        <v>46095</v>
      </c>
      <c r="B2075" s="84" t="inlineStr">
        <is>
          <t>Warehouse A</t>
        </is>
      </c>
      <c r="C2075" s="84" t="inlineStr">
        <is>
          <t>Early</t>
        </is>
      </c>
      <c r="D2075" s="85" t="n">
        <v>136</v>
      </c>
      <c r="E2075" s="85" t="n">
        <v>134</v>
      </c>
      <c r="F2075" s="85" t="n">
        <v>378</v>
      </c>
      <c r="G2075" s="85" t="n">
        <v>371</v>
      </c>
      <c r="H2075" s="86" t="n">
        <v>11.3</v>
      </c>
      <c r="I2075" s="85" t="n">
        <v>147</v>
      </c>
      <c r="J2075" s="87" t="n">
        <v>444.35</v>
      </c>
      <c r="K2075" s="88" t="n">
        <v>0</v>
      </c>
      <c r="L2075" s="84" t="n"/>
    </row>
    <row r="2076">
      <c r="A2076" s="83" t="n">
        <v>46095</v>
      </c>
      <c r="B2076" s="84" t="inlineStr">
        <is>
          <t>Warehouse B</t>
        </is>
      </c>
      <c r="C2076" s="84" t="inlineStr">
        <is>
          <t>Late</t>
        </is>
      </c>
      <c r="D2076" s="85" t="n">
        <v>102</v>
      </c>
      <c r="E2076" s="85" t="n">
        <v>101</v>
      </c>
      <c r="F2076" s="85" t="n">
        <v>249</v>
      </c>
      <c r="G2076" s="85" t="n">
        <v>247</v>
      </c>
      <c r="H2076" s="86" t="n">
        <v>8.800000000000001</v>
      </c>
      <c r="I2076" s="85" t="n">
        <v>110</v>
      </c>
      <c r="J2076" s="87" t="n">
        <v>343.5</v>
      </c>
      <c r="K2076" s="88" t="n">
        <v>0</v>
      </c>
      <c r="L2076" s="84" t="n"/>
    </row>
    <row r="2077">
      <c r="A2077" s="83" t="n">
        <v>46095</v>
      </c>
      <c r="B2077" s="84" t="inlineStr">
        <is>
          <t>Production</t>
        </is>
      </c>
      <c r="C2077" s="84" t="inlineStr">
        <is>
          <t>Night</t>
        </is>
      </c>
      <c r="D2077" s="85" t="n">
        <v>65</v>
      </c>
      <c r="E2077" s="85" t="n">
        <v>63</v>
      </c>
      <c r="F2077" s="85" t="n">
        <v>162</v>
      </c>
      <c r="G2077" s="85" t="n">
        <v>159</v>
      </c>
      <c r="H2077" s="86" t="n">
        <v>5.3</v>
      </c>
      <c r="I2077" s="85" t="n">
        <v>69</v>
      </c>
      <c r="J2077" s="87" t="n">
        <v>209.2</v>
      </c>
      <c r="K2077" s="88" t="n">
        <v>0</v>
      </c>
      <c r="L2077" s="84" t="n"/>
    </row>
    <row r="2078">
      <c r="A2078" s="83" t="n">
        <v>46097</v>
      </c>
      <c r="B2078" s="84" t="inlineStr">
        <is>
          <t>Warehouse A</t>
        </is>
      </c>
      <c r="C2078" s="84" t="inlineStr">
        <is>
          <t>Early</t>
        </is>
      </c>
      <c r="D2078" s="85" t="n">
        <v>204</v>
      </c>
      <c r="E2078" s="85" t="n">
        <v>197</v>
      </c>
      <c r="F2078" s="85" t="n">
        <v>566</v>
      </c>
      <c r="G2078" s="85" t="n">
        <v>560</v>
      </c>
      <c r="H2078" s="86" t="n">
        <v>16.4</v>
      </c>
      <c r="I2078" s="85" t="n">
        <v>220</v>
      </c>
      <c r="J2078" s="87" t="n">
        <v>649.2</v>
      </c>
      <c r="K2078" s="88" t="n">
        <v>0</v>
      </c>
      <c r="L2078" s="84" t="n"/>
    </row>
    <row r="2079">
      <c r="A2079" s="83" t="n">
        <v>46097</v>
      </c>
      <c r="B2079" s="84" t="inlineStr">
        <is>
          <t>Warehouse B</t>
        </is>
      </c>
      <c r="C2079" s="84" t="inlineStr">
        <is>
          <t>Late</t>
        </is>
      </c>
      <c r="D2079" s="85" t="n">
        <v>156</v>
      </c>
      <c r="E2079" s="85" t="n">
        <v>150</v>
      </c>
      <c r="F2079" s="85" t="n">
        <v>434</v>
      </c>
      <c r="G2079" s="85" t="n">
        <v>432</v>
      </c>
      <c r="H2079" s="86" t="n">
        <v>13.3</v>
      </c>
      <c r="I2079" s="85" t="n">
        <v>165</v>
      </c>
      <c r="J2079" s="87" t="n">
        <v>520.35</v>
      </c>
      <c r="K2079" s="88" t="n">
        <v>0</v>
      </c>
      <c r="L2079" s="84" t="n"/>
    </row>
    <row r="2080">
      <c r="A2080" s="83" t="n">
        <v>46097</v>
      </c>
      <c r="B2080" s="84" t="inlineStr">
        <is>
          <t>Production</t>
        </is>
      </c>
      <c r="C2080" s="84" t="inlineStr">
        <is>
          <t>Night</t>
        </is>
      </c>
      <c r="D2080" s="85" t="n">
        <v>113</v>
      </c>
      <c r="E2080" s="85" t="n">
        <v>109</v>
      </c>
      <c r="F2080" s="85" t="n">
        <v>300</v>
      </c>
      <c r="G2080" s="85" t="n">
        <v>298</v>
      </c>
      <c r="H2080" s="86" t="n">
        <v>9.6</v>
      </c>
      <c r="I2080" s="85" t="n">
        <v>104</v>
      </c>
      <c r="J2080" s="87" t="n">
        <v>375.85</v>
      </c>
      <c r="K2080" s="88" t="n">
        <v>0</v>
      </c>
      <c r="L2080" s="84" t="n"/>
    </row>
    <row r="2081">
      <c r="A2081" s="83" t="n">
        <v>46098</v>
      </c>
      <c r="B2081" s="84" t="inlineStr">
        <is>
          <t>Warehouse A</t>
        </is>
      </c>
      <c r="C2081" s="84" t="inlineStr">
        <is>
          <t>Early</t>
        </is>
      </c>
      <c r="D2081" s="85" t="n">
        <v>201</v>
      </c>
      <c r="E2081" s="85" t="n">
        <v>197</v>
      </c>
      <c r="F2081" s="85" t="n">
        <v>498</v>
      </c>
      <c r="G2081" s="85" t="n">
        <v>494</v>
      </c>
      <c r="H2081" s="86" t="n">
        <v>16.4</v>
      </c>
      <c r="I2081" s="85" t="n">
        <v>210</v>
      </c>
      <c r="J2081" s="87" t="n">
        <v>647.25</v>
      </c>
      <c r="K2081" s="88" t="n">
        <v>0</v>
      </c>
      <c r="L2081" s="84" t="n"/>
    </row>
    <row r="2082">
      <c r="A2082" s="83" t="n">
        <v>46098</v>
      </c>
      <c r="B2082" s="84" t="inlineStr">
        <is>
          <t>Warehouse B</t>
        </is>
      </c>
      <c r="C2082" s="84" t="inlineStr">
        <is>
          <t>Late</t>
        </is>
      </c>
      <c r="D2082" s="85" t="n">
        <v>169</v>
      </c>
      <c r="E2082" s="85" t="n">
        <v>166</v>
      </c>
      <c r="F2082" s="85" t="n">
        <v>441</v>
      </c>
      <c r="G2082" s="85" t="n">
        <v>437</v>
      </c>
      <c r="H2082" s="86" t="n">
        <v>14</v>
      </c>
      <c r="I2082" s="85" t="n">
        <v>157</v>
      </c>
      <c r="J2082" s="87" t="n">
        <v>550.85</v>
      </c>
      <c r="K2082" s="88" t="n">
        <v>0</v>
      </c>
      <c r="L2082" s="84" t="n"/>
    </row>
    <row r="2083">
      <c r="A2083" s="83" t="n">
        <v>46098</v>
      </c>
      <c r="B2083" s="84" t="inlineStr">
        <is>
          <t>Production</t>
        </is>
      </c>
      <c r="C2083" s="84" t="inlineStr">
        <is>
          <t>Night</t>
        </is>
      </c>
      <c r="D2083" s="85" t="n">
        <v>108</v>
      </c>
      <c r="E2083" s="85" t="n">
        <v>107</v>
      </c>
      <c r="F2083" s="85" t="n">
        <v>277</v>
      </c>
      <c r="G2083" s="85" t="n">
        <v>275</v>
      </c>
      <c r="H2083" s="86" t="n">
        <v>9</v>
      </c>
      <c r="I2083" s="85" t="n">
        <v>99</v>
      </c>
      <c r="J2083" s="87" t="n">
        <v>353.7</v>
      </c>
      <c r="K2083" s="88" t="n">
        <v>0</v>
      </c>
      <c r="L2083" s="84" t="n"/>
    </row>
    <row r="2084">
      <c r="A2084" s="83" t="n">
        <v>46099</v>
      </c>
      <c r="B2084" s="84" t="inlineStr">
        <is>
          <t>Warehouse A</t>
        </is>
      </c>
      <c r="C2084" s="84" t="inlineStr">
        <is>
          <t>Early</t>
        </is>
      </c>
      <c r="D2084" s="85" t="n">
        <v>190</v>
      </c>
      <c r="E2084" s="85" t="n">
        <v>187</v>
      </c>
      <c r="F2084" s="85" t="n">
        <v>467</v>
      </c>
      <c r="G2084" s="85" t="n">
        <v>462</v>
      </c>
      <c r="H2084" s="86" t="n">
        <v>16.7</v>
      </c>
      <c r="I2084" s="85" t="n">
        <v>204</v>
      </c>
      <c r="J2084" s="87" t="n">
        <v>649.55</v>
      </c>
      <c r="K2084" s="88" t="n">
        <v>0</v>
      </c>
      <c r="L2084" s="84" t="n"/>
    </row>
    <row r="2085">
      <c r="A2085" s="83" t="n">
        <v>46099</v>
      </c>
      <c r="B2085" s="84" t="inlineStr">
        <is>
          <t>Warehouse B</t>
        </is>
      </c>
      <c r="C2085" s="84" t="inlineStr">
        <is>
          <t>Late</t>
        </is>
      </c>
      <c r="D2085" s="85" t="n">
        <v>149</v>
      </c>
      <c r="E2085" s="85" t="n">
        <v>140</v>
      </c>
      <c r="F2085" s="85" t="n">
        <v>403</v>
      </c>
      <c r="G2085" s="85" t="n">
        <v>398</v>
      </c>
      <c r="H2085" s="86" t="n">
        <v>13.1</v>
      </c>
      <c r="I2085" s="85" t="n">
        <v>153</v>
      </c>
      <c r="J2085" s="87" t="n">
        <v>509.5</v>
      </c>
      <c r="K2085" s="88" t="n">
        <v>0</v>
      </c>
      <c r="L2085" s="84" t="n"/>
    </row>
    <row r="2086">
      <c r="A2086" s="83" t="n">
        <v>46099</v>
      </c>
      <c r="B2086" s="84" t="inlineStr">
        <is>
          <t>Production</t>
        </is>
      </c>
      <c r="C2086" s="84" t="inlineStr">
        <is>
          <t>Night</t>
        </is>
      </c>
      <c r="D2086" s="85" t="n">
        <v>99</v>
      </c>
      <c r="E2086" s="85" t="n">
        <v>95</v>
      </c>
      <c r="F2086" s="85" t="n">
        <v>263</v>
      </c>
      <c r="G2086" s="85" t="n">
        <v>260</v>
      </c>
      <c r="H2086" s="86" t="n">
        <v>7.8</v>
      </c>
      <c r="I2086" s="85" t="n">
        <v>96</v>
      </c>
      <c r="J2086" s="87" t="n">
        <v>310.05</v>
      </c>
      <c r="K2086" s="88" t="n">
        <v>0</v>
      </c>
      <c r="L2086" s="84" t="n"/>
    </row>
    <row r="2087">
      <c r="A2087" s="83" t="n">
        <v>46100</v>
      </c>
      <c r="B2087" s="84" t="inlineStr">
        <is>
          <t>Warehouse A</t>
        </is>
      </c>
      <c r="C2087" s="84" t="inlineStr">
        <is>
          <t>Early</t>
        </is>
      </c>
      <c r="D2087" s="85" t="n">
        <v>210</v>
      </c>
      <c r="E2087" s="85" t="n">
        <v>203</v>
      </c>
      <c r="F2087" s="85" t="n">
        <v>542</v>
      </c>
      <c r="G2087" s="85" t="n">
        <v>540</v>
      </c>
      <c r="H2087" s="86" t="n">
        <v>16.9</v>
      </c>
      <c r="I2087" s="85" t="n">
        <v>204</v>
      </c>
      <c r="J2087" s="87" t="n">
        <v>668.85</v>
      </c>
      <c r="K2087" s="88" t="n">
        <v>0</v>
      </c>
      <c r="L2087" s="84" t="n"/>
    </row>
    <row r="2088">
      <c r="A2088" s="83" t="n">
        <v>46100</v>
      </c>
      <c r="B2088" s="84" t="inlineStr">
        <is>
          <t>Warehouse B</t>
        </is>
      </c>
      <c r="C2088" s="84" t="inlineStr">
        <is>
          <t>Late</t>
        </is>
      </c>
      <c r="D2088" s="85" t="n">
        <v>156</v>
      </c>
      <c r="E2088" s="85" t="n">
        <v>147</v>
      </c>
      <c r="F2088" s="85" t="n">
        <v>403</v>
      </c>
      <c r="G2088" s="85" t="n">
        <v>403</v>
      </c>
      <c r="H2088" s="86" t="n">
        <v>12.3</v>
      </c>
      <c r="I2088" s="85" t="n">
        <v>153</v>
      </c>
      <c r="J2088" s="87" t="n">
        <v>488.85</v>
      </c>
      <c r="K2088" s="88" t="n">
        <v>0</v>
      </c>
      <c r="L2088" s="84" t="n"/>
    </row>
    <row r="2089">
      <c r="A2089" s="83" t="n">
        <v>46100</v>
      </c>
      <c r="B2089" s="84" t="inlineStr">
        <is>
          <t>Production</t>
        </is>
      </c>
      <c r="C2089" s="84" t="inlineStr">
        <is>
          <t>Night</t>
        </is>
      </c>
      <c r="D2089" s="85" t="n">
        <v>97</v>
      </c>
      <c r="E2089" s="85" t="n">
        <v>94</v>
      </c>
      <c r="F2089" s="85" t="n">
        <v>258</v>
      </c>
      <c r="G2089" s="85" t="n">
        <v>256</v>
      </c>
      <c r="H2089" s="86" t="n">
        <v>8.5</v>
      </c>
      <c r="I2089" s="85" t="n">
        <v>96</v>
      </c>
      <c r="J2089" s="87" t="n">
        <v>330.8</v>
      </c>
      <c r="K2089" s="88" t="n">
        <v>0</v>
      </c>
      <c r="L2089" s="84" t="n"/>
    </row>
    <row r="2090">
      <c r="A2090" s="83" t="n">
        <v>46101</v>
      </c>
      <c r="B2090" s="84" t="inlineStr">
        <is>
          <t>Warehouse A</t>
        </is>
      </c>
      <c r="C2090" s="84" t="inlineStr">
        <is>
          <t>Early</t>
        </is>
      </c>
      <c r="D2090" s="85" t="n">
        <v>233</v>
      </c>
      <c r="E2090" s="85" t="n">
        <v>229</v>
      </c>
      <c r="F2090" s="85" t="n">
        <v>561</v>
      </c>
      <c r="G2090" s="85" t="n">
        <v>554</v>
      </c>
      <c r="H2090" s="86" t="n">
        <v>18.7</v>
      </c>
      <c r="I2090" s="85" t="n">
        <v>212</v>
      </c>
      <c r="J2090" s="87" t="n">
        <v>740.5</v>
      </c>
      <c r="K2090" s="88" t="n">
        <v>0</v>
      </c>
      <c r="L2090" s="84" t="n"/>
    </row>
    <row r="2091">
      <c r="A2091" s="83" t="n">
        <v>46101</v>
      </c>
      <c r="B2091" s="84" t="inlineStr">
        <is>
          <t>Warehouse B</t>
        </is>
      </c>
      <c r="C2091" s="84" t="inlineStr">
        <is>
          <t>Late</t>
        </is>
      </c>
      <c r="D2091" s="85" t="n">
        <v>158</v>
      </c>
      <c r="E2091" s="85" t="n">
        <v>153</v>
      </c>
      <c r="F2091" s="85" t="n">
        <v>394</v>
      </c>
      <c r="G2091" s="85" t="n">
        <v>388</v>
      </c>
      <c r="H2091" s="86" t="n">
        <v>13.3</v>
      </c>
      <c r="I2091" s="85" t="n">
        <v>159</v>
      </c>
      <c r="J2091" s="87" t="n">
        <v>521.65</v>
      </c>
      <c r="K2091" s="88" t="n">
        <v>0</v>
      </c>
      <c r="L2091" s="84" t="n"/>
    </row>
    <row r="2092">
      <c r="A2092" s="83" t="n">
        <v>46101</v>
      </c>
      <c r="B2092" s="84" t="inlineStr">
        <is>
          <t>Production</t>
        </is>
      </c>
      <c r="C2092" s="84" t="inlineStr">
        <is>
          <t>Night</t>
        </is>
      </c>
      <c r="D2092" s="85" t="n">
        <v>97</v>
      </c>
      <c r="E2092" s="85" t="n">
        <v>96</v>
      </c>
      <c r="F2092" s="85" t="n">
        <v>249</v>
      </c>
      <c r="G2092" s="85" t="n">
        <v>246</v>
      </c>
      <c r="H2092" s="86" t="n">
        <v>7.8</v>
      </c>
      <c r="I2092" s="85" t="n">
        <v>100</v>
      </c>
      <c r="J2092" s="87" t="n">
        <v>308.75</v>
      </c>
      <c r="K2092" s="88" t="n">
        <v>0</v>
      </c>
      <c r="L2092" s="84" t="n"/>
    </row>
    <row r="2093">
      <c r="A2093" s="83" t="n">
        <v>46102</v>
      </c>
      <c r="B2093" s="84" t="inlineStr">
        <is>
          <t>Warehouse A</t>
        </is>
      </c>
      <c r="C2093" s="84" t="inlineStr">
        <is>
          <t>Early</t>
        </is>
      </c>
      <c r="D2093" s="85" t="n">
        <v>144</v>
      </c>
      <c r="E2093" s="85" t="n">
        <v>138</v>
      </c>
      <c r="F2093" s="85" t="n">
        <v>369</v>
      </c>
      <c r="G2093" s="85" t="n">
        <v>367</v>
      </c>
      <c r="H2093" s="86" t="n">
        <v>11.7</v>
      </c>
      <c r="I2093" s="85" t="n">
        <v>147</v>
      </c>
      <c r="J2093" s="87" t="n">
        <v>462.15</v>
      </c>
      <c r="K2093" s="88" t="n">
        <v>0</v>
      </c>
      <c r="L2093" s="84" t="n"/>
    </row>
    <row r="2094">
      <c r="A2094" s="83" t="n">
        <v>46102</v>
      </c>
      <c r="B2094" s="84" t="inlineStr">
        <is>
          <t>Warehouse B</t>
        </is>
      </c>
      <c r="C2094" s="84" t="inlineStr">
        <is>
          <t>Late</t>
        </is>
      </c>
      <c r="D2094" s="85" t="n">
        <v>104</v>
      </c>
      <c r="E2094" s="85" t="n">
        <v>101</v>
      </c>
      <c r="F2094" s="85" t="n">
        <v>286</v>
      </c>
      <c r="G2094" s="85" t="n">
        <v>284</v>
      </c>
      <c r="H2094" s="86" t="n">
        <v>8.5</v>
      </c>
      <c r="I2094" s="85" t="n">
        <v>110</v>
      </c>
      <c r="J2094" s="87" t="n">
        <v>335.35</v>
      </c>
      <c r="K2094" s="88" t="n">
        <v>0</v>
      </c>
      <c r="L2094" s="84" t="n"/>
    </row>
    <row r="2095">
      <c r="A2095" s="83" t="n">
        <v>46102</v>
      </c>
      <c r="B2095" s="84" t="inlineStr">
        <is>
          <t>Production</t>
        </is>
      </c>
      <c r="C2095" s="84" t="inlineStr">
        <is>
          <t>Night</t>
        </is>
      </c>
      <c r="D2095" s="85" t="n">
        <v>75</v>
      </c>
      <c r="E2095" s="85" t="n">
        <v>71</v>
      </c>
      <c r="F2095" s="85" t="n">
        <v>192</v>
      </c>
      <c r="G2095" s="85" t="n">
        <v>190</v>
      </c>
      <c r="H2095" s="86" t="n">
        <v>6.1</v>
      </c>
      <c r="I2095" s="85" t="n">
        <v>69</v>
      </c>
      <c r="J2095" s="87" t="n">
        <v>240.9</v>
      </c>
      <c r="K2095" s="88" t="n">
        <v>0</v>
      </c>
      <c r="L2095" s="84" t="n"/>
    </row>
    <row r="2096">
      <c r="A2096" s="83" t="n">
        <v>46104</v>
      </c>
      <c r="B2096" s="84" t="inlineStr">
        <is>
          <t>Warehouse A</t>
        </is>
      </c>
      <c r="C2096" s="84" t="inlineStr">
        <is>
          <t>Early</t>
        </is>
      </c>
      <c r="D2096" s="85" t="n">
        <v>205</v>
      </c>
      <c r="E2096" s="85" t="n">
        <v>203</v>
      </c>
      <c r="F2096" s="85" t="n">
        <v>517</v>
      </c>
      <c r="G2096" s="85" t="n">
        <v>514</v>
      </c>
      <c r="H2096" s="86" t="n">
        <v>16.4</v>
      </c>
      <c r="I2096" s="85" t="n">
        <v>220</v>
      </c>
      <c r="J2096" s="87" t="n">
        <v>649.85</v>
      </c>
      <c r="K2096" s="88" t="n">
        <v>0</v>
      </c>
      <c r="L2096" s="84" t="n"/>
    </row>
    <row r="2097">
      <c r="A2097" s="83" t="n">
        <v>46104</v>
      </c>
      <c r="B2097" s="84" t="inlineStr">
        <is>
          <t>Warehouse B</t>
        </is>
      </c>
      <c r="C2097" s="84" t="inlineStr">
        <is>
          <t>Late</t>
        </is>
      </c>
      <c r="D2097" s="85" t="n">
        <v>169</v>
      </c>
      <c r="E2097" s="85" t="n">
        <v>166</v>
      </c>
      <c r="F2097" s="85" t="n">
        <v>443</v>
      </c>
      <c r="G2097" s="85" t="n">
        <v>439</v>
      </c>
      <c r="H2097" s="86" t="n">
        <v>14.8</v>
      </c>
      <c r="I2097" s="85" t="n">
        <v>165</v>
      </c>
      <c r="J2097" s="87" t="n">
        <v>576.05</v>
      </c>
      <c r="K2097" s="88" t="n">
        <v>0</v>
      </c>
      <c r="L2097" s="84" t="n"/>
    </row>
    <row r="2098">
      <c r="A2098" s="83" t="n">
        <v>46104</v>
      </c>
      <c r="B2098" s="84" t="inlineStr">
        <is>
          <t>Production</t>
        </is>
      </c>
      <c r="C2098" s="84" t="inlineStr">
        <is>
          <t>Night</t>
        </is>
      </c>
      <c r="D2098" s="85" t="n">
        <v>104</v>
      </c>
      <c r="E2098" s="85" t="n">
        <v>102</v>
      </c>
      <c r="F2098" s="85" t="n">
        <v>278</v>
      </c>
      <c r="G2098" s="85" t="n">
        <v>277</v>
      </c>
      <c r="H2098" s="86" t="n">
        <v>8.800000000000001</v>
      </c>
      <c r="I2098" s="85" t="n">
        <v>104</v>
      </c>
      <c r="J2098" s="87" t="n">
        <v>344.8</v>
      </c>
      <c r="K2098" s="88" t="n">
        <v>0</v>
      </c>
      <c r="L2098" s="84" t="n"/>
    </row>
    <row r="2099">
      <c r="A2099" s="83" t="n">
        <v>46105</v>
      </c>
      <c r="B2099" s="84" t="inlineStr">
        <is>
          <t>Warehouse A</t>
        </is>
      </c>
      <c r="C2099" s="84" t="inlineStr">
        <is>
          <t>Early</t>
        </is>
      </c>
      <c r="D2099" s="85" t="n">
        <v>201</v>
      </c>
      <c r="E2099" s="85" t="n">
        <v>195</v>
      </c>
      <c r="F2099" s="85" t="n">
        <v>495</v>
      </c>
      <c r="G2099" s="85" t="n">
        <v>487</v>
      </c>
      <c r="H2099" s="86" t="n">
        <v>17</v>
      </c>
      <c r="I2099" s="85" t="n">
        <v>210</v>
      </c>
      <c r="J2099" s="87" t="n">
        <v>666.15</v>
      </c>
      <c r="K2099" s="88" t="n">
        <v>0</v>
      </c>
      <c r="L2099" s="84" t="n"/>
    </row>
    <row r="2100">
      <c r="A2100" s="83" t="n">
        <v>46105</v>
      </c>
      <c r="B2100" s="84" t="inlineStr">
        <is>
          <t>Warehouse B</t>
        </is>
      </c>
      <c r="C2100" s="84" t="inlineStr">
        <is>
          <t>Late</t>
        </is>
      </c>
      <c r="D2100" s="85" t="n">
        <v>148</v>
      </c>
      <c r="E2100" s="85" t="n">
        <v>141</v>
      </c>
      <c r="F2100" s="85" t="n">
        <v>407</v>
      </c>
      <c r="G2100" s="85" t="n">
        <v>404</v>
      </c>
      <c r="H2100" s="86" t="n">
        <v>13</v>
      </c>
      <c r="I2100" s="85" t="n">
        <v>158</v>
      </c>
      <c r="J2100" s="87" t="n">
        <v>505.7</v>
      </c>
      <c r="K2100" s="88" t="n">
        <v>0</v>
      </c>
      <c r="L2100" s="84" t="n"/>
    </row>
    <row r="2101">
      <c r="A2101" s="83" t="n">
        <v>46105</v>
      </c>
      <c r="B2101" s="84" t="inlineStr">
        <is>
          <t>Production</t>
        </is>
      </c>
      <c r="C2101" s="84" t="inlineStr">
        <is>
          <t>Night</t>
        </is>
      </c>
      <c r="D2101" s="85" t="n">
        <v>96</v>
      </c>
      <c r="E2101" s="85" t="n">
        <v>95</v>
      </c>
      <c r="F2101" s="85" t="n">
        <v>259</v>
      </c>
      <c r="G2101" s="85" t="n">
        <v>256</v>
      </c>
      <c r="H2101" s="86" t="n">
        <v>7.6</v>
      </c>
      <c r="I2101" s="85" t="n">
        <v>99</v>
      </c>
      <c r="J2101" s="87" t="n">
        <v>301.8</v>
      </c>
      <c r="K2101" s="88" t="n">
        <v>0</v>
      </c>
      <c r="L2101" s="84" t="n"/>
    </row>
    <row r="2102">
      <c r="A2102" s="83" t="n">
        <v>46106</v>
      </c>
      <c r="B2102" s="84" t="inlineStr">
        <is>
          <t>Warehouse A</t>
        </is>
      </c>
      <c r="C2102" s="84" t="inlineStr">
        <is>
          <t>Early</t>
        </is>
      </c>
      <c r="D2102" s="85" t="n">
        <v>216</v>
      </c>
      <c r="E2102" s="85" t="n">
        <v>210</v>
      </c>
      <c r="F2102" s="85" t="n">
        <v>593</v>
      </c>
      <c r="G2102" s="85" t="n">
        <v>588</v>
      </c>
      <c r="H2102" s="86" t="n">
        <v>19.1</v>
      </c>
      <c r="I2102" s="85" t="n">
        <v>204</v>
      </c>
      <c r="J2102" s="87" t="n">
        <v>742.05</v>
      </c>
      <c r="K2102" s="88" t="n">
        <v>0</v>
      </c>
      <c r="L2102" s="84" t="n"/>
    </row>
    <row r="2103">
      <c r="A2103" s="83" t="n">
        <v>46106</v>
      </c>
      <c r="B2103" s="84" t="inlineStr">
        <is>
          <t>Warehouse B</t>
        </is>
      </c>
      <c r="C2103" s="84" t="inlineStr">
        <is>
          <t>Late</t>
        </is>
      </c>
      <c r="D2103" s="85" t="n">
        <v>147</v>
      </c>
      <c r="E2103" s="85" t="n">
        <v>144</v>
      </c>
      <c r="F2103" s="85" t="n">
        <v>362</v>
      </c>
      <c r="G2103" s="85" t="n">
        <v>358</v>
      </c>
      <c r="H2103" s="86" t="n">
        <v>12.7</v>
      </c>
      <c r="I2103" s="85" t="n">
        <v>153</v>
      </c>
      <c r="J2103" s="87" t="n">
        <v>495.6</v>
      </c>
      <c r="K2103" s="88" t="n">
        <v>0</v>
      </c>
      <c r="L2103" s="84" t="n"/>
    </row>
    <row r="2104">
      <c r="A2104" s="83" t="n">
        <v>46106</v>
      </c>
      <c r="B2104" s="84" t="inlineStr">
        <is>
          <t>Production</t>
        </is>
      </c>
      <c r="C2104" s="84" t="inlineStr">
        <is>
          <t>Night</t>
        </is>
      </c>
      <c r="D2104" s="85" t="n">
        <v>94</v>
      </c>
      <c r="E2104" s="85" t="n">
        <v>93</v>
      </c>
      <c r="F2104" s="85" t="n">
        <v>257</v>
      </c>
      <c r="G2104" s="85" t="n">
        <v>254</v>
      </c>
      <c r="H2104" s="86" t="n">
        <v>7.9</v>
      </c>
      <c r="I2104" s="85" t="n">
        <v>96</v>
      </c>
      <c r="J2104" s="87" t="n">
        <v>309.95</v>
      </c>
      <c r="K2104" s="88" t="n">
        <v>0</v>
      </c>
      <c r="L2104" s="84" t="n"/>
    </row>
    <row r="2105">
      <c r="A2105" s="83" t="n">
        <v>46107</v>
      </c>
      <c r="B2105" s="84" t="inlineStr">
        <is>
          <t>Warehouse A</t>
        </is>
      </c>
      <c r="C2105" s="84" t="inlineStr">
        <is>
          <t>Early</t>
        </is>
      </c>
      <c r="D2105" s="85" t="n">
        <v>196</v>
      </c>
      <c r="E2105" s="85" t="n">
        <v>194</v>
      </c>
      <c r="F2105" s="85" t="n">
        <v>541</v>
      </c>
      <c r="G2105" s="85" t="n">
        <v>538</v>
      </c>
      <c r="H2105" s="86" t="n">
        <v>17.1</v>
      </c>
      <c r="I2105" s="85" t="n">
        <v>204</v>
      </c>
      <c r="J2105" s="87" t="n">
        <v>666.05</v>
      </c>
      <c r="K2105" s="88" t="n">
        <v>0</v>
      </c>
      <c r="L2105" s="84" t="n"/>
    </row>
    <row r="2106">
      <c r="A2106" s="83" t="n">
        <v>46107</v>
      </c>
      <c r="B2106" s="84" t="inlineStr">
        <is>
          <t>Warehouse B</t>
        </is>
      </c>
      <c r="C2106" s="84" t="inlineStr">
        <is>
          <t>Late</t>
        </is>
      </c>
      <c r="D2106" s="85" t="n">
        <v>154</v>
      </c>
      <c r="E2106" s="85" t="n">
        <v>148</v>
      </c>
      <c r="F2106" s="85" t="n">
        <v>404</v>
      </c>
      <c r="G2106" s="85" t="n">
        <v>399</v>
      </c>
      <c r="H2106" s="86" t="n">
        <v>12.9</v>
      </c>
      <c r="I2106" s="85" t="n">
        <v>153</v>
      </c>
      <c r="J2106" s="87" t="n">
        <v>506.45</v>
      </c>
      <c r="K2106" s="88" t="n">
        <v>0</v>
      </c>
      <c r="L2106" s="84" t="n"/>
    </row>
    <row r="2107">
      <c r="A2107" s="83" t="n">
        <v>46107</v>
      </c>
      <c r="B2107" s="84" t="inlineStr">
        <is>
          <t>Production</t>
        </is>
      </c>
      <c r="C2107" s="84" t="inlineStr">
        <is>
          <t>Night</t>
        </is>
      </c>
      <c r="D2107" s="85" t="n">
        <v>100</v>
      </c>
      <c r="E2107" s="85" t="n">
        <v>100</v>
      </c>
      <c r="F2107" s="85" t="n">
        <v>267</v>
      </c>
      <c r="G2107" s="85" t="n">
        <v>262</v>
      </c>
      <c r="H2107" s="86" t="n">
        <v>8.699999999999999</v>
      </c>
      <c r="I2107" s="85" t="n">
        <v>96</v>
      </c>
      <c r="J2107" s="87" t="n">
        <v>339.05</v>
      </c>
      <c r="K2107" s="88" t="n">
        <v>0</v>
      </c>
      <c r="L2107" s="84" t="n"/>
    </row>
    <row r="2108">
      <c r="A2108" s="83" t="n">
        <v>46108</v>
      </c>
      <c r="B2108" s="84" t="inlineStr">
        <is>
          <t>Warehouse A</t>
        </is>
      </c>
      <c r="C2108" s="84" t="inlineStr">
        <is>
          <t>Early</t>
        </is>
      </c>
      <c r="D2108" s="85" t="n">
        <v>223</v>
      </c>
      <c r="E2108" s="85" t="n">
        <v>219</v>
      </c>
      <c r="F2108" s="85" t="n">
        <v>569</v>
      </c>
      <c r="G2108" s="85" t="n">
        <v>566</v>
      </c>
      <c r="H2108" s="86" t="n">
        <v>19.4</v>
      </c>
      <c r="I2108" s="85" t="n">
        <v>212</v>
      </c>
      <c r="J2108" s="87" t="n">
        <v>756.05</v>
      </c>
      <c r="K2108" s="88" t="n">
        <v>1</v>
      </c>
      <c r="L2108" s="84" t="n"/>
    </row>
    <row r="2109">
      <c r="A2109" s="83" t="n">
        <v>46108</v>
      </c>
      <c r="B2109" s="84" t="inlineStr">
        <is>
          <t>Warehouse B</t>
        </is>
      </c>
      <c r="C2109" s="84" t="inlineStr">
        <is>
          <t>Late</t>
        </is>
      </c>
      <c r="D2109" s="85" t="n">
        <v>165</v>
      </c>
      <c r="E2109" s="85" t="n">
        <v>163</v>
      </c>
      <c r="F2109" s="85" t="n">
        <v>435</v>
      </c>
      <c r="G2109" s="85" t="n">
        <v>426</v>
      </c>
      <c r="H2109" s="86" t="n">
        <v>14.4</v>
      </c>
      <c r="I2109" s="85" t="n">
        <v>159</v>
      </c>
      <c r="J2109" s="87" t="n">
        <v>560.85</v>
      </c>
      <c r="K2109" s="88" t="n">
        <v>0</v>
      </c>
      <c r="L2109" s="84" t="n"/>
    </row>
    <row r="2110">
      <c r="A2110" s="83" t="n">
        <v>46108</v>
      </c>
      <c r="B2110" s="84" t="inlineStr">
        <is>
          <t>Production</t>
        </is>
      </c>
      <c r="C2110" s="84" t="inlineStr">
        <is>
          <t>Night</t>
        </is>
      </c>
      <c r="D2110" s="85" t="n">
        <v>110</v>
      </c>
      <c r="E2110" s="85" t="n">
        <v>109</v>
      </c>
      <c r="F2110" s="85" t="n">
        <v>303</v>
      </c>
      <c r="G2110" s="85" t="n">
        <v>299</v>
      </c>
      <c r="H2110" s="86" t="n">
        <v>8.6</v>
      </c>
      <c r="I2110" s="85" t="n">
        <v>100</v>
      </c>
      <c r="J2110" s="87" t="n">
        <v>342.4</v>
      </c>
      <c r="K2110" s="88" t="n">
        <v>0</v>
      </c>
      <c r="L2110" s="84" t="n"/>
    </row>
    <row r="2111">
      <c r="A2111" s="83" t="n">
        <v>46109</v>
      </c>
      <c r="B2111" s="84" t="inlineStr">
        <is>
          <t>Warehouse A</t>
        </is>
      </c>
      <c r="C2111" s="84" t="inlineStr">
        <is>
          <t>Early</t>
        </is>
      </c>
      <c r="D2111" s="85" t="n">
        <v>134</v>
      </c>
      <c r="E2111" s="85" t="n">
        <v>131</v>
      </c>
      <c r="F2111" s="85" t="n">
        <v>343</v>
      </c>
      <c r="G2111" s="85" t="n">
        <v>341</v>
      </c>
      <c r="H2111" s="86" t="n">
        <v>11.7</v>
      </c>
      <c r="I2111" s="85" t="n">
        <v>147</v>
      </c>
      <c r="J2111" s="87" t="n">
        <v>455.65</v>
      </c>
      <c r="K2111" s="88" t="n">
        <v>0</v>
      </c>
      <c r="L2111" s="84" t="n"/>
    </row>
    <row r="2112">
      <c r="A2112" s="83" t="n">
        <v>46109</v>
      </c>
      <c r="B2112" s="84" t="inlineStr">
        <is>
          <t>Warehouse B</t>
        </is>
      </c>
      <c r="C2112" s="84" t="inlineStr">
        <is>
          <t>Late</t>
        </is>
      </c>
      <c r="D2112" s="85" t="n">
        <v>117</v>
      </c>
      <c r="E2112" s="85" t="n">
        <v>111</v>
      </c>
      <c r="F2112" s="85" t="n">
        <v>296</v>
      </c>
      <c r="G2112" s="85" t="n">
        <v>290</v>
      </c>
      <c r="H2112" s="86" t="n">
        <v>9.5</v>
      </c>
      <c r="I2112" s="85" t="n">
        <v>110</v>
      </c>
      <c r="J2112" s="87" t="n">
        <v>375.3</v>
      </c>
      <c r="K2112" s="88" t="n">
        <v>0</v>
      </c>
      <c r="L2112" s="84" t="n"/>
    </row>
    <row r="2113">
      <c r="A2113" s="83" t="n">
        <v>46109</v>
      </c>
      <c r="B2113" s="84" t="inlineStr">
        <is>
          <t>Production</t>
        </is>
      </c>
      <c r="C2113" s="84" t="inlineStr">
        <is>
          <t>Night</t>
        </is>
      </c>
      <c r="D2113" s="85" t="n">
        <v>64</v>
      </c>
      <c r="E2113" s="85" t="n">
        <v>60</v>
      </c>
      <c r="F2113" s="85" t="n">
        <v>154</v>
      </c>
      <c r="G2113" s="85" t="n">
        <v>152</v>
      </c>
      <c r="H2113" s="86" t="n">
        <v>5.1</v>
      </c>
      <c r="I2113" s="85" t="n">
        <v>69</v>
      </c>
      <c r="J2113" s="87" t="n">
        <v>202.25</v>
      </c>
      <c r="K2113" s="88" t="n">
        <v>0</v>
      </c>
      <c r="L2113" s="84" t="n"/>
    </row>
    <row r="2114">
      <c r="A2114" s="83" t="n">
        <v>46111</v>
      </c>
      <c r="B2114" s="84" t="inlineStr">
        <is>
          <t>Warehouse A</t>
        </is>
      </c>
      <c r="C2114" s="84" t="inlineStr">
        <is>
          <t>Early</t>
        </is>
      </c>
      <c r="D2114" s="85" t="n">
        <v>206</v>
      </c>
      <c r="E2114" s="85" t="n">
        <v>201</v>
      </c>
      <c r="F2114" s="85" t="n">
        <v>517</v>
      </c>
      <c r="G2114" s="85" t="n">
        <v>511</v>
      </c>
      <c r="H2114" s="86" t="n">
        <v>17.1</v>
      </c>
      <c r="I2114" s="85" t="n">
        <v>221</v>
      </c>
      <c r="J2114" s="87" t="n">
        <v>672.55</v>
      </c>
      <c r="K2114" s="88" t="n">
        <v>0</v>
      </c>
      <c r="L2114" s="84" t="n"/>
    </row>
    <row r="2115">
      <c r="A2115" s="83" t="n">
        <v>46111</v>
      </c>
      <c r="B2115" s="84" t="inlineStr">
        <is>
          <t>Warehouse B</t>
        </is>
      </c>
      <c r="C2115" s="84" t="inlineStr">
        <is>
          <t>Late</t>
        </is>
      </c>
      <c r="D2115" s="85" t="n">
        <v>165</v>
      </c>
      <c r="E2115" s="85" t="n">
        <v>161</v>
      </c>
      <c r="F2115" s="85" t="n">
        <v>412</v>
      </c>
      <c r="G2115" s="85" t="n">
        <v>408</v>
      </c>
      <c r="H2115" s="86" t="n">
        <v>14.1</v>
      </c>
      <c r="I2115" s="85" t="n">
        <v>165</v>
      </c>
      <c r="J2115" s="87" t="n">
        <v>551.4</v>
      </c>
      <c r="K2115" s="88" t="n">
        <v>0</v>
      </c>
      <c r="L2115" s="84" t="n"/>
    </row>
    <row r="2116">
      <c r="A2116" s="83" t="n">
        <v>46111</v>
      </c>
      <c r="B2116" s="84" t="inlineStr">
        <is>
          <t>Production</t>
        </is>
      </c>
      <c r="C2116" s="84" t="inlineStr">
        <is>
          <t>Night</t>
        </is>
      </c>
      <c r="D2116" s="85" t="n">
        <v>103</v>
      </c>
      <c r="E2116" s="85" t="n">
        <v>102</v>
      </c>
      <c r="F2116" s="85" t="n">
        <v>279</v>
      </c>
      <c r="G2116" s="85" t="n">
        <v>277</v>
      </c>
      <c r="H2116" s="86" t="n">
        <v>8.6</v>
      </c>
      <c r="I2116" s="85" t="n">
        <v>104</v>
      </c>
      <c r="J2116" s="87" t="n">
        <v>337.85</v>
      </c>
      <c r="K2116" s="88" t="n">
        <v>0</v>
      </c>
      <c r="L2116" s="84" t="n"/>
    </row>
    <row r="2117">
      <c r="A2117" s="83" t="n">
        <v>46112</v>
      </c>
      <c r="B2117" s="84" t="inlineStr">
        <is>
          <t>Warehouse A</t>
        </is>
      </c>
      <c r="C2117" s="84" t="inlineStr">
        <is>
          <t>Early</t>
        </is>
      </c>
      <c r="D2117" s="85" t="n">
        <v>213</v>
      </c>
      <c r="E2117" s="85" t="n">
        <v>212</v>
      </c>
      <c r="F2117" s="85" t="n">
        <v>564</v>
      </c>
      <c r="G2117" s="85" t="n">
        <v>563</v>
      </c>
      <c r="H2117" s="86" t="n">
        <v>17.2</v>
      </c>
      <c r="I2117" s="85" t="n">
        <v>210</v>
      </c>
      <c r="J2117" s="87" t="n">
        <v>680.25</v>
      </c>
      <c r="K2117" s="88" t="n">
        <v>1</v>
      </c>
      <c r="L2117" s="84" t="n"/>
    </row>
    <row r="2118">
      <c r="A2118" s="83" t="n">
        <v>46112</v>
      </c>
      <c r="B2118" s="84" t="inlineStr">
        <is>
          <t>Warehouse B</t>
        </is>
      </c>
      <c r="C2118" s="84" t="inlineStr">
        <is>
          <t>Late</t>
        </is>
      </c>
      <c r="D2118" s="85" t="n">
        <v>154</v>
      </c>
      <c r="E2118" s="85" t="n">
        <v>152</v>
      </c>
      <c r="F2118" s="85" t="n">
        <v>372</v>
      </c>
      <c r="G2118" s="85" t="n">
        <v>367</v>
      </c>
      <c r="H2118" s="86" t="n">
        <v>12.5</v>
      </c>
      <c r="I2118" s="85" t="n">
        <v>158</v>
      </c>
      <c r="J2118" s="87" t="n">
        <v>493.85</v>
      </c>
      <c r="K2118" s="88" t="n">
        <v>0</v>
      </c>
      <c r="L2118" s="84" t="n"/>
    </row>
    <row r="2119">
      <c r="A2119" s="83" t="n">
        <v>46112</v>
      </c>
      <c r="B2119" s="84" t="inlineStr">
        <is>
          <t>Production</t>
        </is>
      </c>
      <c r="C2119" s="84" t="inlineStr">
        <is>
          <t>Night</t>
        </is>
      </c>
      <c r="D2119" s="85" t="n">
        <v>96</v>
      </c>
      <c r="E2119" s="85" t="n">
        <v>94</v>
      </c>
      <c r="F2119" s="85" t="n">
        <v>261</v>
      </c>
      <c r="G2119" s="85" t="n">
        <v>256</v>
      </c>
      <c r="H2119" s="86" t="n">
        <v>8.1</v>
      </c>
      <c r="I2119" s="85" t="n">
        <v>99</v>
      </c>
      <c r="J2119" s="87" t="n">
        <v>317.55</v>
      </c>
      <c r="K2119" s="88" t="n">
        <v>0</v>
      </c>
      <c r="L2119" s="84" t="n"/>
    </row>
    <row r="2120">
      <c r="A2120" s="83" t="n">
        <v>46113</v>
      </c>
      <c r="B2120" s="84" t="inlineStr">
        <is>
          <t>Warehouse A</t>
        </is>
      </c>
      <c r="C2120" s="84" t="inlineStr">
        <is>
          <t>Early</t>
        </is>
      </c>
      <c r="D2120" s="85" t="n">
        <v>225</v>
      </c>
      <c r="E2120" s="85" t="n">
        <v>217</v>
      </c>
      <c r="F2120" s="85" t="n">
        <v>584</v>
      </c>
      <c r="G2120" s="85" t="n">
        <v>575</v>
      </c>
      <c r="H2120" s="86" t="n">
        <v>19.3</v>
      </c>
      <c r="I2120" s="85" t="n">
        <v>206</v>
      </c>
      <c r="J2120" s="87" t="n">
        <v>754.2</v>
      </c>
      <c r="K2120" s="88" t="n">
        <v>0</v>
      </c>
      <c r="L2120" s="84" t="n"/>
    </row>
    <row r="2121">
      <c r="A2121" s="83" t="n">
        <v>46113</v>
      </c>
      <c r="B2121" s="84" t="inlineStr">
        <is>
          <t>Warehouse B</t>
        </is>
      </c>
      <c r="C2121" s="84" t="inlineStr">
        <is>
          <t>Late</t>
        </is>
      </c>
      <c r="D2121" s="85" t="n">
        <v>168</v>
      </c>
      <c r="E2121" s="85" t="n">
        <v>167</v>
      </c>
      <c r="F2121" s="85" t="n">
        <v>425</v>
      </c>
      <c r="G2121" s="85" t="n">
        <v>423</v>
      </c>
      <c r="H2121" s="86" t="n">
        <v>14</v>
      </c>
      <c r="I2121" s="85" t="n">
        <v>155</v>
      </c>
      <c r="J2121" s="87" t="n">
        <v>550.2</v>
      </c>
      <c r="K2121" s="88" t="n">
        <v>0</v>
      </c>
      <c r="L2121" s="84" t="n"/>
    </row>
    <row r="2122">
      <c r="A2122" s="83" t="n">
        <v>46113</v>
      </c>
      <c r="B2122" s="84" t="inlineStr">
        <is>
          <t>Production</t>
        </is>
      </c>
      <c r="C2122" s="84" t="inlineStr">
        <is>
          <t>Night</t>
        </is>
      </c>
      <c r="D2122" s="85" t="n">
        <v>103</v>
      </c>
      <c r="E2122" s="85" t="n">
        <v>100</v>
      </c>
      <c r="F2122" s="85" t="n">
        <v>250</v>
      </c>
      <c r="G2122" s="85" t="n">
        <v>247</v>
      </c>
      <c r="H2122" s="86" t="n">
        <v>8.699999999999999</v>
      </c>
      <c r="I2122" s="85" t="n">
        <v>97</v>
      </c>
      <c r="J2122" s="87" t="n">
        <v>341</v>
      </c>
      <c r="K2122" s="88" t="n">
        <v>0</v>
      </c>
      <c r="L2122" s="84" t="n"/>
    </row>
    <row r="2123">
      <c r="A2123" s="83" t="n">
        <v>46114</v>
      </c>
      <c r="B2123" s="84" t="inlineStr">
        <is>
          <t>Warehouse A</t>
        </is>
      </c>
      <c r="C2123" s="84" t="inlineStr">
        <is>
          <t>Early</t>
        </is>
      </c>
      <c r="D2123" s="85" t="n">
        <v>219</v>
      </c>
      <c r="E2123" s="85" t="n">
        <v>214</v>
      </c>
      <c r="F2123" s="85" t="n">
        <v>526</v>
      </c>
      <c r="G2123" s="85" t="n">
        <v>516</v>
      </c>
      <c r="H2123" s="86" t="n">
        <v>19.5</v>
      </c>
      <c r="I2123" s="85" t="n">
        <v>206</v>
      </c>
      <c r="J2123" s="87" t="n">
        <v>756.6</v>
      </c>
      <c r="K2123" s="88" t="n">
        <v>0</v>
      </c>
      <c r="L2123" s="84" t="n"/>
    </row>
    <row r="2124">
      <c r="A2124" s="83" t="n">
        <v>46114</v>
      </c>
      <c r="B2124" s="84" t="inlineStr">
        <is>
          <t>Warehouse B</t>
        </is>
      </c>
      <c r="C2124" s="84" t="inlineStr">
        <is>
          <t>Late</t>
        </is>
      </c>
      <c r="D2124" s="85" t="n">
        <v>166</v>
      </c>
      <c r="E2124" s="85" t="n">
        <v>160</v>
      </c>
      <c r="F2124" s="85" t="n">
        <v>440</v>
      </c>
      <c r="G2124" s="85" t="n">
        <v>435</v>
      </c>
      <c r="H2124" s="86" t="n">
        <v>13.2</v>
      </c>
      <c r="I2124" s="85" t="n">
        <v>155</v>
      </c>
      <c r="J2124" s="87" t="n">
        <v>523.7</v>
      </c>
      <c r="K2124" s="88" t="n">
        <v>0</v>
      </c>
      <c r="L2124" s="84" t="n"/>
    </row>
    <row r="2125">
      <c r="A2125" s="83" t="n">
        <v>46114</v>
      </c>
      <c r="B2125" s="84" t="inlineStr">
        <is>
          <t>Production</t>
        </is>
      </c>
      <c r="C2125" s="84" t="inlineStr">
        <is>
          <t>Night</t>
        </is>
      </c>
      <c r="D2125" s="85" t="n">
        <v>105</v>
      </c>
      <c r="E2125" s="85" t="n">
        <v>102</v>
      </c>
      <c r="F2125" s="85" t="n">
        <v>257</v>
      </c>
      <c r="G2125" s="85" t="n">
        <v>254</v>
      </c>
      <c r="H2125" s="86" t="n">
        <v>8.5</v>
      </c>
      <c r="I2125" s="85" t="n">
        <v>97</v>
      </c>
      <c r="J2125" s="87" t="n">
        <v>336</v>
      </c>
      <c r="K2125" s="88" t="n">
        <v>0</v>
      </c>
      <c r="L2125" s="84" t="n"/>
    </row>
    <row r="2126">
      <c r="A2126" s="83" t="n">
        <v>46115</v>
      </c>
      <c r="B2126" s="84" t="inlineStr">
        <is>
          <t>Warehouse A</t>
        </is>
      </c>
      <c r="C2126" s="84" t="inlineStr">
        <is>
          <t>Early</t>
        </is>
      </c>
      <c r="D2126" s="85" t="n">
        <v>225</v>
      </c>
      <c r="E2126" s="85" t="n">
        <v>220</v>
      </c>
      <c r="F2126" s="85" t="n">
        <v>626</v>
      </c>
      <c r="G2126" s="85" t="n">
        <v>621</v>
      </c>
      <c r="H2126" s="86" t="n">
        <v>20.1</v>
      </c>
      <c r="I2126" s="85" t="n">
        <v>215</v>
      </c>
      <c r="J2126" s="87" t="n">
        <v>779.4</v>
      </c>
      <c r="K2126" s="88" t="n">
        <v>0</v>
      </c>
      <c r="L2126" s="84" t="n"/>
    </row>
    <row r="2127">
      <c r="A2127" s="83" t="n">
        <v>46115</v>
      </c>
      <c r="B2127" s="84" t="inlineStr">
        <is>
          <t>Warehouse B</t>
        </is>
      </c>
      <c r="C2127" s="84" t="inlineStr">
        <is>
          <t>Late</t>
        </is>
      </c>
      <c r="D2127" s="85" t="n">
        <v>152</v>
      </c>
      <c r="E2127" s="85" t="n">
        <v>149</v>
      </c>
      <c r="F2127" s="85" t="n">
        <v>384</v>
      </c>
      <c r="G2127" s="85" t="n">
        <v>381</v>
      </c>
      <c r="H2127" s="86" t="n">
        <v>12.6</v>
      </c>
      <c r="I2127" s="85" t="n">
        <v>161</v>
      </c>
      <c r="J2127" s="87" t="n">
        <v>495.7</v>
      </c>
      <c r="K2127" s="88" t="n">
        <v>0</v>
      </c>
      <c r="L2127" s="84" t="n"/>
    </row>
    <row r="2128">
      <c r="A2128" s="83" t="n">
        <v>46115</v>
      </c>
      <c r="B2128" s="84" t="inlineStr">
        <is>
          <t>Production</t>
        </is>
      </c>
      <c r="C2128" s="84" t="inlineStr">
        <is>
          <t>Night</t>
        </is>
      </c>
      <c r="D2128" s="85" t="n">
        <v>95</v>
      </c>
      <c r="E2128" s="85" t="n">
        <v>95</v>
      </c>
      <c r="F2128" s="85" t="n">
        <v>235</v>
      </c>
      <c r="G2128" s="85" t="n">
        <v>233</v>
      </c>
      <c r="H2128" s="86" t="n">
        <v>8.1</v>
      </c>
      <c r="I2128" s="85" t="n">
        <v>101</v>
      </c>
      <c r="J2128" s="87" t="n">
        <v>316.9</v>
      </c>
      <c r="K2128" s="88" t="n">
        <v>0</v>
      </c>
      <c r="L2128" s="84" t="n"/>
    </row>
    <row r="2129">
      <c r="A2129" s="83" t="n">
        <v>46116</v>
      </c>
      <c r="B2129" s="84" t="inlineStr">
        <is>
          <t>Warehouse A</t>
        </is>
      </c>
      <c r="C2129" s="84" t="inlineStr">
        <is>
          <t>Early</t>
        </is>
      </c>
      <c r="D2129" s="85" t="n">
        <v>159</v>
      </c>
      <c r="E2129" s="85" t="n">
        <v>156</v>
      </c>
      <c r="F2129" s="85" t="n">
        <v>382</v>
      </c>
      <c r="G2129" s="85" t="n">
        <v>379</v>
      </c>
      <c r="H2129" s="86" t="n">
        <v>13.8</v>
      </c>
      <c r="I2129" s="85" t="n">
        <v>149</v>
      </c>
      <c r="J2129" s="87" t="n">
        <v>538.05</v>
      </c>
      <c r="K2129" s="88" t="n">
        <v>0</v>
      </c>
      <c r="L2129" s="84" t="n"/>
    </row>
    <row r="2130">
      <c r="A2130" s="83" t="n">
        <v>46116</v>
      </c>
      <c r="B2130" s="84" t="inlineStr">
        <is>
          <t>Warehouse B</t>
        </is>
      </c>
      <c r="C2130" s="84" t="inlineStr">
        <is>
          <t>Late</t>
        </is>
      </c>
      <c r="D2130" s="85" t="n">
        <v>104</v>
      </c>
      <c r="E2130" s="85" t="n">
        <v>96</v>
      </c>
      <c r="F2130" s="85" t="n">
        <v>279</v>
      </c>
      <c r="G2130" s="85" t="n">
        <v>275</v>
      </c>
      <c r="H2130" s="86" t="n">
        <v>8.4</v>
      </c>
      <c r="I2130" s="85" t="n">
        <v>111</v>
      </c>
      <c r="J2130" s="87" t="n">
        <v>332.2</v>
      </c>
      <c r="K2130" s="88" t="n">
        <v>0</v>
      </c>
      <c r="L2130" s="84" t="n"/>
    </row>
    <row r="2131">
      <c r="A2131" s="83" t="n">
        <v>46116</v>
      </c>
      <c r="B2131" s="84" t="inlineStr">
        <is>
          <t>Production</t>
        </is>
      </c>
      <c r="C2131" s="84" t="inlineStr">
        <is>
          <t>Night</t>
        </is>
      </c>
      <c r="D2131" s="85" t="n">
        <v>66</v>
      </c>
      <c r="E2131" s="85" t="n">
        <v>62</v>
      </c>
      <c r="F2131" s="85" t="n">
        <v>163</v>
      </c>
      <c r="G2131" s="85" t="n">
        <v>163</v>
      </c>
      <c r="H2131" s="86" t="n">
        <v>5.4</v>
      </c>
      <c r="I2131" s="85" t="n">
        <v>70</v>
      </c>
      <c r="J2131" s="87" t="n">
        <v>213</v>
      </c>
      <c r="K2131" s="88" t="n">
        <v>0</v>
      </c>
      <c r="L2131" s="84" t="n"/>
    </row>
    <row r="2132">
      <c r="A2132" s="83" t="n">
        <v>46118</v>
      </c>
      <c r="B2132" s="84" t="inlineStr">
        <is>
          <t>Warehouse A</t>
        </is>
      </c>
      <c r="C2132" s="84" t="inlineStr">
        <is>
          <t>Early</t>
        </is>
      </c>
      <c r="D2132" s="85" t="n">
        <v>228</v>
      </c>
      <c r="E2132" s="85" t="n">
        <v>218</v>
      </c>
      <c r="F2132" s="85" t="n">
        <v>586</v>
      </c>
      <c r="G2132" s="85" t="n">
        <v>580</v>
      </c>
      <c r="H2132" s="86" t="n">
        <v>18.2</v>
      </c>
      <c r="I2132" s="85" t="n">
        <v>223</v>
      </c>
      <c r="J2132" s="87" t="n">
        <v>721.5</v>
      </c>
      <c r="K2132" s="88" t="n">
        <v>0</v>
      </c>
      <c r="L2132" s="84" t="n"/>
    </row>
    <row r="2133">
      <c r="A2133" s="83" t="n">
        <v>46118</v>
      </c>
      <c r="B2133" s="84" t="inlineStr">
        <is>
          <t>Warehouse B</t>
        </is>
      </c>
      <c r="C2133" s="84" t="inlineStr">
        <is>
          <t>Late</t>
        </is>
      </c>
      <c r="D2133" s="85" t="n">
        <v>168</v>
      </c>
      <c r="E2133" s="85" t="n">
        <v>159</v>
      </c>
      <c r="F2133" s="85" t="n">
        <v>420</v>
      </c>
      <c r="G2133" s="85" t="n">
        <v>411</v>
      </c>
      <c r="H2133" s="86" t="n">
        <v>13.5</v>
      </c>
      <c r="I2133" s="85" t="n">
        <v>167</v>
      </c>
      <c r="J2133" s="87" t="n">
        <v>534.45</v>
      </c>
      <c r="K2133" s="88" t="n">
        <v>0</v>
      </c>
      <c r="L2133" s="84" t="n"/>
    </row>
    <row r="2134">
      <c r="A2134" s="83" t="n">
        <v>46118</v>
      </c>
      <c r="B2134" s="84" t="inlineStr">
        <is>
          <t>Production</t>
        </is>
      </c>
      <c r="C2134" s="84" t="inlineStr">
        <is>
          <t>Night</t>
        </is>
      </c>
      <c r="D2134" s="85" t="n">
        <v>96</v>
      </c>
      <c r="E2134" s="85" t="n">
        <v>92</v>
      </c>
      <c r="F2134" s="85" t="n">
        <v>254</v>
      </c>
      <c r="G2134" s="85" t="n">
        <v>253</v>
      </c>
      <c r="H2134" s="86" t="n">
        <v>7.7</v>
      </c>
      <c r="I2134" s="85" t="n">
        <v>105</v>
      </c>
      <c r="J2134" s="87" t="n">
        <v>304.95</v>
      </c>
      <c r="K2134" s="88" t="n">
        <v>0</v>
      </c>
      <c r="L2134" s="84" t="n"/>
    </row>
    <row r="2135">
      <c r="A2135" s="83" t="n">
        <v>46119</v>
      </c>
      <c r="B2135" s="84" t="inlineStr">
        <is>
          <t>Warehouse A</t>
        </is>
      </c>
      <c r="C2135" s="84" t="inlineStr">
        <is>
          <t>Early</t>
        </is>
      </c>
      <c r="D2135" s="85" t="n">
        <v>224</v>
      </c>
      <c r="E2135" s="85" t="n">
        <v>217</v>
      </c>
      <c r="F2135" s="85" t="n">
        <v>604</v>
      </c>
      <c r="G2135" s="85" t="n">
        <v>598</v>
      </c>
      <c r="H2135" s="86" t="n">
        <v>19.7</v>
      </c>
      <c r="I2135" s="85" t="n">
        <v>213</v>
      </c>
      <c r="J2135" s="87" t="n">
        <v>766.15</v>
      </c>
      <c r="K2135" s="88" t="n">
        <v>0</v>
      </c>
      <c r="L2135" s="84" t="n"/>
    </row>
    <row r="2136">
      <c r="A2136" s="83" t="n">
        <v>46119</v>
      </c>
      <c r="B2136" s="84" t="inlineStr">
        <is>
          <t>Warehouse B</t>
        </is>
      </c>
      <c r="C2136" s="84" t="inlineStr">
        <is>
          <t>Late</t>
        </is>
      </c>
      <c r="D2136" s="85" t="n">
        <v>173</v>
      </c>
      <c r="E2136" s="85" t="n">
        <v>165</v>
      </c>
      <c r="F2136" s="85" t="n">
        <v>462</v>
      </c>
      <c r="G2136" s="85" t="n">
        <v>460</v>
      </c>
      <c r="H2136" s="86" t="n">
        <v>15.3</v>
      </c>
      <c r="I2136" s="85" t="n">
        <v>160</v>
      </c>
      <c r="J2136" s="87" t="n">
        <v>594.4</v>
      </c>
      <c r="K2136" s="88" t="n">
        <v>0</v>
      </c>
      <c r="L2136" s="84" t="n"/>
    </row>
    <row r="2137">
      <c r="A2137" s="83" t="n">
        <v>46119</v>
      </c>
      <c r="B2137" s="84" t="inlineStr">
        <is>
          <t>Production</t>
        </is>
      </c>
      <c r="C2137" s="84" t="inlineStr">
        <is>
          <t>Night</t>
        </is>
      </c>
      <c r="D2137" s="85" t="n">
        <v>107</v>
      </c>
      <c r="E2137" s="85" t="n">
        <v>101</v>
      </c>
      <c r="F2137" s="85" t="n">
        <v>277</v>
      </c>
      <c r="G2137" s="85" t="n">
        <v>275</v>
      </c>
      <c r="H2137" s="86" t="n">
        <v>8.9</v>
      </c>
      <c r="I2137" s="85" t="n">
        <v>100</v>
      </c>
      <c r="J2137" s="87" t="n">
        <v>349.9</v>
      </c>
      <c r="K2137" s="88" t="n">
        <v>0</v>
      </c>
      <c r="L2137" s="84" t="n"/>
    </row>
    <row r="2138">
      <c r="A2138" s="83" t="n">
        <v>46120</v>
      </c>
      <c r="B2138" s="84" t="inlineStr">
        <is>
          <t>Warehouse A</t>
        </is>
      </c>
      <c r="C2138" s="84" t="inlineStr">
        <is>
          <t>Early</t>
        </is>
      </c>
      <c r="D2138" s="85" t="n">
        <v>199</v>
      </c>
      <c r="E2138" s="85" t="n">
        <v>196</v>
      </c>
      <c r="F2138" s="85" t="n">
        <v>524</v>
      </c>
      <c r="G2138" s="85" t="n">
        <v>519</v>
      </c>
      <c r="H2138" s="86" t="n">
        <v>17.6</v>
      </c>
      <c r="I2138" s="85" t="n">
        <v>207</v>
      </c>
      <c r="J2138" s="87" t="n">
        <v>683.75</v>
      </c>
      <c r="K2138" s="88" t="n">
        <v>0</v>
      </c>
      <c r="L2138" s="84" t="n"/>
    </row>
    <row r="2139">
      <c r="A2139" s="83" t="n">
        <v>46120</v>
      </c>
      <c r="B2139" s="84" t="inlineStr">
        <is>
          <t>Warehouse B</t>
        </is>
      </c>
      <c r="C2139" s="84" t="inlineStr">
        <is>
          <t>Late</t>
        </is>
      </c>
      <c r="D2139" s="85" t="n">
        <v>154</v>
      </c>
      <c r="E2139" s="85" t="n">
        <v>143</v>
      </c>
      <c r="F2139" s="85" t="n">
        <v>422</v>
      </c>
      <c r="G2139" s="85" t="n">
        <v>419</v>
      </c>
      <c r="H2139" s="86" t="n">
        <v>12.1</v>
      </c>
      <c r="I2139" s="85" t="n">
        <v>155</v>
      </c>
      <c r="J2139" s="87" t="n">
        <v>481.25</v>
      </c>
      <c r="K2139" s="88" t="n">
        <v>0</v>
      </c>
      <c r="L2139" s="84" t="n"/>
    </row>
    <row r="2140">
      <c r="A2140" s="83" t="n">
        <v>46120</v>
      </c>
      <c r="B2140" s="84" t="inlineStr">
        <is>
          <t>Production</t>
        </is>
      </c>
      <c r="C2140" s="84" t="inlineStr">
        <is>
          <t>Night</t>
        </is>
      </c>
      <c r="D2140" s="85" t="n">
        <v>105</v>
      </c>
      <c r="E2140" s="85" t="n">
        <v>101</v>
      </c>
      <c r="F2140" s="85" t="n">
        <v>284</v>
      </c>
      <c r="G2140" s="85" t="n">
        <v>282</v>
      </c>
      <c r="H2140" s="86" t="n">
        <v>8.800000000000001</v>
      </c>
      <c r="I2140" s="85" t="n">
        <v>98</v>
      </c>
      <c r="J2140" s="87" t="n">
        <v>345.45</v>
      </c>
      <c r="K2140" s="88" t="n">
        <v>1</v>
      </c>
      <c r="L2140" s="84" t="n"/>
    </row>
    <row r="2141">
      <c r="A2141" s="83" t="n">
        <v>46121</v>
      </c>
      <c r="B2141" s="84" t="inlineStr">
        <is>
          <t>Warehouse A</t>
        </is>
      </c>
      <c r="C2141" s="84" t="inlineStr">
        <is>
          <t>Early</t>
        </is>
      </c>
      <c r="D2141" s="85" t="n">
        <v>192</v>
      </c>
      <c r="E2141" s="85" t="n">
        <v>182</v>
      </c>
      <c r="F2141" s="85" t="n">
        <v>509</v>
      </c>
      <c r="G2141" s="85" t="n">
        <v>508</v>
      </c>
      <c r="H2141" s="86" t="n">
        <v>16.2</v>
      </c>
      <c r="I2141" s="85" t="n">
        <v>207</v>
      </c>
      <c r="J2141" s="87" t="n">
        <v>635.1</v>
      </c>
      <c r="K2141" s="88" t="n">
        <v>1</v>
      </c>
      <c r="L2141" s="84" t="n"/>
    </row>
    <row r="2142">
      <c r="A2142" s="83" t="n">
        <v>46121</v>
      </c>
      <c r="B2142" s="84" t="inlineStr">
        <is>
          <t>Warehouse B</t>
        </is>
      </c>
      <c r="C2142" s="84" t="inlineStr">
        <is>
          <t>Late</t>
        </is>
      </c>
      <c r="D2142" s="85" t="n">
        <v>164</v>
      </c>
      <c r="E2142" s="85" t="n">
        <v>158</v>
      </c>
      <c r="F2142" s="85" t="n">
        <v>432</v>
      </c>
      <c r="G2142" s="85" t="n">
        <v>427</v>
      </c>
      <c r="H2142" s="86" t="n">
        <v>14.2</v>
      </c>
      <c r="I2142" s="85" t="n">
        <v>155</v>
      </c>
      <c r="J2142" s="87" t="n">
        <v>553.9</v>
      </c>
      <c r="K2142" s="88" t="n">
        <v>0</v>
      </c>
      <c r="L2142" s="84" t="n"/>
    </row>
    <row r="2143">
      <c r="A2143" s="83" t="n">
        <v>46121</v>
      </c>
      <c r="B2143" s="84" t="inlineStr">
        <is>
          <t>Production</t>
        </is>
      </c>
      <c r="C2143" s="84" t="inlineStr">
        <is>
          <t>Night</t>
        </is>
      </c>
      <c r="D2143" s="85" t="n">
        <v>95</v>
      </c>
      <c r="E2143" s="85" t="n">
        <v>93</v>
      </c>
      <c r="F2143" s="85" t="n">
        <v>229</v>
      </c>
      <c r="G2143" s="85" t="n">
        <v>228</v>
      </c>
      <c r="H2143" s="86" t="n">
        <v>8</v>
      </c>
      <c r="I2143" s="85" t="n">
        <v>98</v>
      </c>
      <c r="J2143" s="87" t="n">
        <v>313.75</v>
      </c>
      <c r="K2143" s="88" t="n">
        <v>0</v>
      </c>
      <c r="L2143" s="84" t="n"/>
    </row>
    <row r="2144">
      <c r="A2144" s="83" t="n">
        <v>46122</v>
      </c>
      <c r="B2144" s="84" t="inlineStr">
        <is>
          <t>Warehouse A</t>
        </is>
      </c>
      <c r="C2144" s="84" t="inlineStr">
        <is>
          <t>Early</t>
        </is>
      </c>
      <c r="D2144" s="85" t="n">
        <v>234</v>
      </c>
      <c r="E2144" s="85" t="n">
        <v>224</v>
      </c>
      <c r="F2144" s="85" t="n">
        <v>607</v>
      </c>
      <c r="G2144" s="85" t="n">
        <v>601</v>
      </c>
      <c r="H2144" s="86" t="n">
        <v>18.9</v>
      </c>
      <c r="I2144" s="85" t="n">
        <v>215</v>
      </c>
      <c r="J2144" s="87" t="n">
        <v>747.45</v>
      </c>
      <c r="K2144" s="88" t="n">
        <v>0</v>
      </c>
      <c r="L2144" s="84" t="n"/>
    </row>
    <row r="2145">
      <c r="A2145" s="83" t="n">
        <v>46122</v>
      </c>
      <c r="B2145" s="84" t="inlineStr">
        <is>
          <t>Warehouse B</t>
        </is>
      </c>
      <c r="C2145" s="84" t="inlineStr">
        <is>
          <t>Late</t>
        </is>
      </c>
      <c r="D2145" s="85" t="n">
        <v>176</v>
      </c>
      <c r="E2145" s="85" t="n">
        <v>175</v>
      </c>
      <c r="F2145" s="85" t="n">
        <v>427</v>
      </c>
      <c r="G2145" s="85" t="n">
        <v>427</v>
      </c>
      <c r="H2145" s="86" t="n">
        <v>13.8</v>
      </c>
      <c r="I2145" s="85" t="n">
        <v>161</v>
      </c>
      <c r="J2145" s="87" t="n">
        <v>549.1</v>
      </c>
      <c r="K2145" s="88" t="n">
        <v>0</v>
      </c>
      <c r="L2145" s="84" t="n"/>
    </row>
    <row r="2146">
      <c r="A2146" s="83" t="n">
        <v>46122</v>
      </c>
      <c r="B2146" s="84" t="inlineStr">
        <is>
          <t>Production</t>
        </is>
      </c>
      <c r="C2146" s="84" t="inlineStr">
        <is>
          <t>Night</t>
        </is>
      </c>
      <c r="D2146" s="85" t="n">
        <v>98</v>
      </c>
      <c r="E2146" s="85" t="n">
        <v>94</v>
      </c>
      <c r="F2146" s="85" t="n">
        <v>244</v>
      </c>
      <c r="G2146" s="85" t="n">
        <v>242</v>
      </c>
      <c r="H2146" s="86" t="n">
        <v>7.7</v>
      </c>
      <c r="I2146" s="85" t="n">
        <v>101</v>
      </c>
      <c r="J2146" s="87" t="n">
        <v>306.25</v>
      </c>
      <c r="K2146" s="88" t="n">
        <v>0</v>
      </c>
      <c r="L2146" s="84" t="n"/>
    </row>
    <row r="2147">
      <c r="A2147" s="83" t="n">
        <v>46123</v>
      </c>
      <c r="B2147" s="84" t="inlineStr">
        <is>
          <t>Warehouse A</t>
        </is>
      </c>
      <c r="C2147" s="84" t="inlineStr">
        <is>
          <t>Early</t>
        </is>
      </c>
      <c r="D2147" s="85" t="n">
        <v>146</v>
      </c>
      <c r="E2147" s="85" t="n">
        <v>144</v>
      </c>
      <c r="F2147" s="85" t="n">
        <v>360</v>
      </c>
      <c r="G2147" s="85" t="n">
        <v>357</v>
      </c>
      <c r="H2147" s="86" t="n">
        <v>11.9</v>
      </c>
      <c r="I2147" s="85" t="n">
        <v>149</v>
      </c>
      <c r="J2147" s="87" t="n">
        <v>469.75</v>
      </c>
      <c r="K2147" s="88" t="n">
        <v>0</v>
      </c>
      <c r="L2147" s="84" t="n"/>
    </row>
    <row r="2148">
      <c r="A2148" s="83" t="n">
        <v>46123</v>
      </c>
      <c r="B2148" s="84" t="inlineStr">
        <is>
          <t>Warehouse B</t>
        </is>
      </c>
      <c r="C2148" s="84" t="inlineStr">
        <is>
          <t>Late</t>
        </is>
      </c>
      <c r="D2148" s="85" t="n">
        <v>110</v>
      </c>
      <c r="E2148" s="85" t="n">
        <v>108</v>
      </c>
      <c r="F2148" s="85" t="n">
        <v>276</v>
      </c>
      <c r="G2148" s="85" t="n">
        <v>274</v>
      </c>
      <c r="H2148" s="86" t="n">
        <v>8.9</v>
      </c>
      <c r="I2148" s="85" t="n">
        <v>112</v>
      </c>
      <c r="J2148" s="87" t="n">
        <v>351.85</v>
      </c>
      <c r="K2148" s="88" t="n">
        <v>0</v>
      </c>
      <c r="L2148" s="84" t="n"/>
    </row>
    <row r="2149">
      <c r="A2149" s="83" t="n">
        <v>46123</v>
      </c>
      <c r="B2149" s="84" t="inlineStr">
        <is>
          <t>Production</t>
        </is>
      </c>
      <c r="C2149" s="84" t="inlineStr">
        <is>
          <t>Night</t>
        </is>
      </c>
      <c r="D2149" s="85" t="n">
        <v>75</v>
      </c>
      <c r="E2149" s="85" t="n">
        <v>70</v>
      </c>
      <c r="F2149" s="85" t="n">
        <v>182</v>
      </c>
      <c r="G2149" s="85" t="n">
        <v>182</v>
      </c>
      <c r="H2149" s="86" t="n">
        <v>6.3</v>
      </c>
      <c r="I2149" s="85" t="n">
        <v>70</v>
      </c>
      <c r="J2149" s="87" t="n">
        <v>247.2</v>
      </c>
      <c r="K2149" s="88" t="n">
        <v>0</v>
      </c>
      <c r="L2149" s="84" t="n"/>
    </row>
    <row r="2150">
      <c r="A2150" s="83" t="n">
        <v>46125</v>
      </c>
      <c r="B2150" s="84" t="inlineStr">
        <is>
          <t>Warehouse A</t>
        </is>
      </c>
      <c r="C2150" s="84" t="inlineStr">
        <is>
          <t>Early</t>
        </is>
      </c>
      <c r="D2150" s="85" t="n">
        <v>210</v>
      </c>
      <c r="E2150" s="85" t="n">
        <v>203</v>
      </c>
      <c r="F2150" s="85" t="n">
        <v>577</v>
      </c>
      <c r="G2150" s="85" t="n">
        <v>573</v>
      </c>
      <c r="H2150" s="86" t="n">
        <v>17.9</v>
      </c>
      <c r="I2150" s="85" t="n">
        <v>223</v>
      </c>
      <c r="J2150" s="87" t="n">
        <v>700.35</v>
      </c>
      <c r="K2150" s="88" t="n">
        <v>0</v>
      </c>
      <c r="L2150" s="84" t="n"/>
    </row>
    <row r="2151">
      <c r="A2151" s="83" t="n">
        <v>46125</v>
      </c>
      <c r="B2151" s="84" t="inlineStr">
        <is>
          <t>Warehouse B</t>
        </is>
      </c>
      <c r="C2151" s="84" t="inlineStr">
        <is>
          <t>Late</t>
        </is>
      </c>
      <c r="D2151" s="85" t="n">
        <v>183</v>
      </c>
      <c r="E2151" s="85" t="n">
        <v>179</v>
      </c>
      <c r="F2151" s="85" t="n">
        <v>481</v>
      </c>
      <c r="G2151" s="85" t="n">
        <v>473</v>
      </c>
      <c r="H2151" s="86" t="n">
        <v>15.6</v>
      </c>
      <c r="I2151" s="85" t="n">
        <v>167</v>
      </c>
      <c r="J2151" s="87" t="n">
        <v>610.35</v>
      </c>
      <c r="K2151" s="88" t="n">
        <v>0</v>
      </c>
      <c r="L2151" s="84" t="n"/>
    </row>
    <row r="2152">
      <c r="A2152" s="83" t="n">
        <v>46125</v>
      </c>
      <c r="B2152" s="84" t="inlineStr">
        <is>
          <t>Production</t>
        </is>
      </c>
      <c r="C2152" s="84" t="inlineStr">
        <is>
          <t>Night</t>
        </is>
      </c>
      <c r="D2152" s="85" t="n">
        <v>98</v>
      </c>
      <c r="E2152" s="85" t="n">
        <v>94</v>
      </c>
      <c r="F2152" s="85" t="n">
        <v>273</v>
      </c>
      <c r="G2152" s="85" t="n">
        <v>272</v>
      </c>
      <c r="H2152" s="86" t="n">
        <v>8.5</v>
      </c>
      <c r="I2152" s="85" t="n">
        <v>105</v>
      </c>
      <c r="J2152" s="87" t="n">
        <v>331.45</v>
      </c>
      <c r="K2152" s="88" t="n">
        <v>0</v>
      </c>
      <c r="L2152" s="84" t="n"/>
    </row>
    <row r="2153">
      <c r="A2153" s="83" t="n">
        <v>46126</v>
      </c>
      <c r="B2153" s="84" t="inlineStr">
        <is>
          <t>Warehouse A</t>
        </is>
      </c>
      <c r="C2153" s="84" t="inlineStr">
        <is>
          <t>Early</t>
        </is>
      </c>
      <c r="D2153" s="85" t="n">
        <v>202</v>
      </c>
      <c r="E2153" s="85" t="n">
        <v>198</v>
      </c>
      <c r="F2153" s="85" t="n">
        <v>523</v>
      </c>
      <c r="G2153" s="85" t="n">
        <v>515</v>
      </c>
      <c r="H2153" s="86" t="n">
        <v>18</v>
      </c>
      <c r="I2153" s="85" t="n">
        <v>213</v>
      </c>
      <c r="J2153" s="87" t="n">
        <v>698.3</v>
      </c>
      <c r="K2153" s="88" t="n">
        <v>0</v>
      </c>
      <c r="L2153" s="84" t="n"/>
    </row>
    <row r="2154">
      <c r="A2154" s="83" t="n">
        <v>46126</v>
      </c>
      <c r="B2154" s="84" t="inlineStr">
        <is>
          <t>Warehouse B</t>
        </is>
      </c>
      <c r="C2154" s="84" t="inlineStr">
        <is>
          <t>Late</t>
        </is>
      </c>
      <c r="D2154" s="85" t="n">
        <v>147</v>
      </c>
      <c r="E2154" s="85" t="n">
        <v>143</v>
      </c>
      <c r="F2154" s="85" t="n">
        <v>358</v>
      </c>
      <c r="G2154" s="85" t="n">
        <v>352</v>
      </c>
      <c r="H2154" s="86" t="n">
        <v>12.2</v>
      </c>
      <c r="I2154" s="85" t="n">
        <v>160</v>
      </c>
      <c r="J2154" s="87" t="n">
        <v>479.85</v>
      </c>
      <c r="K2154" s="88" t="n">
        <v>0</v>
      </c>
      <c r="L2154" s="84" t="n"/>
    </row>
    <row r="2155">
      <c r="A2155" s="83" t="n">
        <v>46126</v>
      </c>
      <c r="B2155" s="84" t="inlineStr">
        <is>
          <t>Production</t>
        </is>
      </c>
      <c r="C2155" s="84" t="inlineStr">
        <is>
          <t>Night</t>
        </is>
      </c>
      <c r="D2155" s="85" t="n">
        <v>108</v>
      </c>
      <c r="E2155" s="85" t="n">
        <v>106</v>
      </c>
      <c r="F2155" s="85" t="n">
        <v>279</v>
      </c>
      <c r="G2155" s="85" t="n">
        <v>276</v>
      </c>
      <c r="H2155" s="86" t="n">
        <v>8.699999999999999</v>
      </c>
      <c r="I2155" s="85" t="n">
        <v>101</v>
      </c>
      <c r="J2155" s="87" t="n">
        <v>344.25</v>
      </c>
      <c r="K2155" s="88" t="n">
        <v>0</v>
      </c>
      <c r="L2155" s="84" t="n"/>
    </row>
    <row r="2156">
      <c r="A2156" s="83" t="n">
        <v>46127</v>
      </c>
      <c r="B2156" s="84" t="inlineStr">
        <is>
          <t>Warehouse A</t>
        </is>
      </c>
      <c r="C2156" s="84" t="inlineStr">
        <is>
          <t>Early</t>
        </is>
      </c>
      <c r="D2156" s="85" t="n">
        <v>197</v>
      </c>
      <c r="E2156" s="85" t="n">
        <v>196</v>
      </c>
      <c r="F2156" s="85" t="n">
        <v>477</v>
      </c>
      <c r="G2156" s="85" t="n">
        <v>476</v>
      </c>
      <c r="H2156" s="86" t="n">
        <v>17</v>
      </c>
      <c r="I2156" s="85" t="n">
        <v>207</v>
      </c>
      <c r="J2156" s="87" t="n">
        <v>663.55</v>
      </c>
      <c r="K2156" s="88" t="n">
        <v>0</v>
      </c>
      <c r="L2156" s="84" t="n"/>
    </row>
    <row r="2157">
      <c r="A2157" s="83" t="n">
        <v>46127</v>
      </c>
      <c r="B2157" s="84" t="inlineStr">
        <is>
          <t>Warehouse B</t>
        </is>
      </c>
      <c r="C2157" s="84" t="inlineStr">
        <is>
          <t>Late</t>
        </is>
      </c>
      <c r="D2157" s="85" t="n">
        <v>150</v>
      </c>
      <c r="E2157" s="85" t="n">
        <v>147</v>
      </c>
      <c r="F2157" s="85" t="n">
        <v>369</v>
      </c>
      <c r="G2157" s="85" t="n">
        <v>364</v>
      </c>
      <c r="H2157" s="86" t="n">
        <v>12.9</v>
      </c>
      <c r="I2157" s="85" t="n">
        <v>155</v>
      </c>
      <c r="J2157" s="87" t="n">
        <v>503.85</v>
      </c>
      <c r="K2157" s="88" t="n">
        <v>0</v>
      </c>
      <c r="L2157" s="84" t="n"/>
    </row>
    <row r="2158">
      <c r="A2158" s="83" t="n">
        <v>46127</v>
      </c>
      <c r="B2158" s="84" t="inlineStr">
        <is>
          <t>Production</t>
        </is>
      </c>
      <c r="C2158" s="84" t="inlineStr">
        <is>
          <t>Night</t>
        </is>
      </c>
      <c r="D2158" s="85" t="n">
        <v>107</v>
      </c>
      <c r="E2158" s="85" t="n">
        <v>102</v>
      </c>
      <c r="F2158" s="85" t="n">
        <v>292</v>
      </c>
      <c r="G2158" s="85" t="n">
        <v>288</v>
      </c>
      <c r="H2158" s="86" t="n">
        <v>8.699999999999999</v>
      </c>
      <c r="I2158" s="85" t="n">
        <v>98</v>
      </c>
      <c r="J2158" s="87" t="n">
        <v>343.6</v>
      </c>
      <c r="K2158" s="88" t="n">
        <v>0</v>
      </c>
      <c r="L2158" s="84" t="n"/>
    </row>
    <row r="2159">
      <c r="A2159" s="83" t="n">
        <v>46128</v>
      </c>
      <c r="B2159" s="84" t="inlineStr">
        <is>
          <t>Warehouse A</t>
        </is>
      </c>
      <c r="C2159" s="84" t="inlineStr">
        <is>
          <t>Early</t>
        </is>
      </c>
      <c r="D2159" s="85" t="n">
        <v>211</v>
      </c>
      <c r="E2159" s="85" t="n">
        <v>209</v>
      </c>
      <c r="F2159" s="85" t="n">
        <v>568</v>
      </c>
      <c r="G2159" s="85" t="n">
        <v>566</v>
      </c>
      <c r="H2159" s="86" t="n">
        <v>18.3</v>
      </c>
      <c r="I2159" s="85" t="n">
        <v>207</v>
      </c>
      <c r="J2159" s="87" t="n">
        <v>713.6</v>
      </c>
      <c r="K2159" s="88" t="n">
        <v>0</v>
      </c>
      <c r="L2159" s="84" t="n"/>
    </row>
    <row r="2160">
      <c r="A2160" s="83" t="n">
        <v>46128</v>
      </c>
      <c r="B2160" s="84" t="inlineStr">
        <is>
          <t>Warehouse B</t>
        </is>
      </c>
      <c r="C2160" s="84" t="inlineStr">
        <is>
          <t>Late</t>
        </is>
      </c>
      <c r="D2160" s="85" t="n">
        <v>148</v>
      </c>
      <c r="E2160" s="85" t="n">
        <v>144</v>
      </c>
      <c r="F2160" s="85" t="n">
        <v>404</v>
      </c>
      <c r="G2160" s="85" t="n">
        <v>398</v>
      </c>
      <c r="H2160" s="86" t="n">
        <v>13.2</v>
      </c>
      <c r="I2160" s="85" t="n">
        <v>155</v>
      </c>
      <c r="J2160" s="87" t="n">
        <v>512</v>
      </c>
      <c r="K2160" s="88" t="n">
        <v>0</v>
      </c>
      <c r="L2160" s="84" t="n"/>
    </row>
    <row r="2161">
      <c r="A2161" s="83" t="n">
        <v>46128</v>
      </c>
      <c r="B2161" s="84" t="inlineStr">
        <is>
          <t>Production</t>
        </is>
      </c>
      <c r="C2161" s="84" t="inlineStr">
        <is>
          <t>Night</t>
        </is>
      </c>
      <c r="D2161" s="85" t="n">
        <v>91</v>
      </c>
      <c r="E2161" s="85" t="n">
        <v>91</v>
      </c>
      <c r="F2161" s="85" t="n">
        <v>246</v>
      </c>
      <c r="G2161" s="85" t="n">
        <v>244</v>
      </c>
      <c r="H2161" s="86" t="n">
        <v>8</v>
      </c>
      <c r="I2161" s="85" t="n">
        <v>98</v>
      </c>
      <c r="J2161" s="87" t="n">
        <v>311.15</v>
      </c>
      <c r="K2161" s="88" t="n">
        <v>0</v>
      </c>
      <c r="L2161" s="84" t="n"/>
    </row>
    <row r="2162">
      <c r="A2162" s="83" t="n">
        <v>46129</v>
      </c>
      <c r="B2162" s="84" t="inlineStr">
        <is>
          <t>Warehouse A</t>
        </is>
      </c>
      <c r="C2162" s="84" t="inlineStr">
        <is>
          <t>Early</t>
        </is>
      </c>
      <c r="D2162" s="85" t="n">
        <v>233</v>
      </c>
      <c r="E2162" s="85" t="n">
        <v>230</v>
      </c>
      <c r="F2162" s="85" t="n">
        <v>611</v>
      </c>
      <c r="G2162" s="85" t="n">
        <v>609</v>
      </c>
      <c r="H2162" s="86" t="n">
        <v>19.1</v>
      </c>
      <c r="I2162" s="85" t="n">
        <v>215</v>
      </c>
      <c r="J2162" s="87" t="n">
        <v>753.1</v>
      </c>
      <c r="K2162" s="88" t="n">
        <v>0</v>
      </c>
      <c r="L2162" s="84" t="n"/>
    </row>
    <row r="2163">
      <c r="A2163" s="83" t="n">
        <v>46129</v>
      </c>
      <c r="B2163" s="84" t="inlineStr">
        <is>
          <t>Warehouse B</t>
        </is>
      </c>
      <c r="C2163" s="84" t="inlineStr">
        <is>
          <t>Late</t>
        </is>
      </c>
      <c r="D2163" s="85" t="n">
        <v>149</v>
      </c>
      <c r="E2163" s="85" t="n">
        <v>144</v>
      </c>
      <c r="F2163" s="85" t="n">
        <v>400</v>
      </c>
      <c r="G2163" s="85" t="n">
        <v>398</v>
      </c>
      <c r="H2163" s="86" t="n">
        <v>12.5</v>
      </c>
      <c r="I2163" s="85" t="n">
        <v>161</v>
      </c>
      <c r="J2163" s="87" t="n">
        <v>490.6</v>
      </c>
      <c r="K2163" s="88" t="n">
        <v>0</v>
      </c>
      <c r="L2163" s="84" t="n"/>
    </row>
    <row r="2164">
      <c r="A2164" s="83" t="n">
        <v>46129</v>
      </c>
      <c r="B2164" s="84" t="inlineStr">
        <is>
          <t>Production</t>
        </is>
      </c>
      <c r="C2164" s="84" t="inlineStr">
        <is>
          <t>Night</t>
        </is>
      </c>
      <c r="D2164" s="85" t="n">
        <v>94</v>
      </c>
      <c r="E2164" s="85" t="n">
        <v>92</v>
      </c>
      <c r="F2164" s="85" t="n">
        <v>258</v>
      </c>
      <c r="G2164" s="85" t="n">
        <v>255</v>
      </c>
      <c r="H2164" s="86" t="n">
        <v>7.8</v>
      </c>
      <c r="I2164" s="85" t="n">
        <v>102</v>
      </c>
      <c r="J2164" s="87" t="n">
        <v>306.8</v>
      </c>
      <c r="K2164" s="88" t="n">
        <v>0</v>
      </c>
      <c r="L2164" s="84" t="n"/>
    </row>
    <row r="2165">
      <c r="A2165" s="83" t="n">
        <v>46130</v>
      </c>
      <c r="B2165" s="84" t="inlineStr">
        <is>
          <t>Warehouse A</t>
        </is>
      </c>
      <c r="C2165" s="84" t="inlineStr">
        <is>
          <t>Early</t>
        </is>
      </c>
      <c r="D2165" s="85" t="n">
        <v>143</v>
      </c>
      <c r="E2165" s="85" t="n">
        <v>138</v>
      </c>
      <c r="F2165" s="85" t="n">
        <v>379</v>
      </c>
      <c r="G2165" s="85" t="n">
        <v>373</v>
      </c>
      <c r="H2165" s="86" t="n">
        <v>11.7</v>
      </c>
      <c r="I2165" s="85" t="n">
        <v>149</v>
      </c>
      <c r="J2165" s="87" t="n">
        <v>461.5</v>
      </c>
      <c r="K2165" s="88" t="n">
        <v>0</v>
      </c>
      <c r="L2165" s="84" t="n"/>
    </row>
    <row r="2166">
      <c r="A2166" s="83" t="n">
        <v>46130</v>
      </c>
      <c r="B2166" s="84" t="inlineStr">
        <is>
          <t>Warehouse B</t>
        </is>
      </c>
      <c r="C2166" s="84" t="inlineStr">
        <is>
          <t>Late</t>
        </is>
      </c>
      <c r="D2166" s="85" t="n">
        <v>108</v>
      </c>
      <c r="E2166" s="85" t="n">
        <v>105</v>
      </c>
      <c r="F2166" s="85" t="n">
        <v>271</v>
      </c>
      <c r="G2166" s="85" t="n">
        <v>268</v>
      </c>
      <c r="H2166" s="86" t="n">
        <v>8.9</v>
      </c>
      <c r="I2166" s="85" t="n">
        <v>112</v>
      </c>
      <c r="J2166" s="87" t="n">
        <v>350.55</v>
      </c>
      <c r="K2166" s="88" t="n">
        <v>0</v>
      </c>
      <c r="L2166" s="84" t="n"/>
    </row>
    <row r="2167">
      <c r="A2167" s="83" t="n">
        <v>46130</v>
      </c>
      <c r="B2167" s="84" t="inlineStr">
        <is>
          <t>Production</t>
        </is>
      </c>
      <c r="C2167" s="84" t="inlineStr">
        <is>
          <t>Night</t>
        </is>
      </c>
      <c r="D2167" s="85" t="n">
        <v>76</v>
      </c>
      <c r="E2167" s="85" t="n">
        <v>76</v>
      </c>
      <c r="F2167" s="85" t="n">
        <v>186</v>
      </c>
      <c r="G2167" s="85" t="n">
        <v>185</v>
      </c>
      <c r="H2167" s="86" t="n">
        <v>6.7</v>
      </c>
      <c r="I2167" s="85" t="n">
        <v>70</v>
      </c>
      <c r="J2167" s="87" t="n">
        <v>260.45</v>
      </c>
      <c r="K2167" s="88" t="n">
        <v>0</v>
      </c>
      <c r="L2167" s="84" t="n"/>
    </row>
    <row r="2168">
      <c r="A2168" s="83" t="n">
        <v>46132</v>
      </c>
      <c r="B2168" s="84" t="inlineStr">
        <is>
          <t>Warehouse A</t>
        </is>
      </c>
      <c r="C2168" s="84" t="inlineStr">
        <is>
          <t>Early</t>
        </is>
      </c>
      <c r="D2168" s="85" t="n">
        <v>208</v>
      </c>
      <c r="E2168" s="85" t="n">
        <v>193</v>
      </c>
      <c r="F2168" s="85" t="n">
        <v>519</v>
      </c>
      <c r="G2168" s="85" t="n">
        <v>513</v>
      </c>
      <c r="H2168" s="86" t="n">
        <v>16.7</v>
      </c>
      <c r="I2168" s="85" t="n">
        <v>223</v>
      </c>
      <c r="J2168" s="87" t="n">
        <v>661.25</v>
      </c>
      <c r="K2168" s="88" t="n">
        <v>0</v>
      </c>
      <c r="L2168" s="84" t="n"/>
    </row>
    <row r="2169">
      <c r="A2169" s="83" t="n">
        <v>46132</v>
      </c>
      <c r="B2169" s="84" t="inlineStr">
        <is>
          <t>Warehouse B</t>
        </is>
      </c>
      <c r="C2169" s="84" t="inlineStr">
        <is>
          <t>Late</t>
        </is>
      </c>
      <c r="D2169" s="85" t="n">
        <v>162</v>
      </c>
      <c r="E2169" s="85" t="n">
        <v>153</v>
      </c>
      <c r="F2169" s="85" t="n">
        <v>421</v>
      </c>
      <c r="G2169" s="85" t="n">
        <v>419</v>
      </c>
      <c r="H2169" s="86" t="n">
        <v>13.4</v>
      </c>
      <c r="I2169" s="85" t="n">
        <v>168</v>
      </c>
      <c r="J2169" s="87" t="n">
        <v>527.4</v>
      </c>
      <c r="K2169" s="88" t="n">
        <v>0</v>
      </c>
      <c r="L2169" s="84" t="n"/>
    </row>
    <row r="2170">
      <c r="A2170" s="83" t="n">
        <v>46132</v>
      </c>
      <c r="B2170" s="84" t="inlineStr">
        <is>
          <t>Production</t>
        </is>
      </c>
      <c r="C2170" s="84" t="inlineStr">
        <is>
          <t>Night</t>
        </is>
      </c>
      <c r="D2170" s="85" t="n">
        <v>109</v>
      </c>
      <c r="E2170" s="85" t="n">
        <v>105</v>
      </c>
      <c r="F2170" s="85" t="n">
        <v>297</v>
      </c>
      <c r="G2170" s="85" t="n">
        <v>295</v>
      </c>
      <c r="H2170" s="86" t="n">
        <v>8.699999999999999</v>
      </c>
      <c r="I2170" s="85" t="n">
        <v>106</v>
      </c>
      <c r="J2170" s="87" t="n">
        <v>344.9</v>
      </c>
      <c r="K2170" s="88" t="n">
        <v>0</v>
      </c>
      <c r="L2170" s="84" t="n"/>
    </row>
    <row r="2171">
      <c r="A2171" s="83" t="n">
        <v>46133</v>
      </c>
      <c r="B2171" s="84" t="inlineStr">
        <is>
          <t>Warehouse A</t>
        </is>
      </c>
      <c r="C2171" s="84" t="inlineStr">
        <is>
          <t>Early</t>
        </is>
      </c>
      <c r="D2171" s="85" t="n">
        <v>197</v>
      </c>
      <c r="E2171" s="85" t="n">
        <v>194</v>
      </c>
      <c r="F2171" s="85" t="n">
        <v>492</v>
      </c>
      <c r="G2171" s="85" t="n">
        <v>486</v>
      </c>
      <c r="H2171" s="86" t="n">
        <v>16.1</v>
      </c>
      <c r="I2171" s="85" t="n">
        <v>213</v>
      </c>
      <c r="J2171" s="87" t="n">
        <v>635.2</v>
      </c>
      <c r="K2171" s="88" t="n">
        <v>0</v>
      </c>
      <c r="L2171" s="84" t="n"/>
    </row>
    <row r="2172">
      <c r="A2172" s="83" t="n">
        <v>46133</v>
      </c>
      <c r="B2172" s="84" t="inlineStr">
        <is>
          <t>Warehouse B</t>
        </is>
      </c>
      <c r="C2172" s="84" t="inlineStr">
        <is>
          <t>Late</t>
        </is>
      </c>
      <c r="D2172" s="85" t="n">
        <v>146</v>
      </c>
      <c r="E2172" s="85" t="n">
        <v>143</v>
      </c>
      <c r="F2172" s="85" t="n">
        <v>353</v>
      </c>
      <c r="G2172" s="85" t="n">
        <v>349</v>
      </c>
      <c r="H2172" s="86" t="n">
        <v>12.6</v>
      </c>
      <c r="I2172" s="85" t="n">
        <v>160</v>
      </c>
      <c r="J2172" s="87" t="n">
        <v>491.8</v>
      </c>
      <c r="K2172" s="88" t="n">
        <v>0</v>
      </c>
      <c r="L2172" s="84" t="n"/>
    </row>
    <row r="2173">
      <c r="A2173" s="83" t="n">
        <v>46133</v>
      </c>
      <c r="B2173" s="84" t="inlineStr">
        <is>
          <t>Production</t>
        </is>
      </c>
      <c r="C2173" s="84" t="inlineStr">
        <is>
          <t>Night</t>
        </is>
      </c>
      <c r="D2173" s="85" t="n">
        <v>94</v>
      </c>
      <c r="E2173" s="85" t="n">
        <v>93</v>
      </c>
      <c r="F2173" s="85" t="n">
        <v>238</v>
      </c>
      <c r="G2173" s="85" t="n">
        <v>235</v>
      </c>
      <c r="H2173" s="86" t="n">
        <v>7.6</v>
      </c>
      <c r="I2173" s="85" t="n">
        <v>101</v>
      </c>
      <c r="J2173" s="87" t="n">
        <v>300.5</v>
      </c>
      <c r="K2173" s="88" t="n">
        <v>0</v>
      </c>
      <c r="L2173" s="84" t="n"/>
    </row>
    <row r="2174">
      <c r="A2174" s="83" t="n">
        <v>46134</v>
      </c>
      <c r="B2174" s="84" t="inlineStr">
        <is>
          <t>Warehouse A</t>
        </is>
      </c>
      <c r="C2174" s="84" t="inlineStr">
        <is>
          <t>Early</t>
        </is>
      </c>
      <c r="D2174" s="85" t="n">
        <v>187</v>
      </c>
      <c r="E2174" s="85" t="n">
        <v>182</v>
      </c>
      <c r="F2174" s="85" t="n">
        <v>499</v>
      </c>
      <c r="G2174" s="85" t="n">
        <v>491</v>
      </c>
      <c r="H2174" s="86" t="n">
        <v>15.1</v>
      </c>
      <c r="I2174" s="85" t="n">
        <v>207</v>
      </c>
      <c r="J2174" s="87" t="n">
        <v>597.2</v>
      </c>
      <c r="K2174" s="88" t="n">
        <v>0</v>
      </c>
      <c r="L2174" s="84" t="n"/>
    </row>
    <row r="2175">
      <c r="A2175" s="83" t="n">
        <v>46134</v>
      </c>
      <c r="B2175" s="84" t="inlineStr">
        <is>
          <t>Warehouse B</t>
        </is>
      </c>
      <c r="C2175" s="84" t="inlineStr">
        <is>
          <t>Late</t>
        </is>
      </c>
      <c r="D2175" s="85" t="n">
        <v>141</v>
      </c>
      <c r="E2175" s="85" t="n">
        <v>135</v>
      </c>
      <c r="F2175" s="85" t="n">
        <v>371</v>
      </c>
      <c r="G2175" s="85" t="n">
        <v>367</v>
      </c>
      <c r="H2175" s="86" t="n">
        <v>12.5</v>
      </c>
      <c r="I2175" s="85" t="n">
        <v>155</v>
      </c>
      <c r="J2175" s="87" t="n">
        <v>485.4</v>
      </c>
      <c r="K2175" s="88" t="n">
        <v>0</v>
      </c>
      <c r="L2175" s="84" t="n"/>
    </row>
    <row r="2176">
      <c r="A2176" s="83" t="n">
        <v>46134</v>
      </c>
      <c r="B2176" s="84" t="inlineStr">
        <is>
          <t>Production</t>
        </is>
      </c>
      <c r="C2176" s="84" t="inlineStr">
        <is>
          <t>Night</t>
        </is>
      </c>
      <c r="D2176" s="85" t="n">
        <v>99</v>
      </c>
      <c r="E2176" s="85" t="n">
        <v>94</v>
      </c>
      <c r="F2176" s="85" t="n">
        <v>244</v>
      </c>
      <c r="G2176" s="85" t="n">
        <v>244</v>
      </c>
      <c r="H2176" s="86" t="n">
        <v>8.6</v>
      </c>
      <c r="I2176" s="85" t="n">
        <v>98</v>
      </c>
      <c r="J2176" s="87" t="n">
        <v>335.25</v>
      </c>
      <c r="K2176" s="88" t="n">
        <v>0</v>
      </c>
      <c r="L2176" s="84" t="n"/>
    </row>
    <row r="2177">
      <c r="A2177" s="83" t="n">
        <v>46135</v>
      </c>
      <c r="B2177" s="84" t="inlineStr">
        <is>
          <t>Warehouse A</t>
        </is>
      </c>
      <c r="C2177" s="84" t="inlineStr">
        <is>
          <t>Early</t>
        </is>
      </c>
      <c r="D2177" s="85" t="n">
        <v>224</v>
      </c>
      <c r="E2177" s="85" t="n">
        <v>217</v>
      </c>
      <c r="F2177" s="85" t="n">
        <v>587</v>
      </c>
      <c r="G2177" s="85" t="n">
        <v>579</v>
      </c>
      <c r="H2177" s="86" t="n">
        <v>18.6</v>
      </c>
      <c r="I2177" s="85" t="n">
        <v>207</v>
      </c>
      <c r="J2177" s="87" t="n">
        <v>731.5</v>
      </c>
      <c r="K2177" s="88" t="n">
        <v>0</v>
      </c>
      <c r="L2177" s="84" t="n"/>
    </row>
    <row r="2178">
      <c r="A2178" s="83" t="n">
        <v>46135</v>
      </c>
      <c r="B2178" s="84" t="inlineStr">
        <is>
          <t>Warehouse B</t>
        </is>
      </c>
      <c r="C2178" s="84" t="inlineStr">
        <is>
          <t>Late</t>
        </is>
      </c>
      <c r="D2178" s="85" t="n">
        <v>146</v>
      </c>
      <c r="E2178" s="85" t="n">
        <v>140</v>
      </c>
      <c r="F2178" s="85" t="n">
        <v>370</v>
      </c>
      <c r="G2178" s="85" t="n">
        <v>365</v>
      </c>
      <c r="H2178" s="86" t="n">
        <v>12.5</v>
      </c>
      <c r="I2178" s="85" t="n">
        <v>155</v>
      </c>
      <c r="J2178" s="87" t="n">
        <v>488.65</v>
      </c>
      <c r="K2178" s="88" t="n">
        <v>0</v>
      </c>
      <c r="L2178" s="84" t="n"/>
    </row>
    <row r="2179">
      <c r="A2179" s="83" t="n">
        <v>46135</v>
      </c>
      <c r="B2179" s="84" t="inlineStr">
        <is>
          <t>Production</t>
        </is>
      </c>
      <c r="C2179" s="84" t="inlineStr">
        <is>
          <t>Night</t>
        </is>
      </c>
      <c r="D2179" s="85" t="n">
        <v>94</v>
      </c>
      <c r="E2179" s="85" t="n">
        <v>94</v>
      </c>
      <c r="F2179" s="85" t="n">
        <v>250</v>
      </c>
      <c r="G2179" s="85" t="n">
        <v>248</v>
      </c>
      <c r="H2179" s="86" t="n">
        <v>7.8</v>
      </c>
      <c r="I2179" s="85" t="n">
        <v>98</v>
      </c>
      <c r="J2179" s="87" t="n">
        <v>306.8</v>
      </c>
      <c r="K2179" s="88" t="n">
        <v>0</v>
      </c>
      <c r="L2179" s="84" t="n"/>
    </row>
    <row r="2180">
      <c r="A2180" s="83" t="n">
        <v>46136</v>
      </c>
      <c r="B2180" s="84" t="inlineStr">
        <is>
          <t>Warehouse A</t>
        </is>
      </c>
      <c r="C2180" s="84" t="inlineStr">
        <is>
          <t>Early</t>
        </is>
      </c>
      <c r="D2180" s="85" t="n">
        <v>202</v>
      </c>
      <c r="E2180" s="85" t="n">
        <v>201</v>
      </c>
      <c r="F2180" s="85" t="n">
        <v>545</v>
      </c>
      <c r="G2180" s="85" t="n">
        <v>541</v>
      </c>
      <c r="H2180" s="86" t="n">
        <v>16</v>
      </c>
      <c r="I2180" s="85" t="n">
        <v>215</v>
      </c>
      <c r="J2180" s="87" t="n">
        <v>635.3</v>
      </c>
      <c r="K2180" s="88" t="n">
        <v>0</v>
      </c>
      <c r="L2180" s="84" t="n"/>
    </row>
    <row r="2181">
      <c r="A2181" s="83" t="n">
        <v>46136</v>
      </c>
      <c r="B2181" s="84" t="inlineStr">
        <is>
          <t>Warehouse B</t>
        </is>
      </c>
      <c r="C2181" s="84" t="inlineStr">
        <is>
          <t>Late</t>
        </is>
      </c>
      <c r="D2181" s="85" t="n">
        <v>164</v>
      </c>
      <c r="E2181" s="85" t="n">
        <v>159</v>
      </c>
      <c r="F2181" s="85" t="n">
        <v>438</v>
      </c>
      <c r="G2181" s="85" t="n">
        <v>430</v>
      </c>
      <c r="H2181" s="86" t="n">
        <v>13</v>
      </c>
      <c r="I2181" s="85" t="n">
        <v>161</v>
      </c>
      <c r="J2181" s="87" t="n">
        <v>516.1</v>
      </c>
      <c r="K2181" s="88" t="n">
        <v>0</v>
      </c>
      <c r="L2181" s="84" t="n"/>
    </row>
    <row r="2182">
      <c r="A2182" s="83" t="n">
        <v>46136</v>
      </c>
      <c r="B2182" s="84" t="inlineStr">
        <is>
          <t>Production</t>
        </is>
      </c>
      <c r="C2182" s="84" t="inlineStr">
        <is>
          <t>Night</t>
        </is>
      </c>
      <c r="D2182" s="85" t="n">
        <v>99</v>
      </c>
      <c r="E2182" s="85" t="n">
        <v>99</v>
      </c>
      <c r="F2182" s="85" t="n">
        <v>260</v>
      </c>
      <c r="G2182" s="85" t="n">
        <v>258</v>
      </c>
      <c r="H2182" s="86" t="n">
        <v>7.8</v>
      </c>
      <c r="I2182" s="85" t="n">
        <v>102</v>
      </c>
      <c r="J2182" s="87" t="n">
        <v>310.05</v>
      </c>
      <c r="K2182" s="88" t="n">
        <v>0</v>
      </c>
      <c r="L2182" s="84" t="n"/>
    </row>
    <row r="2183">
      <c r="A2183" s="83" t="n">
        <v>46137</v>
      </c>
      <c r="B2183" s="84" t="inlineStr">
        <is>
          <t>Warehouse A</t>
        </is>
      </c>
      <c r="C2183" s="84" t="inlineStr">
        <is>
          <t>Early</t>
        </is>
      </c>
      <c r="D2183" s="85" t="n">
        <v>149</v>
      </c>
      <c r="E2183" s="85" t="n">
        <v>144</v>
      </c>
      <c r="F2183" s="85" t="n">
        <v>368</v>
      </c>
      <c r="G2183" s="85" t="n">
        <v>366</v>
      </c>
      <c r="H2183" s="86" t="n">
        <v>12.7</v>
      </c>
      <c r="I2183" s="85" t="n">
        <v>149</v>
      </c>
      <c r="J2183" s="87" t="n">
        <v>496.9</v>
      </c>
      <c r="K2183" s="88" t="n">
        <v>0</v>
      </c>
      <c r="L2183" s="84" t="n"/>
    </row>
    <row r="2184">
      <c r="A2184" s="83" t="n">
        <v>46137</v>
      </c>
      <c r="B2184" s="84" t="inlineStr">
        <is>
          <t>Warehouse B</t>
        </is>
      </c>
      <c r="C2184" s="84" t="inlineStr">
        <is>
          <t>Late</t>
        </is>
      </c>
      <c r="D2184" s="85" t="n">
        <v>117</v>
      </c>
      <c r="E2184" s="85" t="n">
        <v>113</v>
      </c>
      <c r="F2184" s="85" t="n">
        <v>299</v>
      </c>
      <c r="G2184" s="85" t="n">
        <v>295</v>
      </c>
      <c r="H2184" s="86" t="n">
        <v>9.4</v>
      </c>
      <c r="I2184" s="85" t="n">
        <v>112</v>
      </c>
      <c r="J2184" s="87" t="n">
        <v>372.15</v>
      </c>
      <c r="K2184" s="88" t="n">
        <v>0</v>
      </c>
      <c r="L2184" s="84" t="n"/>
    </row>
    <row r="2185">
      <c r="A2185" s="83" t="n">
        <v>46137</v>
      </c>
      <c r="B2185" s="84" t="inlineStr">
        <is>
          <t>Production</t>
        </is>
      </c>
      <c r="C2185" s="84" t="inlineStr">
        <is>
          <t>Night</t>
        </is>
      </c>
      <c r="D2185" s="85" t="n">
        <v>70</v>
      </c>
      <c r="E2185" s="85" t="n">
        <v>66</v>
      </c>
      <c r="F2185" s="85" t="n">
        <v>187</v>
      </c>
      <c r="G2185" s="85" t="n">
        <v>184</v>
      </c>
      <c r="H2185" s="86" t="n">
        <v>5.5</v>
      </c>
      <c r="I2185" s="85" t="n">
        <v>70</v>
      </c>
      <c r="J2185" s="87" t="n">
        <v>218.75</v>
      </c>
      <c r="K2185" s="88" t="n">
        <v>0</v>
      </c>
      <c r="L2185" s="84" t="n"/>
    </row>
    <row r="2186">
      <c r="A2186" s="83" t="n">
        <v>46139</v>
      </c>
      <c r="B2186" s="84" t="inlineStr">
        <is>
          <t>Warehouse A</t>
        </is>
      </c>
      <c r="C2186" s="84" t="inlineStr">
        <is>
          <t>Early</t>
        </is>
      </c>
      <c r="D2186" s="85" t="n">
        <v>206</v>
      </c>
      <c r="E2186" s="85" t="n">
        <v>201</v>
      </c>
      <c r="F2186" s="85" t="n">
        <v>499</v>
      </c>
      <c r="G2186" s="85" t="n">
        <v>494</v>
      </c>
      <c r="H2186" s="86" t="n">
        <v>18.3</v>
      </c>
      <c r="I2186" s="85" t="n">
        <v>224</v>
      </c>
      <c r="J2186" s="87" t="n">
        <v>710.35</v>
      </c>
      <c r="K2186" s="88" t="n">
        <v>0</v>
      </c>
      <c r="L2186" s="84" t="n"/>
    </row>
    <row r="2187">
      <c r="A2187" s="83" t="n">
        <v>46139</v>
      </c>
      <c r="B2187" s="84" t="inlineStr">
        <is>
          <t>Warehouse B</t>
        </is>
      </c>
      <c r="C2187" s="84" t="inlineStr">
        <is>
          <t>Late</t>
        </is>
      </c>
      <c r="D2187" s="85" t="n">
        <v>151</v>
      </c>
      <c r="E2187" s="85" t="n">
        <v>143</v>
      </c>
      <c r="F2187" s="85" t="n">
        <v>420</v>
      </c>
      <c r="G2187" s="85" t="n">
        <v>417</v>
      </c>
      <c r="H2187" s="86" t="n">
        <v>13.3</v>
      </c>
      <c r="I2187" s="85" t="n">
        <v>168</v>
      </c>
      <c r="J2187" s="87" t="n">
        <v>517.1</v>
      </c>
      <c r="K2187" s="88" t="n">
        <v>0</v>
      </c>
      <c r="L2187" s="84" t="n"/>
    </row>
    <row r="2188">
      <c r="A2188" s="83" t="n">
        <v>46139</v>
      </c>
      <c r="B2188" s="84" t="inlineStr">
        <is>
          <t>Production</t>
        </is>
      </c>
      <c r="C2188" s="84" t="inlineStr">
        <is>
          <t>Night</t>
        </is>
      </c>
      <c r="D2188" s="85" t="n">
        <v>109</v>
      </c>
      <c r="E2188" s="85" t="n">
        <v>108</v>
      </c>
      <c r="F2188" s="85" t="n">
        <v>278</v>
      </c>
      <c r="G2188" s="85" t="n">
        <v>275</v>
      </c>
      <c r="H2188" s="86" t="n">
        <v>9.300000000000001</v>
      </c>
      <c r="I2188" s="85" t="n">
        <v>106</v>
      </c>
      <c r="J2188" s="87" t="n">
        <v>363.8</v>
      </c>
      <c r="K2188" s="88" t="n">
        <v>0</v>
      </c>
      <c r="L2188" s="84" t="n"/>
    </row>
    <row r="2189">
      <c r="A2189" s="83" t="n">
        <v>46140</v>
      </c>
      <c r="B2189" s="84" t="inlineStr">
        <is>
          <t>Warehouse A</t>
        </is>
      </c>
      <c r="C2189" s="84" t="inlineStr">
        <is>
          <t>Early</t>
        </is>
      </c>
      <c r="D2189" s="85" t="n">
        <v>205</v>
      </c>
      <c r="E2189" s="85" t="n">
        <v>201</v>
      </c>
      <c r="F2189" s="85" t="n">
        <v>504</v>
      </c>
      <c r="G2189" s="85" t="n">
        <v>500</v>
      </c>
      <c r="H2189" s="86" t="n">
        <v>17.1</v>
      </c>
      <c r="I2189" s="85" t="n">
        <v>213</v>
      </c>
      <c r="J2189" s="87" t="n">
        <v>671.9</v>
      </c>
      <c r="K2189" s="88" t="n">
        <v>0</v>
      </c>
      <c r="L2189" s="84" t="n"/>
    </row>
    <row r="2190">
      <c r="A2190" s="83" t="n">
        <v>46140</v>
      </c>
      <c r="B2190" s="84" t="inlineStr">
        <is>
          <t>Warehouse B</t>
        </is>
      </c>
      <c r="C2190" s="84" t="inlineStr">
        <is>
          <t>Late</t>
        </is>
      </c>
      <c r="D2190" s="85" t="n">
        <v>175</v>
      </c>
      <c r="E2190" s="85" t="n">
        <v>171</v>
      </c>
      <c r="F2190" s="85" t="n">
        <v>465</v>
      </c>
      <c r="G2190" s="85" t="n">
        <v>460</v>
      </c>
      <c r="H2190" s="86" t="n">
        <v>13.7</v>
      </c>
      <c r="I2190" s="85" t="n">
        <v>160</v>
      </c>
      <c r="J2190" s="87" t="n">
        <v>545.3</v>
      </c>
      <c r="K2190" s="88" t="n">
        <v>0</v>
      </c>
      <c r="L2190" s="84" t="n"/>
    </row>
    <row r="2191">
      <c r="A2191" s="83" t="n">
        <v>46140</v>
      </c>
      <c r="B2191" s="84" t="inlineStr">
        <is>
          <t>Production</t>
        </is>
      </c>
      <c r="C2191" s="84" t="inlineStr">
        <is>
          <t>Night</t>
        </is>
      </c>
      <c r="D2191" s="85" t="n">
        <v>108</v>
      </c>
      <c r="E2191" s="85" t="n">
        <v>106</v>
      </c>
      <c r="F2191" s="85" t="n">
        <v>264</v>
      </c>
      <c r="G2191" s="85" t="n">
        <v>261</v>
      </c>
      <c r="H2191" s="86" t="n">
        <v>8.699999999999999</v>
      </c>
      <c r="I2191" s="85" t="n">
        <v>101</v>
      </c>
      <c r="J2191" s="87" t="n">
        <v>344.25</v>
      </c>
      <c r="K2191" s="88" t="n">
        <v>0</v>
      </c>
      <c r="L2191" s="84" t="n"/>
    </row>
    <row r="2192">
      <c r="A2192" s="83" t="n">
        <v>46141</v>
      </c>
      <c r="B2192" s="84" t="inlineStr">
        <is>
          <t>Warehouse A</t>
        </is>
      </c>
      <c r="C2192" s="84" t="inlineStr">
        <is>
          <t>Early</t>
        </is>
      </c>
      <c r="D2192" s="85" t="n">
        <v>223</v>
      </c>
      <c r="E2192" s="85" t="n">
        <v>216</v>
      </c>
      <c r="F2192" s="85" t="n">
        <v>537</v>
      </c>
      <c r="G2192" s="85" t="n">
        <v>530</v>
      </c>
      <c r="H2192" s="86" t="n">
        <v>18.4</v>
      </c>
      <c r="I2192" s="85" t="n">
        <v>207</v>
      </c>
      <c r="J2192" s="87" t="n">
        <v>724.55</v>
      </c>
      <c r="K2192" s="88" t="n">
        <v>0</v>
      </c>
      <c r="L2192" s="84" t="n"/>
    </row>
    <row r="2193">
      <c r="A2193" s="83" t="n">
        <v>46141</v>
      </c>
      <c r="B2193" s="84" t="inlineStr">
        <is>
          <t>Warehouse B</t>
        </is>
      </c>
      <c r="C2193" s="84" t="inlineStr">
        <is>
          <t>Late</t>
        </is>
      </c>
      <c r="D2193" s="85" t="n">
        <v>161</v>
      </c>
      <c r="E2193" s="85" t="n">
        <v>157</v>
      </c>
      <c r="F2193" s="85" t="n">
        <v>411</v>
      </c>
      <c r="G2193" s="85" t="n">
        <v>409</v>
      </c>
      <c r="H2193" s="86" t="n">
        <v>14.3</v>
      </c>
      <c r="I2193" s="85" t="n">
        <v>155</v>
      </c>
      <c r="J2193" s="87" t="n">
        <v>555.1</v>
      </c>
      <c r="K2193" s="88" t="n">
        <v>0</v>
      </c>
      <c r="L2193" s="84" t="n"/>
    </row>
    <row r="2194">
      <c r="A2194" s="83" t="n">
        <v>46141</v>
      </c>
      <c r="B2194" s="84" t="inlineStr">
        <is>
          <t>Production</t>
        </is>
      </c>
      <c r="C2194" s="84" t="inlineStr">
        <is>
          <t>Night</t>
        </is>
      </c>
      <c r="D2194" s="85" t="n">
        <v>97</v>
      </c>
      <c r="E2194" s="85" t="n">
        <v>94</v>
      </c>
      <c r="F2194" s="85" t="n">
        <v>268</v>
      </c>
      <c r="G2194" s="85" t="n">
        <v>266</v>
      </c>
      <c r="H2194" s="86" t="n">
        <v>7.9</v>
      </c>
      <c r="I2194" s="85" t="n">
        <v>98</v>
      </c>
      <c r="J2194" s="87" t="n">
        <v>311.9</v>
      </c>
      <c r="K2194" s="88" t="n">
        <v>0</v>
      </c>
      <c r="L2194" s="84" t="n"/>
    </row>
    <row r="2195">
      <c r="A2195" s="83" t="n">
        <v>46142</v>
      </c>
      <c r="B2195" s="84" t="inlineStr">
        <is>
          <t>Warehouse A</t>
        </is>
      </c>
      <c r="C2195" s="84" t="inlineStr">
        <is>
          <t>Early</t>
        </is>
      </c>
      <c r="D2195" s="85" t="n">
        <v>223</v>
      </c>
      <c r="E2195" s="85" t="n">
        <v>215</v>
      </c>
      <c r="F2195" s="85" t="n">
        <v>553</v>
      </c>
      <c r="G2195" s="85" t="n">
        <v>544</v>
      </c>
      <c r="H2195" s="86" t="n">
        <v>19.1</v>
      </c>
      <c r="I2195" s="85" t="n">
        <v>207</v>
      </c>
      <c r="J2195" s="87" t="n">
        <v>746.6</v>
      </c>
      <c r="K2195" s="88" t="n">
        <v>0</v>
      </c>
      <c r="L2195" s="84" t="n"/>
    </row>
    <row r="2196">
      <c r="A2196" s="83" t="n">
        <v>46142</v>
      </c>
      <c r="B2196" s="84" t="inlineStr">
        <is>
          <t>Warehouse B</t>
        </is>
      </c>
      <c r="C2196" s="84" t="inlineStr">
        <is>
          <t>Late</t>
        </is>
      </c>
      <c r="D2196" s="85" t="n">
        <v>170</v>
      </c>
      <c r="E2196" s="85" t="n">
        <v>167</v>
      </c>
      <c r="F2196" s="85" t="n">
        <v>463</v>
      </c>
      <c r="G2196" s="85" t="n">
        <v>462</v>
      </c>
      <c r="H2196" s="86" t="n">
        <v>13.2</v>
      </c>
      <c r="I2196" s="85" t="n">
        <v>155</v>
      </c>
      <c r="J2196" s="87" t="n">
        <v>526.3</v>
      </c>
      <c r="K2196" s="88" t="n">
        <v>0</v>
      </c>
      <c r="L2196" s="84" t="n"/>
    </row>
    <row r="2197">
      <c r="A2197" s="83" t="n">
        <v>46142</v>
      </c>
      <c r="B2197" s="84" t="inlineStr">
        <is>
          <t>Production</t>
        </is>
      </c>
      <c r="C2197" s="84" t="inlineStr">
        <is>
          <t>Night</t>
        </is>
      </c>
      <c r="D2197" s="85" t="n">
        <v>99</v>
      </c>
      <c r="E2197" s="85" t="n">
        <v>98</v>
      </c>
      <c r="F2197" s="85" t="n">
        <v>265</v>
      </c>
      <c r="G2197" s="85" t="n">
        <v>261</v>
      </c>
      <c r="H2197" s="86" t="n">
        <v>7.9</v>
      </c>
      <c r="I2197" s="85" t="n">
        <v>98</v>
      </c>
      <c r="J2197" s="87" t="n">
        <v>313.2</v>
      </c>
      <c r="K2197" s="88" t="n">
        <v>0</v>
      </c>
      <c r="L2197" s="84" t="n"/>
    </row>
    <row r="2198">
      <c r="A2198" s="83" t="n">
        <v>46143</v>
      </c>
      <c r="B2198" s="84" t="inlineStr">
        <is>
          <t>Warehouse A</t>
        </is>
      </c>
      <c r="C2198" s="84" t="inlineStr">
        <is>
          <t>Early</t>
        </is>
      </c>
      <c r="D2198" s="85" t="n">
        <v>228</v>
      </c>
      <c r="E2198" s="85" t="n">
        <v>221</v>
      </c>
      <c r="F2198" s="85" t="n">
        <v>581</v>
      </c>
      <c r="G2198" s="85" t="n">
        <v>577</v>
      </c>
      <c r="H2198" s="86" t="n">
        <v>18.2</v>
      </c>
      <c r="I2198" s="85" t="n">
        <v>218</v>
      </c>
      <c r="J2198" s="87" t="n">
        <v>721.5</v>
      </c>
      <c r="K2198" s="88" t="n">
        <v>0</v>
      </c>
      <c r="L2198" s="84" t="n"/>
    </row>
    <row r="2199">
      <c r="A2199" s="83" t="n">
        <v>46143</v>
      </c>
      <c r="B2199" s="84" t="inlineStr">
        <is>
          <t>Warehouse B</t>
        </is>
      </c>
      <c r="C2199" s="84" t="inlineStr">
        <is>
          <t>Late</t>
        </is>
      </c>
      <c r="D2199" s="85" t="n">
        <v>159</v>
      </c>
      <c r="E2199" s="85" t="n">
        <v>158</v>
      </c>
      <c r="F2199" s="85" t="n">
        <v>416</v>
      </c>
      <c r="G2199" s="85" t="n">
        <v>410</v>
      </c>
      <c r="H2199" s="86" t="n">
        <v>13.5</v>
      </c>
      <c r="I2199" s="85" t="n">
        <v>163</v>
      </c>
      <c r="J2199" s="87" t="n">
        <v>528.6</v>
      </c>
      <c r="K2199" s="88" t="n">
        <v>0</v>
      </c>
      <c r="L2199" s="84" t="n"/>
    </row>
    <row r="2200">
      <c r="A2200" s="83" t="n">
        <v>46143</v>
      </c>
      <c r="B2200" s="84" t="inlineStr">
        <is>
          <t>Production</t>
        </is>
      </c>
      <c r="C2200" s="84" t="inlineStr">
        <is>
          <t>Night</t>
        </is>
      </c>
      <c r="D2200" s="85" t="n">
        <v>101</v>
      </c>
      <c r="E2200" s="85" t="n">
        <v>97</v>
      </c>
      <c r="F2200" s="85" t="n">
        <v>282</v>
      </c>
      <c r="G2200" s="85" t="n">
        <v>279</v>
      </c>
      <c r="H2200" s="86" t="n">
        <v>8.1</v>
      </c>
      <c r="I2200" s="85" t="n">
        <v>103</v>
      </c>
      <c r="J2200" s="87" t="n">
        <v>320.8</v>
      </c>
      <c r="K2200" s="88" t="n">
        <v>0</v>
      </c>
      <c r="L2200" s="84" t="n"/>
    </row>
    <row r="2201">
      <c r="A2201" s="83" t="n">
        <v>46144</v>
      </c>
      <c r="B2201" s="84" t="inlineStr">
        <is>
          <t>Warehouse A</t>
        </is>
      </c>
      <c r="C2201" s="84" t="inlineStr">
        <is>
          <t>Early</t>
        </is>
      </c>
      <c r="D2201" s="85" t="n">
        <v>156</v>
      </c>
      <c r="E2201" s="85" t="n">
        <v>155</v>
      </c>
      <c r="F2201" s="85" t="n">
        <v>400</v>
      </c>
      <c r="G2201" s="85" t="n">
        <v>394</v>
      </c>
      <c r="H2201" s="86" t="n">
        <v>12.2</v>
      </c>
      <c r="I2201" s="85" t="n">
        <v>151</v>
      </c>
      <c r="J2201" s="87" t="n">
        <v>485.7</v>
      </c>
      <c r="K2201" s="88" t="n">
        <v>0</v>
      </c>
      <c r="L2201" s="84" t="n"/>
    </row>
    <row r="2202">
      <c r="A2202" s="83" t="n">
        <v>46144</v>
      </c>
      <c r="B2202" s="84" t="inlineStr">
        <is>
          <t>Warehouse B</t>
        </is>
      </c>
      <c r="C2202" s="84" t="inlineStr">
        <is>
          <t>Late</t>
        </is>
      </c>
      <c r="D2202" s="85" t="n">
        <v>107</v>
      </c>
      <c r="E2202" s="85" t="n">
        <v>106</v>
      </c>
      <c r="F2202" s="85" t="n">
        <v>284</v>
      </c>
      <c r="G2202" s="85" t="n">
        <v>284</v>
      </c>
      <c r="H2202" s="86" t="n">
        <v>8.9</v>
      </c>
      <c r="I2202" s="85" t="n">
        <v>113</v>
      </c>
      <c r="J2202" s="87" t="n">
        <v>349.9</v>
      </c>
      <c r="K2202" s="88" t="n">
        <v>0</v>
      </c>
      <c r="L2202" s="84" t="n"/>
    </row>
    <row r="2203">
      <c r="A2203" s="83" t="n">
        <v>46144</v>
      </c>
      <c r="B2203" s="84" t="inlineStr">
        <is>
          <t>Production</t>
        </is>
      </c>
      <c r="C2203" s="84" t="inlineStr">
        <is>
          <t>Night</t>
        </is>
      </c>
      <c r="D2203" s="85" t="n">
        <v>74</v>
      </c>
      <c r="E2203" s="85" t="n">
        <v>73</v>
      </c>
      <c r="F2203" s="85" t="n">
        <v>205</v>
      </c>
      <c r="G2203" s="85" t="n">
        <v>202</v>
      </c>
      <c r="H2203" s="86" t="n">
        <v>5.8</v>
      </c>
      <c r="I2203" s="85" t="n">
        <v>71</v>
      </c>
      <c r="J2203" s="87" t="n">
        <v>230.8</v>
      </c>
      <c r="K2203" s="88" t="n">
        <v>0</v>
      </c>
      <c r="L2203" s="84" t="n"/>
    </row>
    <row r="2204">
      <c r="A2204" s="83" t="n">
        <v>46146</v>
      </c>
      <c r="B2204" s="84" t="inlineStr">
        <is>
          <t>Warehouse A</t>
        </is>
      </c>
      <c r="C2204" s="84" t="inlineStr">
        <is>
          <t>Early</t>
        </is>
      </c>
      <c r="D2204" s="85" t="n">
        <v>219</v>
      </c>
      <c r="E2204" s="85" t="n">
        <v>208</v>
      </c>
      <c r="F2204" s="85" t="n">
        <v>600</v>
      </c>
      <c r="G2204" s="85" t="n">
        <v>591</v>
      </c>
      <c r="H2204" s="86" t="n">
        <v>18</v>
      </c>
      <c r="I2204" s="85" t="n">
        <v>226</v>
      </c>
      <c r="J2204" s="87" t="n">
        <v>709.35</v>
      </c>
      <c r="K2204" s="88" t="n">
        <v>0</v>
      </c>
      <c r="L2204" s="84" t="n"/>
    </row>
    <row r="2205">
      <c r="A2205" s="83" t="n">
        <v>46146</v>
      </c>
      <c r="B2205" s="84" t="inlineStr">
        <is>
          <t>Warehouse B</t>
        </is>
      </c>
      <c r="C2205" s="84" t="inlineStr">
        <is>
          <t>Late</t>
        </is>
      </c>
      <c r="D2205" s="85" t="n">
        <v>179</v>
      </c>
      <c r="E2205" s="85" t="n">
        <v>175</v>
      </c>
      <c r="F2205" s="85" t="n">
        <v>489</v>
      </c>
      <c r="G2205" s="85" t="n">
        <v>482</v>
      </c>
      <c r="H2205" s="86" t="n">
        <v>14.1</v>
      </c>
      <c r="I2205" s="85" t="n">
        <v>170</v>
      </c>
      <c r="J2205" s="87" t="n">
        <v>560.5</v>
      </c>
      <c r="K2205" s="88" t="n">
        <v>0</v>
      </c>
      <c r="L2205" s="84" t="n"/>
    </row>
    <row r="2206">
      <c r="A2206" s="83" t="n">
        <v>46146</v>
      </c>
      <c r="B2206" s="84" t="inlineStr">
        <is>
          <t>Production</t>
        </is>
      </c>
      <c r="C2206" s="84" t="inlineStr">
        <is>
          <t>Night</t>
        </is>
      </c>
      <c r="D2206" s="85" t="n">
        <v>108</v>
      </c>
      <c r="E2206" s="85" t="n">
        <v>102</v>
      </c>
      <c r="F2206" s="85" t="n">
        <v>270</v>
      </c>
      <c r="G2206" s="85" t="n">
        <v>267</v>
      </c>
      <c r="H2206" s="86" t="n">
        <v>8.9</v>
      </c>
      <c r="I2206" s="85" t="n">
        <v>107</v>
      </c>
      <c r="J2206" s="87" t="n">
        <v>350.55</v>
      </c>
      <c r="K2206" s="88" t="n">
        <v>0</v>
      </c>
      <c r="L2206" s="84" t="n"/>
    </row>
    <row r="2207">
      <c r="A2207" s="83" t="n">
        <v>46147</v>
      </c>
      <c r="B2207" s="84" t="inlineStr">
        <is>
          <t>Warehouse A</t>
        </is>
      </c>
      <c r="C2207" s="84" t="inlineStr">
        <is>
          <t>Early</t>
        </is>
      </c>
      <c r="D2207" s="85" t="n">
        <v>226</v>
      </c>
      <c r="E2207" s="85" t="n">
        <v>217</v>
      </c>
      <c r="F2207" s="85" t="n">
        <v>587</v>
      </c>
      <c r="G2207" s="85" t="n">
        <v>577</v>
      </c>
      <c r="H2207" s="86" t="n">
        <v>19.2</v>
      </c>
      <c r="I2207" s="85" t="n">
        <v>216</v>
      </c>
      <c r="J2207" s="87" t="n">
        <v>751.7</v>
      </c>
      <c r="K2207" s="88" t="n">
        <v>0</v>
      </c>
      <c r="L2207" s="84" t="n"/>
    </row>
    <row r="2208">
      <c r="A2208" s="83" t="n">
        <v>46147</v>
      </c>
      <c r="B2208" s="84" t="inlineStr">
        <is>
          <t>Warehouse B</t>
        </is>
      </c>
      <c r="C2208" s="84" t="inlineStr">
        <is>
          <t>Late</t>
        </is>
      </c>
      <c r="D2208" s="85" t="n">
        <v>158</v>
      </c>
      <c r="E2208" s="85" t="n">
        <v>157</v>
      </c>
      <c r="F2208" s="85" t="n">
        <v>431</v>
      </c>
      <c r="G2208" s="85" t="n">
        <v>426</v>
      </c>
      <c r="H2208" s="86" t="n">
        <v>13.6</v>
      </c>
      <c r="I2208" s="85" t="n">
        <v>162</v>
      </c>
      <c r="J2208" s="87" t="n">
        <v>531.1</v>
      </c>
      <c r="K2208" s="88" t="n">
        <v>0</v>
      </c>
      <c r="L2208" s="84" t="n"/>
    </row>
    <row r="2209">
      <c r="A2209" s="83" t="n">
        <v>46147</v>
      </c>
      <c r="B2209" s="84" t="inlineStr">
        <is>
          <t>Production</t>
        </is>
      </c>
      <c r="C2209" s="84" t="inlineStr">
        <is>
          <t>Night</t>
        </is>
      </c>
      <c r="D2209" s="85" t="n">
        <v>100</v>
      </c>
      <c r="E2209" s="85" t="n">
        <v>97</v>
      </c>
      <c r="F2209" s="85" t="n">
        <v>266</v>
      </c>
      <c r="G2209" s="85" t="n">
        <v>263</v>
      </c>
      <c r="H2209" s="86" t="n">
        <v>8.4</v>
      </c>
      <c r="I2209" s="85" t="n">
        <v>102</v>
      </c>
      <c r="J2209" s="87" t="n">
        <v>329.6</v>
      </c>
      <c r="K2209" s="88" t="n">
        <v>0</v>
      </c>
      <c r="L2209" s="84" t="n"/>
    </row>
    <row r="2210">
      <c r="A2210" s="83" t="n">
        <v>46148</v>
      </c>
      <c r="B2210" s="84" t="inlineStr">
        <is>
          <t>Warehouse A</t>
        </is>
      </c>
      <c r="C2210" s="84" t="inlineStr">
        <is>
          <t>Early</t>
        </is>
      </c>
      <c r="D2210" s="85" t="n">
        <v>226</v>
      </c>
      <c r="E2210" s="85" t="n">
        <v>220</v>
      </c>
      <c r="F2210" s="85" t="n">
        <v>614</v>
      </c>
      <c r="G2210" s="85" t="n">
        <v>608</v>
      </c>
      <c r="H2210" s="86" t="n">
        <v>18.8</v>
      </c>
      <c r="I2210" s="85" t="n">
        <v>209</v>
      </c>
      <c r="J2210" s="87" t="n">
        <v>739.1</v>
      </c>
      <c r="K2210" s="88" t="n">
        <v>0</v>
      </c>
      <c r="L2210" s="84" t="n"/>
    </row>
    <row r="2211">
      <c r="A2211" s="83" t="n">
        <v>46148</v>
      </c>
      <c r="B2211" s="84" t="inlineStr">
        <is>
          <t>Warehouse B</t>
        </is>
      </c>
      <c r="C2211" s="84" t="inlineStr">
        <is>
          <t>Late</t>
        </is>
      </c>
      <c r="D2211" s="85" t="n">
        <v>146</v>
      </c>
      <c r="E2211" s="85" t="n">
        <v>145</v>
      </c>
      <c r="F2211" s="85" t="n">
        <v>365</v>
      </c>
      <c r="G2211" s="85" t="n">
        <v>364</v>
      </c>
      <c r="H2211" s="86" t="n">
        <v>12.3</v>
      </c>
      <c r="I2211" s="85" t="n">
        <v>157</v>
      </c>
      <c r="J2211" s="87" t="n">
        <v>482.35</v>
      </c>
      <c r="K2211" s="88" t="n">
        <v>0</v>
      </c>
      <c r="L2211" s="84" t="n"/>
    </row>
    <row r="2212">
      <c r="A2212" s="83" t="n">
        <v>46148</v>
      </c>
      <c r="B2212" s="84" t="inlineStr">
        <is>
          <t>Production</t>
        </is>
      </c>
      <c r="C2212" s="84" t="inlineStr">
        <is>
          <t>Night</t>
        </is>
      </c>
      <c r="D2212" s="85" t="n">
        <v>100</v>
      </c>
      <c r="E2212" s="85" t="n">
        <v>100</v>
      </c>
      <c r="F2212" s="85" t="n">
        <v>241</v>
      </c>
      <c r="G2212" s="85" t="n">
        <v>240</v>
      </c>
      <c r="H2212" s="86" t="n">
        <v>8.9</v>
      </c>
      <c r="I2212" s="85" t="n">
        <v>99</v>
      </c>
      <c r="J2212" s="87" t="n">
        <v>345.35</v>
      </c>
      <c r="K2212" s="88" t="n">
        <v>0</v>
      </c>
      <c r="L2212" s="84" t="n"/>
    </row>
    <row r="2213">
      <c r="A2213" s="83" t="n">
        <v>46149</v>
      </c>
      <c r="B2213" s="84" t="inlineStr">
        <is>
          <t>Warehouse A</t>
        </is>
      </c>
      <c r="C2213" s="84" t="inlineStr">
        <is>
          <t>Early</t>
        </is>
      </c>
      <c r="D2213" s="85" t="n">
        <v>196</v>
      </c>
      <c r="E2213" s="85" t="n">
        <v>191</v>
      </c>
      <c r="F2213" s="85" t="n">
        <v>490</v>
      </c>
      <c r="G2213" s="85" t="n">
        <v>485</v>
      </c>
      <c r="H2213" s="86" t="n">
        <v>15.4</v>
      </c>
      <c r="I2213" s="85" t="n">
        <v>209</v>
      </c>
      <c r="J2213" s="87" t="n">
        <v>612.5</v>
      </c>
      <c r="K2213" s="88" t="n">
        <v>0</v>
      </c>
      <c r="L2213" s="84" t="n"/>
    </row>
    <row r="2214">
      <c r="A2214" s="83" t="n">
        <v>46149</v>
      </c>
      <c r="B2214" s="84" t="inlineStr">
        <is>
          <t>Warehouse B</t>
        </is>
      </c>
      <c r="C2214" s="84" t="inlineStr">
        <is>
          <t>Late</t>
        </is>
      </c>
      <c r="D2214" s="85" t="n">
        <v>153</v>
      </c>
      <c r="E2214" s="85" t="n">
        <v>145</v>
      </c>
      <c r="F2214" s="85" t="n">
        <v>386</v>
      </c>
      <c r="G2214" s="85" t="n">
        <v>384</v>
      </c>
      <c r="H2214" s="86" t="n">
        <v>12.9</v>
      </c>
      <c r="I2214" s="85" t="n">
        <v>157</v>
      </c>
      <c r="J2214" s="87" t="n">
        <v>505.8</v>
      </c>
      <c r="K2214" s="88" t="n">
        <v>0</v>
      </c>
      <c r="L2214" s="84" t="n"/>
    </row>
    <row r="2215">
      <c r="A2215" s="83" t="n">
        <v>46149</v>
      </c>
      <c r="B2215" s="84" t="inlineStr">
        <is>
          <t>Production</t>
        </is>
      </c>
      <c r="C2215" s="84" t="inlineStr">
        <is>
          <t>Night</t>
        </is>
      </c>
      <c r="D2215" s="85" t="n">
        <v>97</v>
      </c>
      <c r="E2215" s="85" t="n">
        <v>93</v>
      </c>
      <c r="F2215" s="85" t="n">
        <v>257</v>
      </c>
      <c r="G2215" s="85" t="n">
        <v>254</v>
      </c>
      <c r="H2215" s="86" t="n">
        <v>8.6</v>
      </c>
      <c r="I2215" s="85" t="n">
        <v>99</v>
      </c>
      <c r="J2215" s="87" t="n">
        <v>333.95</v>
      </c>
      <c r="K2215" s="88" t="n">
        <v>0</v>
      </c>
      <c r="L2215" s="84" t="n"/>
    </row>
    <row r="2216">
      <c r="A2216" s="83" t="n">
        <v>46150</v>
      </c>
      <c r="B2216" s="84" t="inlineStr">
        <is>
          <t>Warehouse A</t>
        </is>
      </c>
      <c r="C2216" s="84" t="inlineStr">
        <is>
          <t>Early</t>
        </is>
      </c>
      <c r="D2216" s="85" t="n">
        <v>197</v>
      </c>
      <c r="E2216" s="85" t="n">
        <v>191</v>
      </c>
      <c r="F2216" s="85" t="n">
        <v>528</v>
      </c>
      <c r="G2216" s="85" t="n">
        <v>524</v>
      </c>
      <c r="H2216" s="86" t="n">
        <v>15.6</v>
      </c>
      <c r="I2216" s="85" t="n">
        <v>218</v>
      </c>
      <c r="J2216" s="87" t="n">
        <v>619.45</v>
      </c>
      <c r="K2216" s="88" t="n">
        <v>0</v>
      </c>
      <c r="L2216" s="84" t="n"/>
    </row>
    <row r="2217">
      <c r="A2217" s="83" t="n">
        <v>46150</v>
      </c>
      <c r="B2217" s="84" t="inlineStr">
        <is>
          <t>Warehouse B</t>
        </is>
      </c>
      <c r="C2217" s="84" t="inlineStr">
        <is>
          <t>Late</t>
        </is>
      </c>
      <c r="D2217" s="85" t="n">
        <v>165</v>
      </c>
      <c r="E2217" s="85" t="n">
        <v>164</v>
      </c>
      <c r="F2217" s="85" t="n">
        <v>437</v>
      </c>
      <c r="G2217" s="85" t="n">
        <v>435</v>
      </c>
      <c r="H2217" s="86" t="n">
        <v>14</v>
      </c>
      <c r="I2217" s="85" t="n">
        <v>163</v>
      </c>
      <c r="J2217" s="87" t="n">
        <v>548.25</v>
      </c>
      <c r="K2217" s="88" t="n">
        <v>0</v>
      </c>
      <c r="L2217" s="84" t="n"/>
    </row>
    <row r="2218">
      <c r="A2218" s="83" t="n">
        <v>46150</v>
      </c>
      <c r="B2218" s="84" t="inlineStr">
        <is>
          <t>Production</t>
        </is>
      </c>
      <c r="C2218" s="84" t="inlineStr">
        <is>
          <t>Night</t>
        </is>
      </c>
      <c r="D2218" s="85" t="n">
        <v>103</v>
      </c>
      <c r="E2218" s="85" t="n">
        <v>101</v>
      </c>
      <c r="F2218" s="85" t="n">
        <v>267</v>
      </c>
      <c r="G2218" s="85" t="n">
        <v>265</v>
      </c>
      <c r="H2218" s="86" t="n">
        <v>8.1</v>
      </c>
      <c r="I2218" s="85" t="n">
        <v>103</v>
      </c>
      <c r="J2218" s="87" t="n">
        <v>322.1</v>
      </c>
      <c r="K2218" s="88" t="n">
        <v>0</v>
      </c>
      <c r="L2218" s="84" t="n"/>
    </row>
    <row r="2219">
      <c r="A2219" s="83" t="n">
        <v>46151</v>
      </c>
      <c r="B2219" s="84" t="inlineStr">
        <is>
          <t>Warehouse A</t>
        </is>
      </c>
      <c r="C2219" s="84" t="inlineStr">
        <is>
          <t>Early</t>
        </is>
      </c>
      <c r="D2219" s="85" t="n">
        <v>152</v>
      </c>
      <c r="E2219" s="85" t="n">
        <v>151</v>
      </c>
      <c r="F2219" s="85" t="n">
        <v>408</v>
      </c>
      <c r="G2219" s="85" t="n">
        <v>406</v>
      </c>
      <c r="H2219" s="86" t="n">
        <v>11.9</v>
      </c>
      <c r="I2219" s="85" t="n">
        <v>151</v>
      </c>
      <c r="J2219" s="87" t="n">
        <v>473.65</v>
      </c>
      <c r="K2219" s="88" t="n">
        <v>0</v>
      </c>
      <c r="L2219" s="84" t="n"/>
    </row>
    <row r="2220">
      <c r="A2220" s="83" t="n">
        <v>46151</v>
      </c>
      <c r="B2220" s="84" t="inlineStr">
        <is>
          <t>Warehouse B</t>
        </is>
      </c>
      <c r="C2220" s="84" t="inlineStr">
        <is>
          <t>Late</t>
        </is>
      </c>
      <c r="D2220" s="85" t="n">
        <v>119</v>
      </c>
      <c r="E2220" s="85" t="n">
        <v>116</v>
      </c>
      <c r="F2220" s="85" t="n">
        <v>287</v>
      </c>
      <c r="G2220" s="85" t="n">
        <v>287</v>
      </c>
      <c r="H2220" s="86" t="n">
        <v>10.1</v>
      </c>
      <c r="I2220" s="85" t="n">
        <v>113</v>
      </c>
      <c r="J2220" s="87" t="n">
        <v>395.5</v>
      </c>
      <c r="K2220" s="88" t="n">
        <v>0</v>
      </c>
      <c r="L2220" s="84" t="n"/>
    </row>
    <row r="2221">
      <c r="A2221" s="83" t="n">
        <v>46151</v>
      </c>
      <c r="B2221" s="84" t="inlineStr">
        <is>
          <t>Production</t>
        </is>
      </c>
      <c r="C2221" s="84" t="inlineStr">
        <is>
          <t>Night</t>
        </is>
      </c>
      <c r="D2221" s="85" t="n">
        <v>76</v>
      </c>
      <c r="E2221" s="85" t="n">
        <v>74</v>
      </c>
      <c r="F2221" s="85" t="n">
        <v>183</v>
      </c>
      <c r="G2221" s="85" t="n">
        <v>182</v>
      </c>
      <c r="H2221" s="86" t="n">
        <v>6.6</v>
      </c>
      <c r="I2221" s="85" t="n">
        <v>71</v>
      </c>
      <c r="J2221" s="87" t="n">
        <v>257.3</v>
      </c>
      <c r="K2221" s="88" t="n">
        <v>0</v>
      </c>
      <c r="L2221" s="84" t="n"/>
    </row>
    <row r="2222">
      <c r="A2222" s="83" t="n">
        <v>46153</v>
      </c>
      <c r="B2222" s="84" t="inlineStr">
        <is>
          <t>Warehouse A</t>
        </is>
      </c>
      <c r="C2222" s="84" t="inlineStr">
        <is>
          <t>Early</t>
        </is>
      </c>
      <c r="D2222" s="85" t="n">
        <v>239</v>
      </c>
      <c r="E2222" s="85" t="n">
        <v>236</v>
      </c>
      <c r="F2222" s="85" t="n">
        <v>622</v>
      </c>
      <c r="G2222" s="85" t="n">
        <v>615</v>
      </c>
      <c r="H2222" s="86" t="n">
        <v>19.9</v>
      </c>
      <c r="I2222" s="85" t="n">
        <v>226</v>
      </c>
      <c r="J2222" s="87" t="n">
        <v>782.2</v>
      </c>
      <c r="K2222" s="88" t="n">
        <v>0</v>
      </c>
      <c r="L2222" s="84" t="n"/>
    </row>
    <row r="2223">
      <c r="A2223" s="83" t="n">
        <v>46153</v>
      </c>
      <c r="B2223" s="84" t="inlineStr">
        <is>
          <t>Warehouse B</t>
        </is>
      </c>
      <c r="C2223" s="84" t="inlineStr">
        <is>
          <t>Late</t>
        </is>
      </c>
      <c r="D2223" s="85" t="n">
        <v>166</v>
      </c>
      <c r="E2223" s="85" t="n">
        <v>165</v>
      </c>
      <c r="F2223" s="85" t="n">
        <v>402</v>
      </c>
      <c r="G2223" s="85" t="n">
        <v>397</v>
      </c>
      <c r="H2223" s="86" t="n">
        <v>13.6</v>
      </c>
      <c r="I2223" s="85" t="n">
        <v>170</v>
      </c>
      <c r="J2223" s="87" t="n">
        <v>536.3</v>
      </c>
      <c r="K2223" s="88" t="n">
        <v>0</v>
      </c>
      <c r="L2223" s="84" t="n"/>
    </row>
    <row r="2224">
      <c r="A2224" s="83" t="n">
        <v>46153</v>
      </c>
      <c r="B2224" s="84" t="inlineStr">
        <is>
          <t>Production</t>
        </is>
      </c>
      <c r="C2224" s="84" t="inlineStr">
        <is>
          <t>Night</t>
        </is>
      </c>
      <c r="D2224" s="85" t="n">
        <v>107</v>
      </c>
      <c r="E2224" s="85" t="n">
        <v>105</v>
      </c>
      <c r="F2224" s="85" t="n">
        <v>264</v>
      </c>
      <c r="G2224" s="85" t="n">
        <v>261</v>
      </c>
      <c r="H2224" s="86" t="n">
        <v>9.1</v>
      </c>
      <c r="I2224" s="85" t="n">
        <v>107</v>
      </c>
      <c r="J2224" s="87" t="n">
        <v>356.2</v>
      </c>
      <c r="K2224" s="88" t="n">
        <v>0</v>
      </c>
      <c r="L2224" s="84" t="n"/>
    </row>
    <row r="2225">
      <c r="A2225" s="83" t="n">
        <v>46154</v>
      </c>
      <c r="B2225" s="84" t="inlineStr">
        <is>
          <t>Warehouse A</t>
        </is>
      </c>
      <c r="C2225" s="84" t="inlineStr">
        <is>
          <t>Early</t>
        </is>
      </c>
      <c r="D2225" s="85" t="n">
        <v>199</v>
      </c>
      <c r="E2225" s="85" t="n">
        <v>197</v>
      </c>
      <c r="F2225" s="85" t="n">
        <v>493</v>
      </c>
      <c r="G2225" s="85" t="n">
        <v>492</v>
      </c>
      <c r="H2225" s="86" t="n">
        <v>16.5</v>
      </c>
      <c r="I2225" s="85" t="n">
        <v>216</v>
      </c>
      <c r="J2225" s="87" t="n">
        <v>649.1</v>
      </c>
      <c r="K2225" s="88" t="n">
        <v>1</v>
      </c>
      <c r="L2225" s="84" t="n"/>
    </row>
    <row r="2226">
      <c r="A2226" s="83" t="n">
        <v>46154</v>
      </c>
      <c r="B2226" s="84" t="inlineStr">
        <is>
          <t>Warehouse B</t>
        </is>
      </c>
      <c r="C2226" s="84" t="inlineStr">
        <is>
          <t>Late</t>
        </is>
      </c>
      <c r="D2226" s="85" t="n">
        <v>171</v>
      </c>
      <c r="E2226" s="85" t="n">
        <v>168</v>
      </c>
      <c r="F2226" s="85" t="n">
        <v>463</v>
      </c>
      <c r="G2226" s="85" t="n">
        <v>454</v>
      </c>
      <c r="H2226" s="86" t="n">
        <v>15.1</v>
      </c>
      <c r="I2226" s="85" t="n">
        <v>162</v>
      </c>
      <c r="J2226" s="87" t="n">
        <v>586.8</v>
      </c>
      <c r="K2226" s="88" t="n">
        <v>0</v>
      </c>
      <c r="L2226" s="84" t="n"/>
    </row>
    <row r="2227">
      <c r="A2227" s="83" t="n">
        <v>46154</v>
      </c>
      <c r="B2227" s="84" t="inlineStr">
        <is>
          <t>Production</t>
        </is>
      </c>
      <c r="C2227" s="84" t="inlineStr">
        <is>
          <t>Night</t>
        </is>
      </c>
      <c r="D2227" s="85" t="n">
        <v>99</v>
      </c>
      <c r="E2227" s="85" t="n">
        <v>95</v>
      </c>
      <c r="F2227" s="85" t="n">
        <v>247</v>
      </c>
      <c r="G2227" s="85" t="n">
        <v>243</v>
      </c>
      <c r="H2227" s="86" t="n">
        <v>8.300000000000001</v>
      </c>
      <c r="I2227" s="85" t="n">
        <v>102</v>
      </c>
      <c r="J2227" s="87" t="n">
        <v>325.8</v>
      </c>
      <c r="K2227" s="88" t="n">
        <v>0</v>
      </c>
      <c r="L2227" s="84" t="n"/>
    </row>
    <row r="2228">
      <c r="A2228" s="83" t="n">
        <v>46155</v>
      </c>
      <c r="B2228" s="84" t="inlineStr">
        <is>
          <t>Warehouse A</t>
        </is>
      </c>
      <c r="C2228" s="84" t="inlineStr">
        <is>
          <t>Early</t>
        </is>
      </c>
      <c r="D2228" s="85" t="n">
        <v>227</v>
      </c>
      <c r="E2228" s="85" t="n">
        <v>222</v>
      </c>
      <c r="F2228" s="85" t="n">
        <v>612</v>
      </c>
      <c r="G2228" s="85" t="n">
        <v>607</v>
      </c>
      <c r="H2228" s="86" t="n">
        <v>17.8</v>
      </c>
      <c r="I2228" s="85" t="n">
        <v>210</v>
      </c>
      <c r="J2228" s="87" t="n">
        <v>708.25</v>
      </c>
      <c r="K2228" s="88" t="n">
        <v>0</v>
      </c>
      <c r="L2228" s="84" t="n"/>
    </row>
    <row r="2229">
      <c r="A2229" s="83" t="n">
        <v>46155</v>
      </c>
      <c r="B2229" s="84" t="inlineStr">
        <is>
          <t>Warehouse B</t>
        </is>
      </c>
      <c r="C2229" s="84" t="inlineStr">
        <is>
          <t>Late</t>
        </is>
      </c>
      <c r="D2229" s="85" t="n">
        <v>155</v>
      </c>
      <c r="E2229" s="85" t="n">
        <v>148</v>
      </c>
      <c r="F2229" s="85" t="n">
        <v>373</v>
      </c>
      <c r="G2229" s="85" t="n">
        <v>372</v>
      </c>
      <c r="H2229" s="86" t="n">
        <v>12.8</v>
      </c>
      <c r="I2229" s="85" t="n">
        <v>157</v>
      </c>
      <c r="J2229" s="87" t="n">
        <v>503.95</v>
      </c>
      <c r="K2229" s="88" t="n">
        <v>0</v>
      </c>
      <c r="L2229" s="84" t="n"/>
    </row>
    <row r="2230">
      <c r="A2230" s="83" t="n">
        <v>46155</v>
      </c>
      <c r="B2230" s="84" t="inlineStr">
        <is>
          <t>Production</t>
        </is>
      </c>
      <c r="C2230" s="84" t="inlineStr">
        <is>
          <t>Night</t>
        </is>
      </c>
      <c r="D2230" s="85" t="n">
        <v>102</v>
      </c>
      <c r="E2230" s="85" t="n">
        <v>101</v>
      </c>
      <c r="F2230" s="85" t="n">
        <v>256</v>
      </c>
      <c r="G2230" s="85" t="n">
        <v>255</v>
      </c>
      <c r="H2230" s="86" t="n">
        <v>8.4</v>
      </c>
      <c r="I2230" s="85" t="n">
        <v>99</v>
      </c>
      <c r="J2230" s="87" t="n">
        <v>330.9</v>
      </c>
      <c r="K2230" s="88" t="n">
        <v>0</v>
      </c>
      <c r="L2230" s="84" t="n"/>
    </row>
    <row r="2231">
      <c r="A2231" s="83" t="n">
        <v>46156</v>
      </c>
      <c r="B2231" s="84" t="inlineStr">
        <is>
          <t>Warehouse A</t>
        </is>
      </c>
      <c r="C2231" s="84" t="inlineStr">
        <is>
          <t>Early</t>
        </is>
      </c>
      <c r="D2231" s="85" t="n">
        <v>191</v>
      </c>
      <c r="E2231" s="85" t="n">
        <v>185</v>
      </c>
      <c r="F2231" s="85" t="n">
        <v>486</v>
      </c>
      <c r="G2231" s="85" t="n">
        <v>486</v>
      </c>
      <c r="H2231" s="86" t="n">
        <v>16.1</v>
      </c>
      <c r="I2231" s="85" t="n">
        <v>210</v>
      </c>
      <c r="J2231" s="87" t="n">
        <v>631.3</v>
      </c>
      <c r="K2231" s="88" t="n">
        <v>0</v>
      </c>
      <c r="L2231" s="84" t="n"/>
    </row>
    <row r="2232">
      <c r="A2232" s="83" t="n">
        <v>46156</v>
      </c>
      <c r="B2232" s="84" t="inlineStr">
        <is>
          <t>Warehouse B</t>
        </is>
      </c>
      <c r="C2232" s="84" t="inlineStr">
        <is>
          <t>Late</t>
        </is>
      </c>
      <c r="D2232" s="85" t="n">
        <v>170</v>
      </c>
      <c r="E2232" s="85" t="n">
        <v>166</v>
      </c>
      <c r="F2232" s="85" t="n">
        <v>419</v>
      </c>
      <c r="G2232" s="85" t="n">
        <v>414</v>
      </c>
      <c r="H2232" s="86" t="n">
        <v>14</v>
      </c>
      <c r="I2232" s="85" t="n">
        <v>157</v>
      </c>
      <c r="J2232" s="87" t="n">
        <v>551.5</v>
      </c>
      <c r="K2232" s="88" t="n">
        <v>0</v>
      </c>
      <c r="L2232" s="84" t="n"/>
    </row>
    <row r="2233">
      <c r="A2233" s="83" t="n">
        <v>46156</v>
      </c>
      <c r="B2233" s="84" t="inlineStr">
        <is>
          <t>Production</t>
        </is>
      </c>
      <c r="C2233" s="84" t="inlineStr">
        <is>
          <t>Night</t>
        </is>
      </c>
      <c r="D2233" s="85" t="n">
        <v>98</v>
      </c>
      <c r="E2233" s="85" t="n">
        <v>97</v>
      </c>
      <c r="F2233" s="85" t="n">
        <v>246</v>
      </c>
      <c r="G2233" s="85" t="n">
        <v>244</v>
      </c>
      <c r="H2233" s="86" t="n">
        <v>8.6</v>
      </c>
      <c r="I2233" s="85" t="n">
        <v>99</v>
      </c>
      <c r="J2233" s="87" t="n">
        <v>334.6</v>
      </c>
      <c r="K2233" s="88" t="n">
        <v>0</v>
      </c>
      <c r="L2233" s="84" t="n"/>
    </row>
    <row r="2234">
      <c r="A2234" s="83" t="n">
        <v>46157</v>
      </c>
      <c r="B2234" s="84" t="inlineStr">
        <is>
          <t>Warehouse A</t>
        </is>
      </c>
      <c r="C2234" s="84" t="inlineStr">
        <is>
          <t>Early</t>
        </is>
      </c>
      <c r="D2234" s="85" t="n">
        <v>204</v>
      </c>
      <c r="E2234" s="85" t="n">
        <v>194</v>
      </c>
      <c r="F2234" s="85" t="n">
        <v>509</v>
      </c>
      <c r="G2234" s="85" t="n">
        <v>506</v>
      </c>
      <c r="H2234" s="86" t="n">
        <v>17.8</v>
      </c>
      <c r="I2234" s="85" t="n">
        <v>218</v>
      </c>
      <c r="J2234" s="87" t="n">
        <v>693.3</v>
      </c>
      <c r="K2234" s="88" t="n">
        <v>0</v>
      </c>
      <c r="L2234" s="84" t="n"/>
    </row>
    <row r="2235">
      <c r="A2235" s="83" t="n">
        <v>46157</v>
      </c>
      <c r="B2235" s="84" t="inlineStr">
        <is>
          <t>Warehouse B</t>
        </is>
      </c>
      <c r="C2235" s="84" t="inlineStr">
        <is>
          <t>Late</t>
        </is>
      </c>
      <c r="D2235" s="85" t="n">
        <v>170</v>
      </c>
      <c r="E2235" s="85" t="n">
        <v>166</v>
      </c>
      <c r="F2235" s="85" t="n">
        <v>462</v>
      </c>
      <c r="G2235" s="85" t="n">
        <v>458</v>
      </c>
      <c r="H2235" s="86" t="n">
        <v>14.9</v>
      </c>
      <c r="I2235" s="85" t="n">
        <v>164</v>
      </c>
      <c r="J2235" s="87" t="n">
        <v>579.85</v>
      </c>
      <c r="K2235" s="88" t="n">
        <v>0</v>
      </c>
      <c r="L2235" s="84" t="n"/>
    </row>
    <row r="2236">
      <c r="A2236" s="83" t="n">
        <v>46157</v>
      </c>
      <c r="B2236" s="84" t="inlineStr">
        <is>
          <t>Production</t>
        </is>
      </c>
      <c r="C2236" s="84" t="inlineStr">
        <is>
          <t>Night</t>
        </is>
      </c>
      <c r="D2236" s="85" t="n">
        <v>105</v>
      </c>
      <c r="E2236" s="85" t="n">
        <v>104</v>
      </c>
      <c r="F2236" s="85" t="n">
        <v>258</v>
      </c>
      <c r="G2236" s="85" t="n">
        <v>256</v>
      </c>
      <c r="H2236" s="86" t="n">
        <v>8.300000000000001</v>
      </c>
      <c r="I2236" s="85" t="n">
        <v>103</v>
      </c>
      <c r="J2236" s="87" t="n">
        <v>329.7</v>
      </c>
      <c r="K2236" s="88" t="n">
        <v>0</v>
      </c>
      <c r="L2236" s="84" t="n"/>
    </row>
    <row r="2237">
      <c r="A2237" s="83" t="n">
        <v>46158</v>
      </c>
      <c r="B2237" s="84" t="inlineStr">
        <is>
          <t>Warehouse A</t>
        </is>
      </c>
      <c r="C2237" s="84" t="inlineStr">
        <is>
          <t>Early</t>
        </is>
      </c>
      <c r="D2237" s="85" t="n">
        <v>160</v>
      </c>
      <c r="E2237" s="85" t="n">
        <v>157</v>
      </c>
      <c r="F2237" s="85" t="n">
        <v>415</v>
      </c>
      <c r="G2237" s="85" t="n">
        <v>413</v>
      </c>
      <c r="H2237" s="86" t="n">
        <v>14</v>
      </c>
      <c r="I2237" s="85" t="n">
        <v>151</v>
      </c>
      <c r="J2237" s="87" t="n">
        <v>545</v>
      </c>
      <c r="K2237" s="88" t="n">
        <v>0</v>
      </c>
      <c r="L2237" s="84" t="n"/>
    </row>
    <row r="2238">
      <c r="A2238" s="83" t="n">
        <v>46158</v>
      </c>
      <c r="B2238" s="84" t="inlineStr">
        <is>
          <t>Warehouse B</t>
        </is>
      </c>
      <c r="C2238" s="84" t="inlineStr">
        <is>
          <t>Late</t>
        </is>
      </c>
      <c r="D2238" s="85" t="n">
        <v>116</v>
      </c>
      <c r="E2238" s="85" t="n">
        <v>109</v>
      </c>
      <c r="F2238" s="85" t="n">
        <v>285</v>
      </c>
      <c r="G2238" s="85" t="n">
        <v>282</v>
      </c>
      <c r="H2238" s="86" t="n">
        <v>10.1</v>
      </c>
      <c r="I2238" s="85" t="n">
        <v>113</v>
      </c>
      <c r="J2238" s="87" t="n">
        <v>393.55</v>
      </c>
      <c r="K2238" s="88" t="n">
        <v>0</v>
      </c>
      <c r="L2238" s="84" t="n"/>
    </row>
    <row r="2239">
      <c r="A2239" s="83" t="n">
        <v>46158</v>
      </c>
      <c r="B2239" s="84" t="inlineStr">
        <is>
          <t>Production</t>
        </is>
      </c>
      <c r="C2239" s="84" t="inlineStr">
        <is>
          <t>Night</t>
        </is>
      </c>
      <c r="D2239" s="85" t="n">
        <v>76</v>
      </c>
      <c r="E2239" s="85" t="n">
        <v>75</v>
      </c>
      <c r="F2239" s="85" t="n">
        <v>212</v>
      </c>
      <c r="G2239" s="85" t="n">
        <v>211</v>
      </c>
      <c r="H2239" s="86" t="n">
        <v>6.3</v>
      </c>
      <c r="I2239" s="85" t="n">
        <v>71</v>
      </c>
      <c r="J2239" s="87" t="n">
        <v>247.85</v>
      </c>
      <c r="K2239" s="88" t="n">
        <v>0</v>
      </c>
      <c r="L2239" s="84" t="n"/>
    </row>
    <row r="2240">
      <c r="A2240" s="83" t="n">
        <v>46160</v>
      </c>
      <c r="B2240" s="84" t="inlineStr">
        <is>
          <t>Warehouse A</t>
        </is>
      </c>
      <c r="C2240" s="84" t="inlineStr">
        <is>
          <t>Early</t>
        </is>
      </c>
      <c r="D2240" s="85" t="n">
        <v>238</v>
      </c>
      <c r="E2240" s="85" t="n">
        <v>233</v>
      </c>
      <c r="F2240" s="85" t="n">
        <v>593</v>
      </c>
      <c r="G2240" s="85" t="n">
        <v>585</v>
      </c>
      <c r="H2240" s="86" t="n">
        <v>20.4</v>
      </c>
      <c r="I2240" s="85" t="n">
        <v>227</v>
      </c>
      <c r="J2240" s="87" t="n">
        <v>797.3</v>
      </c>
      <c r="K2240" s="88" t="n">
        <v>0</v>
      </c>
      <c r="L2240" s="84" t="n"/>
    </row>
    <row r="2241">
      <c r="A2241" s="83" t="n">
        <v>46160</v>
      </c>
      <c r="B2241" s="84" t="inlineStr">
        <is>
          <t>Warehouse B</t>
        </is>
      </c>
      <c r="C2241" s="84" t="inlineStr">
        <is>
          <t>Late</t>
        </is>
      </c>
      <c r="D2241" s="85" t="n">
        <v>168</v>
      </c>
      <c r="E2241" s="85" t="n">
        <v>167</v>
      </c>
      <c r="F2241" s="85" t="n">
        <v>405</v>
      </c>
      <c r="G2241" s="85" t="n">
        <v>399</v>
      </c>
      <c r="H2241" s="86" t="n">
        <v>13.6</v>
      </c>
      <c r="I2241" s="85" t="n">
        <v>170</v>
      </c>
      <c r="J2241" s="87" t="n">
        <v>537.6</v>
      </c>
      <c r="K2241" s="88" t="n">
        <v>0</v>
      </c>
      <c r="L2241" s="84" t="n"/>
    </row>
    <row r="2242">
      <c r="A2242" s="83" t="n">
        <v>46160</v>
      </c>
      <c r="B2242" s="84" t="inlineStr">
        <is>
          <t>Production</t>
        </is>
      </c>
      <c r="C2242" s="84" t="inlineStr">
        <is>
          <t>Night</t>
        </is>
      </c>
      <c r="D2242" s="85" t="n">
        <v>105</v>
      </c>
      <c r="E2242" s="85" t="n">
        <v>99</v>
      </c>
      <c r="F2242" s="85" t="n">
        <v>283</v>
      </c>
      <c r="G2242" s="85" t="n">
        <v>279</v>
      </c>
      <c r="H2242" s="86" t="n">
        <v>9.199999999999999</v>
      </c>
      <c r="I2242" s="85" t="n">
        <v>107</v>
      </c>
      <c r="J2242" s="87" t="n">
        <v>358.05</v>
      </c>
      <c r="K2242" s="88" t="n">
        <v>0</v>
      </c>
      <c r="L2242" s="84" t="n"/>
    </row>
    <row r="2243">
      <c r="A2243" s="83" t="n">
        <v>46161</v>
      </c>
      <c r="B2243" s="84" t="inlineStr">
        <is>
          <t>Warehouse A</t>
        </is>
      </c>
      <c r="C2243" s="84" t="inlineStr">
        <is>
          <t>Early</t>
        </is>
      </c>
      <c r="D2243" s="85" t="n">
        <v>229</v>
      </c>
      <c r="E2243" s="85" t="n">
        <v>227</v>
      </c>
      <c r="F2243" s="85" t="n">
        <v>619</v>
      </c>
      <c r="G2243" s="85" t="n">
        <v>610</v>
      </c>
      <c r="H2243" s="86" t="n">
        <v>19.9</v>
      </c>
      <c r="I2243" s="85" t="n">
        <v>216</v>
      </c>
      <c r="J2243" s="87" t="n">
        <v>775.7</v>
      </c>
      <c r="K2243" s="88" t="n">
        <v>0</v>
      </c>
      <c r="L2243" s="84" t="n"/>
    </row>
    <row r="2244">
      <c r="A2244" s="83" t="n">
        <v>46161</v>
      </c>
      <c r="B2244" s="84" t="inlineStr">
        <is>
          <t>Warehouse B</t>
        </is>
      </c>
      <c r="C2244" s="84" t="inlineStr">
        <is>
          <t>Late</t>
        </is>
      </c>
      <c r="D2244" s="85" t="n">
        <v>155</v>
      </c>
      <c r="E2244" s="85" t="n">
        <v>151</v>
      </c>
      <c r="F2244" s="85" t="n">
        <v>374</v>
      </c>
      <c r="G2244" s="85" t="n">
        <v>369</v>
      </c>
      <c r="H2244" s="86" t="n">
        <v>13.6</v>
      </c>
      <c r="I2244" s="85" t="n">
        <v>162</v>
      </c>
      <c r="J2244" s="87" t="n">
        <v>529.15</v>
      </c>
      <c r="K2244" s="88" t="n">
        <v>0</v>
      </c>
      <c r="L2244" s="84" t="n"/>
    </row>
    <row r="2245">
      <c r="A2245" s="83" t="n">
        <v>46161</v>
      </c>
      <c r="B2245" s="84" t="inlineStr">
        <is>
          <t>Production</t>
        </is>
      </c>
      <c r="C2245" s="84" t="inlineStr">
        <is>
          <t>Night</t>
        </is>
      </c>
      <c r="D2245" s="85" t="n">
        <v>110</v>
      </c>
      <c r="E2245" s="85" t="n">
        <v>109</v>
      </c>
      <c r="F2245" s="85" t="n">
        <v>280</v>
      </c>
      <c r="G2245" s="85" t="n">
        <v>279</v>
      </c>
      <c r="H2245" s="86" t="n">
        <v>9.300000000000001</v>
      </c>
      <c r="I2245" s="85" t="n">
        <v>102</v>
      </c>
      <c r="J2245" s="87" t="n">
        <v>364.45</v>
      </c>
      <c r="K2245" s="88" t="n">
        <v>0</v>
      </c>
      <c r="L2245" s="84" t="n"/>
    </row>
    <row r="2246">
      <c r="A2246" s="83" t="n">
        <v>46162</v>
      </c>
      <c r="B2246" s="84" t="inlineStr">
        <is>
          <t>Warehouse A</t>
        </is>
      </c>
      <c r="C2246" s="84" t="inlineStr">
        <is>
          <t>Early</t>
        </is>
      </c>
      <c r="D2246" s="85" t="n">
        <v>223</v>
      </c>
      <c r="E2246" s="85" t="n">
        <v>220</v>
      </c>
      <c r="F2246" s="85" t="n">
        <v>583</v>
      </c>
      <c r="G2246" s="85" t="n">
        <v>576</v>
      </c>
      <c r="H2246" s="86" t="n">
        <v>18.9</v>
      </c>
      <c r="I2246" s="85" t="n">
        <v>210</v>
      </c>
      <c r="J2246" s="87" t="n">
        <v>740.3</v>
      </c>
      <c r="K2246" s="88" t="n">
        <v>0</v>
      </c>
      <c r="L2246" s="84" t="n"/>
    </row>
    <row r="2247">
      <c r="A2247" s="83" t="n">
        <v>46162</v>
      </c>
      <c r="B2247" s="84" t="inlineStr">
        <is>
          <t>Warehouse B</t>
        </is>
      </c>
      <c r="C2247" s="84" t="inlineStr">
        <is>
          <t>Late</t>
        </is>
      </c>
      <c r="D2247" s="85" t="n">
        <v>171</v>
      </c>
      <c r="E2247" s="85" t="n">
        <v>163</v>
      </c>
      <c r="F2247" s="85" t="n">
        <v>470</v>
      </c>
      <c r="G2247" s="85" t="n">
        <v>465</v>
      </c>
      <c r="H2247" s="86" t="n">
        <v>13.8</v>
      </c>
      <c r="I2247" s="85" t="n">
        <v>157</v>
      </c>
      <c r="J2247" s="87" t="n">
        <v>545.85</v>
      </c>
      <c r="K2247" s="88" t="n">
        <v>0</v>
      </c>
      <c r="L2247" s="84" t="n"/>
    </row>
    <row r="2248">
      <c r="A2248" s="83" t="n">
        <v>46162</v>
      </c>
      <c r="B2248" s="84" t="inlineStr">
        <is>
          <t>Production</t>
        </is>
      </c>
      <c r="C2248" s="84" t="inlineStr">
        <is>
          <t>Night</t>
        </is>
      </c>
      <c r="D2248" s="85" t="n">
        <v>107</v>
      </c>
      <c r="E2248" s="85" t="n">
        <v>102</v>
      </c>
      <c r="F2248" s="85" t="n">
        <v>281</v>
      </c>
      <c r="G2248" s="85" t="n">
        <v>277</v>
      </c>
      <c r="H2248" s="86" t="n">
        <v>8.9</v>
      </c>
      <c r="I2248" s="85" t="n">
        <v>99</v>
      </c>
      <c r="J2248" s="87" t="n">
        <v>349.9</v>
      </c>
      <c r="K2248" s="88" t="n">
        <v>0</v>
      </c>
      <c r="L2248" s="84" t="n"/>
    </row>
    <row r="2249">
      <c r="A2249" s="83" t="n">
        <v>46163</v>
      </c>
      <c r="B2249" s="84" t="inlineStr">
        <is>
          <t>Warehouse A</t>
        </is>
      </c>
      <c r="C2249" s="84" t="inlineStr">
        <is>
          <t>Early</t>
        </is>
      </c>
      <c r="D2249" s="85" t="n">
        <v>209</v>
      </c>
      <c r="E2249" s="85" t="n">
        <v>201</v>
      </c>
      <c r="F2249" s="85" t="n">
        <v>554</v>
      </c>
      <c r="G2249" s="85" t="n">
        <v>552</v>
      </c>
      <c r="H2249" s="86" t="n">
        <v>17.9</v>
      </c>
      <c r="I2249" s="85" t="n">
        <v>210</v>
      </c>
      <c r="J2249" s="87" t="n">
        <v>699.7</v>
      </c>
      <c r="K2249" s="88" t="n">
        <v>0</v>
      </c>
      <c r="L2249" s="84" t="n"/>
    </row>
    <row r="2250">
      <c r="A2250" s="83" t="n">
        <v>46163</v>
      </c>
      <c r="B2250" s="84" t="inlineStr">
        <is>
          <t>Warehouse B</t>
        </is>
      </c>
      <c r="C2250" s="84" t="inlineStr">
        <is>
          <t>Late</t>
        </is>
      </c>
      <c r="D2250" s="85" t="n">
        <v>150</v>
      </c>
      <c r="E2250" s="85" t="n">
        <v>145</v>
      </c>
      <c r="F2250" s="85" t="n">
        <v>379</v>
      </c>
      <c r="G2250" s="85" t="n">
        <v>378</v>
      </c>
      <c r="H2250" s="86" t="n">
        <v>11.8</v>
      </c>
      <c r="I2250" s="85" t="n">
        <v>157</v>
      </c>
      <c r="J2250" s="87" t="n">
        <v>469.2</v>
      </c>
      <c r="K2250" s="88" t="n">
        <v>0</v>
      </c>
      <c r="L2250" s="84" t="n"/>
    </row>
    <row r="2251">
      <c r="A2251" s="83" t="n">
        <v>46163</v>
      </c>
      <c r="B2251" s="84" t="inlineStr">
        <is>
          <t>Production</t>
        </is>
      </c>
      <c r="C2251" s="84" t="inlineStr">
        <is>
          <t>Night</t>
        </is>
      </c>
      <c r="D2251" s="85" t="n">
        <v>100</v>
      </c>
      <c r="E2251" s="85" t="n">
        <v>96</v>
      </c>
      <c r="F2251" s="85" t="n">
        <v>273</v>
      </c>
      <c r="G2251" s="85" t="n">
        <v>271</v>
      </c>
      <c r="H2251" s="86" t="n">
        <v>8.300000000000001</v>
      </c>
      <c r="I2251" s="85" t="n">
        <v>99</v>
      </c>
      <c r="J2251" s="87" t="n">
        <v>326.45</v>
      </c>
      <c r="K2251" s="88" t="n">
        <v>0</v>
      </c>
      <c r="L2251" s="84" t="n"/>
    </row>
    <row r="2252">
      <c r="A2252" s="83" t="n">
        <v>46164</v>
      </c>
      <c r="B2252" s="84" t="inlineStr">
        <is>
          <t>Warehouse A</t>
        </is>
      </c>
      <c r="C2252" s="84" t="inlineStr">
        <is>
          <t>Early</t>
        </is>
      </c>
      <c r="D2252" s="85" t="n">
        <v>208</v>
      </c>
      <c r="E2252" s="85" t="n">
        <v>197</v>
      </c>
      <c r="F2252" s="85" t="n">
        <v>563</v>
      </c>
      <c r="G2252" s="85" t="n">
        <v>560</v>
      </c>
      <c r="H2252" s="86" t="n">
        <v>16.4</v>
      </c>
      <c r="I2252" s="85" t="n">
        <v>218</v>
      </c>
      <c r="J2252" s="87" t="n">
        <v>651.8</v>
      </c>
      <c r="K2252" s="88" t="n">
        <v>0</v>
      </c>
      <c r="L2252" s="84" t="n"/>
    </row>
    <row r="2253">
      <c r="A2253" s="83" t="n">
        <v>46164</v>
      </c>
      <c r="B2253" s="84" t="inlineStr">
        <is>
          <t>Warehouse B</t>
        </is>
      </c>
      <c r="C2253" s="84" t="inlineStr">
        <is>
          <t>Late</t>
        </is>
      </c>
      <c r="D2253" s="85" t="n">
        <v>173</v>
      </c>
      <c r="E2253" s="85" t="n">
        <v>167</v>
      </c>
      <c r="F2253" s="85" t="n">
        <v>440</v>
      </c>
      <c r="G2253" s="85" t="n">
        <v>439</v>
      </c>
      <c r="H2253" s="86" t="n">
        <v>14.3</v>
      </c>
      <c r="I2253" s="85" t="n">
        <v>164</v>
      </c>
      <c r="J2253" s="87" t="n">
        <v>562.9</v>
      </c>
      <c r="K2253" s="88" t="n">
        <v>0</v>
      </c>
      <c r="L2253" s="84" t="n"/>
    </row>
    <row r="2254">
      <c r="A2254" s="83" t="n">
        <v>46164</v>
      </c>
      <c r="B2254" s="84" t="inlineStr">
        <is>
          <t>Production</t>
        </is>
      </c>
      <c r="C2254" s="84" t="inlineStr">
        <is>
          <t>Night</t>
        </is>
      </c>
      <c r="D2254" s="85" t="n">
        <v>109</v>
      </c>
      <c r="E2254" s="85" t="n">
        <v>105</v>
      </c>
      <c r="F2254" s="85" t="n">
        <v>293</v>
      </c>
      <c r="G2254" s="85" t="n">
        <v>290</v>
      </c>
      <c r="H2254" s="86" t="n">
        <v>8.6</v>
      </c>
      <c r="I2254" s="85" t="n">
        <v>103</v>
      </c>
      <c r="J2254" s="87" t="n">
        <v>341.75</v>
      </c>
      <c r="K2254" s="88" t="n">
        <v>0</v>
      </c>
      <c r="L2254" s="84" t="n"/>
    </row>
    <row r="2255">
      <c r="A2255" s="83" t="n">
        <v>46165</v>
      </c>
      <c r="B2255" s="84" t="inlineStr">
        <is>
          <t>Warehouse A</t>
        </is>
      </c>
      <c r="C2255" s="84" t="inlineStr">
        <is>
          <t>Early</t>
        </is>
      </c>
      <c r="D2255" s="85" t="n">
        <v>142</v>
      </c>
      <c r="E2255" s="85" t="n">
        <v>139</v>
      </c>
      <c r="F2255" s="85" t="n">
        <v>351</v>
      </c>
      <c r="G2255" s="85" t="n">
        <v>345</v>
      </c>
      <c r="H2255" s="86" t="n">
        <v>11.6</v>
      </c>
      <c r="I2255" s="85" t="n">
        <v>151</v>
      </c>
      <c r="J2255" s="87" t="n">
        <v>457.7</v>
      </c>
      <c r="K2255" s="88" t="n">
        <v>0</v>
      </c>
      <c r="L2255" s="84" t="n"/>
    </row>
    <row r="2256">
      <c r="A2256" s="83" t="n">
        <v>46165</v>
      </c>
      <c r="B2256" s="84" t="inlineStr">
        <is>
          <t>Warehouse B</t>
        </is>
      </c>
      <c r="C2256" s="84" t="inlineStr">
        <is>
          <t>Late</t>
        </is>
      </c>
      <c r="D2256" s="85" t="n">
        <v>108</v>
      </c>
      <c r="E2256" s="85" t="n">
        <v>103</v>
      </c>
      <c r="F2256" s="85" t="n">
        <v>284</v>
      </c>
      <c r="G2256" s="85" t="n">
        <v>281</v>
      </c>
      <c r="H2256" s="86" t="n">
        <v>8.9</v>
      </c>
      <c r="I2256" s="85" t="n">
        <v>113</v>
      </c>
      <c r="J2256" s="87" t="n">
        <v>350.55</v>
      </c>
      <c r="K2256" s="88" t="n">
        <v>0</v>
      </c>
      <c r="L2256" s="84" t="n"/>
    </row>
    <row r="2257">
      <c r="A2257" s="83" t="n">
        <v>46165</v>
      </c>
      <c r="B2257" s="84" t="inlineStr">
        <is>
          <t>Production</t>
        </is>
      </c>
      <c r="C2257" s="84" t="inlineStr">
        <is>
          <t>Night</t>
        </is>
      </c>
      <c r="D2257" s="85" t="n">
        <v>73</v>
      </c>
      <c r="E2257" s="85" t="n">
        <v>71</v>
      </c>
      <c r="F2257" s="85" t="n">
        <v>199</v>
      </c>
      <c r="G2257" s="85" t="n">
        <v>199</v>
      </c>
      <c r="H2257" s="86" t="n">
        <v>5.7</v>
      </c>
      <c r="I2257" s="85" t="n">
        <v>71</v>
      </c>
      <c r="J2257" s="87" t="n">
        <v>227</v>
      </c>
      <c r="K2257" s="88" t="n">
        <v>1</v>
      </c>
      <c r="L2257" s="84" t="n"/>
    </row>
    <row r="2258">
      <c r="A2258" s="83" t="n">
        <v>46167</v>
      </c>
      <c r="B2258" s="84" t="inlineStr">
        <is>
          <t>Warehouse A</t>
        </is>
      </c>
      <c r="C2258" s="84" t="inlineStr">
        <is>
          <t>Early</t>
        </is>
      </c>
      <c r="D2258" s="85" t="n">
        <v>213</v>
      </c>
      <c r="E2258" s="85" t="n">
        <v>212</v>
      </c>
      <c r="F2258" s="85" t="n">
        <v>550</v>
      </c>
      <c r="G2258" s="85" t="n">
        <v>542</v>
      </c>
      <c r="H2258" s="86" t="n">
        <v>16.6</v>
      </c>
      <c r="I2258" s="85" t="n">
        <v>227</v>
      </c>
      <c r="J2258" s="87" t="n">
        <v>661.35</v>
      </c>
      <c r="K2258" s="88" t="n">
        <v>0</v>
      </c>
      <c r="L2258" s="84" t="n"/>
    </row>
    <row r="2259">
      <c r="A2259" s="83" t="n">
        <v>46167</v>
      </c>
      <c r="B2259" s="84" t="inlineStr">
        <is>
          <t>Warehouse B</t>
        </is>
      </c>
      <c r="C2259" s="84" t="inlineStr">
        <is>
          <t>Late</t>
        </is>
      </c>
      <c r="D2259" s="85" t="n">
        <v>163</v>
      </c>
      <c r="E2259" s="85" t="n">
        <v>157</v>
      </c>
      <c r="F2259" s="85" t="n">
        <v>395</v>
      </c>
      <c r="G2259" s="85" t="n">
        <v>391</v>
      </c>
      <c r="H2259" s="86" t="n">
        <v>13.6</v>
      </c>
      <c r="I2259" s="85" t="n">
        <v>170</v>
      </c>
      <c r="J2259" s="87" t="n">
        <v>534.35</v>
      </c>
      <c r="K2259" s="88" t="n">
        <v>0</v>
      </c>
      <c r="L2259" s="84" t="n"/>
    </row>
    <row r="2260">
      <c r="A2260" s="83" t="n">
        <v>46167</v>
      </c>
      <c r="B2260" s="84" t="inlineStr">
        <is>
          <t>Production</t>
        </is>
      </c>
      <c r="C2260" s="84" t="inlineStr">
        <is>
          <t>Night</t>
        </is>
      </c>
      <c r="D2260" s="85" t="n">
        <v>109</v>
      </c>
      <c r="E2260" s="85" t="n">
        <v>104</v>
      </c>
      <c r="F2260" s="85" t="n">
        <v>267</v>
      </c>
      <c r="G2260" s="85" t="n">
        <v>265</v>
      </c>
      <c r="H2260" s="86" t="n">
        <v>9.4</v>
      </c>
      <c r="I2260" s="85" t="n">
        <v>107</v>
      </c>
      <c r="J2260" s="87" t="n">
        <v>366.95</v>
      </c>
      <c r="K2260" s="88" t="n">
        <v>0</v>
      </c>
      <c r="L2260" s="84" t="n"/>
    </row>
    <row r="2261">
      <c r="A2261" s="83" t="n">
        <v>46168</v>
      </c>
      <c r="B2261" s="84" t="inlineStr">
        <is>
          <t>Warehouse A</t>
        </is>
      </c>
      <c r="C2261" s="84" t="inlineStr">
        <is>
          <t>Early</t>
        </is>
      </c>
      <c r="D2261" s="85" t="n">
        <v>229</v>
      </c>
      <c r="E2261" s="85" t="n">
        <v>228</v>
      </c>
      <c r="F2261" s="85" t="n">
        <v>575</v>
      </c>
      <c r="G2261" s="85" t="n">
        <v>572</v>
      </c>
      <c r="H2261" s="86" t="n">
        <v>18.9</v>
      </c>
      <c r="I2261" s="85" t="n">
        <v>216</v>
      </c>
      <c r="J2261" s="87" t="n">
        <v>744.2</v>
      </c>
      <c r="K2261" s="88" t="n">
        <v>0</v>
      </c>
      <c r="L2261" s="84" t="n"/>
    </row>
    <row r="2262">
      <c r="A2262" s="83" t="n">
        <v>46168</v>
      </c>
      <c r="B2262" s="84" t="inlineStr">
        <is>
          <t>Warehouse B</t>
        </is>
      </c>
      <c r="C2262" s="84" t="inlineStr">
        <is>
          <t>Late</t>
        </is>
      </c>
      <c r="D2262" s="85" t="n">
        <v>171</v>
      </c>
      <c r="E2262" s="85" t="n">
        <v>170</v>
      </c>
      <c r="F2262" s="85" t="n">
        <v>424</v>
      </c>
      <c r="G2262" s="85" t="n">
        <v>419</v>
      </c>
      <c r="H2262" s="86" t="n">
        <v>13.5</v>
      </c>
      <c r="I2262" s="85" t="n">
        <v>162</v>
      </c>
      <c r="J2262" s="87" t="n">
        <v>536.4</v>
      </c>
      <c r="K2262" s="88" t="n">
        <v>0</v>
      </c>
      <c r="L2262" s="84" t="n"/>
    </row>
    <row r="2263">
      <c r="A2263" s="83" t="n">
        <v>46168</v>
      </c>
      <c r="B2263" s="84" t="inlineStr">
        <is>
          <t>Production</t>
        </is>
      </c>
      <c r="C2263" s="84" t="inlineStr">
        <is>
          <t>Night</t>
        </is>
      </c>
      <c r="D2263" s="85" t="n">
        <v>92</v>
      </c>
      <c r="E2263" s="85" t="n">
        <v>88</v>
      </c>
      <c r="F2263" s="85" t="n">
        <v>231</v>
      </c>
      <c r="G2263" s="85" t="n">
        <v>230</v>
      </c>
      <c r="H2263" s="86" t="n">
        <v>7.7</v>
      </c>
      <c r="I2263" s="85" t="n">
        <v>102</v>
      </c>
      <c r="J2263" s="87" t="n">
        <v>302.35</v>
      </c>
      <c r="K2263" s="88" t="n">
        <v>0</v>
      </c>
      <c r="L2263" s="84" t="n"/>
    </row>
    <row r="2264">
      <c r="A2264" s="83" t="n">
        <v>46169</v>
      </c>
      <c r="B2264" s="84" t="inlineStr">
        <is>
          <t>Warehouse A</t>
        </is>
      </c>
      <c r="C2264" s="84" t="inlineStr">
        <is>
          <t>Early</t>
        </is>
      </c>
      <c r="D2264" s="85" t="n">
        <v>215</v>
      </c>
      <c r="E2264" s="85" t="n">
        <v>206</v>
      </c>
      <c r="F2264" s="85" t="n">
        <v>564</v>
      </c>
      <c r="G2264" s="85" t="n">
        <v>558</v>
      </c>
      <c r="H2264" s="86" t="n">
        <v>17.1</v>
      </c>
      <c r="I2264" s="85" t="n">
        <v>210</v>
      </c>
      <c r="J2264" s="87" t="n">
        <v>678.4</v>
      </c>
      <c r="K2264" s="88" t="n">
        <v>0</v>
      </c>
      <c r="L2264" s="84" t="n"/>
    </row>
    <row r="2265">
      <c r="A2265" s="83" t="n">
        <v>46169</v>
      </c>
      <c r="B2265" s="84" t="inlineStr">
        <is>
          <t>Warehouse B</t>
        </is>
      </c>
      <c r="C2265" s="84" t="inlineStr">
        <is>
          <t>Late</t>
        </is>
      </c>
      <c r="D2265" s="85" t="n">
        <v>159</v>
      </c>
      <c r="E2265" s="85" t="n">
        <v>154</v>
      </c>
      <c r="F2265" s="85" t="n">
        <v>433</v>
      </c>
      <c r="G2265" s="85" t="n">
        <v>430</v>
      </c>
      <c r="H2265" s="86" t="n">
        <v>12.6</v>
      </c>
      <c r="I2265" s="85" t="n">
        <v>158</v>
      </c>
      <c r="J2265" s="87" t="n">
        <v>500.25</v>
      </c>
      <c r="K2265" s="88" t="n">
        <v>0</v>
      </c>
      <c r="L2265" s="84" t="n"/>
    </row>
    <row r="2266">
      <c r="A2266" s="83" t="n">
        <v>46169</v>
      </c>
      <c r="B2266" s="84" t="inlineStr">
        <is>
          <t>Production</t>
        </is>
      </c>
      <c r="C2266" s="84" t="inlineStr">
        <is>
          <t>Night</t>
        </is>
      </c>
      <c r="D2266" s="85" t="n">
        <v>101</v>
      </c>
      <c r="E2266" s="85" t="n">
        <v>99</v>
      </c>
      <c r="F2266" s="85" t="n">
        <v>272</v>
      </c>
      <c r="G2266" s="85" t="n">
        <v>269</v>
      </c>
      <c r="H2266" s="86" t="n">
        <v>7.9</v>
      </c>
      <c r="I2266" s="85" t="n">
        <v>99</v>
      </c>
      <c r="J2266" s="87" t="n">
        <v>314.5</v>
      </c>
      <c r="K2266" s="88" t="n">
        <v>0</v>
      </c>
      <c r="L2266" s="84" t="n"/>
    </row>
    <row r="2267">
      <c r="A2267" s="83" t="n">
        <v>46170</v>
      </c>
      <c r="B2267" s="84" t="inlineStr">
        <is>
          <t>Warehouse A</t>
        </is>
      </c>
      <c r="C2267" s="84" t="inlineStr">
        <is>
          <t>Early</t>
        </is>
      </c>
      <c r="D2267" s="85" t="n">
        <v>210</v>
      </c>
      <c r="E2267" s="85" t="n">
        <v>209</v>
      </c>
      <c r="F2267" s="85" t="n">
        <v>523</v>
      </c>
      <c r="G2267" s="85" t="n">
        <v>521</v>
      </c>
      <c r="H2267" s="86" t="n">
        <v>17.5</v>
      </c>
      <c r="I2267" s="85" t="n">
        <v>210</v>
      </c>
      <c r="J2267" s="87" t="n">
        <v>687.75</v>
      </c>
      <c r="K2267" s="88" t="n">
        <v>0</v>
      </c>
      <c r="L2267" s="84" t="n"/>
    </row>
    <row r="2268">
      <c r="A2268" s="83" t="n">
        <v>46170</v>
      </c>
      <c r="B2268" s="84" t="inlineStr">
        <is>
          <t>Warehouse B</t>
        </is>
      </c>
      <c r="C2268" s="84" t="inlineStr">
        <is>
          <t>Late</t>
        </is>
      </c>
      <c r="D2268" s="85" t="n">
        <v>147</v>
      </c>
      <c r="E2268" s="85" t="n">
        <v>143</v>
      </c>
      <c r="F2268" s="85" t="n">
        <v>367</v>
      </c>
      <c r="G2268" s="85" t="n">
        <v>364</v>
      </c>
      <c r="H2268" s="86" t="n">
        <v>12.5</v>
      </c>
      <c r="I2268" s="85" t="n">
        <v>158</v>
      </c>
      <c r="J2268" s="87" t="n">
        <v>489.3</v>
      </c>
      <c r="K2268" s="88" t="n">
        <v>0</v>
      </c>
      <c r="L2268" s="84" t="n"/>
    </row>
    <row r="2269">
      <c r="A2269" s="83" t="n">
        <v>46170</v>
      </c>
      <c r="B2269" s="84" t="inlineStr">
        <is>
          <t>Production</t>
        </is>
      </c>
      <c r="C2269" s="84" t="inlineStr">
        <is>
          <t>Night</t>
        </is>
      </c>
      <c r="D2269" s="85" t="n">
        <v>101</v>
      </c>
      <c r="E2269" s="85" t="n">
        <v>97</v>
      </c>
      <c r="F2269" s="85" t="n">
        <v>246</v>
      </c>
      <c r="G2269" s="85" t="n">
        <v>244</v>
      </c>
      <c r="H2269" s="86" t="n">
        <v>8.9</v>
      </c>
      <c r="I2269" s="85" t="n">
        <v>99</v>
      </c>
      <c r="J2269" s="87" t="n">
        <v>346</v>
      </c>
      <c r="K2269" s="88" t="n">
        <v>0</v>
      </c>
      <c r="L2269" s="84" t="n"/>
    </row>
    <row r="2270">
      <c r="A2270" s="83" t="n">
        <v>46171</v>
      </c>
      <c r="B2270" s="84" t="inlineStr">
        <is>
          <t>Warehouse A</t>
        </is>
      </c>
      <c r="C2270" s="84" t="inlineStr">
        <is>
          <t>Early</t>
        </is>
      </c>
      <c r="D2270" s="85" t="n">
        <v>216</v>
      </c>
      <c r="E2270" s="85" t="n">
        <v>210</v>
      </c>
      <c r="F2270" s="85" t="n">
        <v>572</v>
      </c>
      <c r="G2270" s="85" t="n">
        <v>564</v>
      </c>
      <c r="H2270" s="86" t="n">
        <v>18.2</v>
      </c>
      <c r="I2270" s="85" t="n">
        <v>219</v>
      </c>
      <c r="J2270" s="87" t="n">
        <v>713.7</v>
      </c>
      <c r="K2270" s="88" t="n">
        <v>0</v>
      </c>
      <c r="L2270" s="84" t="n"/>
    </row>
    <row r="2271">
      <c r="A2271" s="83" t="n">
        <v>46171</v>
      </c>
      <c r="B2271" s="84" t="inlineStr">
        <is>
          <t>Warehouse B</t>
        </is>
      </c>
      <c r="C2271" s="84" t="inlineStr">
        <is>
          <t>Late</t>
        </is>
      </c>
      <c r="D2271" s="85" t="n">
        <v>156</v>
      </c>
      <c r="E2271" s="85" t="n">
        <v>154</v>
      </c>
      <c r="F2271" s="85" t="n">
        <v>424</v>
      </c>
      <c r="G2271" s="85" t="n">
        <v>418</v>
      </c>
      <c r="H2271" s="86" t="n">
        <v>12.9</v>
      </c>
      <c r="I2271" s="85" t="n">
        <v>164</v>
      </c>
      <c r="J2271" s="87" t="n">
        <v>507.75</v>
      </c>
      <c r="K2271" s="88" t="n">
        <v>0</v>
      </c>
      <c r="L2271" s="84" t="n"/>
    </row>
    <row r="2272">
      <c r="A2272" s="83" t="n">
        <v>46171</v>
      </c>
      <c r="B2272" s="84" t="inlineStr">
        <is>
          <t>Production</t>
        </is>
      </c>
      <c r="C2272" s="84" t="inlineStr">
        <is>
          <t>Night</t>
        </is>
      </c>
      <c r="D2272" s="85" t="n">
        <v>103</v>
      </c>
      <c r="E2272" s="85" t="n">
        <v>97</v>
      </c>
      <c r="F2272" s="85" t="n">
        <v>272</v>
      </c>
      <c r="G2272" s="85" t="n">
        <v>268</v>
      </c>
      <c r="H2272" s="86" t="n">
        <v>8.699999999999999</v>
      </c>
      <c r="I2272" s="85" t="n">
        <v>103</v>
      </c>
      <c r="J2272" s="87" t="n">
        <v>341</v>
      </c>
      <c r="K2272" s="88" t="n">
        <v>0</v>
      </c>
      <c r="L2272" s="84" t="n"/>
    </row>
    <row r="2273">
      <c r="A2273" s="83" t="n">
        <v>46172</v>
      </c>
      <c r="B2273" s="84" t="inlineStr">
        <is>
          <t>Warehouse A</t>
        </is>
      </c>
      <c r="C2273" s="84" t="inlineStr">
        <is>
          <t>Early</t>
        </is>
      </c>
      <c r="D2273" s="85" t="n">
        <v>154</v>
      </c>
      <c r="E2273" s="85" t="n">
        <v>149</v>
      </c>
      <c r="F2273" s="85" t="n">
        <v>418</v>
      </c>
      <c r="G2273" s="85" t="n">
        <v>412</v>
      </c>
      <c r="H2273" s="86" t="n">
        <v>13.3</v>
      </c>
      <c r="I2273" s="85" t="n">
        <v>151</v>
      </c>
      <c r="J2273" s="87" t="n">
        <v>519.05</v>
      </c>
      <c r="K2273" s="88" t="n">
        <v>0</v>
      </c>
      <c r="L2273" s="84" t="n"/>
    </row>
    <row r="2274">
      <c r="A2274" s="83" t="n">
        <v>46172</v>
      </c>
      <c r="B2274" s="84" t="inlineStr">
        <is>
          <t>Warehouse B</t>
        </is>
      </c>
      <c r="C2274" s="84" t="inlineStr">
        <is>
          <t>Late</t>
        </is>
      </c>
      <c r="D2274" s="85" t="n">
        <v>111</v>
      </c>
      <c r="E2274" s="85" t="n">
        <v>108</v>
      </c>
      <c r="F2274" s="85" t="n">
        <v>277</v>
      </c>
      <c r="G2274" s="85" t="n">
        <v>276</v>
      </c>
      <c r="H2274" s="86" t="n">
        <v>9.1</v>
      </c>
      <c r="I2274" s="85" t="n">
        <v>113</v>
      </c>
      <c r="J2274" s="87" t="n">
        <v>358.8</v>
      </c>
      <c r="K2274" s="88" t="n">
        <v>0</v>
      </c>
      <c r="L2274" s="84" t="n"/>
    </row>
    <row r="2275">
      <c r="A2275" s="83" t="n">
        <v>46172</v>
      </c>
      <c r="B2275" s="84" t="inlineStr">
        <is>
          <t>Production</t>
        </is>
      </c>
      <c r="C2275" s="84" t="inlineStr">
        <is>
          <t>Night</t>
        </is>
      </c>
      <c r="D2275" s="85" t="n">
        <v>65</v>
      </c>
      <c r="E2275" s="85" t="n">
        <v>64</v>
      </c>
      <c r="F2275" s="85" t="n">
        <v>174</v>
      </c>
      <c r="G2275" s="85" t="n">
        <v>172</v>
      </c>
      <c r="H2275" s="86" t="n">
        <v>5.4</v>
      </c>
      <c r="I2275" s="85" t="n">
        <v>71</v>
      </c>
      <c r="J2275" s="87" t="n">
        <v>212.35</v>
      </c>
      <c r="K2275" s="88" t="n">
        <v>0</v>
      </c>
      <c r="L2275" s="84" t="n"/>
    </row>
    <row r="2276">
      <c r="A2276" s="83" t="n">
        <v>46174</v>
      </c>
      <c r="B2276" s="84" t="inlineStr">
        <is>
          <t>Warehouse A</t>
        </is>
      </c>
      <c r="C2276" s="84" t="inlineStr">
        <is>
          <t>Early</t>
        </is>
      </c>
      <c r="D2276" s="85" t="n">
        <v>218</v>
      </c>
      <c r="E2276" s="85" t="n">
        <v>210</v>
      </c>
      <c r="F2276" s="85" t="n">
        <v>566</v>
      </c>
      <c r="G2276" s="85" t="n">
        <v>563</v>
      </c>
      <c r="H2276" s="86" t="n">
        <v>17.5</v>
      </c>
      <c r="I2276" s="85" t="n">
        <v>223</v>
      </c>
      <c r="J2276" s="87" t="n">
        <v>692.95</v>
      </c>
      <c r="K2276" s="88" t="n">
        <v>0</v>
      </c>
      <c r="L2276" s="84" t="n"/>
    </row>
    <row r="2277">
      <c r="A2277" s="83" t="n">
        <v>46174</v>
      </c>
      <c r="B2277" s="84" t="inlineStr">
        <is>
          <t>Warehouse B</t>
        </is>
      </c>
      <c r="C2277" s="84" t="inlineStr">
        <is>
          <t>Late</t>
        </is>
      </c>
      <c r="D2277" s="85" t="n">
        <v>153</v>
      </c>
      <c r="E2277" s="85" t="n">
        <v>149</v>
      </c>
      <c r="F2277" s="85" t="n">
        <v>390</v>
      </c>
      <c r="G2277" s="85" t="n">
        <v>388</v>
      </c>
      <c r="H2277" s="86" t="n">
        <v>11.9</v>
      </c>
      <c r="I2277" s="85" t="n">
        <v>167</v>
      </c>
      <c r="J2277" s="87" t="n">
        <v>474.3</v>
      </c>
      <c r="K2277" s="88" t="n">
        <v>0</v>
      </c>
      <c r="L2277" s="84" t="n"/>
    </row>
    <row r="2278">
      <c r="A2278" s="83" t="n">
        <v>46174</v>
      </c>
      <c r="B2278" s="84" t="inlineStr">
        <is>
          <t>Production</t>
        </is>
      </c>
      <c r="C2278" s="84" t="inlineStr">
        <is>
          <t>Night</t>
        </is>
      </c>
      <c r="D2278" s="85" t="n">
        <v>98</v>
      </c>
      <c r="E2278" s="85" t="n">
        <v>97</v>
      </c>
      <c r="F2278" s="85" t="n">
        <v>259</v>
      </c>
      <c r="G2278" s="85" t="n">
        <v>255</v>
      </c>
      <c r="H2278" s="86" t="n">
        <v>7.8</v>
      </c>
      <c r="I2278" s="85" t="n">
        <v>105</v>
      </c>
      <c r="J2278" s="87" t="n">
        <v>309.4</v>
      </c>
      <c r="K2278" s="88" t="n">
        <v>0</v>
      </c>
      <c r="L2278" s="84" t="n"/>
    </row>
    <row r="2279">
      <c r="A2279" s="83" t="n">
        <v>46175</v>
      </c>
      <c r="B2279" s="84" t="inlineStr">
        <is>
          <t>Warehouse A</t>
        </is>
      </c>
      <c r="C2279" s="84" t="inlineStr">
        <is>
          <t>Early</t>
        </is>
      </c>
      <c r="D2279" s="85" t="n">
        <v>233</v>
      </c>
      <c r="E2279" s="85" t="n">
        <v>222</v>
      </c>
      <c r="F2279" s="85" t="n">
        <v>568</v>
      </c>
      <c r="G2279" s="85" t="n">
        <v>566</v>
      </c>
      <c r="H2279" s="86" t="n">
        <v>18.3</v>
      </c>
      <c r="I2279" s="85" t="n">
        <v>212</v>
      </c>
      <c r="J2279" s="87" t="n">
        <v>727.9</v>
      </c>
      <c r="K2279" s="88" t="n">
        <v>0</v>
      </c>
      <c r="L2279" s="84" t="n"/>
    </row>
    <row r="2280">
      <c r="A2280" s="83" t="n">
        <v>46175</v>
      </c>
      <c r="B2280" s="84" t="inlineStr">
        <is>
          <t>Warehouse B</t>
        </is>
      </c>
      <c r="C2280" s="84" t="inlineStr">
        <is>
          <t>Late</t>
        </is>
      </c>
      <c r="D2280" s="85" t="n">
        <v>165</v>
      </c>
      <c r="E2280" s="85" t="n">
        <v>161</v>
      </c>
      <c r="F2280" s="85" t="n">
        <v>458</v>
      </c>
      <c r="G2280" s="85" t="n">
        <v>454</v>
      </c>
      <c r="H2280" s="86" t="n">
        <v>13.8</v>
      </c>
      <c r="I2280" s="85" t="n">
        <v>159</v>
      </c>
      <c r="J2280" s="87" t="n">
        <v>541.95</v>
      </c>
      <c r="K2280" s="88" t="n">
        <v>0</v>
      </c>
      <c r="L2280" s="84" t="n"/>
    </row>
    <row r="2281">
      <c r="A2281" s="83" t="n">
        <v>46175</v>
      </c>
      <c r="B2281" s="84" t="inlineStr">
        <is>
          <t>Production</t>
        </is>
      </c>
      <c r="C2281" s="84" t="inlineStr">
        <is>
          <t>Night</t>
        </is>
      </c>
      <c r="D2281" s="85" t="n">
        <v>107</v>
      </c>
      <c r="E2281" s="85" t="n">
        <v>103</v>
      </c>
      <c r="F2281" s="85" t="n">
        <v>267</v>
      </c>
      <c r="G2281" s="85" t="n">
        <v>267</v>
      </c>
      <c r="H2281" s="86" t="n">
        <v>9.1</v>
      </c>
      <c r="I2281" s="85" t="n">
        <v>100</v>
      </c>
      <c r="J2281" s="87" t="n">
        <v>356.2</v>
      </c>
      <c r="K2281" s="88" t="n">
        <v>0</v>
      </c>
      <c r="L2281" s="84" t="n"/>
    </row>
    <row r="2282">
      <c r="A2282" s="83" t="n">
        <v>46176</v>
      </c>
      <c r="B2282" s="84" t="inlineStr">
        <is>
          <t>Warehouse A</t>
        </is>
      </c>
      <c r="C2282" s="84" t="inlineStr">
        <is>
          <t>Early</t>
        </is>
      </c>
      <c r="D2282" s="85" t="n">
        <v>195</v>
      </c>
      <c r="E2282" s="85" t="n">
        <v>190</v>
      </c>
      <c r="F2282" s="85" t="n">
        <v>519</v>
      </c>
      <c r="G2282" s="85" t="n">
        <v>515</v>
      </c>
      <c r="H2282" s="86" t="n">
        <v>15.6</v>
      </c>
      <c r="I2282" s="85" t="n">
        <v>206</v>
      </c>
      <c r="J2282" s="87" t="n">
        <v>618.15</v>
      </c>
      <c r="K2282" s="88" t="n">
        <v>0</v>
      </c>
      <c r="L2282" s="84" t="n"/>
    </row>
    <row r="2283">
      <c r="A2283" s="83" t="n">
        <v>46176</v>
      </c>
      <c r="B2283" s="84" t="inlineStr">
        <is>
          <t>Warehouse B</t>
        </is>
      </c>
      <c r="C2283" s="84" t="inlineStr">
        <is>
          <t>Late</t>
        </is>
      </c>
      <c r="D2283" s="85" t="n">
        <v>168</v>
      </c>
      <c r="E2283" s="85" t="n">
        <v>165</v>
      </c>
      <c r="F2283" s="85" t="n">
        <v>467</v>
      </c>
      <c r="G2283" s="85" t="n">
        <v>465</v>
      </c>
      <c r="H2283" s="86" t="n">
        <v>13.2</v>
      </c>
      <c r="I2283" s="85" t="n">
        <v>155</v>
      </c>
      <c r="J2283" s="87" t="n">
        <v>525</v>
      </c>
      <c r="K2283" s="88" t="n">
        <v>0</v>
      </c>
      <c r="L2283" s="84" t="n"/>
    </row>
    <row r="2284">
      <c r="A2284" s="83" t="n">
        <v>46176</v>
      </c>
      <c r="B2284" s="84" t="inlineStr">
        <is>
          <t>Production</t>
        </is>
      </c>
      <c r="C2284" s="84" t="inlineStr">
        <is>
          <t>Night</t>
        </is>
      </c>
      <c r="D2284" s="85" t="n">
        <v>103</v>
      </c>
      <c r="E2284" s="85" t="n">
        <v>101</v>
      </c>
      <c r="F2284" s="85" t="n">
        <v>250</v>
      </c>
      <c r="G2284" s="85" t="n">
        <v>250</v>
      </c>
      <c r="H2284" s="86" t="n">
        <v>9</v>
      </c>
      <c r="I2284" s="85" t="n">
        <v>97</v>
      </c>
      <c r="J2284" s="87" t="n">
        <v>350.45</v>
      </c>
      <c r="K2284" s="88" t="n">
        <v>0</v>
      </c>
      <c r="L2284" s="84" t="n"/>
    </row>
    <row r="2285">
      <c r="A2285" s="83" t="n">
        <v>46177</v>
      </c>
      <c r="B2285" s="84" t="inlineStr">
        <is>
          <t>Warehouse A</t>
        </is>
      </c>
      <c r="C2285" s="84" t="inlineStr">
        <is>
          <t>Early</t>
        </is>
      </c>
      <c r="D2285" s="85" t="n">
        <v>193</v>
      </c>
      <c r="E2285" s="85" t="n">
        <v>190</v>
      </c>
      <c r="F2285" s="85" t="n">
        <v>522</v>
      </c>
      <c r="G2285" s="85" t="n">
        <v>519</v>
      </c>
      <c r="H2285" s="86" t="n">
        <v>15.5</v>
      </c>
      <c r="I2285" s="85" t="n">
        <v>206</v>
      </c>
      <c r="J2285" s="87" t="n">
        <v>613.7</v>
      </c>
      <c r="K2285" s="88" t="n">
        <v>0</v>
      </c>
      <c r="L2285" s="84" t="n"/>
    </row>
    <row r="2286">
      <c r="A2286" s="83" t="n">
        <v>46177</v>
      </c>
      <c r="B2286" s="84" t="inlineStr">
        <is>
          <t>Warehouse B</t>
        </is>
      </c>
      <c r="C2286" s="84" t="inlineStr">
        <is>
          <t>Late</t>
        </is>
      </c>
      <c r="D2286" s="85" t="n">
        <v>168</v>
      </c>
      <c r="E2286" s="85" t="n">
        <v>163</v>
      </c>
      <c r="F2286" s="85" t="n">
        <v>461</v>
      </c>
      <c r="G2286" s="85" t="n">
        <v>457</v>
      </c>
      <c r="H2286" s="86" t="n">
        <v>13.4</v>
      </c>
      <c r="I2286" s="85" t="n">
        <v>155</v>
      </c>
      <c r="J2286" s="87" t="n">
        <v>531.3</v>
      </c>
      <c r="K2286" s="88" t="n">
        <v>0</v>
      </c>
      <c r="L2286" s="84" t="n"/>
    </row>
    <row r="2287">
      <c r="A2287" s="83" t="n">
        <v>46177</v>
      </c>
      <c r="B2287" s="84" t="inlineStr">
        <is>
          <t>Production</t>
        </is>
      </c>
      <c r="C2287" s="84" t="inlineStr">
        <is>
          <t>Night</t>
        </is>
      </c>
      <c r="D2287" s="85" t="n">
        <v>88</v>
      </c>
      <c r="E2287" s="85" t="n">
        <v>85</v>
      </c>
      <c r="F2287" s="85" t="n">
        <v>216</v>
      </c>
      <c r="G2287" s="85" t="n">
        <v>214</v>
      </c>
      <c r="H2287" s="86" t="n">
        <v>7.8</v>
      </c>
      <c r="I2287" s="85" t="n">
        <v>97</v>
      </c>
      <c r="J2287" s="87" t="n">
        <v>302.9</v>
      </c>
      <c r="K2287" s="88" t="n">
        <v>0</v>
      </c>
      <c r="L2287" s="84" t="n"/>
    </row>
    <row r="2288">
      <c r="A2288" s="83" t="n">
        <v>46178</v>
      </c>
      <c r="B2288" s="84" t="inlineStr">
        <is>
          <t>Warehouse A</t>
        </is>
      </c>
      <c r="C2288" s="84" t="inlineStr">
        <is>
          <t>Early</t>
        </is>
      </c>
      <c r="D2288" s="85" t="n">
        <v>199</v>
      </c>
      <c r="E2288" s="85" t="n">
        <v>198</v>
      </c>
      <c r="F2288" s="85" t="n">
        <v>523</v>
      </c>
      <c r="G2288" s="85" t="n">
        <v>514</v>
      </c>
      <c r="H2288" s="86" t="n">
        <v>17</v>
      </c>
      <c r="I2288" s="85" t="n">
        <v>214</v>
      </c>
      <c r="J2288" s="87" t="n">
        <v>664.85</v>
      </c>
      <c r="K2288" s="88" t="n">
        <v>0</v>
      </c>
      <c r="L2288" s="84" t="n"/>
    </row>
    <row r="2289">
      <c r="A2289" s="83" t="n">
        <v>46178</v>
      </c>
      <c r="B2289" s="84" t="inlineStr">
        <is>
          <t>Warehouse B</t>
        </is>
      </c>
      <c r="C2289" s="84" t="inlineStr">
        <is>
          <t>Late</t>
        </is>
      </c>
      <c r="D2289" s="85" t="n">
        <v>150</v>
      </c>
      <c r="E2289" s="85" t="n">
        <v>147</v>
      </c>
      <c r="F2289" s="85" t="n">
        <v>398</v>
      </c>
      <c r="G2289" s="85" t="n">
        <v>395</v>
      </c>
      <c r="H2289" s="86" t="n">
        <v>12</v>
      </c>
      <c r="I2289" s="85" t="n">
        <v>161</v>
      </c>
      <c r="J2289" s="87" t="n">
        <v>475.5</v>
      </c>
      <c r="K2289" s="88" t="n">
        <v>0</v>
      </c>
      <c r="L2289" s="84" t="n"/>
    </row>
    <row r="2290">
      <c r="A2290" s="83" t="n">
        <v>46178</v>
      </c>
      <c r="B2290" s="84" t="inlineStr">
        <is>
          <t>Production</t>
        </is>
      </c>
      <c r="C2290" s="84" t="inlineStr">
        <is>
          <t>Night</t>
        </is>
      </c>
      <c r="D2290" s="85" t="n">
        <v>99</v>
      </c>
      <c r="E2290" s="85" t="n">
        <v>98</v>
      </c>
      <c r="F2290" s="85" t="n">
        <v>269</v>
      </c>
      <c r="G2290" s="85" t="n">
        <v>267</v>
      </c>
      <c r="H2290" s="86" t="n">
        <v>8</v>
      </c>
      <c r="I2290" s="85" t="n">
        <v>101</v>
      </c>
      <c r="J2290" s="87" t="n">
        <v>316.35</v>
      </c>
      <c r="K2290" s="88" t="n">
        <v>0</v>
      </c>
      <c r="L2290" s="84" t="n"/>
    </row>
    <row r="2291">
      <c r="A2291" s="83" t="n">
        <v>46179</v>
      </c>
      <c r="B2291" s="84" t="inlineStr">
        <is>
          <t>Warehouse A</t>
        </is>
      </c>
      <c r="C2291" s="84" t="inlineStr">
        <is>
          <t>Early</t>
        </is>
      </c>
      <c r="D2291" s="85" t="n">
        <v>150</v>
      </c>
      <c r="E2291" s="85" t="n">
        <v>143</v>
      </c>
      <c r="F2291" s="85" t="n">
        <v>418</v>
      </c>
      <c r="G2291" s="85" t="n">
        <v>416</v>
      </c>
      <c r="H2291" s="86" t="n">
        <v>11.7</v>
      </c>
      <c r="I2291" s="85" t="n">
        <v>148</v>
      </c>
      <c r="J2291" s="87" t="n">
        <v>466.05</v>
      </c>
      <c r="K2291" s="88" t="n">
        <v>0</v>
      </c>
      <c r="L2291" s="84" t="n"/>
    </row>
    <row r="2292">
      <c r="A2292" s="83" t="n">
        <v>46179</v>
      </c>
      <c r="B2292" s="84" t="inlineStr">
        <is>
          <t>Warehouse B</t>
        </is>
      </c>
      <c r="C2292" s="84" t="inlineStr">
        <is>
          <t>Late</t>
        </is>
      </c>
      <c r="D2292" s="85" t="n">
        <v>114</v>
      </c>
      <c r="E2292" s="85" t="n">
        <v>110</v>
      </c>
      <c r="F2292" s="85" t="n">
        <v>308</v>
      </c>
      <c r="G2292" s="85" t="n">
        <v>303</v>
      </c>
      <c r="H2292" s="86" t="n">
        <v>9.4</v>
      </c>
      <c r="I2292" s="85" t="n">
        <v>111</v>
      </c>
      <c r="J2292" s="87" t="n">
        <v>370.2</v>
      </c>
      <c r="K2292" s="88" t="n">
        <v>0</v>
      </c>
      <c r="L2292" s="84" t="n"/>
    </row>
    <row r="2293">
      <c r="A2293" s="83" t="n">
        <v>46179</v>
      </c>
      <c r="B2293" s="84" t="inlineStr">
        <is>
          <t>Production</t>
        </is>
      </c>
      <c r="C2293" s="84" t="inlineStr">
        <is>
          <t>Night</t>
        </is>
      </c>
      <c r="D2293" s="85" t="n">
        <v>70</v>
      </c>
      <c r="E2293" s="85" t="n">
        <v>66</v>
      </c>
      <c r="F2293" s="85" t="n">
        <v>174</v>
      </c>
      <c r="G2293" s="85" t="n">
        <v>172</v>
      </c>
      <c r="H2293" s="86" t="n">
        <v>5.7</v>
      </c>
      <c r="I2293" s="85" t="n">
        <v>70</v>
      </c>
      <c r="J2293" s="87" t="n">
        <v>225.05</v>
      </c>
      <c r="K2293" s="88" t="n">
        <v>0</v>
      </c>
      <c r="L2293" s="84" t="n"/>
    </row>
    <row r="2294">
      <c r="A2294" s="83" t="n">
        <v>46181</v>
      </c>
      <c r="B2294" s="84" t="inlineStr">
        <is>
          <t>Warehouse A</t>
        </is>
      </c>
      <c r="C2294" s="84" t="inlineStr">
        <is>
          <t>Early</t>
        </is>
      </c>
      <c r="D2294" s="85" t="n">
        <v>214</v>
      </c>
      <c r="E2294" s="85" t="n">
        <v>205</v>
      </c>
      <c r="F2294" s="85" t="n">
        <v>546</v>
      </c>
      <c r="G2294" s="85" t="n">
        <v>539</v>
      </c>
      <c r="H2294" s="86" t="n">
        <v>18</v>
      </c>
      <c r="I2294" s="85" t="n">
        <v>223</v>
      </c>
      <c r="J2294" s="87" t="n">
        <v>706.1</v>
      </c>
      <c r="K2294" s="88" t="n">
        <v>0</v>
      </c>
      <c r="L2294" s="84" t="n"/>
    </row>
    <row r="2295">
      <c r="A2295" s="83" t="n">
        <v>46181</v>
      </c>
      <c r="B2295" s="84" t="inlineStr">
        <is>
          <t>Warehouse B</t>
        </is>
      </c>
      <c r="C2295" s="84" t="inlineStr">
        <is>
          <t>Late</t>
        </is>
      </c>
      <c r="D2295" s="85" t="n">
        <v>157</v>
      </c>
      <c r="E2295" s="85" t="n">
        <v>156</v>
      </c>
      <c r="F2295" s="85" t="n">
        <v>417</v>
      </c>
      <c r="G2295" s="85" t="n">
        <v>413</v>
      </c>
      <c r="H2295" s="86" t="n">
        <v>13.6</v>
      </c>
      <c r="I2295" s="85" t="n">
        <v>167</v>
      </c>
      <c r="J2295" s="87" t="n">
        <v>530.45</v>
      </c>
      <c r="K2295" s="88" t="n">
        <v>0</v>
      </c>
      <c r="L2295" s="84" t="n"/>
    </row>
    <row r="2296">
      <c r="A2296" s="83" t="n">
        <v>46181</v>
      </c>
      <c r="B2296" s="84" t="inlineStr">
        <is>
          <t>Production</t>
        </is>
      </c>
      <c r="C2296" s="84" t="inlineStr">
        <is>
          <t>Night</t>
        </is>
      </c>
      <c r="D2296" s="85" t="n">
        <v>111</v>
      </c>
      <c r="E2296" s="85" t="n">
        <v>108</v>
      </c>
      <c r="F2296" s="85" t="n">
        <v>280</v>
      </c>
      <c r="G2296" s="85" t="n">
        <v>275</v>
      </c>
      <c r="H2296" s="86" t="n">
        <v>9.5</v>
      </c>
      <c r="I2296" s="85" t="n">
        <v>105</v>
      </c>
      <c r="J2296" s="87" t="n">
        <v>371.4</v>
      </c>
      <c r="K2296" s="88" t="n">
        <v>1</v>
      </c>
      <c r="L2296" s="84" t="n"/>
    </row>
    <row r="2297">
      <c r="A2297" s="83" t="n">
        <v>46182</v>
      </c>
      <c r="B2297" s="84" t="inlineStr">
        <is>
          <t>Warehouse A</t>
        </is>
      </c>
      <c r="C2297" s="84" t="inlineStr">
        <is>
          <t>Early</t>
        </is>
      </c>
      <c r="D2297" s="85" t="n">
        <v>201</v>
      </c>
      <c r="E2297" s="85" t="n">
        <v>191</v>
      </c>
      <c r="F2297" s="85" t="n">
        <v>520</v>
      </c>
      <c r="G2297" s="85" t="n">
        <v>516</v>
      </c>
      <c r="H2297" s="86" t="n">
        <v>16.7</v>
      </c>
      <c r="I2297" s="85" t="n">
        <v>213</v>
      </c>
      <c r="J2297" s="87" t="n">
        <v>656.7</v>
      </c>
      <c r="K2297" s="88" t="n">
        <v>0</v>
      </c>
      <c r="L2297" s="84" t="n"/>
    </row>
    <row r="2298">
      <c r="A2298" s="83" t="n">
        <v>46182</v>
      </c>
      <c r="B2298" s="84" t="inlineStr">
        <is>
          <t>Warehouse B</t>
        </is>
      </c>
      <c r="C2298" s="84" t="inlineStr">
        <is>
          <t>Late</t>
        </is>
      </c>
      <c r="D2298" s="85" t="n">
        <v>158</v>
      </c>
      <c r="E2298" s="85" t="n">
        <v>153</v>
      </c>
      <c r="F2298" s="85" t="n">
        <v>439</v>
      </c>
      <c r="G2298" s="85" t="n">
        <v>435</v>
      </c>
      <c r="H2298" s="86" t="n">
        <v>12.4</v>
      </c>
      <c r="I2298" s="85" t="n">
        <v>159</v>
      </c>
      <c r="J2298" s="87" t="n">
        <v>493.3</v>
      </c>
      <c r="K2298" s="88" t="n">
        <v>0</v>
      </c>
      <c r="L2298" s="84" t="n"/>
    </row>
    <row r="2299">
      <c r="A2299" s="83" t="n">
        <v>46182</v>
      </c>
      <c r="B2299" s="84" t="inlineStr">
        <is>
          <t>Production</t>
        </is>
      </c>
      <c r="C2299" s="84" t="inlineStr">
        <is>
          <t>Night</t>
        </is>
      </c>
      <c r="D2299" s="85" t="n">
        <v>96</v>
      </c>
      <c r="E2299" s="85" t="n">
        <v>95</v>
      </c>
      <c r="F2299" s="85" t="n">
        <v>245</v>
      </c>
      <c r="G2299" s="85" t="n">
        <v>243</v>
      </c>
      <c r="H2299" s="86" t="n">
        <v>7.8</v>
      </c>
      <c r="I2299" s="85" t="n">
        <v>100</v>
      </c>
      <c r="J2299" s="87" t="n">
        <v>308.1</v>
      </c>
      <c r="K2299" s="88" t="n">
        <v>0</v>
      </c>
      <c r="L2299" s="84" t="n"/>
    </row>
    <row r="2300">
      <c r="A2300" s="83" t="n">
        <v>46183</v>
      </c>
      <c r="B2300" s="84" t="inlineStr">
        <is>
          <t>Warehouse A</t>
        </is>
      </c>
      <c r="C2300" s="84" t="inlineStr">
        <is>
          <t>Early</t>
        </is>
      </c>
      <c r="D2300" s="85" t="n">
        <v>210</v>
      </c>
      <c r="E2300" s="85" t="n">
        <v>201</v>
      </c>
      <c r="F2300" s="85" t="n">
        <v>544</v>
      </c>
      <c r="G2300" s="85" t="n">
        <v>542</v>
      </c>
      <c r="H2300" s="86" t="n">
        <v>16.4</v>
      </c>
      <c r="I2300" s="85" t="n">
        <v>206</v>
      </c>
      <c r="J2300" s="87" t="n">
        <v>653.1</v>
      </c>
      <c r="K2300" s="88" t="n">
        <v>0</v>
      </c>
      <c r="L2300" s="84" t="n"/>
    </row>
    <row r="2301">
      <c r="A2301" s="83" t="n">
        <v>46183</v>
      </c>
      <c r="B2301" s="84" t="inlineStr">
        <is>
          <t>Warehouse B</t>
        </is>
      </c>
      <c r="C2301" s="84" t="inlineStr">
        <is>
          <t>Late</t>
        </is>
      </c>
      <c r="D2301" s="85" t="n">
        <v>154</v>
      </c>
      <c r="E2301" s="85" t="n">
        <v>149</v>
      </c>
      <c r="F2301" s="85" t="n">
        <v>426</v>
      </c>
      <c r="G2301" s="85" t="n">
        <v>423</v>
      </c>
      <c r="H2301" s="86" t="n">
        <v>13.4</v>
      </c>
      <c r="I2301" s="85" t="n">
        <v>155</v>
      </c>
      <c r="J2301" s="87" t="n">
        <v>522.2</v>
      </c>
      <c r="K2301" s="88" t="n">
        <v>0</v>
      </c>
      <c r="L2301" s="84" t="n"/>
    </row>
    <row r="2302">
      <c r="A2302" s="83" t="n">
        <v>46183</v>
      </c>
      <c r="B2302" s="84" t="inlineStr">
        <is>
          <t>Production</t>
        </is>
      </c>
      <c r="C2302" s="84" t="inlineStr">
        <is>
          <t>Night</t>
        </is>
      </c>
      <c r="D2302" s="85" t="n">
        <v>91</v>
      </c>
      <c r="E2302" s="85" t="n">
        <v>88</v>
      </c>
      <c r="F2302" s="85" t="n">
        <v>219</v>
      </c>
      <c r="G2302" s="85" t="n">
        <v>216</v>
      </c>
      <c r="H2302" s="86" t="n">
        <v>7.8</v>
      </c>
      <c r="I2302" s="85" t="n">
        <v>97</v>
      </c>
      <c r="J2302" s="87" t="n">
        <v>304.85</v>
      </c>
      <c r="K2302" s="88" t="n">
        <v>0</v>
      </c>
      <c r="L2302" s="84" t="n"/>
    </row>
    <row r="2303">
      <c r="A2303" s="83" t="n">
        <v>46184</v>
      </c>
      <c r="B2303" s="84" t="inlineStr">
        <is>
          <t>Warehouse A</t>
        </is>
      </c>
      <c r="C2303" s="84" t="inlineStr">
        <is>
          <t>Early</t>
        </is>
      </c>
      <c r="D2303" s="85" t="n">
        <v>187</v>
      </c>
      <c r="E2303" s="85" t="n">
        <v>177</v>
      </c>
      <c r="F2303" s="85" t="n">
        <v>483</v>
      </c>
      <c r="G2303" s="85" t="n">
        <v>481</v>
      </c>
      <c r="H2303" s="86" t="n">
        <v>15.2</v>
      </c>
      <c r="I2303" s="85" t="n">
        <v>206</v>
      </c>
      <c r="J2303" s="87" t="n">
        <v>600.35</v>
      </c>
      <c r="K2303" s="88" t="n">
        <v>0</v>
      </c>
      <c r="L2303" s="84" t="n"/>
    </row>
    <row r="2304">
      <c r="A2304" s="83" t="n">
        <v>46184</v>
      </c>
      <c r="B2304" s="84" t="inlineStr">
        <is>
          <t>Warehouse B</t>
        </is>
      </c>
      <c r="C2304" s="84" t="inlineStr">
        <is>
          <t>Late</t>
        </is>
      </c>
      <c r="D2304" s="85" t="n">
        <v>141</v>
      </c>
      <c r="E2304" s="85" t="n">
        <v>136</v>
      </c>
      <c r="F2304" s="85" t="n">
        <v>363</v>
      </c>
      <c r="G2304" s="85" t="n">
        <v>360</v>
      </c>
      <c r="H2304" s="86" t="n">
        <v>11.7</v>
      </c>
      <c r="I2304" s="85" t="n">
        <v>155</v>
      </c>
      <c r="J2304" s="87" t="n">
        <v>460.2</v>
      </c>
      <c r="K2304" s="88" t="n">
        <v>0</v>
      </c>
      <c r="L2304" s="84" t="n"/>
    </row>
    <row r="2305">
      <c r="A2305" s="83" t="n">
        <v>46184</v>
      </c>
      <c r="B2305" s="84" t="inlineStr">
        <is>
          <t>Production</t>
        </is>
      </c>
      <c r="C2305" s="84" t="inlineStr">
        <is>
          <t>Night</t>
        </is>
      </c>
      <c r="D2305" s="85" t="n">
        <v>88</v>
      </c>
      <c r="E2305" s="85" t="n">
        <v>86</v>
      </c>
      <c r="F2305" s="85" t="n">
        <v>231</v>
      </c>
      <c r="G2305" s="85" t="n">
        <v>227</v>
      </c>
      <c r="H2305" s="86" t="n">
        <v>7.7</v>
      </c>
      <c r="I2305" s="85" t="n">
        <v>97</v>
      </c>
      <c r="J2305" s="87" t="n">
        <v>299.75</v>
      </c>
      <c r="K2305" s="88" t="n">
        <v>0</v>
      </c>
      <c r="L2305" s="84" t="n"/>
    </row>
    <row r="2306">
      <c r="A2306" s="83" t="n">
        <v>46185</v>
      </c>
      <c r="B2306" s="84" t="inlineStr">
        <is>
          <t>Warehouse A</t>
        </is>
      </c>
      <c r="C2306" s="84" t="inlineStr">
        <is>
          <t>Early</t>
        </is>
      </c>
      <c r="D2306" s="85" t="n">
        <v>233</v>
      </c>
      <c r="E2306" s="85" t="n">
        <v>222</v>
      </c>
      <c r="F2306" s="85" t="n">
        <v>600</v>
      </c>
      <c r="G2306" s="85" t="n">
        <v>598</v>
      </c>
      <c r="H2306" s="86" t="n">
        <v>18.7</v>
      </c>
      <c r="I2306" s="85" t="n">
        <v>215</v>
      </c>
      <c r="J2306" s="87" t="n">
        <v>740.5</v>
      </c>
      <c r="K2306" s="88" t="n">
        <v>0</v>
      </c>
      <c r="L2306" s="84" t="n"/>
    </row>
    <row r="2307">
      <c r="A2307" s="83" t="n">
        <v>46185</v>
      </c>
      <c r="B2307" s="84" t="inlineStr">
        <is>
          <t>Warehouse B</t>
        </is>
      </c>
      <c r="C2307" s="84" t="inlineStr">
        <is>
          <t>Late</t>
        </is>
      </c>
      <c r="D2307" s="85" t="n">
        <v>149</v>
      </c>
      <c r="E2307" s="85" t="n">
        <v>146</v>
      </c>
      <c r="F2307" s="85" t="n">
        <v>380</v>
      </c>
      <c r="G2307" s="85" t="n">
        <v>376</v>
      </c>
      <c r="H2307" s="86" t="n">
        <v>12.5</v>
      </c>
      <c r="I2307" s="85" t="n">
        <v>161</v>
      </c>
      <c r="J2307" s="87" t="n">
        <v>490.6</v>
      </c>
      <c r="K2307" s="88" t="n">
        <v>0</v>
      </c>
      <c r="L2307" s="84" t="n"/>
    </row>
    <row r="2308">
      <c r="A2308" s="83" t="n">
        <v>46185</v>
      </c>
      <c r="B2308" s="84" t="inlineStr">
        <is>
          <t>Production</t>
        </is>
      </c>
      <c r="C2308" s="84" t="inlineStr">
        <is>
          <t>Night</t>
        </is>
      </c>
      <c r="D2308" s="85" t="n">
        <v>97</v>
      </c>
      <c r="E2308" s="85" t="n">
        <v>95</v>
      </c>
      <c r="F2308" s="85" t="n">
        <v>255</v>
      </c>
      <c r="G2308" s="85" t="n">
        <v>252</v>
      </c>
      <c r="H2308" s="86" t="n">
        <v>8.1</v>
      </c>
      <c r="I2308" s="85" t="n">
        <v>101</v>
      </c>
      <c r="J2308" s="87" t="n">
        <v>318.2</v>
      </c>
      <c r="K2308" s="88" t="n">
        <v>0</v>
      </c>
      <c r="L2308" s="84" t="n"/>
    </row>
    <row r="2309">
      <c r="A2309" s="83" t="n">
        <v>46186</v>
      </c>
      <c r="B2309" s="84" t="inlineStr">
        <is>
          <t>Warehouse A</t>
        </is>
      </c>
      <c r="C2309" s="84" t="inlineStr">
        <is>
          <t>Early</t>
        </is>
      </c>
      <c r="D2309" s="85" t="n">
        <v>138</v>
      </c>
      <c r="E2309" s="85" t="n">
        <v>132</v>
      </c>
      <c r="F2309" s="85" t="n">
        <v>382</v>
      </c>
      <c r="G2309" s="85" t="n">
        <v>378</v>
      </c>
      <c r="H2309" s="86" t="n">
        <v>12.2</v>
      </c>
      <c r="I2309" s="85" t="n">
        <v>149</v>
      </c>
      <c r="J2309" s="87" t="n">
        <v>474</v>
      </c>
      <c r="K2309" s="88" t="n">
        <v>0</v>
      </c>
      <c r="L2309" s="84" t="n"/>
    </row>
    <row r="2310">
      <c r="A2310" s="83" t="n">
        <v>46186</v>
      </c>
      <c r="B2310" s="84" t="inlineStr">
        <is>
          <t>Warehouse B</t>
        </is>
      </c>
      <c r="C2310" s="84" t="inlineStr">
        <is>
          <t>Late</t>
        </is>
      </c>
      <c r="D2310" s="85" t="n">
        <v>119</v>
      </c>
      <c r="E2310" s="85" t="n">
        <v>115</v>
      </c>
      <c r="F2310" s="85" t="n">
        <v>289</v>
      </c>
      <c r="G2310" s="85" t="n">
        <v>288</v>
      </c>
      <c r="H2310" s="86" t="n">
        <v>9.9</v>
      </c>
      <c r="I2310" s="85" t="n">
        <v>111</v>
      </c>
      <c r="J2310" s="87" t="n">
        <v>389.2</v>
      </c>
      <c r="K2310" s="88" t="n">
        <v>0</v>
      </c>
      <c r="L2310" s="84" t="n"/>
    </row>
    <row r="2311">
      <c r="A2311" s="83" t="n">
        <v>46186</v>
      </c>
      <c r="B2311" s="84" t="inlineStr">
        <is>
          <t>Production</t>
        </is>
      </c>
      <c r="C2311" s="84" t="inlineStr">
        <is>
          <t>Night</t>
        </is>
      </c>
      <c r="D2311" s="85" t="n">
        <v>76</v>
      </c>
      <c r="E2311" s="85" t="n">
        <v>73</v>
      </c>
      <c r="F2311" s="85" t="n">
        <v>196</v>
      </c>
      <c r="G2311" s="85" t="n">
        <v>194</v>
      </c>
      <c r="H2311" s="86" t="n">
        <v>6</v>
      </c>
      <c r="I2311" s="85" t="n">
        <v>70</v>
      </c>
      <c r="J2311" s="87" t="n">
        <v>238.4</v>
      </c>
      <c r="K2311" s="88" t="n">
        <v>0</v>
      </c>
      <c r="L2311" s="84" t="n"/>
    </row>
    <row r="2312">
      <c r="A2312" s="83" t="n">
        <v>46188</v>
      </c>
      <c r="B2312" s="84" t="inlineStr">
        <is>
          <t>Warehouse A</t>
        </is>
      </c>
      <c r="C2312" s="84" t="inlineStr">
        <is>
          <t>Early</t>
        </is>
      </c>
      <c r="D2312" s="85" t="n">
        <v>244</v>
      </c>
      <c r="E2312" s="85" t="n">
        <v>243</v>
      </c>
      <c r="F2312" s="85" t="n">
        <v>611</v>
      </c>
      <c r="G2312" s="85" t="n">
        <v>599</v>
      </c>
      <c r="H2312" s="86" t="n">
        <v>20</v>
      </c>
      <c r="I2312" s="85" t="n">
        <v>223</v>
      </c>
      <c r="J2312" s="87" t="n">
        <v>788.6</v>
      </c>
      <c r="K2312" s="88" t="n">
        <v>0</v>
      </c>
      <c r="L2312" s="84" t="n"/>
    </row>
    <row r="2313">
      <c r="A2313" s="83" t="n">
        <v>46188</v>
      </c>
      <c r="B2313" s="84" t="inlineStr">
        <is>
          <t>Warehouse B</t>
        </is>
      </c>
      <c r="C2313" s="84" t="inlineStr">
        <is>
          <t>Late</t>
        </is>
      </c>
      <c r="D2313" s="85" t="n">
        <v>178</v>
      </c>
      <c r="E2313" s="85" t="n">
        <v>171</v>
      </c>
      <c r="F2313" s="85" t="n">
        <v>465</v>
      </c>
      <c r="G2313" s="85" t="n">
        <v>464</v>
      </c>
      <c r="H2313" s="86" t="n">
        <v>14.4</v>
      </c>
      <c r="I2313" s="85" t="n">
        <v>167</v>
      </c>
      <c r="J2313" s="87" t="n">
        <v>569.3</v>
      </c>
      <c r="K2313" s="88" t="n">
        <v>0</v>
      </c>
      <c r="L2313" s="84" t="n"/>
    </row>
    <row r="2314">
      <c r="A2314" s="83" t="n">
        <v>46188</v>
      </c>
      <c r="B2314" s="84" t="inlineStr">
        <is>
          <t>Production</t>
        </is>
      </c>
      <c r="C2314" s="84" t="inlineStr">
        <is>
          <t>Night</t>
        </is>
      </c>
      <c r="D2314" s="85" t="n">
        <v>107</v>
      </c>
      <c r="E2314" s="85" t="n">
        <v>103</v>
      </c>
      <c r="F2314" s="85" t="n">
        <v>290</v>
      </c>
      <c r="G2314" s="85" t="n">
        <v>285</v>
      </c>
      <c r="H2314" s="86" t="n">
        <v>9.199999999999999</v>
      </c>
      <c r="I2314" s="85" t="n">
        <v>105</v>
      </c>
      <c r="J2314" s="87" t="n">
        <v>359.35</v>
      </c>
      <c r="K2314" s="88" t="n">
        <v>0</v>
      </c>
      <c r="L2314" s="84" t="n"/>
    </row>
    <row r="2315">
      <c r="A2315" s="83" t="n">
        <v>46189</v>
      </c>
      <c r="B2315" s="84" t="inlineStr">
        <is>
          <t>Warehouse A</t>
        </is>
      </c>
      <c r="C2315" s="84" t="inlineStr">
        <is>
          <t>Early</t>
        </is>
      </c>
      <c r="D2315" s="85" t="n">
        <v>210</v>
      </c>
      <c r="E2315" s="85" t="n">
        <v>203</v>
      </c>
      <c r="F2315" s="85" t="n">
        <v>529</v>
      </c>
      <c r="G2315" s="85" t="n">
        <v>528</v>
      </c>
      <c r="H2315" s="86" t="n">
        <v>16.4</v>
      </c>
      <c r="I2315" s="85" t="n">
        <v>213</v>
      </c>
      <c r="J2315" s="87" t="n">
        <v>653.1</v>
      </c>
      <c r="K2315" s="88" t="n">
        <v>0</v>
      </c>
      <c r="L2315" s="84" t="n"/>
    </row>
    <row r="2316">
      <c r="A2316" s="83" t="n">
        <v>46189</v>
      </c>
      <c r="B2316" s="84" t="inlineStr">
        <is>
          <t>Warehouse B</t>
        </is>
      </c>
      <c r="C2316" s="84" t="inlineStr">
        <is>
          <t>Late</t>
        </is>
      </c>
      <c r="D2316" s="85" t="n">
        <v>145</v>
      </c>
      <c r="E2316" s="85" t="n">
        <v>137</v>
      </c>
      <c r="F2316" s="85" t="n">
        <v>363</v>
      </c>
      <c r="G2316" s="85" t="n">
        <v>358</v>
      </c>
      <c r="H2316" s="86" t="n">
        <v>11.5</v>
      </c>
      <c r="I2316" s="85" t="n">
        <v>160</v>
      </c>
      <c r="J2316" s="87" t="n">
        <v>456.5</v>
      </c>
      <c r="K2316" s="88" t="n">
        <v>0</v>
      </c>
      <c r="L2316" s="84" t="n"/>
    </row>
    <row r="2317">
      <c r="A2317" s="83" t="n">
        <v>46189</v>
      </c>
      <c r="B2317" s="84" t="inlineStr">
        <is>
          <t>Production</t>
        </is>
      </c>
      <c r="C2317" s="84" t="inlineStr">
        <is>
          <t>Night</t>
        </is>
      </c>
      <c r="D2317" s="85" t="n">
        <v>107</v>
      </c>
      <c r="E2317" s="85" t="n">
        <v>105</v>
      </c>
      <c r="F2317" s="85" t="n">
        <v>277</v>
      </c>
      <c r="G2317" s="85" t="n">
        <v>277</v>
      </c>
      <c r="H2317" s="86" t="n">
        <v>9.300000000000001</v>
      </c>
      <c r="I2317" s="85" t="n">
        <v>100</v>
      </c>
      <c r="J2317" s="87" t="n">
        <v>362.5</v>
      </c>
      <c r="K2317" s="88" t="n">
        <v>0</v>
      </c>
      <c r="L2317" s="84" t="n"/>
    </row>
    <row r="2318">
      <c r="A2318" s="83" t="n">
        <v>46190</v>
      </c>
      <c r="B2318" s="84" t="inlineStr">
        <is>
          <t>Warehouse A</t>
        </is>
      </c>
      <c r="C2318" s="84" t="inlineStr">
        <is>
          <t>Early</t>
        </is>
      </c>
      <c r="D2318" s="85" t="n">
        <v>208</v>
      </c>
      <c r="E2318" s="85" t="n">
        <v>198</v>
      </c>
      <c r="F2318" s="85" t="n">
        <v>534</v>
      </c>
      <c r="G2318" s="85" t="n">
        <v>532</v>
      </c>
      <c r="H2318" s="86" t="n">
        <v>17.6</v>
      </c>
      <c r="I2318" s="85" t="n">
        <v>207</v>
      </c>
      <c r="J2318" s="87" t="n">
        <v>689.6</v>
      </c>
      <c r="K2318" s="88" t="n">
        <v>0</v>
      </c>
      <c r="L2318" s="84" t="n"/>
    </row>
    <row r="2319">
      <c r="A2319" s="83" t="n">
        <v>46190</v>
      </c>
      <c r="B2319" s="84" t="inlineStr">
        <is>
          <t>Warehouse B</t>
        </is>
      </c>
      <c r="C2319" s="84" t="inlineStr">
        <is>
          <t>Late</t>
        </is>
      </c>
      <c r="D2319" s="85" t="n">
        <v>144</v>
      </c>
      <c r="E2319" s="85" t="n">
        <v>134</v>
      </c>
      <c r="F2319" s="85" t="n">
        <v>349</v>
      </c>
      <c r="G2319" s="85" t="n">
        <v>346</v>
      </c>
      <c r="H2319" s="86" t="n">
        <v>12.2</v>
      </c>
      <c r="I2319" s="85" t="n">
        <v>155</v>
      </c>
      <c r="J2319" s="87" t="n">
        <v>477.9</v>
      </c>
      <c r="K2319" s="88" t="n">
        <v>0</v>
      </c>
      <c r="L2319" s="84" t="n"/>
    </row>
    <row r="2320">
      <c r="A2320" s="83" t="n">
        <v>46190</v>
      </c>
      <c r="B2320" s="84" t="inlineStr">
        <is>
          <t>Production</t>
        </is>
      </c>
      <c r="C2320" s="84" t="inlineStr">
        <is>
          <t>Night</t>
        </is>
      </c>
      <c r="D2320" s="85" t="n">
        <v>96</v>
      </c>
      <c r="E2320" s="85" t="n">
        <v>94</v>
      </c>
      <c r="F2320" s="85" t="n">
        <v>249</v>
      </c>
      <c r="G2320" s="85" t="n">
        <v>246</v>
      </c>
      <c r="H2320" s="86" t="n">
        <v>8.5</v>
      </c>
      <c r="I2320" s="85" t="n">
        <v>98</v>
      </c>
      <c r="J2320" s="87" t="n">
        <v>330.15</v>
      </c>
      <c r="K2320" s="88" t="n">
        <v>0</v>
      </c>
      <c r="L2320" s="84" t="n"/>
    </row>
    <row r="2321">
      <c r="A2321" s="83" t="n">
        <v>46191</v>
      </c>
      <c r="B2321" s="84" t="inlineStr">
        <is>
          <t>Warehouse A</t>
        </is>
      </c>
      <c r="C2321" s="84" t="inlineStr">
        <is>
          <t>Early</t>
        </is>
      </c>
      <c r="D2321" s="85" t="n">
        <v>191</v>
      </c>
      <c r="E2321" s="85" t="n">
        <v>186</v>
      </c>
      <c r="F2321" s="85" t="n">
        <v>496</v>
      </c>
      <c r="G2321" s="85" t="n">
        <v>496</v>
      </c>
      <c r="H2321" s="86" t="n">
        <v>14.9</v>
      </c>
      <c r="I2321" s="85" t="n">
        <v>207</v>
      </c>
      <c r="J2321" s="87" t="n">
        <v>593.5</v>
      </c>
      <c r="K2321" s="88" t="n">
        <v>0</v>
      </c>
      <c r="L2321" s="84" t="n"/>
    </row>
    <row r="2322">
      <c r="A2322" s="83" t="n">
        <v>46191</v>
      </c>
      <c r="B2322" s="84" t="inlineStr">
        <is>
          <t>Warehouse B</t>
        </is>
      </c>
      <c r="C2322" s="84" t="inlineStr">
        <is>
          <t>Late</t>
        </is>
      </c>
      <c r="D2322" s="85" t="n">
        <v>152</v>
      </c>
      <c r="E2322" s="85" t="n">
        <v>149</v>
      </c>
      <c r="F2322" s="85" t="n">
        <v>402</v>
      </c>
      <c r="G2322" s="85" t="n">
        <v>397</v>
      </c>
      <c r="H2322" s="86" t="n">
        <v>13.2</v>
      </c>
      <c r="I2322" s="85" t="n">
        <v>155</v>
      </c>
      <c r="J2322" s="87" t="n">
        <v>514.6</v>
      </c>
      <c r="K2322" s="88" t="n">
        <v>0</v>
      </c>
      <c r="L2322" s="84" t="n"/>
    </row>
    <row r="2323">
      <c r="A2323" s="83" t="n">
        <v>46191</v>
      </c>
      <c r="B2323" s="84" t="inlineStr">
        <is>
          <t>Production</t>
        </is>
      </c>
      <c r="C2323" s="84" t="inlineStr">
        <is>
          <t>Night</t>
        </is>
      </c>
      <c r="D2323" s="85" t="n">
        <v>94</v>
      </c>
      <c r="E2323" s="85" t="n">
        <v>91</v>
      </c>
      <c r="F2323" s="85" t="n">
        <v>229</v>
      </c>
      <c r="G2323" s="85" t="n">
        <v>227</v>
      </c>
      <c r="H2323" s="86" t="n">
        <v>7.5</v>
      </c>
      <c r="I2323" s="85" t="n">
        <v>98</v>
      </c>
      <c r="J2323" s="87" t="n">
        <v>297.35</v>
      </c>
      <c r="K2323" s="88" t="n">
        <v>1</v>
      </c>
      <c r="L2323" s="84" t="n"/>
    </row>
    <row r="2324">
      <c r="A2324" s="83" t="n">
        <v>46192</v>
      </c>
      <c r="B2324" s="84" t="inlineStr">
        <is>
          <t>Warehouse A</t>
        </is>
      </c>
      <c r="C2324" s="84" t="inlineStr">
        <is>
          <t>Early</t>
        </is>
      </c>
      <c r="D2324" s="85" t="n">
        <v>217</v>
      </c>
      <c r="E2324" s="85" t="n">
        <v>209</v>
      </c>
      <c r="F2324" s="85" t="n">
        <v>605</v>
      </c>
      <c r="G2324" s="85" t="n">
        <v>600</v>
      </c>
      <c r="H2324" s="86" t="n">
        <v>17.3</v>
      </c>
      <c r="I2324" s="85" t="n">
        <v>215</v>
      </c>
      <c r="J2324" s="87" t="n">
        <v>686</v>
      </c>
      <c r="K2324" s="88" t="n">
        <v>0</v>
      </c>
      <c r="L2324" s="84" t="n"/>
    </row>
    <row r="2325">
      <c r="A2325" s="83" t="n">
        <v>46192</v>
      </c>
      <c r="B2325" s="84" t="inlineStr">
        <is>
          <t>Warehouse B</t>
        </is>
      </c>
      <c r="C2325" s="84" t="inlineStr">
        <is>
          <t>Late</t>
        </is>
      </c>
      <c r="D2325" s="85" t="n">
        <v>177</v>
      </c>
      <c r="E2325" s="85" t="n">
        <v>174</v>
      </c>
      <c r="F2325" s="85" t="n">
        <v>434</v>
      </c>
      <c r="G2325" s="85" t="n">
        <v>430</v>
      </c>
      <c r="H2325" s="86" t="n">
        <v>13.8</v>
      </c>
      <c r="I2325" s="85" t="n">
        <v>161</v>
      </c>
      <c r="J2325" s="87" t="n">
        <v>549.75</v>
      </c>
      <c r="K2325" s="88" t="n">
        <v>0</v>
      </c>
      <c r="L2325" s="84" t="n"/>
    </row>
    <row r="2326">
      <c r="A2326" s="83" t="n">
        <v>46192</v>
      </c>
      <c r="B2326" s="84" t="inlineStr">
        <is>
          <t>Production</t>
        </is>
      </c>
      <c r="C2326" s="84" t="inlineStr">
        <is>
          <t>Night</t>
        </is>
      </c>
      <c r="D2326" s="85" t="n">
        <v>105</v>
      </c>
      <c r="E2326" s="85" t="n">
        <v>103</v>
      </c>
      <c r="F2326" s="85" t="n">
        <v>276</v>
      </c>
      <c r="G2326" s="85" t="n">
        <v>272</v>
      </c>
      <c r="H2326" s="86" t="n">
        <v>9.300000000000001</v>
      </c>
      <c r="I2326" s="85" t="n">
        <v>101</v>
      </c>
      <c r="J2326" s="87" t="n">
        <v>361.2</v>
      </c>
      <c r="K2326" s="88" t="n">
        <v>0</v>
      </c>
      <c r="L2326" s="84" t="n"/>
    </row>
    <row r="2327">
      <c r="A2327" s="83" t="n">
        <v>46193</v>
      </c>
      <c r="B2327" s="84" t="inlineStr">
        <is>
          <t>Warehouse A</t>
        </is>
      </c>
      <c r="C2327" s="84" t="inlineStr">
        <is>
          <t>Early</t>
        </is>
      </c>
      <c r="D2327" s="85" t="n">
        <v>144</v>
      </c>
      <c r="E2327" s="85" t="n">
        <v>143</v>
      </c>
      <c r="F2327" s="85" t="n">
        <v>403</v>
      </c>
      <c r="G2327" s="85" t="n">
        <v>400</v>
      </c>
      <c r="H2327" s="86" t="n">
        <v>11.7</v>
      </c>
      <c r="I2327" s="85" t="n">
        <v>149</v>
      </c>
      <c r="J2327" s="87" t="n">
        <v>462.15</v>
      </c>
      <c r="K2327" s="88" t="n">
        <v>0</v>
      </c>
      <c r="L2327" s="84" t="n"/>
    </row>
    <row r="2328">
      <c r="A2328" s="83" t="n">
        <v>46193</v>
      </c>
      <c r="B2328" s="84" t="inlineStr">
        <is>
          <t>Warehouse B</t>
        </is>
      </c>
      <c r="C2328" s="84" t="inlineStr">
        <is>
          <t>Late</t>
        </is>
      </c>
      <c r="D2328" s="85" t="n">
        <v>105</v>
      </c>
      <c r="E2328" s="85" t="n">
        <v>103</v>
      </c>
      <c r="F2328" s="85" t="n">
        <v>294</v>
      </c>
      <c r="G2328" s="85" t="n">
        <v>293</v>
      </c>
      <c r="H2328" s="86" t="n">
        <v>9.199999999999999</v>
      </c>
      <c r="I2328" s="85" t="n">
        <v>112</v>
      </c>
      <c r="J2328" s="87" t="n">
        <v>358.05</v>
      </c>
      <c r="K2328" s="88" t="n">
        <v>0</v>
      </c>
      <c r="L2328" s="84" t="n"/>
    </row>
    <row r="2329">
      <c r="A2329" s="83" t="n">
        <v>46193</v>
      </c>
      <c r="B2329" s="84" t="inlineStr">
        <is>
          <t>Production</t>
        </is>
      </c>
      <c r="C2329" s="84" t="inlineStr">
        <is>
          <t>Night</t>
        </is>
      </c>
      <c r="D2329" s="85" t="n">
        <v>72</v>
      </c>
      <c r="E2329" s="85" t="n">
        <v>68</v>
      </c>
      <c r="F2329" s="85" t="n">
        <v>181</v>
      </c>
      <c r="G2329" s="85" t="n">
        <v>179</v>
      </c>
      <c r="H2329" s="86" t="n">
        <v>6.3</v>
      </c>
      <c r="I2329" s="85" t="n">
        <v>70</v>
      </c>
      <c r="J2329" s="87" t="n">
        <v>245.25</v>
      </c>
      <c r="K2329" s="88" t="n">
        <v>0</v>
      </c>
      <c r="L2329" s="84" t="n"/>
    </row>
    <row r="2330">
      <c r="A2330" s="83" t="n">
        <v>46195</v>
      </c>
      <c r="B2330" s="84" t="inlineStr">
        <is>
          <t>Warehouse A</t>
        </is>
      </c>
      <c r="C2330" s="84" t="inlineStr">
        <is>
          <t>Early</t>
        </is>
      </c>
      <c r="D2330" s="85" t="n">
        <v>213</v>
      </c>
      <c r="E2330" s="85" t="n">
        <v>203</v>
      </c>
      <c r="F2330" s="85" t="n">
        <v>519</v>
      </c>
      <c r="G2330" s="85" t="n">
        <v>511</v>
      </c>
      <c r="H2330" s="86" t="n">
        <v>17.4</v>
      </c>
      <c r="I2330" s="85" t="n">
        <v>223</v>
      </c>
      <c r="J2330" s="87" t="n">
        <v>686.55</v>
      </c>
      <c r="K2330" s="88" t="n">
        <v>0</v>
      </c>
      <c r="L2330" s="84" t="n"/>
    </row>
    <row r="2331">
      <c r="A2331" s="83" t="n">
        <v>46195</v>
      </c>
      <c r="B2331" s="84" t="inlineStr">
        <is>
          <t>Warehouse B</t>
        </is>
      </c>
      <c r="C2331" s="84" t="inlineStr">
        <is>
          <t>Late</t>
        </is>
      </c>
      <c r="D2331" s="85" t="n">
        <v>152</v>
      </c>
      <c r="E2331" s="85" t="n">
        <v>150</v>
      </c>
      <c r="F2331" s="85" t="n">
        <v>407</v>
      </c>
      <c r="G2331" s="85" t="n">
        <v>401</v>
      </c>
      <c r="H2331" s="86" t="n">
        <v>12.1</v>
      </c>
      <c r="I2331" s="85" t="n">
        <v>167</v>
      </c>
      <c r="J2331" s="87" t="n">
        <v>479.95</v>
      </c>
      <c r="K2331" s="88" t="n">
        <v>0</v>
      </c>
      <c r="L2331" s="84" t="n"/>
    </row>
    <row r="2332">
      <c r="A2332" s="83" t="n">
        <v>46195</v>
      </c>
      <c r="B2332" s="84" t="inlineStr">
        <is>
          <t>Production</t>
        </is>
      </c>
      <c r="C2332" s="84" t="inlineStr">
        <is>
          <t>Night</t>
        </is>
      </c>
      <c r="D2332" s="85" t="n">
        <v>106</v>
      </c>
      <c r="E2332" s="85" t="n">
        <v>102</v>
      </c>
      <c r="F2332" s="85" t="n">
        <v>271</v>
      </c>
      <c r="G2332" s="85" t="n">
        <v>271</v>
      </c>
      <c r="H2332" s="86" t="n">
        <v>8.4</v>
      </c>
      <c r="I2332" s="85" t="n">
        <v>105</v>
      </c>
      <c r="J2332" s="87" t="n">
        <v>333.5</v>
      </c>
      <c r="K2332" s="88" t="n">
        <v>0</v>
      </c>
      <c r="L2332" s="84" t="n"/>
    </row>
    <row r="2333">
      <c r="A2333" s="83" t="n">
        <v>46196</v>
      </c>
      <c r="B2333" s="84" t="inlineStr">
        <is>
          <t>Warehouse A</t>
        </is>
      </c>
      <c r="C2333" s="84" t="inlineStr">
        <is>
          <t>Early</t>
        </is>
      </c>
      <c r="D2333" s="85" t="n">
        <v>234</v>
      </c>
      <c r="E2333" s="85" t="n">
        <v>226</v>
      </c>
      <c r="F2333" s="85" t="n">
        <v>584</v>
      </c>
      <c r="G2333" s="85" t="n">
        <v>581</v>
      </c>
      <c r="H2333" s="86" t="n">
        <v>20.3</v>
      </c>
      <c r="I2333" s="85" t="n">
        <v>213</v>
      </c>
      <c r="J2333" s="87" t="n">
        <v>791.55</v>
      </c>
      <c r="K2333" s="88" t="n">
        <v>0</v>
      </c>
      <c r="L2333" s="84" t="n"/>
    </row>
    <row r="2334">
      <c r="A2334" s="83" t="n">
        <v>46196</v>
      </c>
      <c r="B2334" s="84" t="inlineStr">
        <is>
          <t>Warehouse B</t>
        </is>
      </c>
      <c r="C2334" s="84" t="inlineStr">
        <is>
          <t>Late</t>
        </is>
      </c>
      <c r="D2334" s="85" t="n">
        <v>146</v>
      </c>
      <c r="E2334" s="85" t="n">
        <v>141</v>
      </c>
      <c r="F2334" s="85" t="n">
        <v>357</v>
      </c>
      <c r="G2334" s="85" t="n">
        <v>353</v>
      </c>
      <c r="H2334" s="86" t="n">
        <v>12.2</v>
      </c>
      <c r="I2334" s="85" t="n">
        <v>160</v>
      </c>
      <c r="J2334" s="87" t="n">
        <v>479.2</v>
      </c>
      <c r="K2334" s="88" t="n">
        <v>0</v>
      </c>
      <c r="L2334" s="84" t="n"/>
    </row>
    <row r="2335">
      <c r="A2335" s="83" t="n">
        <v>46196</v>
      </c>
      <c r="B2335" s="84" t="inlineStr">
        <is>
          <t>Production</t>
        </is>
      </c>
      <c r="C2335" s="84" t="inlineStr">
        <is>
          <t>Night</t>
        </is>
      </c>
      <c r="D2335" s="85" t="n">
        <v>92</v>
      </c>
      <c r="E2335" s="85" t="n">
        <v>90</v>
      </c>
      <c r="F2335" s="85" t="n">
        <v>242</v>
      </c>
      <c r="G2335" s="85" t="n">
        <v>238</v>
      </c>
      <c r="H2335" s="86" t="n">
        <v>7.4</v>
      </c>
      <c r="I2335" s="85" t="n">
        <v>101</v>
      </c>
      <c r="J2335" s="87" t="n">
        <v>292.9</v>
      </c>
      <c r="K2335" s="88" t="n">
        <v>0</v>
      </c>
      <c r="L2335" s="84" t="n"/>
    </row>
    <row r="2336">
      <c r="A2336" s="83" t="n">
        <v>46197</v>
      </c>
      <c r="B2336" s="84" t="inlineStr">
        <is>
          <t>Warehouse A</t>
        </is>
      </c>
      <c r="C2336" s="84" t="inlineStr">
        <is>
          <t>Early</t>
        </is>
      </c>
      <c r="D2336" s="85" t="n">
        <v>191</v>
      </c>
      <c r="E2336" s="85" t="n">
        <v>181</v>
      </c>
      <c r="F2336" s="85" t="n">
        <v>501</v>
      </c>
      <c r="G2336" s="85" t="n">
        <v>492</v>
      </c>
      <c r="H2336" s="86" t="n">
        <v>15.6</v>
      </c>
      <c r="I2336" s="85" t="n">
        <v>207</v>
      </c>
      <c r="J2336" s="87" t="n">
        <v>615.55</v>
      </c>
      <c r="K2336" s="88" t="n">
        <v>0</v>
      </c>
      <c r="L2336" s="84" t="n"/>
    </row>
    <row r="2337">
      <c r="A2337" s="83" t="n">
        <v>46197</v>
      </c>
      <c r="B2337" s="84" t="inlineStr">
        <is>
          <t>Warehouse B</t>
        </is>
      </c>
      <c r="C2337" s="84" t="inlineStr">
        <is>
          <t>Late</t>
        </is>
      </c>
      <c r="D2337" s="85" t="n">
        <v>146</v>
      </c>
      <c r="E2337" s="85" t="n">
        <v>141</v>
      </c>
      <c r="F2337" s="85" t="n">
        <v>360</v>
      </c>
      <c r="G2337" s="85" t="n">
        <v>357</v>
      </c>
      <c r="H2337" s="86" t="n">
        <v>12.6</v>
      </c>
      <c r="I2337" s="85" t="n">
        <v>155</v>
      </c>
      <c r="J2337" s="87" t="n">
        <v>491.8</v>
      </c>
      <c r="K2337" s="88" t="n">
        <v>0</v>
      </c>
      <c r="L2337" s="84" t="n"/>
    </row>
    <row r="2338">
      <c r="A2338" s="83" t="n">
        <v>46197</v>
      </c>
      <c r="B2338" s="84" t="inlineStr">
        <is>
          <t>Production</t>
        </is>
      </c>
      <c r="C2338" s="84" t="inlineStr">
        <is>
          <t>Night</t>
        </is>
      </c>
      <c r="D2338" s="85" t="n">
        <v>88</v>
      </c>
      <c r="E2338" s="85" t="n">
        <v>86</v>
      </c>
      <c r="F2338" s="85" t="n">
        <v>218</v>
      </c>
      <c r="G2338" s="85" t="n">
        <v>215</v>
      </c>
      <c r="H2338" s="86" t="n">
        <v>7.3</v>
      </c>
      <c r="I2338" s="85" t="n">
        <v>98</v>
      </c>
      <c r="J2338" s="87" t="n">
        <v>287.15</v>
      </c>
      <c r="K2338" s="88" t="n">
        <v>0</v>
      </c>
      <c r="L2338" s="84" t="n"/>
    </row>
    <row r="2339">
      <c r="A2339" s="83" t="n">
        <v>46198</v>
      </c>
      <c r="B2339" s="84" t="inlineStr">
        <is>
          <t>Warehouse A</t>
        </is>
      </c>
      <c r="C2339" s="84" t="inlineStr">
        <is>
          <t>Early</t>
        </is>
      </c>
      <c r="D2339" s="85" t="n">
        <v>203</v>
      </c>
      <c r="E2339" s="85" t="n">
        <v>196</v>
      </c>
      <c r="F2339" s="85" t="n">
        <v>498</v>
      </c>
      <c r="G2339" s="85" t="n">
        <v>491</v>
      </c>
      <c r="H2339" s="86" t="n">
        <v>17.2</v>
      </c>
      <c r="I2339" s="85" t="n">
        <v>207</v>
      </c>
      <c r="J2339" s="87" t="n">
        <v>673.75</v>
      </c>
      <c r="K2339" s="88" t="n">
        <v>0</v>
      </c>
      <c r="L2339" s="84" t="n"/>
    </row>
    <row r="2340">
      <c r="A2340" s="83" t="n">
        <v>46198</v>
      </c>
      <c r="B2340" s="84" t="inlineStr">
        <is>
          <t>Warehouse B</t>
        </is>
      </c>
      <c r="C2340" s="84" t="inlineStr">
        <is>
          <t>Late</t>
        </is>
      </c>
      <c r="D2340" s="85" t="n">
        <v>153</v>
      </c>
      <c r="E2340" s="85" t="n">
        <v>146</v>
      </c>
      <c r="F2340" s="85" t="n">
        <v>402</v>
      </c>
      <c r="G2340" s="85" t="n">
        <v>402</v>
      </c>
      <c r="H2340" s="86" t="n">
        <v>12.3</v>
      </c>
      <c r="I2340" s="85" t="n">
        <v>155</v>
      </c>
      <c r="J2340" s="87" t="n">
        <v>486.9</v>
      </c>
      <c r="K2340" s="88" t="n">
        <v>1</v>
      </c>
      <c r="L2340" s="84" t="n"/>
    </row>
    <row r="2341">
      <c r="A2341" s="83" t="n">
        <v>46198</v>
      </c>
      <c r="B2341" s="84" t="inlineStr">
        <is>
          <t>Production</t>
        </is>
      </c>
      <c r="C2341" s="84" t="inlineStr">
        <is>
          <t>Night</t>
        </is>
      </c>
      <c r="D2341" s="85" t="n">
        <v>103</v>
      </c>
      <c r="E2341" s="85" t="n">
        <v>102</v>
      </c>
      <c r="F2341" s="85" t="n">
        <v>267</v>
      </c>
      <c r="G2341" s="85" t="n">
        <v>264</v>
      </c>
      <c r="H2341" s="86" t="n">
        <v>8</v>
      </c>
      <c r="I2341" s="85" t="n">
        <v>98</v>
      </c>
      <c r="J2341" s="87" t="n">
        <v>318.95</v>
      </c>
      <c r="K2341" s="88" t="n">
        <v>0</v>
      </c>
      <c r="L2341" s="84" t="n"/>
    </row>
    <row r="2342">
      <c r="A2342" s="83" t="n">
        <v>46199</v>
      </c>
      <c r="B2342" s="84" t="inlineStr">
        <is>
          <t>Warehouse A</t>
        </is>
      </c>
      <c r="C2342" s="84" t="inlineStr">
        <is>
          <t>Early</t>
        </is>
      </c>
      <c r="D2342" s="85" t="n">
        <v>232</v>
      </c>
      <c r="E2342" s="85" t="n">
        <v>226</v>
      </c>
      <c r="F2342" s="85" t="n">
        <v>646</v>
      </c>
      <c r="G2342" s="85" t="n">
        <v>645</v>
      </c>
      <c r="H2342" s="86" t="n">
        <v>18.2</v>
      </c>
      <c r="I2342" s="85" t="n">
        <v>215</v>
      </c>
      <c r="J2342" s="87" t="n">
        <v>724.1</v>
      </c>
      <c r="K2342" s="88" t="n">
        <v>0</v>
      </c>
      <c r="L2342" s="84" t="n"/>
    </row>
    <row r="2343">
      <c r="A2343" s="83" t="n">
        <v>46199</v>
      </c>
      <c r="B2343" s="84" t="inlineStr">
        <is>
          <t>Warehouse B</t>
        </is>
      </c>
      <c r="C2343" s="84" t="inlineStr">
        <is>
          <t>Late</t>
        </is>
      </c>
      <c r="D2343" s="85" t="n">
        <v>159</v>
      </c>
      <c r="E2343" s="85" t="n">
        <v>155</v>
      </c>
      <c r="F2343" s="85" t="n">
        <v>427</v>
      </c>
      <c r="G2343" s="85" t="n">
        <v>420</v>
      </c>
      <c r="H2343" s="86" t="n">
        <v>12.6</v>
      </c>
      <c r="I2343" s="85" t="n">
        <v>161</v>
      </c>
      <c r="J2343" s="87" t="n">
        <v>500.25</v>
      </c>
      <c r="K2343" s="88" t="n">
        <v>0</v>
      </c>
      <c r="L2343" s="84" t="n"/>
    </row>
    <row r="2344">
      <c r="A2344" s="83" t="n">
        <v>46199</v>
      </c>
      <c r="B2344" s="84" t="inlineStr">
        <is>
          <t>Production</t>
        </is>
      </c>
      <c r="C2344" s="84" t="inlineStr">
        <is>
          <t>Night</t>
        </is>
      </c>
      <c r="D2344" s="85" t="n">
        <v>91</v>
      </c>
      <c r="E2344" s="85" t="n">
        <v>85</v>
      </c>
      <c r="F2344" s="85" t="n">
        <v>237</v>
      </c>
      <c r="G2344" s="85" t="n">
        <v>235</v>
      </c>
      <c r="H2344" s="86" t="n">
        <v>7.8</v>
      </c>
      <c r="I2344" s="85" t="n">
        <v>102</v>
      </c>
      <c r="J2344" s="87" t="n">
        <v>304.85</v>
      </c>
      <c r="K2344" s="88" t="n">
        <v>0</v>
      </c>
      <c r="L2344" s="84" t="n"/>
    </row>
    <row r="2345">
      <c r="A2345" s="83" t="n">
        <v>46200</v>
      </c>
      <c r="B2345" s="84" t="inlineStr">
        <is>
          <t>Warehouse A</t>
        </is>
      </c>
      <c r="C2345" s="84" t="inlineStr">
        <is>
          <t>Early</t>
        </is>
      </c>
      <c r="D2345" s="85" t="n">
        <v>154</v>
      </c>
      <c r="E2345" s="85" t="n">
        <v>149</v>
      </c>
      <c r="F2345" s="85" t="n">
        <v>402</v>
      </c>
      <c r="G2345" s="85" t="n">
        <v>396</v>
      </c>
      <c r="H2345" s="86" t="n">
        <v>12.1</v>
      </c>
      <c r="I2345" s="85" t="n">
        <v>149</v>
      </c>
      <c r="J2345" s="87" t="n">
        <v>481.25</v>
      </c>
      <c r="K2345" s="88" t="n">
        <v>0</v>
      </c>
      <c r="L2345" s="84" t="n"/>
    </row>
    <row r="2346">
      <c r="A2346" s="83" t="n">
        <v>46200</v>
      </c>
      <c r="B2346" s="84" t="inlineStr">
        <is>
          <t>Warehouse B</t>
        </is>
      </c>
      <c r="C2346" s="84" t="inlineStr">
        <is>
          <t>Late</t>
        </is>
      </c>
      <c r="D2346" s="85" t="n">
        <v>114</v>
      </c>
      <c r="E2346" s="85" t="n">
        <v>109</v>
      </c>
      <c r="F2346" s="85" t="n">
        <v>317</v>
      </c>
      <c r="G2346" s="85" t="n">
        <v>313</v>
      </c>
      <c r="H2346" s="86" t="n">
        <v>9.1</v>
      </c>
      <c r="I2346" s="85" t="n">
        <v>112</v>
      </c>
      <c r="J2346" s="87" t="n">
        <v>360.75</v>
      </c>
      <c r="K2346" s="88" t="n">
        <v>0</v>
      </c>
      <c r="L2346" s="84" t="n"/>
    </row>
    <row r="2347">
      <c r="A2347" s="83" t="n">
        <v>46200</v>
      </c>
      <c r="B2347" s="84" t="inlineStr">
        <is>
          <t>Production</t>
        </is>
      </c>
      <c r="C2347" s="84" t="inlineStr">
        <is>
          <t>Night</t>
        </is>
      </c>
      <c r="D2347" s="85" t="n">
        <v>73</v>
      </c>
      <c r="E2347" s="85" t="n">
        <v>69</v>
      </c>
      <c r="F2347" s="85" t="n">
        <v>197</v>
      </c>
      <c r="G2347" s="85" t="n">
        <v>195</v>
      </c>
      <c r="H2347" s="86" t="n">
        <v>6.4</v>
      </c>
      <c r="I2347" s="85" t="n">
        <v>70</v>
      </c>
      <c r="J2347" s="87" t="n">
        <v>249.05</v>
      </c>
      <c r="K2347" s="88" t="n">
        <v>0</v>
      </c>
      <c r="L2347" s="84" t="n"/>
    </row>
    <row r="2348">
      <c r="A2348" s="83" t="n">
        <v>46202</v>
      </c>
      <c r="B2348" s="84" t="inlineStr">
        <is>
          <t>Warehouse A</t>
        </is>
      </c>
      <c r="C2348" s="84" t="inlineStr">
        <is>
          <t>Early</t>
        </is>
      </c>
      <c r="D2348" s="85" t="n">
        <v>219</v>
      </c>
      <c r="E2348" s="85" t="n">
        <v>208</v>
      </c>
      <c r="F2348" s="85" t="n">
        <v>567</v>
      </c>
      <c r="G2348" s="85" t="n">
        <v>558</v>
      </c>
      <c r="H2348" s="86" t="n">
        <v>17.2</v>
      </c>
      <c r="I2348" s="85" t="n">
        <v>223</v>
      </c>
      <c r="J2348" s="87" t="n">
        <v>684.15</v>
      </c>
      <c r="K2348" s="88" t="n">
        <v>0</v>
      </c>
      <c r="L2348" s="84" t="n"/>
    </row>
    <row r="2349">
      <c r="A2349" s="83" t="n">
        <v>46202</v>
      </c>
      <c r="B2349" s="84" t="inlineStr">
        <is>
          <t>Warehouse B</t>
        </is>
      </c>
      <c r="C2349" s="84" t="inlineStr">
        <is>
          <t>Late</t>
        </is>
      </c>
      <c r="D2349" s="85" t="n">
        <v>181</v>
      </c>
      <c r="E2349" s="85" t="n">
        <v>174</v>
      </c>
      <c r="F2349" s="85" t="n">
        <v>457</v>
      </c>
      <c r="G2349" s="85" t="n">
        <v>452</v>
      </c>
      <c r="H2349" s="86" t="n">
        <v>14.8</v>
      </c>
      <c r="I2349" s="85" t="n">
        <v>168</v>
      </c>
      <c r="J2349" s="87" t="n">
        <v>583.85</v>
      </c>
      <c r="K2349" s="88" t="n">
        <v>0</v>
      </c>
      <c r="L2349" s="84" t="n"/>
    </row>
    <row r="2350">
      <c r="A2350" s="83" t="n">
        <v>46202</v>
      </c>
      <c r="B2350" s="84" t="inlineStr">
        <is>
          <t>Production</t>
        </is>
      </c>
      <c r="C2350" s="84" t="inlineStr">
        <is>
          <t>Night</t>
        </is>
      </c>
      <c r="D2350" s="85" t="n">
        <v>101</v>
      </c>
      <c r="E2350" s="85" t="n">
        <v>98</v>
      </c>
      <c r="F2350" s="85" t="n">
        <v>252</v>
      </c>
      <c r="G2350" s="85" t="n">
        <v>249</v>
      </c>
      <c r="H2350" s="86" t="n">
        <v>7.9</v>
      </c>
      <c r="I2350" s="85" t="n">
        <v>106</v>
      </c>
      <c r="J2350" s="87" t="n">
        <v>314.5</v>
      </c>
      <c r="K2350" s="88" t="n">
        <v>0</v>
      </c>
      <c r="L2350" s="84" t="n"/>
    </row>
    <row r="2351">
      <c r="A2351" s="83" t="n">
        <v>46203</v>
      </c>
      <c r="B2351" s="84" t="inlineStr">
        <is>
          <t>Warehouse A</t>
        </is>
      </c>
      <c r="C2351" s="84" t="inlineStr">
        <is>
          <t>Early</t>
        </is>
      </c>
      <c r="D2351" s="85" t="n">
        <v>203</v>
      </c>
      <c r="E2351" s="85" t="n">
        <v>196</v>
      </c>
      <c r="F2351" s="85" t="n">
        <v>565</v>
      </c>
      <c r="G2351" s="85" t="n">
        <v>560</v>
      </c>
      <c r="H2351" s="86" t="n">
        <v>16.9</v>
      </c>
      <c r="I2351" s="85" t="n">
        <v>213</v>
      </c>
      <c r="J2351" s="87" t="n">
        <v>664.3</v>
      </c>
      <c r="K2351" s="88" t="n">
        <v>0</v>
      </c>
      <c r="L2351" s="84" t="n"/>
    </row>
    <row r="2352">
      <c r="A2352" s="83" t="n">
        <v>46203</v>
      </c>
      <c r="B2352" s="84" t="inlineStr">
        <is>
          <t>Warehouse B</t>
        </is>
      </c>
      <c r="C2352" s="84" t="inlineStr">
        <is>
          <t>Late</t>
        </is>
      </c>
      <c r="D2352" s="85" t="n">
        <v>158</v>
      </c>
      <c r="E2352" s="85" t="n">
        <v>157</v>
      </c>
      <c r="F2352" s="85" t="n">
        <v>396</v>
      </c>
      <c r="G2352" s="85" t="n">
        <v>392</v>
      </c>
      <c r="H2352" s="86" t="n">
        <v>12.5</v>
      </c>
      <c r="I2352" s="85" t="n">
        <v>160</v>
      </c>
      <c r="J2352" s="87" t="n">
        <v>496.45</v>
      </c>
      <c r="K2352" s="88" t="n">
        <v>0</v>
      </c>
      <c r="L2352" s="84" t="n"/>
    </row>
    <row r="2353">
      <c r="A2353" s="83" t="n">
        <v>46203</v>
      </c>
      <c r="B2353" s="84" t="inlineStr">
        <is>
          <t>Production</t>
        </is>
      </c>
      <c r="C2353" s="84" t="inlineStr">
        <is>
          <t>Night</t>
        </is>
      </c>
      <c r="D2353" s="85" t="n">
        <v>99</v>
      </c>
      <c r="E2353" s="85" t="n">
        <v>92</v>
      </c>
      <c r="F2353" s="85" t="n">
        <v>269</v>
      </c>
      <c r="G2353" s="85" t="n">
        <v>267</v>
      </c>
      <c r="H2353" s="86" t="n">
        <v>8</v>
      </c>
      <c r="I2353" s="85" t="n">
        <v>101</v>
      </c>
      <c r="J2353" s="87" t="n">
        <v>316.35</v>
      </c>
      <c r="K2353" s="88" t="n">
        <v>0</v>
      </c>
      <c r="L2353" s="84" t="n"/>
    </row>
    <row r="2354">
      <c r="A2354" s="83" t="n">
        <v>46204</v>
      </c>
      <c r="B2354" s="84" t="inlineStr">
        <is>
          <t>Warehouse A</t>
        </is>
      </c>
      <c r="C2354" s="84" t="inlineStr">
        <is>
          <t>Early</t>
        </is>
      </c>
      <c r="D2354" s="85" t="n">
        <v>205</v>
      </c>
      <c r="E2354" s="85" t="n">
        <v>204</v>
      </c>
      <c r="F2354" s="85" t="n">
        <v>509</v>
      </c>
      <c r="G2354" s="85" t="n">
        <v>507</v>
      </c>
      <c r="H2354" s="86" t="n">
        <v>16.6</v>
      </c>
      <c r="I2354" s="85" t="n">
        <v>201</v>
      </c>
      <c r="J2354" s="87" t="n">
        <v>656.15</v>
      </c>
      <c r="K2354" s="88" t="n">
        <v>0</v>
      </c>
      <c r="L2354" s="84" t="n"/>
    </row>
    <row r="2355">
      <c r="A2355" s="83" t="n">
        <v>46204</v>
      </c>
      <c r="B2355" s="84" t="inlineStr">
        <is>
          <t>Warehouse B</t>
        </is>
      </c>
      <c r="C2355" s="84" t="inlineStr">
        <is>
          <t>Late</t>
        </is>
      </c>
      <c r="D2355" s="85" t="n">
        <v>139</v>
      </c>
      <c r="E2355" s="85" t="n">
        <v>136</v>
      </c>
      <c r="F2355" s="85" t="n">
        <v>365</v>
      </c>
      <c r="G2355" s="85" t="n">
        <v>365</v>
      </c>
      <c r="H2355" s="86" t="n">
        <v>11.8</v>
      </c>
      <c r="I2355" s="85" t="n">
        <v>151</v>
      </c>
      <c r="J2355" s="87" t="n">
        <v>462.05</v>
      </c>
      <c r="K2355" s="88" t="n">
        <v>0</v>
      </c>
      <c r="L2355" s="84" t="n"/>
    </row>
    <row r="2356">
      <c r="A2356" s="83" t="n">
        <v>46204</v>
      </c>
      <c r="B2356" s="84" t="inlineStr">
        <is>
          <t>Production</t>
        </is>
      </c>
      <c r="C2356" s="84" t="inlineStr">
        <is>
          <t>Night</t>
        </is>
      </c>
      <c r="D2356" s="85" t="n">
        <v>89</v>
      </c>
      <c r="E2356" s="85" t="n">
        <v>86</v>
      </c>
      <c r="F2356" s="85" t="n">
        <v>237</v>
      </c>
      <c r="G2356" s="85" t="n">
        <v>234</v>
      </c>
      <c r="H2356" s="86" t="n">
        <v>6.9</v>
      </c>
      <c r="I2356" s="85" t="n">
        <v>95</v>
      </c>
      <c r="J2356" s="87" t="n">
        <v>275.2</v>
      </c>
      <c r="K2356" s="88" t="n">
        <v>1</v>
      </c>
      <c r="L2356" s="84" t="n"/>
    </row>
    <row r="2357">
      <c r="A2357" s="83" t="n">
        <v>46205</v>
      </c>
      <c r="B2357" s="84" t="inlineStr">
        <is>
          <t>Warehouse A</t>
        </is>
      </c>
      <c r="C2357" s="84" t="inlineStr">
        <is>
          <t>Early</t>
        </is>
      </c>
      <c r="D2357" s="85" t="n">
        <v>186</v>
      </c>
      <c r="E2357" s="85" t="n">
        <v>181</v>
      </c>
      <c r="F2357" s="85" t="n">
        <v>495</v>
      </c>
      <c r="G2357" s="85" t="n">
        <v>489</v>
      </c>
      <c r="H2357" s="86" t="n">
        <v>15</v>
      </c>
      <c r="I2357" s="85" t="n">
        <v>201</v>
      </c>
      <c r="J2357" s="87" t="n">
        <v>593.4</v>
      </c>
      <c r="K2357" s="88" t="n">
        <v>0</v>
      </c>
      <c r="L2357" s="84" t="n"/>
    </row>
    <row r="2358">
      <c r="A2358" s="83" t="n">
        <v>46205</v>
      </c>
      <c r="B2358" s="84" t="inlineStr">
        <is>
          <t>Warehouse B</t>
        </is>
      </c>
      <c r="C2358" s="84" t="inlineStr">
        <is>
          <t>Late</t>
        </is>
      </c>
      <c r="D2358" s="85" t="n">
        <v>163</v>
      </c>
      <c r="E2358" s="85" t="n">
        <v>159</v>
      </c>
      <c r="F2358" s="85" t="n">
        <v>398</v>
      </c>
      <c r="G2358" s="85" t="n">
        <v>396</v>
      </c>
      <c r="H2358" s="86" t="n">
        <v>12.7</v>
      </c>
      <c r="I2358" s="85" t="n">
        <v>151</v>
      </c>
      <c r="J2358" s="87" t="n">
        <v>506</v>
      </c>
      <c r="K2358" s="88" t="n">
        <v>0</v>
      </c>
      <c r="L2358" s="84" t="n"/>
    </row>
    <row r="2359">
      <c r="A2359" s="83" t="n">
        <v>46205</v>
      </c>
      <c r="B2359" s="84" t="inlineStr">
        <is>
          <t>Production</t>
        </is>
      </c>
      <c r="C2359" s="84" t="inlineStr">
        <is>
          <t>Night</t>
        </is>
      </c>
      <c r="D2359" s="85" t="n">
        <v>96</v>
      </c>
      <c r="E2359" s="85" t="n">
        <v>93</v>
      </c>
      <c r="F2359" s="85" t="n">
        <v>268</v>
      </c>
      <c r="G2359" s="85" t="n">
        <v>265</v>
      </c>
      <c r="H2359" s="86" t="n">
        <v>7.6</v>
      </c>
      <c r="I2359" s="85" t="n">
        <v>95</v>
      </c>
      <c r="J2359" s="87" t="n">
        <v>301.8</v>
      </c>
      <c r="K2359" s="88" t="n">
        <v>0</v>
      </c>
      <c r="L2359" s="84" t="n"/>
    </row>
    <row r="2360">
      <c r="A2360" s="83" t="n">
        <v>46206</v>
      </c>
      <c r="B2360" s="84" t="inlineStr">
        <is>
          <t>Warehouse A</t>
        </is>
      </c>
      <c r="C2360" s="84" t="inlineStr">
        <is>
          <t>Early</t>
        </is>
      </c>
      <c r="D2360" s="85" t="n">
        <v>188</v>
      </c>
      <c r="E2360" s="85" t="n">
        <v>183</v>
      </c>
      <c r="F2360" s="85" t="n">
        <v>511</v>
      </c>
      <c r="G2360" s="85" t="n">
        <v>510</v>
      </c>
      <c r="H2360" s="86" t="n">
        <v>14.7</v>
      </c>
      <c r="I2360" s="85" t="n">
        <v>209</v>
      </c>
      <c r="J2360" s="87" t="n">
        <v>585.25</v>
      </c>
      <c r="K2360" s="88" t="n">
        <v>0</v>
      </c>
      <c r="L2360" s="84" t="n"/>
    </row>
    <row r="2361">
      <c r="A2361" s="83" t="n">
        <v>46206</v>
      </c>
      <c r="B2361" s="84" t="inlineStr">
        <is>
          <t>Warehouse B</t>
        </is>
      </c>
      <c r="C2361" s="84" t="inlineStr">
        <is>
          <t>Late</t>
        </is>
      </c>
      <c r="D2361" s="85" t="n">
        <v>145</v>
      </c>
      <c r="E2361" s="85" t="n">
        <v>140</v>
      </c>
      <c r="F2361" s="85" t="n">
        <v>392</v>
      </c>
      <c r="G2361" s="85" t="n">
        <v>389</v>
      </c>
      <c r="H2361" s="86" t="n">
        <v>11.6</v>
      </c>
      <c r="I2361" s="85" t="n">
        <v>157</v>
      </c>
      <c r="J2361" s="87" t="n">
        <v>459.65</v>
      </c>
      <c r="K2361" s="88" t="n">
        <v>0</v>
      </c>
      <c r="L2361" s="84" t="n"/>
    </row>
    <row r="2362">
      <c r="A2362" s="83" t="n">
        <v>46206</v>
      </c>
      <c r="B2362" s="84" t="inlineStr">
        <is>
          <t>Production</t>
        </is>
      </c>
      <c r="C2362" s="84" t="inlineStr">
        <is>
          <t>Night</t>
        </is>
      </c>
      <c r="D2362" s="85" t="n">
        <v>91</v>
      </c>
      <c r="E2362" s="85" t="n">
        <v>88</v>
      </c>
      <c r="F2362" s="85" t="n">
        <v>221</v>
      </c>
      <c r="G2362" s="85" t="n">
        <v>218</v>
      </c>
      <c r="H2362" s="86" t="n">
        <v>7.2</v>
      </c>
      <c r="I2362" s="85" t="n">
        <v>99</v>
      </c>
      <c r="J2362" s="87" t="n">
        <v>285.95</v>
      </c>
      <c r="K2362" s="88" t="n">
        <v>0</v>
      </c>
      <c r="L2362" s="84" t="n"/>
    </row>
    <row r="2363">
      <c r="A2363" s="83" t="n">
        <v>46207</v>
      </c>
      <c r="B2363" s="84" t="inlineStr">
        <is>
          <t>Warehouse A</t>
        </is>
      </c>
      <c r="C2363" s="84" t="inlineStr">
        <is>
          <t>Early</t>
        </is>
      </c>
      <c r="D2363" s="85" t="n">
        <v>141</v>
      </c>
      <c r="E2363" s="85" t="n">
        <v>139</v>
      </c>
      <c r="F2363" s="85" t="n">
        <v>379</v>
      </c>
      <c r="G2363" s="85" t="n">
        <v>379</v>
      </c>
      <c r="H2363" s="86" t="n">
        <v>11.1</v>
      </c>
      <c r="I2363" s="85" t="n">
        <v>145</v>
      </c>
      <c r="J2363" s="87" t="n">
        <v>441.3</v>
      </c>
      <c r="K2363" s="88" t="n">
        <v>0</v>
      </c>
      <c r="L2363" s="84" t="n"/>
    </row>
    <row r="2364">
      <c r="A2364" s="83" t="n">
        <v>46207</v>
      </c>
      <c r="B2364" s="84" t="inlineStr">
        <is>
          <t>Warehouse B</t>
        </is>
      </c>
      <c r="C2364" s="84" t="inlineStr">
        <is>
          <t>Late</t>
        </is>
      </c>
      <c r="D2364" s="85" t="n">
        <v>119</v>
      </c>
      <c r="E2364" s="85" t="n">
        <v>116</v>
      </c>
      <c r="F2364" s="85" t="n">
        <v>293</v>
      </c>
      <c r="G2364" s="85" t="n">
        <v>286</v>
      </c>
      <c r="H2364" s="86" t="n">
        <v>10</v>
      </c>
      <c r="I2364" s="85" t="n">
        <v>108</v>
      </c>
      <c r="J2364" s="87" t="n">
        <v>392.35</v>
      </c>
      <c r="K2364" s="88" t="n">
        <v>0</v>
      </c>
      <c r="L2364" s="84" t="n"/>
    </row>
    <row r="2365">
      <c r="A2365" s="83" t="n">
        <v>46207</v>
      </c>
      <c r="B2365" s="84" t="inlineStr">
        <is>
          <t>Production</t>
        </is>
      </c>
      <c r="C2365" s="84" t="inlineStr">
        <is>
          <t>Night</t>
        </is>
      </c>
      <c r="D2365" s="85" t="n">
        <v>71</v>
      </c>
      <c r="E2365" s="85" t="n">
        <v>70</v>
      </c>
      <c r="F2365" s="85" t="n">
        <v>192</v>
      </c>
      <c r="G2365" s="85" t="n">
        <v>192</v>
      </c>
      <c r="H2365" s="86" t="n">
        <v>6</v>
      </c>
      <c r="I2365" s="85" t="n">
        <v>68</v>
      </c>
      <c r="J2365" s="87" t="n">
        <v>235.15</v>
      </c>
      <c r="K2365" s="88" t="n">
        <v>0</v>
      </c>
      <c r="L2365" s="84" t="n"/>
    </row>
    <row r="2366">
      <c r="A2366" s="83" t="n">
        <v>46209</v>
      </c>
      <c r="B2366" s="84" t="inlineStr">
        <is>
          <t>Warehouse A</t>
        </is>
      </c>
      <c r="C2366" s="84" t="inlineStr">
        <is>
          <t>Early</t>
        </is>
      </c>
      <c r="D2366" s="85" t="n">
        <v>212</v>
      </c>
      <c r="E2366" s="85" t="n">
        <v>206</v>
      </c>
      <c r="F2366" s="85" t="n">
        <v>552</v>
      </c>
      <c r="G2366" s="85" t="n">
        <v>546</v>
      </c>
      <c r="H2366" s="86" t="n">
        <v>16.8</v>
      </c>
      <c r="I2366" s="85" t="n">
        <v>217</v>
      </c>
      <c r="J2366" s="87" t="n">
        <v>667</v>
      </c>
      <c r="K2366" s="88" t="n">
        <v>0</v>
      </c>
      <c r="L2366" s="84" t="n"/>
    </row>
    <row r="2367">
      <c r="A2367" s="83" t="n">
        <v>46209</v>
      </c>
      <c r="B2367" s="84" t="inlineStr">
        <is>
          <t>Warehouse B</t>
        </is>
      </c>
      <c r="C2367" s="84" t="inlineStr">
        <is>
          <t>Late</t>
        </is>
      </c>
      <c r="D2367" s="85" t="n">
        <v>153</v>
      </c>
      <c r="E2367" s="85" t="n">
        <v>146</v>
      </c>
      <c r="F2367" s="85" t="n">
        <v>413</v>
      </c>
      <c r="G2367" s="85" t="n">
        <v>407</v>
      </c>
      <c r="H2367" s="86" t="n">
        <v>13.4</v>
      </c>
      <c r="I2367" s="85" t="n">
        <v>163</v>
      </c>
      <c r="J2367" s="87" t="n">
        <v>521.55</v>
      </c>
      <c r="K2367" s="88" t="n">
        <v>0</v>
      </c>
      <c r="L2367" s="84" t="n"/>
    </row>
    <row r="2368">
      <c r="A2368" s="83" t="n">
        <v>46209</v>
      </c>
      <c r="B2368" s="84" t="inlineStr">
        <is>
          <t>Production</t>
        </is>
      </c>
      <c r="C2368" s="84" t="inlineStr">
        <is>
          <t>Night</t>
        </is>
      </c>
      <c r="D2368" s="85" t="n">
        <v>97</v>
      </c>
      <c r="E2368" s="85" t="n">
        <v>92</v>
      </c>
      <c r="F2368" s="85" t="n">
        <v>252</v>
      </c>
      <c r="G2368" s="85" t="n">
        <v>247</v>
      </c>
      <c r="H2368" s="86" t="n">
        <v>7.7</v>
      </c>
      <c r="I2368" s="85" t="n">
        <v>102</v>
      </c>
      <c r="J2368" s="87" t="n">
        <v>305.6</v>
      </c>
      <c r="K2368" s="88" t="n">
        <v>0</v>
      </c>
      <c r="L2368" s="84" t="n"/>
    </row>
    <row r="2369">
      <c r="A2369" s="83" t="n">
        <v>46210</v>
      </c>
      <c r="B2369" s="84" t="inlineStr">
        <is>
          <t>Warehouse A</t>
        </is>
      </c>
      <c r="C2369" s="84" t="inlineStr">
        <is>
          <t>Early</t>
        </is>
      </c>
      <c r="D2369" s="85" t="n">
        <v>213</v>
      </c>
      <c r="E2369" s="85" t="n">
        <v>207</v>
      </c>
      <c r="F2369" s="85" t="n">
        <v>550</v>
      </c>
      <c r="G2369" s="85" t="n">
        <v>546</v>
      </c>
      <c r="H2369" s="86" t="n">
        <v>18.9</v>
      </c>
      <c r="I2369" s="85" t="n">
        <v>207</v>
      </c>
      <c r="J2369" s="87" t="n">
        <v>733.8</v>
      </c>
      <c r="K2369" s="88" t="n">
        <v>0</v>
      </c>
      <c r="L2369" s="84" t="n"/>
    </row>
    <row r="2370">
      <c r="A2370" s="83" t="n">
        <v>46210</v>
      </c>
      <c r="B2370" s="84" t="inlineStr">
        <is>
          <t>Warehouse B</t>
        </is>
      </c>
      <c r="C2370" s="84" t="inlineStr">
        <is>
          <t>Late</t>
        </is>
      </c>
      <c r="D2370" s="85" t="n">
        <v>170</v>
      </c>
      <c r="E2370" s="85" t="n">
        <v>169</v>
      </c>
      <c r="F2370" s="85" t="n">
        <v>436</v>
      </c>
      <c r="G2370" s="85" t="n">
        <v>431</v>
      </c>
      <c r="H2370" s="86" t="n">
        <v>13.4</v>
      </c>
      <c r="I2370" s="85" t="n">
        <v>155</v>
      </c>
      <c r="J2370" s="87" t="n">
        <v>532.6</v>
      </c>
      <c r="K2370" s="88" t="n">
        <v>0</v>
      </c>
      <c r="L2370" s="84" t="n"/>
    </row>
    <row r="2371">
      <c r="A2371" s="83" t="n">
        <v>46210</v>
      </c>
      <c r="B2371" s="84" t="inlineStr">
        <is>
          <t>Production</t>
        </is>
      </c>
      <c r="C2371" s="84" t="inlineStr">
        <is>
          <t>Night</t>
        </is>
      </c>
      <c r="D2371" s="85" t="n">
        <v>105</v>
      </c>
      <c r="E2371" s="85" t="n">
        <v>104</v>
      </c>
      <c r="F2371" s="85" t="n">
        <v>277</v>
      </c>
      <c r="G2371" s="85" t="n">
        <v>276</v>
      </c>
      <c r="H2371" s="86" t="n">
        <v>8.6</v>
      </c>
      <c r="I2371" s="85" t="n">
        <v>98</v>
      </c>
      <c r="J2371" s="87" t="n">
        <v>339.15</v>
      </c>
      <c r="K2371" s="88" t="n">
        <v>0</v>
      </c>
      <c r="L2371" s="84" t="n"/>
    </row>
    <row r="2372">
      <c r="A2372" s="83" t="n">
        <v>46211</v>
      </c>
      <c r="B2372" s="84" t="inlineStr">
        <is>
          <t>Warehouse A</t>
        </is>
      </c>
      <c r="C2372" s="84" t="inlineStr">
        <is>
          <t>Early</t>
        </is>
      </c>
      <c r="D2372" s="85" t="n">
        <v>186</v>
      </c>
      <c r="E2372" s="85" t="n">
        <v>170</v>
      </c>
      <c r="F2372" s="85" t="n">
        <v>500</v>
      </c>
      <c r="G2372" s="85" t="n">
        <v>496</v>
      </c>
      <c r="H2372" s="86" t="n">
        <v>15.7</v>
      </c>
      <c r="I2372" s="85" t="n">
        <v>201</v>
      </c>
      <c r="J2372" s="87" t="n">
        <v>615.45</v>
      </c>
      <c r="K2372" s="88" t="n">
        <v>0</v>
      </c>
      <c r="L2372" s="84" t="n"/>
    </row>
    <row r="2373">
      <c r="A2373" s="83" t="n">
        <v>46211</v>
      </c>
      <c r="B2373" s="84" t="inlineStr">
        <is>
          <t>Warehouse B</t>
        </is>
      </c>
      <c r="C2373" s="84" t="inlineStr">
        <is>
          <t>Late</t>
        </is>
      </c>
      <c r="D2373" s="85" t="n">
        <v>137</v>
      </c>
      <c r="E2373" s="85" t="n">
        <v>134</v>
      </c>
      <c r="F2373" s="85" t="n">
        <v>346</v>
      </c>
      <c r="G2373" s="85" t="n">
        <v>342</v>
      </c>
      <c r="H2373" s="86" t="n">
        <v>10.9</v>
      </c>
      <c r="I2373" s="85" t="n">
        <v>151</v>
      </c>
      <c r="J2373" s="87" t="n">
        <v>432.4</v>
      </c>
      <c r="K2373" s="88" t="n">
        <v>0</v>
      </c>
      <c r="L2373" s="84" t="n"/>
    </row>
    <row r="2374">
      <c r="A2374" s="83" t="n">
        <v>46211</v>
      </c>
      <c r="B2374" s="84" t="inlineStr">
        <is>
          <t>Production</t>
        </is>
      </c>
      <c r="C2374" s="84" t="inlineStr">
        <is>
          <t>Night</t>
        </is>
      </c>
      <c r="D2374" s="85" t="n">
        <v>102</v>
      </c>
      <c r="E2374" s="85" t="n">
        <v>101</v>
      </c>
      <c r="F2374" s="85" t="n">
        <v>284</v>
      </c>
      <c r="G2374" s="85" t="n">
        <v>282</v>
      </c>
      <c r="H2374" s="86" t="n">
        <v>8.9</v>
      </c>
      <c r="I2374" s="85" t="n">
        <v>95</v>
      </c>
      <c r="J2374" s="87" t="n">
        <v>346.65</v>
      </c>
      <c r="K2374" s="88" t="n">
        <v>0</v>
      </c>
      <c r="L2374" s="84" t="n"/>
    </row>
    <row r="2375">
      <c r="A2375" s="83" t="n">
        <v>46212</v>
      </c>
      <c r="B2375" s="84" t="inlineStr">
        <is>
          <t>Warehouse A</t>
        </is>
      </c>
      <c r="C2375" s="84" t="inlineStr">
        <is>
          <t>Early</t>
        </is>
      </c>
      <c r="D2375" s="85" t="n">
        <v>196</v>
      </c>
      <c r="E2375" s="85" t="n">
        <v>192</v>
      </c>
      <c r="F2375" s="85" t="n">
        <v>503</v>
      </c>
      <c r="G2375" s="85" t="n">
        <v>500</v>
      </c>
      <c r="H2375" s="86" t="n">
        <v>17.2</v>
      </c>
      <c r="I2375" s="85" t="n">
        <v>201</v>
      </c>
      <c r="J2375" s="87" t="n">
        <v>669.2</v>
      </c>
      <c r="K2375" s="88" t="n">
        <v>0</v>
      </c>
      <c r="L2375" s="84" t="n"/>
    </row>
    <row r="2376">
      <c r="A2376" s="83" t="n">
        <v>46212</v>
      </c>
      <c r="B2376" s="84" t="inlineStr">
        <is>
          <t>Warehouse B</t>
        </is>
      </c>
      <c r="C2376" s="84" t="inlineStr">
        <is>
          <t>Late</t>
        </is>
      </c>
      <c r="D2376" s="85" t="n">
        <v>138</v>
      </c>
      <c r="E2376" s="85" t="n">
        <v>133</v>
      </c>
      <c r="F2376" s="85" t="n">
        <v>332</v>
      </c>
      <c r="G2376" s="85" t="n">
        <v>330</v>
      </c>
      <c r="H2376" s="86" t="n">
        <v>10.7</v>
      </c>
      <c r="I2376" s="85" t="n">
        <v>151</v>
      </c>
      <c r="J2376" s="87" t="n">
        <v>426.75</v>
      </c>
      <c r="K2376" s="88" t="n">
        <v>0</v>
      </c>
      <c r="L2376" s="84" t="n"/>
    </row>
    <row r="2377">
      <c r="A2377" s="83" t="n">
        <v>46212</v>
      </c>
      <c r="B2377" s="84" t="inlineStr">
        <is>
          <t>Production</t>
        </is>
      </c>
      <c r="C2377" s="84" t="inlineStr">
        <is>
          <t>Night</t>
        </is>
      </c>
      <c r="D2377" s="85" t="n">
        <v>99</v>
      </c>
      <c r="E2377" s="85" t="n">
        <v>99</v>
      </c>
      <c r="F2377" s="85" t="n">
        <v>261</v>
      </c>
      <c r="G2377" s="85" t="n">
        <v>256</v>
      </c>
      <c r="H2377" s="86" t="n">
        <v>7.8</v>
      </c>
      <c r="I2377" s="85" t="n">
        <v>95</v>
      </c>
      <c r="J2377" s="87" t="n">
        <v>310.05</v>
      </c>
      <c r="K2377" s="88" t="n">
        <v>0</v>
      </c>
      <c r="L2377" s="84" t="n"/>
    </row>
    <row r="2378">
      <c r="A2378" s="83" t="n">
        <v>46213</v>
      </c>
      <c r="B2378" s="84" t="inlineStr">
        <is>
          <t>Warehouse A</t>
        </is>
      </c>
      <c r="C2378" s="84" t="inlineStr">
        <is>
          <t>Early</t>
        </is>
      </c>
      <c r="D2378" s="85" t="n">
        <v>192</v>
      </c>
      <c r="E2378" s="85" t="n">
        <v>186</v>
      </c>
      <c r="F2378" s="85" t="n">
        <v>529</v>
      </c>
      <c r="G2378" s="85" t="n">
        <v>527</v>
      </c>
      <c r="H2378" s="86" t="n">
        <v>16.6</v>
      </c>
      <c r="I2378" s="85" t="n">
        <v>209</v>
      </c>
      <c r="J2378" s="87" t="n">
        <v>647.7</v>
      </c>
      <c r="K2378" s="88" t="n">
        <v>0</v>
      </c>
      <c r="L2378" s="84" t="n"/>
    </row>
    <row r="2379">
      <c r="A2379" s="83" t="n">
        <v>46213</v>
      </c>
      <c r="B2379" s="84" t="inlineStr">
        <is>
          <t>Warehouse B</t>
        </is>
      </c>
      <c r="C2379" s="84" t="inlineStr">
        <is>
          <t>Late</t>
        </is>
      </c>
      <c r="D2379" s="85" t="n">
        <v>166</v>
      </c>
      <c r="E2379" s="85" t="n">
        <v>162</v>
      </c>
      <c r="F2379" s="85" t="n">
        <v>454</v>
      </c>
      <c r="G2379" s="85" t="n">
        <v>452</v>
      </c>
      <c r="H2379" s="86" t="n">
        <v>13.6</v>
      </c>
      <c r="I2379" s="85" t="n">
        <v>157</v>
      </c>
      <c r="J2379" s="87" t="n">
        <v>536.3</v>
      </c>
      <c r="K2379" s="88" t="n">
        <v>0</v>
      </c>
      <c r="L2379" s="84" t="n"/>
    </row>
    <row r="2380">
      <c r="A2380" s="83" t="n">
        <v>46213</v>
      </c>
      <c r="B2380" s="84" t="inlineStr">
        <is>
          <t>Production</t>
        </is>
      </c>
      <c r="C2380" s="84" t="inlineStr">
        <is>
          <t>Night</t>
        </is>
      </c>
      <c r="D2380" s="85" t="n">
        <v>106</v>
      </c>
      <c r="E2380" s="85" t="n">
        <v>104</v>
      </c>
      <c r="F2380" s="85" t="n">
        <v>279</v>
      </c>
      <c r="G2380" s="85" t="n">
        <v>275</v>
      </c>
      <c r="H2380" s="86" t="n">
        <v>8.5</v>
      </c>
      <c r="I2380" s="85" t="n">
        <v>99</v>
      </c>
      <c r="J2380" s="87" t="n">
        <v>336.65</v>
      </c>
      <c r="K2380" s="88" t="n">
        <v>0</v>
      </c>
      <c r="L2380" s="84" t="n"/>
    </row>
    <row r="2381">
      <c r="A2381" s="83" t="n">
        <v>46214</v>
      </c>
      <c r="B2381" s="84" t="inlineStr">
        <is>
          <t>Warehouse A</t>
        </is>
      </c>
      <c r="C2381" s="84" t="inlineStr">
        <is>
          <t>Early</t>
        </is>
      </c>
      <c r="D2381" s="85" t="n">
        <v>146</v>
      </c>
      <c r="E2381" s="85" t="n">
        <v>140</v>
      </c>
      <c r="F2381" s="85" t="n">
        <v>394</v>
      </c>
      <c r="G2381" s="85" t="n">
        <v>394</v>
      </c>
      <c r="H2381" s="86" t="n">
        <v>12.9</v>
      </c>
      <c r="I2381" s="85" t="n">
        <v>145</v>
      </c>
      <c r="J2381" s="87" t="n">
        <v>501.25</v>
      </c>
      <c r="K2381" s="88" t="n">
        <v>0</v>
      </c>
      <c r="L2381" s="84" t="n"/>
    </row>
    <row r="2382">
      <c r="A2382" s="83" t="n">
        <v>46214</v>
      </c>
      <c r="B2382" s="84" t="inlineStr">
        <is>
          <t>Warehouse B</t>
        </is>
      </c>
      <c r="C2382" s="84" t="inlineStr">
        <is>
          <t>Late</t>
        </is>
      </c>
      <c r="D2382" s="85" t="n">
        <v>107</v>
      </c>
      <c r="E2382" s="85" t="n">
        <v>103</v>
      </c>
      <c r="F2382" s="85" t="n">
        <v>259</v>
      </c>
      <c r="G2382" s="85" t="n">
        <v>256</v>
      </c>
      <c r="H2382" s="86" t="n">
        <v>9.4</v>
      </c>
      <c r="I2382" s="85" t="n">
        <v>109</v>
      </c>
      <c r="J2382" s="87" t="n">
        <v>365.65</v>
      </c>
      <c r="K2382" s="88" t="n">
        <v>0</v>
      </c>
      <c r="L2382" s="84" t="n"/>
    </row>
    <row r="2383">
      <c r="A2383" s="83" t="n">
        <v>46214</v>
      </c>
      <c r="B2383" s="84" t="inlineStr">
        <is>
          <t>Production</t>
        </is>
      </c>
      <c r="C2383" s="84" t="inlineStr">
        <is>
          <t>Night</t>
        </is>
      </c>
      <c r="D2383" s="85" t="n">
        <v>70</v>
      </c>
      <c r="E2383" s="85" t="n">
        <v>69</v>
      </c>
      <c r="F2383" s="85" t="n">
        <v>181</v>
      </c>
      <c r="G2383" s="85" t="n">
        <v>180</v>
      </c>
      <c r="H2383" s="86" t="n">
        <v>5.9</v>
      </c>
      <c r="I2383" s="85" t="n">
        <v>68</v>
      </c>
      <c r="J2383" s="87" t="n">
        <v>231.35</v>
      </c>
      <c r="K2383" s="88" t="n">
        <v>0</v>
      </c>
      <c r="L2383" s="84" t="n"/>
    </row>
    <row r="2384">
      <c r="A2384" s="83" t="n">
        <v>46216</v>
      </c>
      <c r="B2384" s="84" t="inlineStr">
        <is>
          <t>Warehouse A</t>
        </is>
      </c>
      <c r="C2384" s="84" t="inlineStr">
        <is>
          <t>Early</t>
        </is>
      </c>
      <c r="D2384" s="85" t="n">
        <v>207</v>
      </c>
      <c r="E2384" s="85" t="n">
        <v>197</v>
      </c>
      <c r="F2384" s="85" t="n">
        <v>563</v>
      </c>
      <c r="G2384" s="85" t="n">
        <v>556</v>
      </c>
      <c r="H2384" s="86" t="n">
        <v>18.1</v>
      </c>
      <c r="I2384" s="85" t="n">
        <v>217</v>
      </c>
      <c r="J2384" s="87" t="n">
        <v>704.7</v>
      </c>
      <c r="K2384" s="88" t="n">
        <v>0</v>
      </c>
      <c r="L2384" s="84" t="n"/>
    </row>
    <row r="2385">
      <c r="A2385" s="83" t="n">
        <v>46216</v>
      </c>
      <c r="B2385" s="84" t="inlineStr">
        <is>
          <t>Warehouse B</t>
        </is>
      </c>
      <c r="C2385" s="84" t="inlineStr">
        <is>
          <t>Late</t>
        </is>
      </c>
      <c r="D2385" s="85" t="n">
        <v>168</v>
      </c>
      <c r="E2385" s="85" t="n">
        <v>158</v>
      </c>
      <c r="F2385" s="85" t="n">
        <v>446</v>
      </c>
      <c r="G2385" s="85" t="n">
        <v>440</v>
      </c>
      <c r="H2385" s="86" t="n">
        <v>14.8</v>
      </c>
      <c r="I2385" s="85" t="n">
        <v>163</v>
      </c>
      <c r="J2385" s="87" t="n">
        <v>575.4</v>
      </c>
      <c r="K2385" s="88" t="n">
        <v>0</v>
      </c>
      <c r="L2385" s="84" t="n"/>
    </row>
    <row r="2386">
      <c r="A2386" s="83" t="n">
        <v>46216</v>
      </c>
      <c r="B2386" s="84" t="inlineStr">
        <is>
          <t>Production</t>
        </is>
      </c>
      <c r="C2386" s="84" t="inlineStr">
        <is>
          <t>Night</t>
        </is>
      </c>
      <c r="D2386" s="85" t="n">
        <v>107</v>
      </c>
      <c r="E2386" s="85" t="n">
        <v>106</v>
      </c>
      <c r="F2386" s="85" t="n">
        <v>294</v>
      </c>
      <c r="G2386" s="85" t="n">
        <v>294</v>
      </c>
      <c r="H2386" s="86" t="n">
        <v>8.800000000000001</v>
      </c>
      <c r="I2386" s="85" t="n">
        <v>103</v>
      </c>
      <c r="J2386" s="87" t="n">
        <v>346.75</v>
      </c>
      <c r="K2386" s="88" t="n">
        <v>0</v>
      </c>
      <c r="L2386" s="84" t="n"/>
    </row>
    <row r="2387">
      <c r="A2387" s="83" t="n">
        <v>46217</v>
      </c>
      <c r="B2387" s="84" t="inlineStr">
        <is>
          <t>Warehouse A</t>
        </is>
      </c>
      <c r="C2387" s="84" t="inlineStr">
        <is>
          <t>Early</t>
        </is>
      </c>
      <c r="D2387" s="85" t="n">
        <v>187</v>
      </c>
      <c r="E2387" s="85" t="n">
        <v>179</v>
      </c>
      <c r="F2387" s="85" t="n">
        <v>508</v>
      </c>
      <c r="G2387" s="85" t="n">
        <v>503</v>
      </c>
      <c r="H2387" s="86" t="n">
        <v>14.9</v>
      </c>
      <c r="I2387" s="85" t="n">
        <v>207</v>
      </c>
      <c r="J2387" s="87" t="n">
        <v>590.9</v>
      </c>
      <c r="K2387" s="88" t="n">
        <v>0</v>
      </c>
      <c r="L2387" s="84" t="n"/>
    </row>
    <row r="2388">
      <c r="A2388" s="83" t="n">
        <v>46217</v>
      </c>
      <c r="B2388" s="84" t="inlineStr">
        <is>
          <t>Warehouse B</t>
        </is>
      </c>
      <c r="C2388" s="84" t="inlineStr">
        <is>
          <t>Late</t>
        </is>
      </c>
      <c r="D2388" s="85" t="n">
        <v>157</v>
      </c>
      <c r="E2388" s="85" t="n">
        <v>154</v>
      </c>
      <c r="F2388" s="85" t="n">
        <v>419</v>
      </c>
      <c r="G2388" s="85" t="n">
        <v>416</v>
      </c>
      <c r="H2388" s="86" t="n">
        <v>13.5</v>
      </c>
      <c r="I2388" s="85" t="n">
        <v>155</v>
      </c>
      <c r="J2388" s="87" t="n">
        <v>527.3</v>
      </c>
      <c r="K2388" s="88" t="n">
        <v>0</v>
      </c>
      <c r="L2388" s="84" t="n"/>
    </row>
    <row r="2389">
      <c r="A2389" s="83" t="n">
        <v>46217</v>
      </c>
      <c r="B2389" s="84" t="inlineStr">
        <is>
          <t>Production</t>
        </is>
      </c>
      <c r="C2389" s="84" t="inlineStr">
        <is>
          <t>Night</t>
        </is>
      </c>
      <c r="D2389" s="85" t="n">
        <v>95</v>
      </c>
      <c r="E2389" s="85" t="n">
        <v>90</v>
      </c>
      <c r="F2389" s="85" t="n">
        <v>263</v>
      </c>
      <c r="G2389" s="85" t="n">
        <v>262</v>
      </c>
      <c r="H2389" s="86" t="n">
        <v>8.1</v>
      </c>
      <c r="I2389" s="85" t="n">
        <v>98</v>
      </c>
      <c r="J2389" s="87" t="n">
        <v>316.9</v>
      </c>
      <c r="K2389" s="88" t="n">
        <v>0</v>
      </c>
      <c r="L2389" s="84" t="n"/>
    </row>
    <row r="2390">
      <c r="A2390" s="83" t="n">
        <v>46218</v>
      </c>
      <c r="B2390" s="84" t="inlineStr">
        <is>
          <t>Warehouse A</t>
        </is>
      </c>
      <c r="C2390" s="84" t="inlineStr">
        <is>
          <t>Early</t>
        </is>
      </c>
      <c r="D2390" s="85" t="n">
        <v>215</v>
      </c>
      <c r="E2390" s="85" t="n">
        <v>212</v>
      </c>
      <c r="F2390" s="85" t="n">
        <v>572</v>
      </c>
      <c r="G2390" s="85" t="n">
        <v>569</v>
      </c>
      <c r="H2390" s="86" t="n">
        <v>17.8</v>
      </c>
      <c r="I2390" s="85" t="n">
        <v>201</v>
      </c>
      <c r="J2390" s="87" t="n">
        <v>700.45</v>
      </c>
      <c r="K2390" s="88" t="n">
        <v>0</v>
      </c>
      <c r="L2390" s="84" t="n"/>
    </row>
    <row r="2391">
      <c r="A2391" s="83" t="n">
        <v>46218</v>
      </c>
      <c r="B2391" s="84" t="inlineStr">
        <is>
          <t>Warehouse B</t>
        </is>
      </c>
      <c r="C2391" s="84" t="inlineStr">
        <is>
          <t>Late</t>
        </is>
      </c>
      <c r="D2391" s="85" t="n">
        <v>148</v>
      </c>
      <c r="E2391" s="85" t="n">
        <v>145</v>
      </c>
      <c r="F2391" s="85" t="n">
        <v>363</v>
      </c>
      <c r="G2391" s="85" t="n">
        <v>361</v>
      </c>
      <c r="H2391" s="86" t="n">
        <v>12.8</v>
      </c>
      <c r="I2391" s="85" t="n">
        <v>151</v>
      </c>
      <c r="J2391" s="87" t="n">
        <v>499.4</v>
      </c>
      <c r="K2391" s="88" t="n">
        <v>0</v>
      </c>
      <c r="L2391" s="84" t="n"/>
    </row>
    <row r="2392">
      <c r="A2392" s="83" t="n">
        <v>46218</v>
      </c>
      <c r="B2392" s="84" t="inlineStr">
        <is>
          <t>Production</t>
        </is>
      </c>
      <c r="C2392" s="84" t="inlineStr">
        <is>
          <t>Night</t>
        </is>
      </c>
      <c r="D2392" s="85" t="n">
        <v>88</v>
      </c>
      <c r="E2392" s="85" t="n">
        <v>85</v>
      </c>
      <c r="F2392" s="85" t="n">
        <v>213</v>
      </c>
      <c r="G2392" s="85" t="n">
        <v>211</v>
      </c>
      <c r="H2392" s="86" t="n">
        <v>6.8</v>
      </c>
      <c r="I2392" s="85" t="n">
        <v>95</v>
      </c>
      <c r="J2392" s="87" t="n">
        <v>271.4</v>
      </c>
      <c r="K2392" s="88" t="n">
        <v>0</v>
      </c>
      <c r="L2392" s="84" t="n"/>
    </row>
    <row r="2393">
      <c r="A2393" s="83" t="n">
        <v>46219</v>
      </c>
      <c r="B2393" s="84" t="inlineStr">
        <is>
          <t>Warehouse A</t>
        </is>
      </c>
      <c r="C2393" s="84" t="inlineStr">
        <is>
          <t>Early</t>
        </is>
      </c>
      <c r="D2393" s="85" t="n">
        <v>210</v>
      </c>
      <c r="E2393" s="85" t="n">
        <v>203</v>
      </c>
      <c r="F2393" s="85" t="n">
        <v>522</v>
      </c>
      <c r="G2393" s="85" t="n">
        <v>516</v>
      </c>
      <c r="H2393" s="86" t="n">
        <v>16.3</v>
      </c>
      <c r="I2393" s="85" t="n">
        <v>201</v>
      </c>
      <c r="J2393" s="87" t="n">
        <v>649.95</v>
      </c>
      <c r="K2393" s="88" t="n">
        <v>0</v>
      </c>
      <c r="L2393" s="84" t="n"/>
    </row>
    <row r="2394">
      <c r="A2394" s="83" t="n">
        <v>46219</v>
      </c>
      <c r="B2394" s="84" t="inlineStr">
        <is>
          <t>Warehouse B</t>
        </is>
      </c>
      <c r="C2394" s="84" t="inlineStr">
        <is>
          <t>Late</t>
        </is>
      </c>
      <c r="D2394" s="85" t="n">
        <v>155</v>
      </c>
      <c r="E2394" s="85" t="n">
        <v>150</v>
      </c>
      <c r="F2394" s="85" t="n">
        <v>373</v>
      </c>
      <c r="G2394" s="85" t="n">
        <v>366</v>
      </c>
      <c r="H2394" s="86" t="n">
        <v>13.5</v>
      </c>
      <c r="I2394" s="85" t="n">
        <v>151</v>
      </c>
      <c r="J2394" s="87" t="n">
        <v>526</v>
      </c>
      <c r="K2394" s="88" t="n">
        <v>0</v>
      </c>
      <c r="L2394" s="84" t="n"/>
    </row>
    <row r="2395">
      <c r="A2395" s="83" t="n">
        <v>46219</v>
      </c>
      <c r="B2395" s="84" t="inlineStr">
        <is>
          <t>Production</t>
        </is>
      </c>
      <c r="C2395" s="84" t="inlineStr">
        <is>
          <t>Night</t>
        </is>
      </c>
      <c r="D2395" s="85" t="n">
        <v>88</v>
      </c>
      <c r="E2395" s="85" t="n">
        <v>85</v>
      </c>
      <c r="F2395" s="85" t="n">
        <v>242</v>
      </c>
      <c r="G2395" s="85" t="n">
        <v>238</v>
      </c>
      <c r="H2395" s="86" t="n">
        <v>7.4</v>
      </c>
      <c r="I2395" s="85" t="n">
        <v>95</v>
      </c>
      <c r="J2395" s="87" t="n">
        <v>290.3</v>
      </c>
      <c r="K2395" s="88" t="n">
        <v>0</v>
      </c>
      <c r="L2395" s="84" t="n"/>
    </row>
    <row r="2396">
      <c r="A2396" s="83" t="n">
        <v>46220</v>
      </c>
      <c r="B2396" s="84" t="inlineStr">
        <is>
          <t>Warehouse A</t>
        </is>
      </c>
      <c r="C2396" s="84" t="inlineStr">
        <is>
          <t>Early</t>
        </is>
      </c>
      <c r="D2396" s="85" t="n">
        <v>216</v>
      </c>
      <c r="E2396" s="85" t="n">
        <v>208</v>
      </c>
      <c r="F2396" s="85" t="n">
        <v>536</v>
      </c>
      <c r="G2396" s="85" t="n">
        <v>529</v>
      </c>
      <c r="H2396" s="86" t="n">
        <v>17.5</v>
      </c>
      <c r="I2396" s="85" t="n">
        <v>209</v>
      </c>
      <c r="J2396" s="87" t="n">
        <v>691.65</v>
      </c>
      <c r="K2396" s="88" t="n">
        <v>0</v>
      </c>
      <c r="L2396" s="84" t="n"/>
    </row>
    <row r="2397">
      <c r="A2397" s="83" t="n">
        <v>46220</v>
      </c>
      <c r="B2397" s="84" t="inlineStr">
        <is>
          <t>Warehouse B</t>
        </is>
      </c>
      <c r="C2397" s="84" t="inlineStr">
        <is>
          <t>Late</t>
        </is>
      </c>
      <c r="D2397" s="85" t="n">
        <v>152</v>
      </c>
      <c r="E2397" s="85" t="n">
        <v>151</v>
      </c>
      <c r="F2397" s="85" t="n">
        <v>405</v>
      </c>
      <c r="G2397" s="85" t="n">
        <v>398</v>
      </c>
      <c r="H2397" s="86" t="n">
        <v>12.6</v>
      </c>
      <c r="I2397" s="85" t="n">
        <v>157</v>
      </c>
      <c r="J2397" s="87" t="n">
        <v>495.7</v>
      </c>
      <c r="K2397" s="88" t="n">
        <v>0</v>
      </c>
      <c r="L2397" s="84" t="n"/>
    </row>
    <row r="2398">
      <c r="A2398" s="83" t="n">
        <v>46220</v>
      </c>
      <c r="B2398" s="84" t="inlineStr">
        <is>
          <t>Production</t>
        </is>
      </c>
      <c r="C2398" s="84" t="inlineStr">
        <is>
          <t>Night</t>
        </is>
      </c>
      <c r="D2398" s="85" t="n">
        <v>98</v>
      </c>
      <c r="E2398" s="85" t="n">
        <v>95</v>
      </c>
      <c r="F2398" s="85" t="n">
        <v>241</v>
      </c>
      <c r="G2398" s="85" t="n">
        <v>240</v>
      </c>
      <c r="H2398" s="86" t="n">
        <v>7.8</v>
      </c>
      <c r="I2398" s="85" t="n">
        <v>99</v>
      </c>
      <c r="J2398" s="87" t="n">
        <v>309.4</v>
      </c>
      <c r="K2398" s="88" t="n">
        <v>0</v>
      </c>
      <c r="L2398" s="84" t="n"/>
    </row>
    <row r="2399">
      <c r="A2399" s="83" t="n">
        <v>46221</v>
      </c>
      <c r="B2399" s="84" t="inlineStr">
        <is>
          <t>Warehouse A</t>
        </is>
      </c>
      <c r="C2399" s="84" t="inlineStr">
        <is>
          <t>Early</t>
        </is>
      </c>
      <c r="D2399" s="85" t="n">
        <v>152</v>
      </c>
      <c r="E2399" s="85" t="n">
        <v>146</v>
      </c>
      <c r="F2399" s="85" t="n">
        <v>372</v>
      </c>
      <c r="G2399" s="85" t="n">
        <v>368</v>
      </c>
      <c r="H2399" s="86" t="n">
        <v>12.9</v>
      </c>
      <c r="I2399" s="85" t="n">
        <v>145</v>
      </c>
      <c r="J2399" s="87" t="n">
        <v>505.15</v>
      </c>
      <c r="K2399" s="88" t="n">
        <v>0</v>
      </c>
      <c r="L2399" s="84" t="n"/>
    </row>
    <row r="2400">
      <c r="A2400" s="83" t="n">
        <v>46221</v>
      </c>
      <c r="B2400" s="84" t="inlineStr">
        <is>
          <t>Warehouse B</t>
        </is>
      </c>
      <c r="C2400" s="84" t="inlineStr">
        <is>
          <t>Late</t>
        </is>
      </c>
      <c r="D2400" s="85" t="n">
        <v>102</v>
      </c>
      <c r="E2400" s="85" t="n">
        <v>99</v>
      </c>
      <c r="F2400" s="85" t="n">
        <v>276</v>
      </c>
      <c r="G2400" s="85" t="n">
        <v>272</v>
      </c>
      <c r="H2400" s="86" t="n">
        <v>8.9</v>
      </c>
      <c r="I2400" s="85" t="n">
        <v>109</v>
      </c>
      <c r="J2400" s="87" t="n">
        <v>346.65</v>
      </c>
      <c r="K2400" s="88" t="n">
        <v>0</v>
      </c>
      <c r="L2400" s="84" t="n"/>
    </row>
    <row r="2401">
      <c r="A2401" s="83" t="n">
        <v>46221</v>
      </c>
      <c r="B2401" s="84" t="inlineStr">
        <is>
          <t>Production</t>
        </is>
      </c>
      <c r="C2401" s="84" t="inlineStr">
        <is>
          <t>Night</t>
        </is>
      </c>
      <c r="D2401" s="85" t="n">
        <v>66</v>
      </c>
      <c r="E2401" s="85" t="n">
        <v>64</v>
      </c>
      <c r="F2401" s="85" t="n">
        <v>181</v>
      </c>
      <c r="G2401" s="85" t="n">
        <v>180</v>
      </c>
      <c r="H2401" s="86" t="n">
        <v>5.2</v>
      </c>
      <c r="I2401" s="85" t="n">
        <v>68</v>
      </c>
      <c r="J2401" s="87" t="n">
        <v>206.7</v>
      </c>
      <c r="K2401" s="88" t="n">
        <v>0</v>
      </c>
      <c r="L2401" s="84" t="n"/>
    </row>
    <row r="2402">
      <c r="A2402" s="83" t="n">
        <v>46223</v>
      </c>
      <c r="B2402" s="84" t="inlineStr">
        <is>
          <t>Warehouse A</t>
        </is>
      </c>
      <c r="C2402" s="84" t="inlineStr">
        <is>
          <t>Early</t>
        </is>
      </c>
      <c r="D2402" s="85" t="n">
        <v>207</v>
      </c>
      <c r="E2402" s="85" t="n">
        <v>197</v>
      </c>
      <c r="F2402" s="85" t="n">
        <v>508</v>
      </c>
      <c r="G2402" s="85" t="n">
        <v>504</v>
      </c>
      <c r="H2402" s="86" t="n">
        <v>16.5</v>
      </c>
      <c r="I2402" s="85" t="n">
        <v>217</v>
      </c>
      <c r="J2402" s="87" t="n">
        <v>654.3</v>
      </c>
      <c r="K2402" s="88" t="n">
        <v>0</v>
      </c>
      <c r="L2402" s="84" t="n"/>
    </row>
    <row r="2403">
      <c r="A2403" s="83" t="n">
        <v>46223</v>
      </c>
      <c r="B2403" s="84" t="inlineStr">
        <is>
          <t>Warehouse B</t>
        </is>
      </c>
      <c r="C2403" s="84" t="inlineStr">
        <is>
          <t>Late</t>
        </is>
      </c>
      <c r="D2403" s="85" t="n">
        <v>159</v>
      </c>
      <c r="E2403" s="85" t="n">
        <v>158</v>
      </c>
      <c r="F2403" s="85" t="n">
        <v>422</v>
      </c>
      <c r="G2403" s="85" t="n">
        <v>418</v>
      </c>
      <c r="H2403" s="86" t="n">
        <v>13.8</v>
      </c>
      <c r="I2403" s="85" t="n">
        <v>163</v>
      </c>
      <c r="J2403" s="87" t="n">
        <v>538.05</v>
      </c>
      <c r="K2403" s="88" t="n">
        <v>0</v>
      </c>
      <c r="L2403" s="84" t="n"/>
    </row>
    <row r="2404">
      <c r="A2404" s="83" t="n">
        <v>46223</v>
      </c>
      <c r="B2404" s="84" t="inlineStr">
        <is>
          <t>Production</t>
        </is>
      </c>
      <c r="C2404" s="84" t="inlineStr">
        <is>
          <t>Night</t>
        </is>
      </c>
      <c r="D2404" s="85" t="n">
        <v>100</v>
      </c>
      <c r="E2404" s="85" t="n">
        <v>97</v>
      </c>
      <c r="F2404" s="85" t="n">
        <v>274</v>
      </c>
      <c r="G2404" s="85" t="n">
        <v>272</v>
      </c>
      <c r="H2404" s="86" t="n">
        <v>8.199999999999999</v>
      </c>
      <c r="I2404" s="85" t="n">
        <v>103</v>
      </c>
      <c r="J2404" s="87" t="n">
        <v>323.3</v>
      </c>
      <c r="K2404" s="88" t="n">
        <v>0</v>
      </c>
      <c r="L2404" s="84" t="n"/>
    </row>
    <row r="2405">
      <c r="A2405" s="83" t="n">
        <v>46224</v>
      </c>
      <c r="B2405" s="84" t="inlineStr">
        <is>
          <t>Warehouse A</t>
        </is>
      </c>
      <c r="C2405" s="84" t="inlineStr">
        <is>
          <t>Early</t>
        </is>
      </c>
      <c r="D2405" s="85" t="n">
        <v>203</v>
      </c>
      <c r="E2405" s="85" t="n">
        <v>202</v>
      </c>
      <c r="F2405" s="85" t="n">
        <v>496</v>
      </c>
      <c r="G2405" s="85" t="n">
        <v>494</v>
      </c>
      <c r="H2405" s="86" t="n">
        <v>15.9</v>
      </c>
      <c r="I2405" s="85" t="n">
        <v>207</v>
      </c>
      <c r="J2405" s="87" t="n">
        <v>632.8</v>
      </c>
      <c r="K2405" s="88" t="n">
        <v>0</v>
      </c>
      <c r="L2405" s="84" t="n"/>
    </row>
    <row r="2406">
      <c r="A2406" s="83" t="n">
        <v>46224</v>
      </c>
      <c r="B2406" s="84" t="inlineStr">
        <is>
          <t>Warehouse B</t>
        </is>
      </c>
      <c r="C2406" s="84" t="inlineStr">
        <is>
          <t>Late</t>
        </is>
      </c>
      <c r="D2406" s="85" t="n">
        <v>148</v>
      </c>
      <c r="E2406" s="85" t="n">
        <v>147</v>
      </c>
      <c r="F2406" s="85" t="n">
        <v>406</v>
      </c>
      <c r="G2406" s="85" t="n">
        <v>401</v>
      </c>
      <c r="H2406" s="86" t="n">
        <v>12.1</v>
      </c>
      <c r="I2406" s="85" t="n">
        <v>156</v>
      </c>
      <c r="J2406" s="87" t="n">
        <v>477.35</v>
      </c>
      <c r="K2406" s="88" t="n">
        <v>0</v>
      </c>
      <c r="L2406" s="84" t="n"/>
    </row>
    <row r="2407">
      <c r="A2407" s="83" t="n">
        <v>46224</v>
      </c>
      <c r="B2407" s="84" t="inlineStr">
        <is>
          <t>Production</t>
        </is>
      </c>
      <c r="C2407" s="84" t="inlineStr">
        <is>
          <t>Night</t>
        </is>
      </c>
      <c r="D2407" s="85" t="n">
        <v>106</v>
      </c>
      <c r="E2407" s="85" t="n">
        <v>99</v>
      </c>
      <c r="F2407" s="85" t="n">
        <v>255</v>
      </c>
      <c r="G2407" s="85" t="n">
        <v>250</v>
      </c>
      <c r="H2407" s="86" t="n">
        <v>8.199999999999999</v>
      </c>
      <c r="I2407" s="85" t="n">
        <v>98</v>
      </c>
      <c r="J2407" s="87" t="n">
        <v>327.2</v>
      </c>
      <c r="K2407" s="88" t="n">
        <v>0</v>
      </c>
      <c r="L2407" s="84" t="n"/>
    </row>
    <row r="2408">
      <c r="A2408" s="83" t="n">
        <v>46225</v>
      </c>
      <c r="B2408" s="84" t="inlineStr">
        <is>
          <t>Warehouse A</t>
        </is>
      </c>
      <c r="C2408" s="84" t="inlineStr">
        <is>
          <t>Early</t>
        </is>
      </c>
      <c r="D2408" s="85" t="n">
        <v>209</v>
      </c>
      <c r="E2408" s="85" t="n">
        <v>199</v>
      </c>
      <c r="F2408" s="85" t="n">
        <v>502</v>
      </c>
      <c r="G2408" s="85" t="n">
        <v>496</v>
      </c>
      <c r="H2408" s="86" t="n">
        <v>18</v>
      </c>
      <c r="I2408" s="85" t="n">
        <v>201</v>
      </c>
      <c r="J2408" s="87" t="n">
        <v>702.85</v>
      </c>
      <c r="K2408" s="88" t="n">
        <v>0</v>
      </c>
      <c r="L2408" s="84" t="n"/>
    </row>
    <row r="2409">
      <c r="A2409" s="83" t="n">
        <v>46225</v>
      </c>
      <c r="B2409" s="84" t="inlineStr">
        <is>
          <t>Warehouse B</t>
        </is>
      </c>
      <c r="C2409" s="84" t="inlineStr">
        <is>
          <t>Late</t>
        </is>
      </c>
      <c r="D2409" s="85" t="n">
        <v>145</v>
      </c>
      <c r="E2409" s="85" t="n">
        <v>141</v>
      </c>
      <c r="F2409" s="85" t="n">
        <v>395</v>
      </c>
      <c r="G2409" s="85" t="n">
        <v>390</v>
      </c>
      <c r="H2409" s="86" t="n">
        <v>11.8</v>
      </c>
      <c r="I2409" s="85" t="n">
        <v>151</v>
      </c>
      <c r="J2409" s="87" t="n">
        <v>465.95</v>
      </c>
      <c r="K2409" s="88" t="n">
        <v>0</v>
      </c>
      <c r="L2409" s="84" t="n"/>
    </row>
    <row r="2410">
      <c r="A2410" s="83" t="n">
        <v>46225</v>
      </c>
      <c r="B2410" s="84" t="inlineStr">
        <is>
          <t>Production</t>
        </is>
      </c>
      <c r="C2410" s="84" t="inlineStr">
        <is>
          <t>Night</t>
        </is>
      </c>
      <c r="D2410" s="85" t="n">
        <v>98</v>
      </c>
      <c r="E2410" s="85" t="n">
        <v>97</v>
      </c>
      <c r="F2410" s="85" t="n">
        <v>249</v>
      </c>
      <c r="G2410" s="85" t="n">
        <v>246</v>
      </c>
      <c r="H2410" s="86" t="n">
        <v>8.199999999999999</v>
      </c>
      <c r="I2410" s="85" t="n">
        <v>95</v>
      </c>
      <c r="J2410" s="87" t="n">
        <v>322</v>
      </c>
      <c r="K2410" s="88" t="n">
        <v>0</v>
      </c>
      <c r="L2410" s="84" t="n"/>
    </row>
    <row r="2411">
      <c r="A2411" s="83" t="n">
        <v>46226</v>
      </c>
      <c r="B2411" s="84" t="inlineStr">
        <is>
          <t>Warehouse A</t>
        </is>
      </c>
      <c r="C2411" s="84" t="inlineStr">
        <is>
          <t>Early</t>
        </is>
      </c>
      <c r="D2411" s="85" t="n">
        <v>217</v>
      </c>
      <c r="E2411" s="85" t="n">
        <v>207</v>
      </c>
      <c r="F2411" s="85" t="n">
        <v>552</v>
      </c>
      <c r="G2411" s="85" t="n">
        <v>551</v>
      </c>
      <c r="H2411" s="86" t="n">
        <v>17.3</v>
      </c>
      <c r="I2411" s="85" t="n">
        <v>201</v>
      </c>
      <c r="J2411" s="87" t="n">
        <v>686</v>
      </c>
      <c r="K2411" s="88" t="n">
        <v>0</v>
      </c>
      <c r="L2411" s="84" t="n"/>
    </row>
    <row r="2412">
      <c r="A2412" s="83" t="n">
        <v>46226</v>
      </c>
      <c r="B2412" s="84" t="inlineStr">
        <is>
          <t>Warehouse B</t>
        </is>
      </c>
      <c r="C2412" s="84" t="inlineStr">
        <is>
          <t>Late</t>
        </is>
      </c>
      <c r="D2412" s="85" t="n">
        <v>151</v>
      </c>
      <c r="E2412" s="85" t="n">
        <v>144</v>
      </c>
      <c r="F2412" s="85" t="n">
        <v>404</v>
      </c>
      <c r="G2412" s="85" t="n">
        <v>402</v>
      </c>
      <c r="H2412" s="86" t="n">
        <v>13.2</v>
      </c>
      <c r="I2412" s="85" t="n">
        <v>151</v>
      </c>
      <c r="J2412" s="87" t="n">
        <v>513.95</v>
      </c>
      <c r="K2412" s="88" t="n">
        <v>0</v>
      </c>
      <c r="L2412" s="84" t="n"/>
    </row>
    <row r="2413">
      <c r="A2413" s="83" t="n">
        <v>46226</v>
      </c>
      <c r="B2413" s="84" t="inlineStr">
        <is>
          <t>Production</t>
        </is>
      </c>
      <c r="C2413" s="84" t="inlineStr">
        <is>
          <t>Night</t>
        </is>
      </c>
      <c r="D2413" s="85" t="n">
        <v>90</v>
      </c>
      <c r="E2413" s="85" t="n">
        <v>88</v>
      </c>
      <c r="F2413" s="85" t="n">
        <v>231</v>
      </c>
      <c r="G2413" s="85" t="n">
        <v>228</v>
      </c>
      <c r="H2413" s="86" t="n">
        <v>7</v>
      </c>
      <c r="I2413" s="85" t="n">
        <v>95</v>
      </c>
      <c r="J2413" s="87" t="n">
        <v>279</v>
      </c>
      <c r="K2413" s="88" t="n">
        <v>0</v>
      </c>
      <c r="L2413" s="84" t="n"/>
    </row>
    <row r="2414">
      <c r="A2414" s="83" t="n">
        <v>46227</v>
      </c>
      <c r="B2414" s="84" t="inlineStr">
        <is>
          <t>Warehouse A</t>
        </is>
      </c>
      <c r="C2414" s="84" t="inlineStr">
        <is>
          <t>Early</t>
        </is>
      </c>
      <c r="D2414" s="85" t="n">
        <v>217</v>
      </c>
      <c r="E2414" s="85" t="n">
        <v>215</v>
      </c>
      <c r="F2414" s="85" t="n">
        <v>533</v>
      </c>
      <c r="G2414" s="85" t="n">
        <v>528</v>
      </c>
      <c r="H2414" s="86" t="n">
        <v>17.4</v>
      </c>
      <c r="I2414" s="85" t="n">
        <v>209</v>
      </c>
      <c r="J2414" s="87" t="n">
        <v>689.15</v>
      </c>
      <c r="K2414" s="88" t="n">
        <v>0</v>
      </c>
      <c r="L2414" s="84" t="n"/>
    </row>
    <row r="2415">
      <c r="A2415" s="83" t="n">
        <v>46227</v>
      </c>
      <c r="B2415" s="84" t="inlineStr">
        <is>
          <t>Warehouse B</t>
        </is>
      </c>
      <c r="C2415" s="84" t="inlineStr">
        <is>
          <t>Late</t>
        </is>
      </c>
      <c r="D2415" s="85" t="n">
        <v>144</v>
      </c>
      <c r="E2415" s="85" t="n">
        <v>140</v>
      </c>
      <c r="F2415" s="85" t="n">
        <v>369</v>
      </c>
      <c r="G2415" s="85" t="n">
        <v>369</v>
      </c>
      <c r="H2415" s="86" t="n">
        <v>11.2</v>
      </c>
      <c r="I2415" s="85" t="n">
        <v>157</v>
      </c>
      <c r="J2415" s="87" t="n">
        <v>446.4</v>
      </c>
      <c r="K2415" s="88" t="n">
        <v>0</v>
      </c>
      <c r="L2415" s="84" t="n"/>
    </row>
    <row r="2416">
      <c r="A2416" s="83" t="n">
        <v>46227</v>
      </c>
      <c r="B2416" s="84" t="inlineStr">
        <is>
          <t>Production</t>
        </is>
      </c>
      <c r="C2416" s="84" t="inlineStr">
        <is>
          <t>Night</t>
        </is>
      </c>
      <c r="D2416" s="85" t="n">
        <v>107</v>
      </c>
      <c r="E2416" s="85" t="n">
        <v>105</v>
      </c>
      <c r="F2416" s="85" t="n">
        <v>296</v>
      </c>
      <c r="G2416" s="85" t="n">
        <v>293</v>
      </c>
      <c r="H2416" s="86" t="n">
        <v>8.699999999999999</v>
      </c>
      <c r="I2416" s="85" t="n">
        <v>99</v>
      </c>
      <c r="J2416" s="87" t="n">
        <v>343.6</v>
      </c>
      <c r="K2416" s="88" t="n">
        <v>0</v>
      </c>
      <c r="L2416" s="84" t="n"/>
    </row>
    <row r="2417">
      <c r="A2417" s="83" t="n">
        <v>46228</v>
      </c>
      <c r="B2417" s="84" t="inlineStr">
        <is>
          <t>Warehouse A</t>
        </is>
      </c>
      <c r="C2417" s="84" t="inlineStr">
        <is>
          <t>Early</t>
        </is>
      </c>
      <c r="D2417" s="85" t="n">
        <v>138</v>
      </c>
      <c r="E2417" s="85" t="n">
        <v>131</v>
      </c>
      <c r="F2417" s="85" t="n">
        <v>383</v>
      </c>
      <c r="G2417" s="85" t="n">
        <v>378</v>
      </c>
      <c r="H2417" s="86" t="n">
        <v>11.8</v>
      </c>
      <c r="I2417" s="85" t="n">
        <v>145</v>
      </c>
      <c r="J2417" s="87" t="n">
        <v>461.4</v>
      </c>
      <c r="K2417" s="88" t="n">
        <v>0</v>
      </c>
      <c r="L2417" s="84" t="n"/>
    </row>
    <row r="2418">
      <c r="A2418" s="83" t="n">
        <v>46228</v>
      </c>
      <c r="B2418" s="84" t="inlineStr">
        <is>
          <t>Warehouse B</t>
        </is>
      </c>
      <c r="C2418" s="84" t="inlineStr">
        <is>
          <t>Late</t>
        </is>
      </c>
      <c r="D2418" s="85" t="n">
        <v>104</v>
      </c>
      <c r="E2418" s="85" t="n">
        <v>103</v>
      </c>
      <c r="F2418" s="85" t="n">
        <v>280</v>
      </c>
      <c r="G2418" s="85" t="n">
        <v>280</v>
      </c>
      <c r="H2418" s="86" t="n">
        <v>8.1</v>
      </c>
      <c r="I2418" s="85" t="n">
        <v>109</v>
      </c>
      <c r="J2418" s="87" t="n">
        <v>322.75</v>
      </c>
      <c r="K2418" s="88" t="n">
        <v>0</v>
      </c>
      <c r="L2418" s="84" t="n"/>
    </row>
    <row r="2419">
      <c r="A2419" s="83" t="n">
        <v>46228</v>
      </c>
      <c r="B2419" s="84" t="inlineStr">
        <is>
          <t>Production</t>
        </is>
      </c>
      <c r="C2419" s="84" t="inlineStr">
        <is>
          <t>Night</t>
        </is>
      </c>
      <c r="D2419" s="85" t="n">
        <v>75</v>
      </c>
      <c r="E2419" s="85" t="n">
        <v>74</v>
      </c>
      <c r="F2419" s="85" t="n">
        <v>183</v>
      </c>
      <c r="G2419" s="85" t="n">
        <v>180</v>
      </c>
      <c r="H2419" s="86" t="n">
        <v>6.2</v>
      </c>
      <c r="I2419" s="85" t="n">
        <v>68</v>
      </c>
      <c r="J2419" s="87" t="n">
        <v>244.05</v>
      </c>
      <c r="K2419" s="88" t="n">
        <v>0</v>
      </c>
      <c r="L2419" s="84" t="n"/>
    </row>
    <row r="2420">
      <c r="A2420" s="83" t="n">
        <v>46230</v>
      </c>
      <c r="B2420" s="84" t="inlineStr">
        <is>
          <t>Warehouse A</t>
        </is>
      </c>
      <c r="C2420" s="84" t="inlineStr">
        <is>
          <t>Early</t>
        </is>
      </c>
      <c r="D2420" s="85" t="n">
        <v>221</v>
      </c>
      <c r="E2420" s="85" t="n">
        <v>220</v>
      </c>
      <c r="F2420" s="85" t="n">
        <v>613</v>
      </c>
      <c r="G2420" s="85" t="n">
        <v>608</v>
      </c>
      <c r="H2420" s="86" t="n">
        <v>17.6</v>
      </c>
      <c r="I2420" s="85" t="n">
        <v>218</v>
      </c>
      <c r="J2420" s="87" t="n">
        <v>698.05</v>
      </c>
      <c r="K2420" s="88" t="n">
        <v>0</v>
      </c>
      <c r="L2420" s="84" t="n"/>
    </row>
    <row r="2421">
      <c r="A2421" s="83" t="n">
        <v>46230</v>
      </c>
      <c r="B2421" s="84" t="inlineStr">
        <is>
          <t>Warehouse B</t>
        </is>
      </c>
      <c r="C2421" s="84" t="inlineStr">
        <is>
          <t>Late</t>
        </is>
      </c>
      <c r="D2421" s="85" t="n">
        <v>152</v>
      </c>
      <c r="E2421" s="85" t="n">
        <v>147</v>
      </c>
      <c r="F2421" s="85" t="n">
        <v>400</v>
      </c>
      <c r="G2421" s="85" t="n">
        <v>391</v>
      </c>
      <c r="H2421" s="86" t="n">
        <v>12.3</v>
      </c>
      <c r="I2421" s="85" t="n">
        <v>163</v>
      </c>
      <c r="J2421" s="87" t="n">
        <v>486.25</v>
      </c>
      <c r="K2421" s="88" t="n">
        <v>0</v>
      </c>
      <c r="L2421" s="84" t="n"/>
    </row>
    <row r="2422">
      <c r="A2422" s="83" t="n">
        <v>46230</v>
      </c>
      <c r="B2422" s="84" t="inlineStr">
        <is>
          <t>Production</t>
        </is>
      </c>
      <c r="C2422" s="84" t="inlineStr">
        <is>
          <t>Night</t>
        </is>
      </c>
      <c r="D2422" s="85" t="n">
        <v>109</v>
      </c>
      <c r="E2422" s="85" t="n">
        <v>106</v>
      </c>
      <c r="F2422" s="85" t="n">
        <v>269</v>
      </c>
      <c r="G2422" s="85" t="n">
        <v>267</v>
      </c>
      <c r="H2422" s="86" t="n">
        <v>8.6</v>
      </c>
      <c r="I2422" s="85" t="n">
        <v>103</v>
      </c>
      <c r="J2422" s="87" t="n">
        <v>341.75</v>
      </c>
      <c r="K2422" s="88" t="n">
        <v>0</v>
      </c>
      <c r="L2422" s="84" t="n"/>
    </row>
    <row r="2423">
      <c r="A2423" s="83" t="n">
        <v>46231</v>
      </c>
      <c r="B2423" s="84" t="inlineStr">
        <is>
          <t>Warehouse A</t>
        </is>
      </c>
      <c r="C2423" s="84" t="inlineStr">
        <is>
          <t>Early</t>
        </is>
      </c>
      <c r="D2423" s="85" t="n">
        <v>199</v>
      </c>
      <c r="E2423" s="85" t="n">
        <v>197</v>
      </c>
      <c r="F2423" s="85" t="n">
        <v>527</v>
      </c>
      <c r="G2423" s="85" t="n">
        <v>523</v>
      </c>
      <c r="H2423" s="86" t="n">
        <v>17.5</v>
      </c>
      <c r="I2423" s="85" t="n">
        <v>208</v>
      </c>
      <c r="J2423" s="87" t="n">
        <v>680.6</v>
      </c>
      <c r="K2423" s="88" t="n">
        <v>0</v>
      </c>
      <c r="L2423" s="84" t="n"/>
    </row>
    <row r="2424">
      <c r="A2424" s="83" t="n">
        <v>46231</v>
      </c>
      <c r="B2424" s="84" t="inlineStr">
        <is>
          <t>Warehouse B</t>
        </is>
      </c>
      <c r="C2424" s="84" t="inlineStr">
        <is>
          <t>Late</t>
        </is>
      </c>
      <c r="D2424" s="85" t="n">
        <v>163</v>
      </c>
      <c r="E2424" s="85" t="n">
        <v>155</v>
      </c>
      <c r="F2424" s="85" t="n">
        <v>441</v>
      </c>
      <c r="G2424" s="85" t="n">
        <v>440</v>
      </c>
      <c r="H2424" s="86" t="n">
        <v>12.9</v>
      </c>
      <c r="I2424" s="85" t="n">
        <v>156</v>
      </c>
      <c r="J2424" s="87" t="n">
        <v>512.3</v>
      </c>
      <c r="K2424" s="88" t="n">
        <v>0</v>
      </c>
      <c r="L2424" s="84" t="n"/>
    </row>
    <row r="2425">
      <c r="A2425" s="83" t="n">
        <v>46231</v>
      </c>
      <c r="B2425" s="84" t="inlineStr">
        <is>
          <t>Production</t>
        </is>
      </c>
      <c r="C2425" s="84" t="inlineStr">
        <is>
          <t>Night</t>
        </is>
      </c>
      <c r="D2425" s="85" t="n">
        <v>102</v>
      </c>
      <c r="E2425" s="85" t="n">
        <v>100</v>
      </c>
      <c r="F2425" s="85" t="n">
        <v>260</v>
      </c>
      <c r="G2425" s="85" t="n">
        <v>257</v>
      </c>
      <c r="H2425" s="86" t="n">
        <v>8.800000000000001</v>
      </c>
      <c r="I2425" s="85" t="n">
        <v>98</v>
      </c>
      <c r="J2425" s="87" t="n">
        <v>343.5</v>
      </c>
      <c r="K2425" s="88" t="n">
        <v>1</v>
      </c>
      <c r="L2425" s="84" t="n"/>
    </row>
    <row r="2426">
      <c r="A2426" s="83" t="n">
        <v>46232</v>
      </c>
      <c r="B2426" s="84" t="inlineStr">
        <is>
          <t>Warehouse A</t>
        </is>
      </c>
      <c r="C2426" s="84" t="inlineStr">
        <is>
          <t>Early</t>
        </is>
      </c>
      <c r="D2426" s="85" t="n">
        <v>188</v>
      </c>
      <c r="E2426" s="85" t="n">
        <v>185</v>
      </c>
      <c r="F2426" s="85" t="n">
        <v>458</v>
      </c>
      <c r="G2426" s="85" t="n">
        <v>452</v>
      </c>
      <c r="H2426" s="86" t="n">
        <v>16.3</v>
      </c>
      <c r="I2426" s="85" t="n">
        <v>202</v>
      </c>
      <c r="J2426" s="87" t="n">
        <v>635.65</v>
      </c>
      <c r="K2426" s="88" t="n">
        <v>0</v>
      </c>
      <c r="L2426" s="84" t="n"/>
    </row>
    <row r="2427">
      <c r="A2427" s="83" t="n">
        <v>46232</v>
      </c>
      <c r="B2427" s="84" t="inlineStr">
        <is>
          <t>Warehouse B</t>
        </is>
      </c>
      <c r="C2427" s="84" t="inlineStr">
        <is>
          <t>Late</t>
        </is>
      </c>
      <c r="D2427" s="85" t="n">
        <v>149</v>
      </c>
      <c r="E2427" s="85" t="n">
        <v>141</v>
      </c>
      <c r="F2427" s="85" t="n">
        <v>368</v>
      </c>
      <c r="G2427" s="85" t="n">
        <v>366</v>
      </c>
      <c r="H2427" s="86" t="n">
        <v>12</v>
      </c>
      <c r="I2427" s="85" t="n">
        <v>151</v>
      </c>
      <c r="J2427" s="87" t="n">
        <v>474.85</v>
      </c>
      <c r="K2427" s="88" t="n">
        <v>0</v>
      </c>
      <c r="L2427" s="84" t="n"/>
    </row>
    <row r="2428">
      <c r="A2428" s="83" t="n">
        <v>46232</v>
      </c>
      <c r="B2428" s="84" t="inlineStr">
        <is>
          <t>Production</t>
        </is>
      </c>
      <c r="C2428" s="84" t="inlineStr">
        <is>
          <t>Night</t>
        </is>
      </c>
      <c r="D2428" s="85" t="n">
        <v>102</v>
      </c>
      <c r="E2428" s="85" t="n">
        <v>95</v>
      </c>
      <c r="F2428" s="85" t="n">
        <v>269</v>
      </c>
      <c r="G2428" s="85" t="n">
        <v>266</v>
      </c>
      <c r="H2428" s="86" t="n">
        <v>7.9</v>
      </c>
      <c r="I2428" s="85" t="n">
        <v>95</v>
      </c>
      <c r="J2428" s="87" t="n">
        <v>315.15</v>
      </c>
      <c r="K2428" s="88" t="n">
        <v>0</v>
      </c>
      <c r="L2428" s="84" t="n"/>
    </row>
    <row r="2429">
      <c r="A2429" s="83" t="n">
        <v>46233</v>
      </c>
      <c r="B2429" s="84" t="inlineStr">
        <is>
          <t>Warehouse A</t>
        </is>
      </c>
      <c r="C2429" s="84" t="inlineStr">
        <is>
          <t>Early</t>
        </is>
      </c>
      <c r="D2429" s="85" t="n">
        <v>195</v>
      </c>
      <c r="E2429" s="85" t="n">
        <v>183</v>
      </c>
      <c r="F2429" s="85" t="n">
        <v>514</v>
      </c>
      <c r="G2429" s="85" t="n">
        <v>511</v>
      </c>
      <c r="H2429" s="86" t="n">
        <v>15.8</v>
      </c>
      <c r="I2429" s="85" t="n">
        <v>202</v>
      </c>
      <c r="J2429" s="87" t="n">
        <v>624.45</v>
      </c>
      <c r="K2429" s="88" t="n">
        <v>0</v>
      </c>
      <c r="L2429" s="84" t="n"/>
    </row>
    <row r="2430">
      <c r="A2430" s="83" t="n">
        <v>46233</v>
      </c>
      <c r="B2430" s="84" t="inlineStr">
        <is>
          <t>Warehouse B</t>
        </is>
      </c>
      <c r="C2430" s="84" t="inlineStr">
        <is>
          <t>Late</t>
        </is>
      </c>
      <c r="D2430" s="85" t="n">
        <v>150</v>
      </c>
      <c r="E2430" s="85" t="n">
        <v>148</v>
      </c>
      <c r="F2430" s="85" t="n">
        <v>387</v>
      </c>
      <c r="G2430" s="85" t="n">
        <v>387</v>
      </c>
      <c r="H2430" s="86" t="n">
        <v>12.7</v>
      </c>
      <c r="I2430" s="85" t="n">
        <v>151</v>
      </c>
      <c r="J2430" s="87" t="n">
        <v>497.55</v>
      </c>
      <c r="K2430" s="88" t="n">
        <v>0</v>
      </c>
      <c r="L2430" s="84" t="n"/>
    </row>
    <row r="2431">
      <c r="A2431" s="83" t="n">
        <v>46233</v>
      </c>
      <c r="B2431" s="84" t="inlineStr">
        <is>
          <t>Production</t>
        </is>
      </c>
      <c r="C2431" s="84" t="inlineStr">
        <is>
          <t>Night</t>
        </is>
      </c>
      <c r="D2431" s="85" t="n">
        <v>103</v>
      </c>
      <c r="E2431" s="85" t="n">
        <v>101</v>
      </c>
      <c r="F2431" s="85" t="n">
        <v>255</v>
      </c>
      <c r="G2431" s="85" t="n">
        <v>250</v>
      </c>
      <c r="H2431" s="86" t="n">
        <v>8.699999999999999</v>
      </c>
      <c r="I2431" s="85" t="n">
        <v>95</v>
      </c>
      <c r="J2431" s="87" t="n">
        <v>341</v>
      </c>
      <c r="K2431" s="88" t="n">
        <v>0</v>
      </c>
      <c r="L2431" s="84" t="n"/>
    </row>
    <row r="2432">
      <c r="A2432" s="83" t="n">
        <v>46234</v>
      </c>
      <c r="B2432" s="84" t="inlineStr">
        <is>
          <t>Warehouse A</t>
        </is>
      </c>
      <c r="C2432" s="84" t="inlineStr">
        <is>
          <t>Early</t>
        </is>
      </c>
      <c r="D2432" s="85" t="n">
        <v>208</v>
      </c>
      <c r="E2432" s="85" t="n">
        <v>206</v>
      </c>
      <c r="F2432" s="85" t="n">
        <v>565</v>
      </c>
      <c r="G2432" s="85" t="n">
        <v>562</v>
      </c>
      <c r="H2432" s="86" t="n">
        <v>18.1</v>
      </c>
      <c r="I2432" s="85" t="n">
        <v>210</v>
      </c>
      <c r="J2432" s="87" t="n">
        <v>705.35</v>
      </c>
      <c r="K2432" s="88" t="n">
        <v>0</v>
      </c>
      <c r="L2432" s="84" t="n"/>
    </row>
    <row r="2433">
      <c r="A2433" s="83" t="n">
        <v>46234</v>
      </c>
      <c r="B2433" s="84" t="inlineStr">
        <is>
          <t>Warehouse B</t>
        </is>
      </c>
      <c r="C2433" s="84" t="inlineStr">
        <is>
          <t>Late</t>
        </is>
      </c>
      <c r="D2433" s="85" t="n">
        <v>165</v>
      </c>
      <c r="E2433" s="85" t="n">
        <v>155</v>
      </c>
      <c r="F2433" s="85" t="n">
        <v>433</v>
      </c>
      <c r="G2433" s="85" t="n">
        <v>428</v>
      </c>
      <c r="H2433" s="86" t="n">
        <v>13.8</v>
      </c>
      <c r="I2433" s="85" t="n">
        <v>157</v>
      </c>
      <c r="J2433" s="87" t="n">
        <v>541.95</v>
      </c>
      <c r="K2433" s="88" t="n">
        <v>0</v>
      </c>
      <c r="L2433" s="84" t="n"/>
    </row>
    <row r="2434">
      <c r="A2434" s="83" t="n">
        <v>46234</v>
      </c>
      <c r="B2434" s="84" t="inlineStr">
        <is>
          <t>Production</t>
        </is>
      </c>
      <c r="C2434" s="84" t="inlineStr">
        <is>
          <t>Night</t>
        </is>
      </c>
      <c r="D2434" s="85" t="n">
        <v>103</v>
      </c>
      <c r="E2434" s="85" t="n">
        <v>100</v>
      </c>
      <c r="F2434" s="85" t="n">
        <v>255</v>
      </c>
      <c r="G2434" s="85" t="n">
        <v>252</v>
      </c>
      <c r="H2434" s="86" t="n">
        <v>8.1</v>
      </c>
      <c r="I2434" s="85" t="n">
        <v>99</v>
      </c>
      <c r="J2434" s="87" t="n">
        <v>322.1</v>
      </c>
      <c r="K2434" s="88" t="n">
        <v>0</v>
      </c>
      <c r="L2434" s="84" t="n"/>
    </row>
    <row r="2435">
      <c r="A2435" s="83" t="n">
        <v>46235</v>
      </c>
      <c r="B2435" s="84" t="inlineStr">
        <is>
          <t>Warehouse A</t>
        </is>
      </c>
      <c r="C2435" s="84" t="inlineStr">
        <is>
          <t>Early</t>
        </is>
      </c>
      <c r="D2435" s="85" t="n">
        <v>131</v>
      </c>
      <c r="E2435" s="85" t="n">
        <v>130</v>
      </c>
      <c r="F2435" s="85" t="n">
        <v>343</v>
      </c>
      <c r="G2435" s="85" t="n">
        <v>341</v>
      </c>
      <c r="H2435" s="86" t="n">
        <v>11.5</v>
      </c>
      <c r="I2435" s="85" t="n">
        <v>138</v>
      </c>
      <c r="J2435" s="87" t="n">
        <v>447.4</v>
      </c>
      <c r="K2435" s="88" t="n">
        <v>0</v>
      </c>
      <c r="L2435" s="84" t="n"/>
    </row>
    <row r="2436">
      <c r="A2436" s="83" t="n">
        <v>46235</v>
      </c>
      <c r="B2436" s="84" t="inlineStr">
        <is>
          <t>Warehouse B</t>
        </is>
      </c>
      <c r="C2436" s="84" t="inlineStr">
        <is>
          <t>Late</t>
        </is>
      </c>
      <c r="D2436" s="85" t="n">
        <v>95</v>
      </c>
      <c r="E2436" s="85" t="n">
        <v>92</v>
      </c>
      <c r="F2436" s="85" t="n">
        <v>238</v>
      </c>
      <c r="G2436" s="85" t="n">
        <v>236</v>
      </c>
      <c r="H2436" s="86" t="n">
        <v>7.8</v>
      </c>
      <c r="I2436" s="85" t="n">
        <v>103</v>
      </c>
      <c r="J2436" s="87" t="n">
        <v>307.45</v>
      </c>
      <c r="K2436" s="88" t="n">
        <v>0</v>
      </c>
      <c r="L2436" s="84" t="n"/>
    </row>
    <row r="2437">
      <c r="A2437" s="83" t="n">
        <v>46235</v>
      </c>
      <c r="B2437" s="84" t="inlineStr">
        <is>
          <t>Production</t>
        </is>
      </c>
      <c r="C2437" s="84" t="inlineStr">
        <is>
          <t>Night</t>
        </is>
      </c>
      <c r="D2437" s="85" t="n">
        <v>59</v>
      </c>
      <c r="E2437" s="85" t="n">
        <v>55</v>
      </c>
      <c r="F2437" s="85" t="n">
        <v>145</v>
      </c>
      <c r="G2437" s="85" t="n">
        <v>144</v>
      </c>
      <c r="H2437" s="86" t="n">
        <v>4.7</v>
      </c>
      <c r="I2437" s="85" t="n">
        <v>65</v>
      </c>
      <c r="J2437" s="87" t="n">
        <v>186.4</v>
      </c>
      <c r="K2437" s="88" t="n">
        <v>0</v>
      </c>
      <c r="L2437" s="84" t="n"/>
    </row>
    <row r="2438">
      <c r="A2438" s="83" t="n">
        <v>46237</v>
      </c>
      <c r="B2438" s="84" t="inlineStr">
        <is>
          <t>Warehouse A</t>
        </is>
      </c>
      <c r="C2438" s="84" t="inlineStr">
        <is>
          <t>Early</t>
        </is>
      </c>
      <c r="D2438" s="85" t="n">
        <v>190</v>
      </c>
      <c r="E2438" s="85" t="n">
        <v>187</v>
      </c>
      <c r="F2438" s="85" t="n">
        <v>488</v>
      </c>
      <c r="G2438" s="85" t="n">
        <v>486</v>
      </c>
      <c r="H2438" s="86" t="n">
        <v>15.4</v>
      </c>
      <c r="I2438" s="85" t="n">
        <v>207</v>
      </c>
      <c r="J2438" s="87" t="n">
        <v>608.6</v>
      </c>
      <c r="K2438" s="88" t="n">
        <v>0</v>
      </c>
      <c r="L2438" s="84" t="n"/>
    </row>
    <row r="2439">
      <c r="A2439" s="83" t="n">
        <v>46237</v>
      </c>
      <c r="B2439" s="84" t="inlineStr">
        <is>
          <t>Warehouse B</t>
        </is>
      </c>
      <c r="C2439" s="84" t="inlineStr">
        <is>
          <t>Late</t>
        </is>
      </c>
      <c r="D2439" s="85" t="n">
        <v>163</v>
      </c>
      <c r="E2439" s="85" t="n">
        <v>154</v>
      </c>
      <c r="F2439" s="85" t="n">
        <v>456</v>
      </c>
      <c r="G2439" s="85" t="n">
        <v>453</v>
      </c>
      <c r="H2439" s="86" t="n">
        <v>13.7</v>
      </c>
      <c r="I2439" s="85" t="n">
        <v>155</v>
      </c>
      <c r="J2439" s="87" t="n">
        <v>537.5</v>
      </c>
      <c r="K2439" s="88" t="n">
        <v>1</v>
      </c>
      <c r="L2439" s="84" t="n"/>
    </row>
    <row r="2440">
      <c r="A2440" s="83" t="n">
        <v>46237</v>
      </c>
      <c r="B2440" s="84" t="inlineStr">
        <is>
          <t>Production</t>
        </is>
      </c>
      <c r="C2440" s="84" t="inlineStr">
        <is>
          <t>Night</t>
        </is>
      </c>
      <c r="D2440" s="85" t="n">
        <v>88</v>
      </c>
      <c r="E2440" s="85" t="n">
        <v>88</v>
      </c>
      <c r="F2440" s="85" t="n">
        <v>212</v>
      </c>
      <c r="G2440" s="85" t="n">
        <v>210</v>
      </c>
      <c r="H2440" s="86" t="n">
        <v>7</v>
      </c>
      <c r="I2440" s="85" t="n">
        <v>98</v>
      </c>
      <c r="J2440" s="87" t="n">
        <v>277.7</v>
      </c>
      <c r="K2440" s="88" t="n">
        <v>1</v>
      </c>
      <c r="L2440" s="84" t="n"/>
    </row>
    <row r="2441">
      <c r="A2441" s="83" t="n">
        <v>46238</v>
      </c>
      <c r="B2441" s="84" t="inlineStr">
        <is>
          <t>Warehouse A</t>
        </is>
      </c>
      <c r="C2441" s="84" t="inlineStr">
        <is>
          <t>Early</t>
        </is>
      </c>
      <c r="D2441" s="85" t="n">
        <v>190</v>
      </c>
      <c r="E2441" s="85" t="n">
        <v>185</v>
      </c>
      <c r="F2441" s="85" t="n">
        <v>501</v>
      </c>
      <c r="G2441" s="85" t="n">
        <v>492</v>
      </c>
      <c r="H2441" s="86" t="n">
        <v>16.6</v>
      </c>
      <c r="I2441" s="85" t="n">
        <v>197</v>
      </c>
      <c r="J2441" s="87" t="n">
        <v>646.4</v>
      </c>
      <c r="K2441" s="88" t="n">
        <v>0</v>
      </c>
      <c r="L2441" s="84" t="n"/>
    </row>
    <row r="2442">
      <c r="A2442" s="83" t="n">
        <v>46238</v>
      </c>
      <c r="B2442" s="84" t="inlineStr">
        <is>
          <t>Warehouse B</t>
        </is>
      </c>
      <c r="C2442" s="84" t="inlineStr">
        <is>
          <t>Late</t>
        </is>
      </c>
      <c r="D2442" s="85" t="n">
        <v>161</v>
      </c>
      <c r="E2442" s="85" t="n">
        <v>160</v>
      </c>
      <c r="F2442" s="85" t="n">
        <v>421</v>
      </c>
      <c r="G2442" s="85" t="n">
        <v>419</v>
      </c>
      <c r="H2442" s="86" t="n">
        <v>13.5</v>
      </c>
      <c r="I2442" s="85" t="n">
        <v>148</v>
      </c>
      <c r="J2442" s="87" t="n">
        <v>529.9</v>
      </c>
      <c r="K2442" s="88" t="n">
        <v>0</v>
      </c>
      <c r="L2442" s="84" t="n"/>
    </row>
    <row r="2443">
      <c r="A2443" s="83" t="n">
        <v>46238</v>
      </c>
      <c r="B2443" s="84" t="inlineStr">
        <is>
          <t>Production</t>
        </is>
      </c>
      <c r="C2443" s="84" t="inlineStr">
        <is>
          <t>Night</t>
        </is>
      </c>
      <c r="D2443" s="85" t="n">
        <v>98</v>
      </c>
      <c r="E2443" s="85" t="n">
        <v>93</v>
      </c>
      <c r="F2443" s="85" t="n">
        <v>274</v>
      </c>
      <c r="G2443" s="85" t="n">
        <v>270</v>
      </c>
      <c r="H2443" s="86" t="n">
        <v>8.300000000000001</v>
      </c>
      <c r="I2443" s="85" t="n">
        <v>93</v>
      </c>
      <c r="J2443" s="87" t="n">
        <v>325.15</v>
      </c>
      <c r="K2443" s="88" t="n">
        <v>0</v>
      </c>
      <c r="L2443" s="84" t="n"/>
    </row>
    <row r="2444">
      <c r="A2444" s="83" t="n">
        <v>46239</v>
      </c>
      <c r="B2444" s="84" t="inlineStr">
        <is>
          <t>Warehouse A</t>
        </is>
      </c>
      <c r="C2444" s="84" t="inlineStr">
        <is>
          <t>Early</t>
        </is>
      </c>
      <c r="D2444" s="85" t="n">
        <v>203</v>
      </c>
      <c r="E2444" s="85" t="n">
        <v>194</v>
      </c>
      <c r="F2444" s="85" t="n">
        <v>511</v>
      </c>
      <c r="G2444" s="85" t="n">
        <v>506</v>
      </c>
      <c r="H2444" s="86" t="n">
        <v>17.5</v>
      </c>
      <c r="I2444" s="85" t="n">
        <v>191</v>
      </c>
      <c r="J2444" s="87" t="n">
        <v>683.2</v>
      </c>
      <c r="K2444" s="88" t="n">
        <v>0</v>
      </c>
      <c r="L2444" s="84" t="n"/>
    </row>
    <row r="2445">
      <c r="A2445" s="83" t="n">
        <v>46239</v>
      </c>
      <c r="B2445" s="84" t="inlineStr">
        <is>
          <t>Warehouse B</t>
        </is>
      </c>
      <c r="C2445" s="84" t="inlineStr">
        <is>
          <t>Late</t>
        </is>
      </c>
      <c r="D2445" s="85" t="n">
        <v>133</v>
      </c>
      <c r="E2445" s="85" t="n">
        <v>128</v>
      </c>
      <c r="F2445" s="85" t="n">
        <v>334</v>
      </c>
      <c r="G2445" s="85" t="n">
        <v>329</v>
      </c>
      <c r="H2445" s="86" t="n">
        <v>10.9</v>
      </c>
      <c r="I2445" s="85" t="n">
        <v>144</v>
      </c>
      <c r="J2445" s="87" t="n">
        <v>429.8</v>
      </c>
      <c r="K2445" s="88" t="n">
        <v>0</v>
      </c>
      <c r="L2445" s="84" t="n"/>
    </row>
    <row r="2446">
      <c r="A2446" s="83" t="n">
        <v>46239</v>
      </c>
      <c r="B2446" s="84" t="inlineStr">
        <is>
          <t>Production</t>
        </is>
      </c>
      <c r="C2446" s="84" t="inlineStr">
        <is>
          <t>Night</t>
        </is>
      </c>
      <c r="D2446" s="85" t="n">
        <v>84</v>
      </c>
      <c r="E2446" s="85" t="n">
        <v>82</v>
      </c>
      <c r="F2446" s="85" t="n">
        <v>222</v>
      </c>
      <c r="G2446" s="85" t="n">
        <v>219</v>
      </c>
      <c r="H2446" s="86" t="n">
        <v>7.4</v>
      </c>
      <c r="I2446" s="85" t="n">
        <v>90</v>
      </c>
      <c r="J2446" s="87" t="n">
        <v>287.7</v>
      </c>
      <c r="K2446" s="88" t="n">
        <v>0</v>
      </c>
      <c r="L2446" s="84" t="n"/>
    </row>
    <row r="2447">
      <c r="A2447" s="83" t="n">
        <v>46240</v>
      </c>
      <c r="B2447" s="84" t="inlineStr">
        <is>
          <t>Warehouse A</t>
        </is>
      </c>
      <c r="C2447" s="84" t="inlineStr">
        <is>
          <t>Early</t>
        </is>
      </c>
      <c r="D2447" s="85" t="n">
        <v>174</v>
      </c>
      <c r="E2447" s="85" t="n">
        <v>169</v>
      </c>
      <c r="F2447" s="85" t="n">
        <v>459</v>
      </c>
      <c r="G2447" s="85" t="n">
        <v>455</v>
      </c>
      <c r="H2447" s="86" t="n">
        <v>15.4</v>
      </c>
      <c r="I2447" s="85" t="n">
        <v>191</v>
      </c>
      <c r="J2447" s="87" t="n">
        <v>598.2</v>
      </c>
      <c r="K2447" s="88" t="n">
        <v>0</v>
      </c>
      <c r="L2447" s="84" t="n"/>
    </row>
    <row r="2448">
      <c r="A2448" s="83" t="n">
        <v>46240</v>
      </c>
      <c r="B2448" s="84" t="inlineStr">
        <is>
          <t>Warehouse B</t>
        </is>
      </c>
      <c r="C2448" s="84" t="inlineStr">
        <is>
          <t>Late</t>
        </is>
      </c>
      <c r="D2448" s="85" t="n">
        <v>136</v>
      </c>
      <c r="E2448" s="85" t="n">
        <v>131</v>
      </c>
      <c r="F2448" s="85" t="n">
        <v>346</v>
      </c>
      <c r="G2448" s="85" t="n">
        <v>344</v>
      </c>
      <c r="H2448" s="86" t="n">
        <v>11.2</v>
      </c>
      <c r="I2448" s="85" t="n">
        <v>144</v>
      </c>
      <c r="J2448" s="87" t="n">
        <v>441.2</v>
      </c>
      <c r="K2448" s="88" t="n">
        <v>0</v>
      </c>
      <c r="L2448" s="84" t="n"/>
    </row>
    <row r="2449">
      <c r="A2449" s="83" t="n">
        <v>46240</v>
      </c>
      <c r="B2449" s="84" t="inlineStr">
        <is>
          <t>Production</t>
        </is>
      </c>
      <c r="C2449" s="84" t="inlineStr">
        <is>
          <t>Night</t>
        </is>
      </c>
      <c r="D2449" s="85" t="n">
        <v>89</v>
      </c>
      <c r="E2449" s="85" t="n">
        <v>85</v>
      </c>
      <c r="F2449" s="85" t="n">
        <v>219</v>
      </c>
      <c r="G2449" s="85" t="n">
        <v>217</v>
      </c>
      <c r="H2449" s="86" t="n">
        <v>7.6</v>
      </c>
      <c r="I2449" s="85" t="n">
        <v>90</v>
      </c>
      <c r="J2449" s="87" t="n">
        <v>297.25</v>
      </c>
      <c r="K2449" s="88" t="n">
        <v>0</v>
      </c>
      <c r="L2449" s="84" t="n"/>
    </row>
    <row r="2450">
      <c r="A2450" s="83" t="n">
        <v>46241</v>
      </c>
      <c r="B2450" s="84" t="inlineStr">
        <is>
          <t>Warehouse A</t>
        </is>
      </c>
      <c r="C2450" s="84" t="inlineStr">
        <is>
          <t>Early</t>
        </is>
      </c>
      <c r="D2450" s="85" t="n">
        <v>192</v>
      </c>
      <c r="E2450" s="85" t="n">
        <v>185</v>
      </c>
      <c r="F2450" s="85" t="n">
        <v>524</v>
      </c>
      <c r="G2450" s="85" t="n">
        <v>517</v>
      </c>
      <c r="H2450" s="86" t="n">
        <v>15.3</v>
      </c>
      <c r="I2450" s="85" t="n">
        <v>199</v>
      </c>
      <c r="J2450" s="87" t="n">
        <v>606.75</v>
      </c>
      <c r="K2450" s="88" t="n">
        <v>0</v>
      </c>
      <c r="L2450" s="84" t="n"/>
    </row>
    <row r="2451">
      <c r="A2451" s="83" t="n">
        <v>46241</v>
      </c>
      <c r="B2451" s="84" t="inlineStr">
        <is>
          <t>Warehouse B</t>
        </is>
      </c>
      <c r="C2451" s="84" t="inlineStr">
        <is>
          <t>Late</t>
        </is>
      </c>
      <c r="D2451" s="85" t="n">
        <v>136</v>
      </c>
      <c r="E2451" s="85" t="n">
        <v>131</v>
      </c>
      <c r="F2451" s="85" t="n">
        <v>329</v>
      </c>
      <c r="G2451" s="85" t="n">
        <v>324</v>
      </c>
      <c r="H2451" s="86" t="n">
        <v>11.7</v>
      </c>
      <c r="I2451" s="85" t="n">
        <v>149</v>
      </c>
      <c r="J2451" s="87" t="n">
        <v>456.95</v>
      </c>
      <c r="K2451" s="88" t="n">
        <v>0</v>
      </c>
      <c r="L2451" s="84" t="n"/>
    </row>
    <row r="2452">
      <c r="A2452" s="83" t="n">
        <v>46241</v>
      </c>
      <c r="B2452" s="84" t="inlineStr">
        <is>
          <t>Production</t>
        </is>
      </c>
      <c r="C2452" s="84" t="inlineStr">
        <is>
          <t>Night</t>
        </is>
      </c>
      <c r="D2452" s="85" t="n">
        <v>101</v>
      </c>
      <c r="E2452" s="85" t="n">
        <v>96</v>
      </c>
      <c r="F2452" s="85" t="n">
        <v>274</v>
      </c>
      <c r="G2452" s="85" t="n">
        <v>271</v>
      </c>
      <c r="H2452" s="86" t="n">
        <v>8.9</v>
      </c>
      <c r="I2452" s="85" t="n">
        <v>94</v>
      </c>
      <c r="J2452" s="87" t="n">
        <v>346</v>
      </c>
      <c r="K2452" s="88" t="n">
        <v>0</v>
      </c>
      <c r="L2452" s="84" t="n"/>
    </row>
    <row r="2453">
      <c r="A2453" s="83" t="n">
        <v>46242</v>
      </c>
      <c r="B2453" s="84" t="inlineStr">
        <is>
          <t>Warehouse A</t>
        </is>
      </c>
      <c r="C2453" s="84" t="inlineStr">
        <is>
          <t>Early</t>
        </is>
      </c>
      <c r="D2453" s="85" t="n">
        <v>142</v>
      </c>
      <c r="E2453" s="85" t="n">
        <v>141</v>
      </c>
      <c r="F2453" s="85" t="n">
        <v>351</v>
      </c>
      <c r="G2453" s="85" t="n">
        <v>346</v>
      </c>
      <c r="H2453" s="86" t="n">
        <v>12.4</v>
      </c>
      <c r="I2453" s="85" t="n">
        <v>138</v>
      </c>
      <c r="J2453" s="87" t="n">
        <v>482.9</v>
      </c>
      <c r="K2453" s="88" t="n">
        <v>0</v>
      </c>
      <c r="L2453" s="84" t="n"/>
    </row>
    <row r="2454">
      <c r="A2454" s="83" t="n">
        <v>46242</v>
      </c>
      <c r="B2454" s="84" t="inlineStr">
        <is>
          <t>Warehouse B</t>
        </is>
      </c>
      <c r="C2454" s="84" t="inlineStr">
        <is>
          <t>Late</t>
        </is>
      </c>
      <c r="D2454" s="85" t="n">
        <v>94</v>
      </c>
      <c r="E2454" s="85" t="n">
        <v>93</v>
      </c>
      <c r="F2454" s="85" t="n">
        <v>257</v>
      </c>
      <c r="G2454" s="85" t="n">
        <v>256</v>
      </c>
      <c r="H2454" s="86" t="n">
        <v>8.199999999999999</v>
      </c>
      <c r="I2454" s="85" t="n">
        <v>103</v>
      </c>
      <c r="J2454" s="87" t="n">
        <v>319.4</v>
      </c>
      <c r="K2454" s="88" t="n">
        <v>0</v>
      </c>
      <c r="L2454" s="84" t="n"/>
    </row>
    <row r="2455">
      <c r="A2455" s="83" t="n">
        <v>46242</v>
      </c>
      <c r="B2455" s="84" t="inlineStr">
        <is>
          <t>Production</t>
        </is>
      </c>
      <c r="C2455" s="84" t="inlineStr">
        <is>
          <t>Night</t>
        </is>
      </c>
      <c r="D2455" s="85" t="n">
        <v>65</v>
      </c>
      <c r="E2455" s="85" t="n">
        <v>65</v>
      </c>
      <c r="F2455" s="85" t="n">
        <v>163</v>
      </c>
      <c r="G2455" s="85" t="n">
        <v>162</v>
      </c>
      <c r="H2455" s="86" t="n">
        <v>5.1</v>
      </c>
      <c r="I2455" s="85" t="n">
        <v>65</v>
      </c>
      <c r="J2455" s="87" t="n">
        <v>202.9</v>
      </c>
      <c r="K2455" s="88" t="n">
        <v>0</v>
      </c>
      <c r="L2455" s="84" t="n"/>
    </row>
    <row r="2456">
      <c r="A2456" s="83" t="n">
        <v>46244</v>
      </c>
      <c r="B2456" s="84" t="inlineStr">
        <is>
          <t>Warehouse A</t>
        </is>
      </c>
      <c r="C2456" s="84" t="inlineStr">
        <is>
          <t>Early</t>
        </is>
      </c>
      <c r="D2456" s="85" t="n">
        <v>225</v>
      </c>
      <c r="E2456" s="85" t="n">
        <v>209</v>
      </c>
      <c r="F2456" s="85" t="n">
        <v>586</v>
      </c>
      <c r="G2456" s="85" t="n">
        <v>581</v>
      </c>
      <c r="H2456" s="86" t="n">
        <v>18.9</v>
      </c>
      <c r="I2456" s="85" t="n">
        <v>207</v>
      </c>
      <c r="J2456" s="87" t="n">
        <v>741.6</v>
      </c>
      <c r="K2456" s="88" t="n">
        <v>0</v>
      </c>
      <c r="L2456" s="84" t="n"/>
    </row>
    <row r="2457">
      <c r="A2457" s="83" t="n">
        <v>46244</v>
      </c>
      <c r="B2457" s="84" t="inlineStr">
        <is>
          <t>Warehouse B</t>
        </is>
      </c>
      <c r="C2457" s="84" t="inlineStr">
        <is>
          <t>Late</t>
        </is>
      </c>
      <c r="D2457" s="85" t="n">
        <v>156</v>
      </c>
      <c r="E2457" s="85" t="n">
        <v>154</v>
      </c>
      <c r="F2457" s="85" t="n">
        <v>384</v>
      </c>
      <c r="G2457" s="85" t="n">
        <v>381</v>
      </c>
      <c r="H2457" s="86" t="n">
        <v>13.7</v>
      </c>
      <c r="I2457" s="85" t="n">
        <v>155</v>
      </c>
      <c r="J2457" s="87" t="n">
        <v>532.95</v>
      </c>
      <c r="K2457" s="88" t="n">
        <v>0</v>
      </c>
      <c r="L2457" s="84" t="n"/>
    </row>
    <row r="2458">
      <c r="A2458" s="83" t="n">
        <v>46244</v>
      </c>
      <c r="B2458" s="84" t="inlineStr">
        <is>
          <t>Production</t>
        </is>
      </c>
      <c r="C2458" s="84" t="inlineStr">
        <is>
          <t>Night</t>
        </is>
      </c>
      <c r="D2458" s="85" t="n">
        <v>100</v>
      </c>
      <c r="E2458" s="85" t="n">
        <v>97</v>
      </c>
      <c r="F2458" s="85" t="n">
        <v>263</v>
      </c>
      <c r="G2458" s="85" t="n">
        <v>261</v>
      </c>
      <c r="H2458" s="86" t="n">
        <v>8.1</v>
      </c>
      <c r="I2458" s="85" t="n">
        <v>98</v>
      </c>
      <c r="J2458" s="87" t="n">
        <v>320.15</v>
      </c>
      <c r="K2458" s="88" t="n">
        <v>0</v>
      </c>
      <c r="L2458" s="84" t="n"/>
    </row>
    <row r="2459">
      <c r="A2459" s="83" t="n">
        <v>46245</v>
      </c>
      <c r="B2459" s="84" t="inlineStr">
        <is>
          <t>Warehouse A</t>
        </is>
      </c>
      <c r="C2459" s="84" t="inlineStr">
        <is>
          <t>Early</t>
        </is>
      </c>
      <c r="D2459" s="85" t="n">
        <v>194</v>
      </c>
      <c r="E2459" s="85" t="n">
        <v>190</v>
      </c>
      <c r="F2459" s="85" t="n">
        <v>498</v>
      </c>
      <c r="G2459" s="85" t="n">
        <v>495</v>
      </c>
      <c r="H2459" s="86" t="n">
        <v>15.5</v>
      </c>
      <c r="I2459" s="85" t="n">
        <v>197</v>
      </c>
      <c r="J2459" s="87" t="n">
        <v>614.35</v>
      </c>
      <c r="K2459" s="88" t="n">
        <v>0</v>
      </c>
      <c r="L2459" s="84" t="n"/>
    </row>
    <row r="2460">
      <c r="A2460" s="83" t="n">
        <v>46245</v>
      </c>
      <c r="B2460" s="84" t="inlineStr">
        <is>
          <t>Warehouse B</t>
        </is>
      </c>
      <c r="C2460" s="84" t="inlineStr">
        <is>
          <t>Late</t>
        </is>
      </c>
      <c r="D2460" s="85" t="n">
        <v>155</v>
      </c>
      <c r="E2460" s="85" t="n">
        <v>149</v>
      </c>
      <c r="F2460" s="85" t="n">
        <v>391</v>
      </c>
      <c r="G2460" s="85" t="n">
        <v>387</v>
      </c>
      <c r="H2460" s="86" t="n">
        <v>12.3</v>
      </c>
      <c r="I2460" s="85" t="n">
        <v>148</v>
      </c>
      <c r="J2460" s="87" t="n">
        <v>488.2</v>
      </c>
      <c r="K2460" s="88" t="n">
        <v>0</v>
      </c>
      <c r="L2460" s="84" t="n"/>
    </row>
    <row r="2461">
      <c r="A2461" s="83" t="n">
        <v>46245</v>
      </c>
      <c r="B2461" s="84" t="inlineStr">
        <is>
          <t>Production</t>
        </is>
      </c>
      <c r="C2461" s="84" t="inlineStr">
        <is>
          <t>Night</t>
        </is>
      </c>
      <c r="D2461" s="85" t="n">
        <v>100</v>
      </c>
      <c r="E2461" s="85" t="n">
        <v>98</v>
      </c>
      <c r="F2461" s="85" t="n">
        <v>279</v>
      </c>
      <c r="G2461" s="85" t="n">
        <v>276</v>
      </c>
      <c r="H2461" s="86" t="n">
        <v>8.4</v>
      </c>
      <c r="I2461" s="85" t="n">
        <v>93</v>
      </c>
      <c r="J2461" s="87" t="n">
        <v>329.6</v>
      </c>
      <c r="K2461" s="88" t="n">
        <v>0</v>
      </c>
      <c r="L2461" s="84" t="n"/>
    </row>
    <row r="2462">
      <c r="A2462" s="83" t="n">
        <v>46246</v>
      </c>
      <c r="B2462" s="84" t="inlineStr">
        <is>
          <t>Warehouse A</t>
        </is>
      </c>
      <c r="C2462" s="84" t="inlineStr">
        <is>
          <t>Early</t>
        </is>
      </c>
      <c r="D2462" s="85" t="n">
        <v>201</v>
      </c>
      <c r="E2462" s="85" t="n">
        <v>196</v>
      </c>
      <c r="F2462" s="85" t="n">
        <v>486</v>
      </c>
      <c r="G2462" s="85" t="n">
        <v>477</v>
      </c>
      <c r="H2462" s="86" t="n">
        <v>16.8</v>
      </c>
      <c r="I2462" s="85" t="n">
        <v>192</v>
      </c>
      <c r="J2462" s="87" t="n">
        <v>659.85</v>
      </c>
      <c r="K2462" s="88" t="n">
        <v>0</v>
      </c>
      <c r="L2462" s="84" t="n"/>
    </row>
    <row r="2463">
      <c r="A2463" s="83" t="n">
        <v>46246</v>
      </c>
      <c r="B2463" s="84" t="inlineStr">
        <is>
          <t>Warehouse B</t>
        </is>
      </c>
      <c r="C2463" s="84" t="inlineStr">
        <is>
          <t>Late</t>
        </is>
      </c>
      <c r="D2463" s="85" t="n">
        <v>149</v>
      </c>
      <c r="E2463" s="85" t="n">
        <v>143</v>
      </c>
      <c r="F2463" s="85" t="n">
        <v>375</v>
      </c>
      <c r="G2463" s="85" t="n">
        <v>374</v>
      </c>
      <c r="H2463" s="86" t="n">
        <v>11.6</v>
      </c>
      <c r="I2463" s="85" t="n">
        <v>144</v>
      </c>
      <c r="J2463" s="87" t="n">
        <v>462.25</v>
      </c>
      <c r="K2463" s="88" t="n">
        <v>0</v>
      </c>
      <c r="L2463" s="84" t="n"/>
    </row>
    <row r="2464">
      <c r="A2464" s="83" t="n">
        <v>46246</v>
      </c>
      <c r="B2464" s="84" t="inlineStr">
        <is>
          <t>Production</t>
        </is>
      </c>
      <c r="C2464" s="84" t="inlineStr">
        <is>
          <t>Night</t>
        </is>
      </c>
      <c r="D2464" s="85" t="n">
        <v>82</v>
      </c>
      <c r="E2464" s="85" t="n">
        <v>81</v>
      </c>
      <c r="F2464" s="85" t="n">
        <v>210</v>
      </c>
      <c r="G2464" s="85" t="n">
        <v>209</v>
      </c>
      <c r="H2464" s="86" t="n">
        <v>7</v>
      </c>
      <c r="I2464" s="85" t="n">
        <v>90</v>
      </c>
      <c r="J2464" s="87" t="n">
        <v>273.8</v>
      </c>
      <c r="K2464" s="88" t="n">
        <v>0</v>
      </c>
      <c r="L2464" s="84" t="n"/>
    </row>
    <row r="2465">
      <c r="A2465" s="83" t="n">
        <v>46247</v>
      </c>
      <c r="B2465" s="84" t="inlineStr">
        <is>
          <t>Warehouse A</t>
        </is>
      </c>
      <c r="C2465" s="84" t="inlineStr">
        <is>
          <t>Early</t>
        </is>
      </c>
      <c r="D2465" s="85" t="n">
        <v>194</v>
      </c>
      <c r="E2465" s="85" t="n">
        <v>190</v>
      </c>
      <c r="F2465" s="85" t="n">
        <v>537</v>
      </c>
      <c r="G2465" s="85" t="n">
        <v>529</v>
      </c>
      <c r="H2465" s="86" t="n">
        <v>15.4</v>
      </c>
      <c r="I2465" s="85" t="n">
        <v>192</v>
      </c>
      <c r="J2465" s="87" t="n">
        <v>611.2</v>
      </c>
      <c r="K2465" s="88" t="n">
        <v>0</v>
      </c>
      <c r="L2465" s="84" t="n"/>
    </row>
    <row r="2466">
      <c r="A2466" s="83" t="n">
        <v>46247</v>
      </c>
      <c r="B2466" s="84" t="inlineStr">
        <is>
          <t>Warehouse B</t>
        </is>
      </c>
      <c r="C2466" s="84" t="inlineStr">
        <is>
          <t>Late</t>
        </is>
      </c>
      <c r="D2466" s="85" t="n">
        <v>140</v>
      </c>
      <c r="E2466" s="85" t="n">
        <v>133</v>
      </c>
      <c r="F2466" s="85" t="n">
        <v>346</v>
      </c>
      <c r="G2466" s="85" t="n">
        <v>342</v>
      </c>
      <c r="H2466" s="86" t="n">
        <v>10.8</v>
      </c>
      <c r="I2466" s="85" t="n">
        <v>144</v>
      </c>
      <c r="J2466" s="87" t="n">
        <v>431.2</v>
      </c>
      <c r="K2466" s="88" t="n">
        <v>0</v>
      </c>
      <c r="L2466" s="84" t="n"/>
    </row>
    <row r="2467">
      <c r="A2467" s="83" t="n">
        <v>46247</v>
      </c>
      <c r="B2467" s="84" t="inlineStr">
        <is>
          <t>Production</t>
        </is>
      </c>
      <c r="C2467" s="84" t="inlineStr">
        <is>
          <t>Night</t>
        </is>
      </c>
      <c r="D2467" s="85" t="n">
        <v>99</v>
      </c>
      <c r="E2467" s="85" t="n">
        <v>93</v>
      </c>
      <c r="F2467" s="85" t="n">
        <v>240</v>
      </c>
      <c r="G2467" s="85" t="n">
        <v>238</v>
      </c>
      <c r="H2467" s="86" t="n">
        <v>8</v>
      </c>
      <c r="I2467" s="85" t="n">
        <v>90</v>
      </c>
      <c r="J2467" s="87" t="n">
        <v>316.35</v>
      </c>
      <c r="K2467" s="88" t="n">
        <v>1</v>
      </c>
      <c r="L2467" s="84" t="n"/>
    </row>
    <row r="2468">
      <c r="A2468" s="83" t="n">
        <v>46248</v>
      </c>
      <c r="B2468" s="84" t="inlineStr">
        <is>
          <t>Warehouse A</t>
        </is>
      </c>
      <c r="C2468" s="84" t="inlineStr">
        <is>
          <t>Early</t>
        </is>
      </c>
      <c r="D2468" s="85" t="n">
        <v>207</v>
      </c>
      <c r="E2468" s="85" t="n">
        <v>206</v>
      </c>
      <c r="F2468" s="85" t="n">
        <v>517</v>
      </c>
      <c r="G2468" s="85" t="n">
        <v>514</v>
      </c>
      <c r="H2468" s="86" t="n">
        <v>16.2</v>
      </c>
      <c r="I2468" s="85" t="n">
        <v>199</v>
      </c>
      <c r="J2468" s="87" t="n">
        <v>644.85</v>
      </c>
      <c r="K2468" s="88" t="n">
        <v>0</v>
      </c>
      <c r="L2468" s="84" t="n"/>
    </row>
    <row r="2469">
      <c r="A2469" s="83" t="n">
        <v>46248</v>
      </c>
      <c r="B2469" s="84" t="inlineStr">
        <is>
          <t>Warehouse B</t>
        </is>
      </c>
      <c r="C2469" s="84" t="inlineStr">
        <is>
          <t>Late</t>
        </is>
      </c>
      <c r="D2469" s="85" t="n">
        <v>157</v>
      </c>
      <c r="E2469" s="85" t="n">
        <v>149</v>
      </c>
      <c r="F2469" s="85" t="n">
        <v>393</v>
      </c>
      <c r="G2469" s="85" t="n">
        <v>392</v>
      </c>
      <c r="H2469" s="86" t="n">
        <v>13.3</v>
      </c>
      <c r="I2469" s="85" t="n">
        <v>149</v>
      </c>
      <c r="J2469" s="87" t="n">
        <v>521</v>
      </c>
      <c r="K2469" s="88" t="n">
        <v>0</v>
      </c>
      <c r="L2469" s="84" t="n"/>
    </row>
    <row r="2470">
      <c r="A2470" s="83" t="n">
        <v>46248</v>
      </c>
      <c r="B2470" s="84" t="inlineStr">
        <is>
          <t>Production</t>
        </is>
      </c>
      <c r="C2470" s="84" t="inlineStr">
        <is>
          <t>Night</t>
        </is>
      </c>
      <c r="D2470" s="85" t="n">
        <v>92</v>
      </c>
      <c r="E2470" s="85" t="n">
        <v>90</v>
      </c>
      <c r="F2470" s="85" t="n">
        <v>225</v>
      </c>
      <c r="G2470" s="85" t="n">
        <v>224</v>
      </c>
      <c r="H2470" s="86" t="n">
        <v>8</v>
      </c>
      <c r="I2470" s="85" t="n">
        <v>94</v>
      </c>
      <c r="J2470" s="87" t="n">
        <v>311.8</v>
      </c>
      <c r="K2470" s="88" t="n">
        <v>0</v>
      </c>
      <c r="L2470" s="84" t="n"/>
    </row>
    <row r="2471">
      <c r="A2471" s="83" t="n">
        <v>46249</v>
      </c>
      <c r="B2471" s="84" t="inlineStr">
        <is>
          <t>Warehouse A</t>
        </is>
      </c>
      <c r="C2471" s="84" t="inlineStr">
        <is>
          <t>Early</t>
        </is>
      </c>
      <c r="D2471" s="85" t="n">
        <v>139</v>
      </c>
      <c r="E2471" s="85" t="n">
        <v>134</v>
      </c>
      <c r="F2471" s="85" t="n">
        <v>364</v>
      </c>
      <c r="G2471" s="85" t="n">
        <v>358</v>
      </c>
      <c r="H2471" s="86" t="n">
        <v>11.3</v>
      </c>
      <c r="I2471" s="85" t="n">
        <v>138</v>
      </c>
      <c r="J2471" s="87" t="n">
        <v>446.3</v>
      </c>
      <c r="K2471" s="88" t="n">
        <v>0</v>
      </c>
      <c r="L2471" s="84" t="n"/>
    </row>
    <row r="2472">
      <c r="A2472" s="83" t="n">
        <v>46249</v>
      </c>
      <c r="B2472" s="84" t="inlineStr">
        <is>
          <t>Warehouse B</t>
        </is>
      </c>
      <c r="C2472" s="84" t="inlineStr">
        <is>
          <t>Late</t>
        </is>
      </c>
      <c r="D2472" s="85" t="n">
        <v>105</v>
      </c>
      <c r="E2472" s="85" t="n">
        <v>101</v>
      </c>
      <c r="F2472" s="85" t="n">
        <v>261</v>
      </c>
      <c r="G2472" s="85" t="n">
        <v>258</v>
      </c>
      <c r="H2472" s="86" t="n">
        <v>8.800000000000001</v>
      </c>
      <c r="I2472" s="85" t="n">
        <v>103</v>
      </c>
      <c r="J2472" s="87" t="n">
        <v>345.45</v>
      </c>
      <c r="K2472" s="88" t="n">
        <v>0</v>
      </c>
      <c r="L2472" s="84" t="n"/>
    </row>
    <row r="2473">
      <c r="A2473" s="83" t="n">
        <v>46249</v>
      </c>
      <c r="B2473" s="84" t="inlineStr">
        <is>
          <t>Production</t>
        </is>
      </c>
      <c r="C2473" s="84" t="inlineStr">
        <is>
          <t>Night</t>
        </is>
      </c>
      <c r="D2473" s="85" t="n">
        <v>62</v>
      </c>
      <c r="E2473" s="85" t="n">
        <v>62</v>
      </c>
      <c r="F2473" s="85" t="n">
        <v>167</v>
      </c>
      <c r="G2473" s="85" t="n">
        <v>164</v>
      </c>
      <c r="H2473" s="86" t="n">
        <v>4.8</v>
      </c>
      <c r="I2473" s="85" t="n">
        <v>65</v>
      </c>
      <c r="J2473" s="87" t="n">
        <v>191.5</v>
      </c>
      <c r="K2473" s="88" t="n">
        <v>0</v>
      </c>
      <c r="L2473" s="84" t="n"/>
    </row>
    <row r="2474">
      <c r="A2474" s="83" t="n">
        <v>46251</v>
      </c>
      <c r="B2474" s="84" t="inlineStr">
        <is>
          <t>Warehouse A</t>
        </is>
      </c>
      <c r="C2474" s="84" t="inlineStr">
        <is>
          <t>Early</t>
        </is>
      </c>
      <c r="D2474" s="85" t="n">
        <v>212</v>
      </c>
      <c r="E2474" s="85" t="n">
        <v>200</v>
      </c>
      <c r="F2474" s="85" t="n">
        <v>537</v>
      </c>
      <c r="G2474" s="85" t="n">
        <v>532</v>
      </c>
      <c r="H2474" s="86" t="n">
        <v>17.7</v>
      </c>
      <c r="I2474" s="85" t="n">
        <v>207</v>
      </c>
      <c r="J2474" s="87" t="n">
        <v>695.35</v>
      </c>
      <c r="K2474" s="88" t="n">
        <v>0</v>
      </c>
      <c r="L2474" s="84" t="n"/>
    </row>
    <row r="2475">
      <c r="A2475" s="83" t="n">
        <v>46251</v>
      </c>
      <c r="B2475" s="84" t="inlineStr">
        <is>
          <t>Warehouse B</t>
        </is>
      </c>
      <c r="C2475" s="84" t="inlineStr">
        <is>
          <t>Late</t>
        </is>
      </c>
      <c r="D2475" s="85" t="n">
        <v>155</v>
      </c>
      <c r="E2475" s="85" t="n">
        <v>148</v>
      </c>
      <c r="F2475" s="85" t="n">
        <v>426</v>
      </c>
      <c r="G2475" s="85" t="n">
        <v>424</v>
      </c>
      <c r="H2475" s="86" t="n">
        <v>12.1</v>
      </c>
      <c r="I2475" s="85" t="n">
        <v>155</v>
      </c>
      <c r="J2475" s="87" t="n">
        <v>481.9</v>
      </c>
      <c r="K2475" s="88" t="n">
        <v>1</v>
      </c>
      <c r="L2475" s="84" t="n"/>
    </row>
    <row r="2476">
      <c r="A2476" s="83" t="n">
        <v>46251</v>
      </c>
      <c r="B2476" s="84" t="inlineStr">
        <is>
          <t>Production</t>
        </is>
      </c>
      <c r="C2476" s="84" t="inlineStr">
        <is>
          <t>Night</t>
        </is>
      </c>
      <c r="D2476" s="85" t="n">
        <v>92</v>
      </c>
      <c r="E2476" s="85" t="n">
        <v>92</v>
      </c>
      <c r="F2476" s="85" t="n">
        <v>222</v>
      </c>
      <c r="G2476" s="85" t="n">
        <v>217</v>
      </c>
      <c r="H2476" s="86" t="n">
        <v>8</v>
      </c>
      <c r="I2476" s="85" t="n">
        <v>98</v>
      </c>
      <c r="J2476" s="87" t="n">
        <v>311.8</v>
      </c>
      <c r="K2476" s="88" t="n">
        <v>0</v>
      </c>
      <c r="L2476" s="84" t="n"/>
    </row>
    <row r="2477">
      <c r="A2477" s="83" t="n">
        <v>46252</v>
      </c>
      <c r="B2477" s="84" t="inlineStr">
        <is>
          <t>Warehouse A</t>
        </is>
      </c>
      <c r="C2477" s="84" t="inlineStr">
        <is>
          <t>Early</t>
        </is>
      </c>
      <c r="D2477" s="85" t="n">
        <v>182</v>
      </c>
      <c r="E2477" s="85" t="n">
        <v>180</v>
      </c>
      <c r="F2477" s="85" t="n">
        <v>504</v>
      </c>
      <c r="G2477" s="85" t="n">
        <v>502</v>
      </c>
      <c r="H2477" s="86" t="n">
        <v>15.5</v>
      </c>
      <c r="I2477" s="85" t="n">
        <v>197</v>
      </c>
      <c r="J2477" s="87" t="n">
        <v>606.55</v>
      </c>
      <c r="K2477" s="88" t="n">
        <v>0</v>
      </c>
      <c r="L2477" s="84" t="n"/>
    </row>
    <row r="2478">
      <c r="A2478" s="83" t="n">
        <v>46252</v>
      </c>
      <c r="B2478" s="84" t="inlineStr">
        <is>
          <t>Warehouse B</t>
        </is>
      </c>
      <c r="C2478" s="84" t="inlineStr">
        <is>
          <t>Late</t>
        </is>
      </c>
      <c r="D2478" s="85" t="n">
        <v>147</v>
      </c>
      <c r="E2478" s="85" t="n">
        <v>142</v>
      </c>
      <c r="F2478" s="85" t="n">
        <v>369</v>
      </c>
      <c r="G2478" s="85" t="n">
        <v>364</v>
      </c>
      <c r="H2478" s="86" t="n">
        <v>11.4</v>
      </c>
      <c r="I2478" s="85" t="n">
        <v>148</v>
      </c>
      <c r="J2478" s="87" t="n">
        <v>454.65</v>
      </c>
      <c r="K2478" s="88" t="n">
        <v>0</v>
      </c>
      <c r="L2478" s="84" t="n"/>
    </row>
    <row r="2479">
      <c r="A2479" s="83" t="n">
        <v>46252</v>
      </c>
      <c r="B2479" s="84" t="inlineStr">
        <is>
          <t>Production</t>
        </is>
      </c>
      <c r="C2479" s="84" t="inlineStr">
        <is>
          <t>Night</t>
        </is>
      </c>
      <c r="D2479" s="85" t="n">
        <v>97</v>
      </c>
      <c r="E2479" s="85" t="n">
        <v>94</v>
      </c>
      <c r="F2479" s="85" t="n">
        <v>257</v>
      </c>
      <c r="G2479" s="85" t="n">
        <v>255</v>
      </c>
      <c r="H2479" s="86" t="n">
        <v>8.300000000000001</v>
      </c>
      <c r="I2479" s="85" t="n">
        <v>93</v>
      </c>
      <c r="J2479" s="87" t="n">
        <v>324.5</v>
      </c>
      <c r="K2479" s="88" t="n">
        <v>0</v>
      </c>
      <c r="L2479" s="84" t="n"/>
    </row>
    <row r="2480">
      <c r="A2480" s="83" t="n">
        <v>46253</v>
      </c>
      <c r="B2480" s="84" t="inlineStr">
        <is>
          <t>Warehouse A</t>
        </is>
      </c>
      <c r="C2480" s="84" t="inlineStr">
        <is>
          <t>Early</t>
        </is>
      </c>
      <c r="D2480" s="85" t="n">
        <v>203</v>
      </c>
      <c r="E2480" s="85" t="n">
        <v>198</v>
      </c>
      <c r="F2480" s="85" t="n">
        <v>512</v>
      </c>
      <c r="G2480" s="85" t="n">
        <v>508</v>
      </c>
      <c r="H2480" s="86" t="n">
        <v>17.7</v>
      </c>
      <c r="I2480" s="85" t="n">
        <v>192</v>
      </c>
      <c r="J2480" s="87" t="n">
        <v>689.5</v>
      </c>
      <c r="K2480" s="88" t="n">
        <v>0</v>
      </c>
      <c r="L2480" s="84" t="n"/>
    </row>
    <row r="2481">
      <c r="A2481" s="83" t="n">
        <v>46253</v>
      </c>
      <c r="B2481" s="84" t="inlineStr">
        <is>
          <t>Warehouse B</t>
        </is>
      </c>
      <c r="C2481" s="84" t="inlineStr">
        <is>
          <t>Late</t>
        </is>
      </c>
      <c r="D2481" s="85" t="n">
        <v>145</v>
      </c>
      <c r="E2481" s="85" t="n">
        <v>141</v>
      </c>
      <c r="F2481" s="85" t="n">
        <v>379</v>
      </c>
      <c r="G2481" s="85" t="n">
        <v>374</v>
      </c>
      <c r="H2481" s="86" t="n">
        <v>12.4</v>
      </c>
      <c r="I2481" s="85" t="n">
        <v>144</v>
      </c>
      <c r="J2481" s="87" t="n">
        <v>484.85</v>
      </c>
      <c r="K2481" s="88" t="n">
        <v>0</v>
      </c>
      <c r="L2481" s="84" t="n"/>
    </row>
    <row r="2482">
      <c r="A2482" s="83" t="n">
        <v>46253</v>
      </c>
      <c r="B2482" s="84" t="inlineStr">
        <is>
          <t>Production</t>
        </is>
      </c>
      <c r="C2482" s="84" t="inlineStr">
        <is>
          <t>Night</t>
        </is>
      </c>
      <c r="D2482" s="85" t="n">
        <v>90</v>
      </c>
      <c r="E2482" s="85" t="n">
        <v>89</v>
      </c>
      <c r="F2482" s="85" t="n">
        <v>243</v>
      </c>
      <c r="G2482" s="85" t="n">
        <v>240</v>
      </c>
      <c r="H2482" s="86" t="n">
        <v>7.5</v>
      </c>
      <c r="I2482" s="85" t="n">
        <v>91</v>
      </c>
      <c r="J2482" s="87" t="n">
        <v>294.75</v>
      </c>
      <c r="K2482" s="88" t="n">
        <v>0</v>
      </c>
      <c r="L2482" s="84" t="n"/>
    </row>
    <row r="2483">
      <c r="A2483" s="83" t="n">
        <v>46254</v>
      </c>
      <c r="B2483" s="84" t="inlineStr">
        <is>
          <t>Warehouse A</t>
        </is>
      </c>
      <c r="C2483" s="84" t="inlineStr">
        <is>
          <t>Early</t>
        </is>
      </c>
      <c r="D2483" s="85" t="n">
        <v>200</v>
      </c>
      <c r="E2483" s="85" t="n">
        <v>199</v>
      </c>
      <c r="F2483" s="85" t="n">
        <v>520</v>
      </c>
      <c r="G2483" s="85" t="n">
        <v>514</v>
      </c>
      <c r="H2483" s="86" t="n">
        <v>17.5</v>
      </c>
      <c r="I2483" s="85" t="n">
        <v>192</v>
      </c>
      <c r="J2483" s="87" t="n">
        <v>681.25</v>
      </c>
      <c r="K2483" s="88" t="n">
        <v>0</v>
      </c>
      <c r="L2483" s="84" t="n"/>
    </row>
    <row r="2484">
      <c r="A2484" s="83" t="n">
        <v>46254</v>
      </c>
      <c r="B2484" s="84" t="inlineStr">
        <is>
          <t>Warehouse B</t>
        </is>
      </c>
      <c r="C2484" s="84" t="inlineStr">
        <is>
          <t>Late</t>
        </is>
      </c>
      <c r="D2484" s="85" t="n">
        <v>139</v>
      </c>
      <c r="E2484" s="85" t="n">
        <v>134</v>
      </c>
      <c r="F2484" s="85" t="n">
        <v>386</v>
      </c>
      <c r="G2484" s="85" t="n">
        <v>383</v>
      </c>
      <c r="H2484" s="86" t="n">
        <v>11.2</v>
      </c>
      <c r="I2484" s="85" t="n">
        <v>144</v>
      </c>
      <c r="J2484" s="87" t="n">
        <v>443.15</v>
      </c>
      <c r="K2484" s="88" t="n">
        <v>0</v>
      </c>
      <c r="L2484" s="84" t="n"/>
    </row>
    <row r="2485">
      <c r="A2485" s="83" t="n">
        <v>46254</v>
      </c>
      <c r="B2485" s="84" t="inlineStr">
        <is>
          <t>Production</t>
        </is>
      </c>
      <c r="C2485" s="84" t="inlineStr">
        <is>
          <t>Night</t>
        </is>
      </c>
      <c r="D2485" s="85" t="n">
        <v>87</v>
      </c>
      <c r="E2485" s="85" t="n">
        <v>83</v>
      </c>
      <c r="F2485" s="85" t="n">
        <v>235</v>
      </c>
      <c r="G2485" s="85" t="n">
        <v>233</v>
      </c>
      <c r="H2485" s="86" t="n">
        <v>6.9</v>
      </c>
      <c r="I2485" s="85" t="n">
        <v>91</v>
      </c>
      <c r="J2485" s="87" t="n">
        <v>273.9</v>
      </c>
      <c r="K2485" s="88" t="n">
        <v>0</v>
      </c>
      <c r="L2485" s="84" t="n"/>
    </row>
    <row r="2486">
      <c r="A2486" s="83" t="n">
        <v>46255</v>
      </c>
      <c r="B2486" s="84" t="inlineStr">
        <is>
          <t>Warehouse A</t>
        </is>
      </c>
      <c r="C2486" s="84" t="inlineStr">
        <is>
          <t>Early</t>
        </is>
      </c>
      <c r="D2486" s="85" t="n">
        <v>211</v>
      </c>
      <c r="E2486" s="85" t="n">
        <v>203</v>
      </c>
      <c r="F2486" s="85" t="n">
        <v>540</v>
      </c>
      <c r="G2486" s="85" t="n">
        <v>538</v>
      </c>
      <c r="H2486" s="86" t="n">
        <v>17.5</v>
      </c>
      <c r="I2486" s="85" t="n">
        <v>199</v>
      </c>
      <c r="J2486" s="87" t="n">
        <v>688.4</v>
      </c>
      <c r="K2486" s="88" t="n">
        <v>0</v>
      </c>
      <c r="L2486" s="84" t="n"/>
    </row>
    <row r="2487">
      <c r="A2487" s="83" t="n">
        <v>46255</v>
      </c>
      <c r="B2487" s="84" t="inlineStr">
        <is>
          <t>Warehouse B</t>
        </is>
      </c>
      <c r="C2487" s="84" t="inlineStr">
        <is>
          <t>Late</t>
        </is>
      </c>
      <c r="D2487" s="85" t="n">
        <v>136</v>
      </c>
      <c r="E2487" s="85" t="n">
        <v>132</v>
      </c>
      <c r="F2487" s="85" t="n">
        <v>333</v>
      </c>
      <c r="G2487" s="85" t="n">
        <v>329</v>
      </c>
      <c r="H2487" s="86" t="n">
        <v>10.8</v>
      </c>
      <c r="I2487" s="85" t="n">
        <v>150</v>
      </c>
      <c r="J2487" s="87" t="n">
        <v>428.6</v>
      </c>
      <c r="K2487" s="88" t="n">
        <v>1</v>
      </c>
      <c r="L2487" s="84" t="n"/>
    </row>
    <row r="2488">
      <c r="A2488" s="83" t="n">
        <v>46255</v>
      </c>
      <c r="B2488" s="84" t="inlineStr">
        <is>
          <t>Production</t>
        </is>
      </c>
      <c r="C2488" s="84" t="inlineStr">
        <is>
          <t>Night</t>
        </is>
      </c>
      <c r="D2488" s="85" t="n">
        <v>86</v>
      </c>
      <c r="E2488" s="85" t="n">
        <v>85</v>
      </c>
      <c r="F2488" s="85" t="n">
        <v>224</v>
      </c>
      <c r="G2488" s="85" t="n">
        <v>224</v>
      </c>
      <c r="H2488" s="86" t="n">
        <v>7.4</v>
      </c>
      <c r="I2488" s="85" t="n">
        <v>94</v>
      </c>
      <c r="J2488" s="87" t="n">
        <v>289</v>
      </c>
      <c r="K2488" s="88" t="n">
        <v>0</v>
      </c>
      <c r="L2488" s="84" t="n"/>
    </row>
    <row r="2489">
      <c r="A2489" s="83" t="n">
        <v>46256</v>
      </c>
      <c r="B2489" s="84" t="inlineStr">
        <is>
          <t>Warehouse A</t>
        </is>
      </c>
      <c r="C2489" s="84" t="inlineStr">
        <is>
          <t>Early</t>
        </is>
      </c>
      <c r="D2489" s="85" t="n">
        <v>149</v>
      </c>
      <c r="E2489" s="85" t="n">
        <v>148</v>
      </c>
      <c r="F2489" s="85" t="n">
        <v>359</v>
      </c>
      <c r="G2489" s="85" t="n">
        <v>358</v>
      </c>
      <c r="H2489" s="86" t="n">
        <v>12.9</v>
      </c>
      <c r="I2489" s="85" t="n">
        <v>138</v>
      </c>
      <c r="J2489" s="87" t="n">
        <v>503.2</v>
      </c>
      <c r="K2489" s="88" t="n">
        <v>0</v>
      </c>
      <c r="L2489" s="84" t="n"/>
    </row>
    <row r="2490">
      <c r="A2490" s="83" t="n">
        <v>46256</v>
      </c>
      <c r="B2490" s="84" t="inlineStr">
        <is>
          <t>Warehouse B</t>
        </is>
      </c>
      <c r="C2490" s="84" t="inlineStr">
        <is>
          <t>Late</t>
        </is>
      </c>
      <c r="D2490" s="85" t="n">
        <v>100</v>
      </c>
      <c r="E2490" s="85" t="n">
        <v>97</v>
      </c>
      <c r="F2490" s="85" t="n">
        <v>247</v>
      </c>
      <c r="G2490" s="85" t="n">
        <v>244</v>
      </c>
      <c r="H2490" s="86" t="n">
        <v>8.6</v>
      </c>
      <c r="I2490" s="85" t="n">
        <v>104</v>
      </c>
      <c r="J2490" s="87" t="n">
        <v>335.9</v>
      </c>
      <c r="K2490" s="88" t="n">
        <v>0</v>
      </c>
      <c r="L2490" s="84" t="n"/>
    </row>
    <row r="2491">
      <c r="A2491" s="83" t="n">
        <v>46256</v>
      </c>
      <c r="B2491" s="84" t="inlineStr">
        <is>
          <t>Production</t>
        </is>
      </c>
      <c r="C2491" s="84" t="inlineStr">
        <is>
          <t>Night</t>
        </is>
      </c>
      <c r="D2491" s="85" t="n">
        <v>63</v>
      </c>
      <c r="E2491" s="85" t="n">
        <v>62</v>
      </c>
      <c r="F2491" s="85" t="n">
        <v>156</v>
      </c>
      <c r="G2491" s="85" t="n">
        <v>154</v>
      </c>
      <c r="H2491" s="86" t="n">
        <v>5.1</v>
      </c>
      <c r="I2491" s="85" t="n">
        <v>65</v>
      </c>
      <c r="J2491" s="87" t="n">
        <v>201.6</v>
      </c>
      <c r="K2491" s="88" t="n">
        <v>0</v>
      </c>
      <c r="L2491" s="84" t="n"/>
    </row>
    <row r="2492">
      <c r="A2492" s="83" t="n">
        <v>46258</v>
      </c>
      <c r="B2492" s="84" t="inlineStr">
        <is>
          <t>Warehouse A</t>
        </is>
      </c>
      <c r="C2492" s="84" t="inlineStr">
        <is>
          <t>Early</t>
        </is>
      </c>
      <c r="D2492" s="85" t="n">
        <v>222</v>
      </c>
      <c r="E2492" s="85" t="n">
        <v>211</v>
      </c>
      <c r="F2492" s="85" t="n">
        <v>613</v>
      </c>
      <c r="G2492" s="85" t="n">
        <v>609</v>
      </c>
      <c r="H2492" s="86" t="n">
        <v>18</v>
      </c>
      <c r="I2492" s="85" t="n">
        <v>207</v>
      </c>
      <c r="J2492" s="87" t="n">
        <v>711.3</v>
      </c>
      <c r="K2492" s="88" t="n">
        <v>0</v>
      </c>
      <c r="L2492" s="84" t="n"/>
    </row>
    <row r="2493">
      <c r="A2493" s="83" t="n">
        <v>46258</v>
      </c>
      <c r="B2493" s="84" t="inlineStr">
        <is>
          <t>Warehouse B</t>
        </is>
      </c>
      <c r="C2493" s="84" t="inlineStr">
        <is>
          <t>Late</t>
        </is>
      </c>
      <c r="D2493" s="85" t="n">
        <v>166</v>
      </c>
      <c r="E2493" s="85" t="n">
        <v>160</v>
      </c>
      <c r="F2493" s="85" t="n">
        <v>406</v>
      </c>
      <c r="G2493" s="85" t="n">
        <v>406</v>
      </c>
      <c r="H2493" s="86" t="n">
        <v>14</v>
      </c>
      <c r="I2493" s="85" t="n">
        <v>155</v>
      </c>
      <c r="J2493" s="87" t="n">
        <v>548.9</v>
      </c>
      <c r="K2493" s="88" t="n">
        <v>0</v>
      </c>
      <c r="L2493" s="84" t="n"/>
    </row>
    <row r="2494">
      <c r="A2494" s="83" t="n">
        <v>46258</v>
      </c>
      <c r="B2494" s="84" t="inlineStr">
        <is>
          <t>Production</t>
        </is>
      </c>
      <c r="C2494" s="84" t="inlineStr">
        <is>
          <t>Night</t>
        </is>
      </c>
      <c r="D2494" s="85" t="n">
        <v>104</v>
      </c>
      <c r="E2494" s="85" t="n">
        <v>103</v>
      </c>
      <c r="F2494" s="85" t="n">
        <v>264</v>
      </c>
      <c r="G2494" s="85" t="n">
        <v>261</v>
      </c>
      <c r="H2494" s="86" t="n">
        <v>8.9</v>
      </c>
      <c r="I2494" s="85" t="n">
        <v>98</v>
      </c>
      <c r="J2494" s="87" t="n">
        <v>347.95</v>
      </c>
      <c r="K2494" s="88" t="n">
        <v>0</v>
      </c>
      <c r="L2494" s="84" t="n"/>
    </row>
    <row r="2495">
      <c r="A2495" s="83" t="n">
        <v>46259</v>
      </c>
      <c r="B2495" s="84" t="inlineStr">
        <is>
          <t>Warehouse A</t>
        </is>
      </c>
      <c r="C2495" s="84" t="inlineStr">
        <is>
          <t>Early</t>
        </is>
      </c>
      <c r="D2495" s="85" t="n">
        <v>214</v>
      </c>
      <c r="E2495" s="85" t="n">
        <v>208</v>
      </c>
      <c r="F2495" s="85" t="n">
        <v>548</v>
      </c>
      <c r="G2495" s="85" t="n">
        <v>540</v>
      </c>
      <c r="H2495" s="86" t="n">
        <v>18.3</v>
      </c>
      <c r="I2495" s="85" t="n">
        <v>198</v>
      </c>
      <c r="J2495" s="87" t="n">
        <v>715.55</v>
      </c>
      <c r="K2495" s="88" t="n">
        <v>0</v>
      </c>
      <c r="L2495" s="84" t="n"/>
    </row>
    <row r="2496">
      <c r="A2496" s="83" t="n">
        <v>46259</v>
      </c>
      <c r="B2496" s="84" t="inlineStr">
        <is>
          <t>Warehouse B</t>
        </is>
      </c>
      <c r="C2496" s="84" t="inlineStr">
        <is>
          <t>Late</t>
        </is>
      </c>
      <c r="D2496" s="85" t="n">
        <v>152</v>
      </c>
      <c r="E2496" s="85" t="n">
        <v>149</v>
      </c>
      <c r="F2496" s="85" t="n">
        <v>387</v>
      </c>
      <c r="G2496" s="85" t="n">
        <v>384</v>
      </c>
      <c r="H2496" s="86" t="n">
        <v>12.2</v>
      </c>
      <c r="I2496" s="85" t="n">
        <v>148</v>
      </c>
      <c r="J2496" s="87" t="n">
        <v>483.1</v>
      </c>
      <c r="K2496" s="88" t="n">
        <v>1</v>
      </c>
      <c r="L2496" s="84" t="n"/>
    </row>
    <row r="2497">
      <c r="A2497" s="83" t="n">
        <v>46259</v>
      </c>
      <c r="B2497" s="84" t="inlineStr">
        <is>
          <t>Production</t>
        </is>
      </c>
      <c r="C2497" s="84" t="inlineStr">
        <is>
          <t>Night</t>
        </is>
      </c>
      <c r="D2497" s="85" t="n">
        <v>99</v>
      </c>
      <c r="E2497" s="85" t="n">
        <v>91</v>
      </c>
      <c r="F2497" s="85" t="n">
        <v>261</v>
      </c>
      <c r="G2497" s="85" t="n">
        <v>259</v>
      </c>
      <c r="H2497" s="86" t="n">
        <v>8.699999999999999</v>
      </c>
      <c r="I2497" s="85" t="n">
        <v>93</v>
      </c>
      <c r="J2497" s="87" t="n">
        <v>338.4</v>
      </c>
      <c r="K2497" s="88" t="n">
        <v>0</v>
      </c>
      <c r="L2497" s="84" t="n"/>
    </row>
    <row r="2498">
      <c r="A2498" s="83" t="n">
        <v>46260</v>
      </c>
      <c r="B2498" s="84" t="inlineStr">
        <is>
          <t>Warehouse A</t>
        </is>
      </c>
      <c r="C2498" s="84" t="inlineStr">
        <is>
          <t>Early</t>
        </is>
      </c>
      <c r="D2498" s="85" t="n">
        <v>195</v>
      </c>
      <c r="E2498" s="85" t="n">
        <v>194</v>
      </c>
      <c r="F2498" s="85" t="n">
        <v>503</v>
      </c>
      <c r="G2498" s="85" t="n">
        <v>497</v>
      </c>
      <c r="H2498" s="86" t="n">
        <v>16.6</v>
      </c>
      <c r="I2498" s="85" t="n">
        <v>192</v>
      </c>
      <c r="J2498" s="87" t="n">
        <v>649.65</v>
      </c>
      <c r="K2498" s="88" t="n">
        <v>0</v>
      </c>
      <c r="L2498" s="84" t="n"/>
    </row>
    <row r="2499">
      <c r="A2499" s="83" t="n">
        <v>46260</v>
      </c>
      <c r="B2499" s="84" t="inlineStr">
        <is>
          <t>Warehouse B</t>
        </is>
      </c>
      <c r="C2499" s="84" t="inlineStr">
        <is>
          <t>Late</t>
        </is>
      </c>
      <c r="D2499" s="85" t="n">
        <v>141</v>
      </c>
      <c r="E2499" s="85" t="n">
        <v>134</v>
      </c>
      <c r="F2499" s="85" t="n">
        <v>392</v>
      </c>
      <c r="G2499" s="85" t="n">
        <v>387</v>
      </c>
      <c r="H2499" s="86" t="n">
        <v>11.7</v>
      </c>
      <c r="I2499" s="85" t="n">
        <v>144</v>
      </c>
      <c r="J2499" s="87" t="n">
        <v>460.2</v>
      </c>
      <c r="K2499" s="88" t="n">
        <v>0</v>
      </c>
      <c r="L2499" s="84" t="n"/>
    </row>
    <row r="2500">
      <c r="A2500" s="83" t="n">
        <v>46260</v>
      </c>
      <c r="B2500" s="84" t="inlineStr">
        <is>
          <t>Production</t>
        </is>
      </c>
      <c r="C2500" s="84" t="inlineStr">
        <is>
          <t>Night</t>
        </is>
      </c>
      <c r="D2500" s="85" t="n">
        <v>96</v>
      </c>
      <c r="E2500" s="85" t="n">
        <v>95</v>
      </c>
      <c r="F2500" s="85" t="n">
        <v>262</v>
      </c>
      <c r="G2500" s="85" t="n">
        <v>258</v>
      </c>
      <c r="H2500" s="86" t="n">
        <v>7.8</v>
      </c>
      <c r="I2500" s="85" t="n">
        <v>91</v>
      </c>
      <c r="J2500" s="87" t="n">
        <v>308.1</v>
      </c>
      <c r="K2500" s="88" t="n">
        <v>0</v>
      </c>
      <c r="L2500" s="84" t="n"/>
    </row>
    <row r="2501">
      <c r="A2501" s="83" t="n">
        <v>46261</v>
      </c>
      <c r="B2501" s="84" t="inlineStr">
        <is>
          <t>Warehouse A</t>
        </is>
      </c>
      <c r="C2501" s="84" t="inlineStr">
        <is>
          <t>Early</t>
        </is>
      </c>
      <c r="D2501" s="85" t="n">
        <v>201</v>
      </c>
      <c r="E2501" s="85" t="n">
        <v>193</v>
      </c>
      <c r="F2501" s="85" t="n">
        <v>551</v>
      </c>
      <c r="G2501" s="85" t="n">
        <v>542</v>
      </c>
      <c r="H2501" s="86" t="n">
        <v>17.5</v>
      </c>
      <c r="I2501" s="85" t="n">
        <v>192</v>
      </c>
      <c r="J2501" s="87" t="n">
        <v>681.9</v>
      </c>
      <c r="K2501" s="88" t="n">
        <v>0</v>
      </c>
      <c r="L2501" s="84" t="n"/>
    </row>
    <row r="2502">
      <c r="A2502" s="83" t="n">
        <v>46261</v>
      </c>
      <c r="B2502" s="84" t="inlineStr">
        <is>
          <t>Warehouse B</t>
        </is>
      </c>
      <c r="C2502" s="84" t="inlineStr">
        <is>
          <t>Late</t>
        </is>
      </c>
      <c r="D2502" s="85" t="n">
        <v>134</v>
      </c>
      <c r="E2502" s="85" t="n">
        <v>131</v>
      </c>
      <c r="F2502" s="85" t="n">
        <v>356</v>
      </c>
      <c r="G2502" s="85" t="n">
        <v>351</v>
      </c>
      <c r="H2502" s="86" t="n">
        <v>10.9</v>
      </c>
      <c r="I2502" s="85" t="n">
        <v>144</v>
      </c>
      <c r="J2502" s="87" t="n">
        <v>430.45</v>
      </c>
      <c r="K2502" s="88" t="n">
        <v>0</v>
      </c>
      <c r="L2502" s="84" t="n"/>
    </row>
    <row r="2503">
      <c r="A2503" s="83" t="n">
        <v>46261</v>
      </c>
      <c r="B2503" s="84" t="inlineStr">
        <is>
          <t>Production</t>
        </is>
      </c>
      <c r="C2503" s="84" t="inlineStr">
        <is>
          <t>Night</t>
        </is>
      </c>
      <c r="D2503" s="85" t="n">
        <v>92</v>
      </c>
      <c r="E2503" s="85" t="n">
        <v>89</v>
      </c>
      <c r="F2503" s="85" t="n">
        <v>253</v>
      </c>
      <c r="G2503" s="85" t="n">
        <v>253</v>
      </c>
      <c r="H2503" s="86" t="n">
        <v>7.5</v>
      </c>
      <c r="I2503" s="85" t="n">
        <v>91</v>
      </c>
      <c r="J2503" s="87" t="n">
        <v>296.05</v>
      </c>
      <c r="K2503" s="88" t="n">
        <v>0</v>
      </c>
      <c r="L2503" s="84" t="n"/>
    </row>
    <row r="2504">
      <c r="A2504" s="83" t="n">
        <v>46262</v>
      </c>
      <c r="B2504" s="84" t="inlineStr">
        <is>
          <t>Warehouse A</t>
        </is>
      </c>
      <c r="C2504" s="84" t="inlineStr">
        <is>
          <t>Early</t>
        </is>
      </c>
      <c r="D2504" s="85" t="n">
        <v>214</v>
      </c>
      <c r="E2504" s="85" t="n">
        <v>213</v>
      </c>
      <c r="F2504" s="85" t="n">
        <v>523</v>
      </c>
      <c r="G2504" s="85" t="n">
        <v>517</v>
      </c>
      <c r="H2504" s="86" t="n">
        <v>16.9</v>
      </c>
      <c r="I2504" s="85" t="n">
        <v>200</v>
      </c>
      <c r="J2504" s="87" t="n">
        <v>671.45</v>
      </c>
      <c r="K2504" s="88" t="n">
        <v>0</v>
      </c>
      <c r="L2504" s="84" t="n"/>
    </row>
    <row r="2505">
      <c r="A2505" s="83" t="n">
        <v>46262</v>
      </c>
      <c r="B2505" s="84" t="inlineStr">
        <is>
          <t>Warehouse B</t>
        </is>
      </c>
      <c r="C2505" s="84" t="inlineStr">
        <is>
          <t>Late</t>
        </is>
      </c>
      <c r="D2505" s="85" t="n">
        <v>141</v>
      </c>
      <c r="E2505" s="85" t="n">
        <v>138</v>
      </c>
      <c r="F2505" s="85" t="n">
        <v>363</v>
      </c>
      <c r="G2505" s="85" t="n">
        <v>357</v>
      </c>
      <c r="H2505" s="86" t="n">
        <v>11.5</v>
      </c>
      <c r="I2505" s="85" t="n">
        <v>150</v>
      </c>
      <c r="J2505" s="87" t="n">
        <v>453.9</v>
      </c>
      <c r="K2505" s="88" t="n">
        <v>0</v>
      </c>
      <c r="L2505" s="84" t="n"/>
    </row>
    <row r="2506">
      <c r="A2506" s="83" t="n">
        <v>46262</v>
      </c>
      <c r="B2506" s="84" t="inlineStr">
        <is>
          <t>Production</t>
        </is>
      </c>
      <c r="C2506" s="84" t="inlineStr">
        <is>
          <t>Night</t>
        </is>
      </c>
      <c r="D2506" s="85" t="n">
        <v>86</v>
      </c>
      <c r="E2506" s="85" t="n">
        <v>83</v>
      </c>
      <c r="F2506" s="85" t="n">
        <v>226</v>
      </c>
      <c r="G2506" s="85" t="n">
        <v>224</v>
      </c>
      <c r="H2506" s="86" t="n">
        <v>7.4</v>
      </c>
      <c r="I2506" s="85" t="n">
        <v>94</v>
      </c>
      <c r="J2506" s="87" t="n">
        <v>289</v>
      </c>
      <c r="K2506" s="88" t="n">
        <v>0</v>
      </c>
      <c r="L2506" s="84" t="n"/>
    </row>
    <row r="2507">
      <c r="A2507" s="83" t="n">
        <v>46263</v>
      </c>
      <c r="B2507" s="84" t="inlineStr">
        <is>
          <t>Warehouse A</t>
        </is>
      </c>
      <c r="C2507" s="84" t="inlineStr">
        <is>
          <t>Early</t>
        </is>
      </c>
      <c r="D2507" s="85" t="n">
        <v>137</v>
      </c>
      <c r="E2507" s="85" t="n">
        <v>129</v>
      </c>
      <c r="F2507" s="85" t="n">
        <v>364</v>
      </c>
      <c r="G2507" s="85" t="n">
        <v>363</v>
      </c>
      <c r="H2507" s="86" t="n">
        <v>11.8</v>
      </c>
      <c r="I2507" s="85" t="n">
        <v>138</v>
      </c>
      <c r="J2507" s="87" t="n">
        <v>460.75</v>
      </c>
      <c r="K2507" s="88" t="n">
        <v>0</v>
      </c>
      <c r="L2507" s="84" t="n"/>
    </row>
    <row r="2508">
      <c r="A2508" s="83" t="n">
        <v>46263</v>
      </c>
      <c r="B2508" s="84" t="inlineStr">
        <is>
          <t>Warehouse B</t>
        </is>
      </c>
      <c r="C2508" s="84" t="inlineStr">
        <is>
          <t>Late</t>
        </is>
      </c>
      <c r="D2508" s="85" t="n">
        <v>105</v>
      </c>
      <c r="E2508" s="85" t="n">
        <v>103</v>
      </c>
      <c r="F2508" s="85" t="n">
        <v>277</v>
      </c>
      <c r="G2508" s="85" t="n">
        <v>275</v>
      </c>
      <c r="H2508" s="86" t="n">
        <v>8.800000000000001</v>
      </c>
      <c r="I2508" s="85" t="n">
        <v>104</v>
      </c>
      <c r="J2508" s="87" t="n">
        <v>345.45</v>
      </c>
      <c r="K2508" s="88" t="n">
        <v>0</v>
      </c>
      <c r="L2508" s="84" t="n"/>
    </row>
    <row r="2509">
      <c r="A2509" s="83" t="n">
        <v>46263</v>
      </c>
      <c r="B2509" s="84" t="inlineStr">
        <is>
          <t>Production</t>
        </is>
      </c>
      <c r="C2509" s="84" t="inlineStr">
        <is>
          <t>Night</t>
        </is>
      </c>
      <c r="D2509" s="85" t="n">
        <v>71</v>
      </c>
      <c r="E2509" s="85" t="n">
        <v>67</v>
      </c>
      <c r="F2509" s="85" t="n">
        <v>185</v>
      </c>
      <c r="G2509" s="85" t="n">
        <v>182</v>
      </c>
      <c r="H2509" s="86" t="n">
        <v>5.7</v>
      </c>
      <c r="I2509" s="85" t="n">
        <v>65</v>
      </c>
      <c r="J2509" s="87" t="n">
        <v>225.7</v>
      </c>
      <c r="K2509" s="88" t="n">
        <v>0</v>
      </c>
      <c r="L2509" s="84" t="n"/>
    </row>
    <row r="2510">
      <c r="A2510" s="83" t="n">
        <v>46265</v>
      </c>
      <c r="B2510" s="84" t="inlineStr">
        <is>
          <t>Warehouse A</t>
        </is>
      </c>
      <c r="C2510" s="84" t="inlineStr">
        <is>
          <t>Early</t>
        </is>
      </c>
      <c r="D2510" s="85" t="n">
        <v>187</v>
      </c>
      <c r="E2510" s="85" t="n">
        <v>183</v>
      </c>
      <c r="F2510" s="85" t="n">
        <v>449</v>
      </c>
      <c r="G2510" s="85" t="n">
        <v>443</v>
      </c>
      <c r="H2510" s="86" t="n">
        <v>15.7</v>
      </c>
      <c r="I2510" s="85" t="n">
        <v>207</v>
      </c>
      <c r="J2510" s="87" t="n">
        <v>616.1</v>
      </c>
      <c r="K2510" s="88" t="n">
        <v>0</v>
      </c>
      <c r="L2510" s="84" t="n"/>
    </row>
    <row r="2511">
      <c r="A2511" s="83" t="n">
        <v>46265</v>
      </c>
      <c r="B2511" s="84" t="inlineStr">
        <is>
          <t>Warehouse B</t>
        </is>
      </c>
      <c r="C2511" s="84" t="inlineStr">
        <is>
          <t>Late</t>
        </is>
      </c>
      <c r="D2511" s="85" t="n">
        <v>161</v>
      </c>
      <c r="E2511" s="85" t="n">
        <v>160</v>
      </c>
      <c r="F2511" s="85" t="n">
        <v>423</v>
      </c>
      <c r="G2511" s="85" t="n">
        <v>419</v>
      </c>
      <c r="H2511" s="86" t="n">
        <v>13.4</v>
      </c>
      <c r="I2511" s="85" t="n">
        <v>156</v>
      </c>
      <c r="J2511" s="87" t="n">
        <v>526.75</v>
      </c>
      <c r="K2511" s="88" t="n">
        <v>1</v>
      </c>
      <c r="L2511" s="84" t="n"/>
    </row>
    <row r="2512">
      <c r="A2512" s="83" t="n">
        <v>46265</v>
      </c>
      <c r="B2512" s="84" t="inlineStr">
        <is>
          <t>Production</t>
        </is>
      </c>
      <c r="C2512" s="84" t="inlineStr">
        <is>
          <t>Night</t>
        </is>
      </c>
      <c r="D2512" s="85" t="n">
        <v>104</v>
      </c>
      <c r="E2512" s="85" t="n">
        <v>102</v>
      </c>
      <c r="F2512" s="85" t="n">
        <v>281</v>
      </c>
      <c r="G2512" s="85" t="n">
        <v>277</v>
      </c>
      <c r="H2512" s="86" t="n">
        <v>8.5</v>
      </c>
      <c r="I2512" s="85" t="n">
        <v>98</v>
      </c>
      <c r="J2512" s="87" t="n">
        <v>335.35</v>
      </c>
      <c r="K2512" s="88" t="n">
        <v>0</v>
      </c>
      <c r="L2512" s="84" t="n"/>
    </row>
    <row r="2513">
      <c r="A2513" s="83" t="n">
        <v>46266</v>
      </c>
      <c r="B2513" s="84" t="inlineStr">
        <is>
          <t>Warehouse A</t>
        </is>
      </c>
      <c r="C2513" s="84" t="inlineStr">
        <is>
          <t>Early</t>
        </is>
      </c>
      <c r="D2513" s="85" t="n">
        <v>222</v>
      </c>
      <c r="E2513" s="85" t="n">
        <v>220</v>
      </c>
      <c r="F2513" s="85" t="n">
        <v>584</v>
      </c>
      <c r="G2513" s="85" t="n">
        <v>581</v>
      </c>
      <c r="H2513" s="86" t="n">
        <v>18.7</v>
      </c>
      <c r="I2513" s="85" t="n">
        <v>215</v>
      </c>
      <c r="J2513" s="87" t="n">
        <v>733.35</v>
      </c>
      <c r="K2513" s="88" t="n">
        <v>0</v>
      </c>
      <c r="L2513" s="84" t="n"/>
    </row>
    <row r="2514">
      <c r="A2514" s="83" t="n">
        <v>46266</v>
      </c>
      <c r="B2514" s="84" t="inlineStr">
        <is>
          <t>Warehouse B</t>
        </is>
      </c>
      <c r="C2514" s="84" t="inlineStr">
        <is>
          <t>Late</t>
        </is>
      </c>
      <c r="D2514" s="85" t="n">
        <v>175</v>
      </c>
      <c r="E2514" s="85" t="n">
        <v>171</v>
      </c>
      <c r="F2514" s="85" t="n">
        <v>477</v>
      </c>
      <c r="G2514" s="85" t="n">
        <v>476</v>
      </c>
      <c r="H2514" s="86" t="n">
        <v>15.2</v>
      </c>
      <c r="I2514" s="85" t="n">
        <v>161</v>
      </c>
      <c r="J2514" s="87" t="n">
        <v>592.55</v>
      </c>
      <c r="K2514" s="88" t="n">
        <v>0</v>
      </c>
      <c r="L2514" s="84" t="n"/>
    </row>
    <row r="2515">
      <c r="A2515" s="83" t="n">
        <v>46266</v>
      </c>
      <c r="B2515" s="84" t="inlineStr">
        <is>
          <t>Production</t>
        </is>
      </c>
      <c r="C2515" s="84" t="inlineStr">
        <is>
          <t>Night</t>
        </is>
      </c>
      <c r="D2515" s="85" t="n">
        <v>109</v>
      </c>
      <c r="E2515" s="85" t="n">
        <v>106</v>
      </c>
      <c r="F2515" s="85" t="n">
        <v>275</v>
      </c>
      <c r="G2515" s="85" t="n">
        <v>270</v>
      </c>
      <c r="H2515" s="86" t="n">
        <v>9.199999999999999</v>
      </c>
      <c r="I2515" s="85" t="n">
        <v>102</v>
      </c>
      <c r="J2515" s="87" t="n">
        <v>360.65</v>
      </c>
      <c r="K2515" s="88" t="n">
        <v>0</v>
      </c>
      <c r="L2515" s="84" t="n"/>
    </row>
    <row r="2516">
      <c r="A2516" s="83" t="n">
        <v>46267</v>
      </c>
      <c r="B2516" s="84" t="inlineStr">
        <is>
          <t>Warehouse A</t>
        </is>
      </c>
      <c r="C2516" s="84" t="inlineStr">
        <is>
          <t>Early</t>
        </is>
      </c>
      <c r="D2516" s="85" t="n">
        <v>193</v>
      </c>
      <c r="E2516" s="85" t="n">
        <v>191</v>
      </c>
      <c r="F2516" s="85" t="n">
        <v>494</v>
      </c>
      <c r="G2516" s="85" t="n">
        <v>486</v>
      </c>
      <c r="H2516" s="86" t="n">
        <v>16.7</v>
      </c>
      <c r="I2516" s="85" t="n">
        <v>209</v>
      </c>
      <c r="J2516" s="87" t="n">
        <v>651.5</v>
      </c>
      <c r="K2516" s="88" t="n">
        <v>0</v>
      </c>
      <c r="L2516" s="84" t="n"/>
    </row>
    <row r="2517">
      <c r="A2517" s="83" t="n">
        <v>46267</v>
      </c>
      <c r="B2517" s="84" t="inlineStr">
        <is>
          <t>Warehouse B</t>
        </is>
      </c>
      <c r="C2517" s="84" t="inlineStr">
        <is>
          <t>Late</t>
        </is>
      </c>
      <c r="D2517" s="85" t="n">
        <v>165</v>
      </c>
      <c r="E2517" s="85" t="n">
        <v>162</v>
      </c>
      <c r="F2517" s="85" t="n">
        <v>455</v>
      </c>
      <c r="G2517" s="85" t="n">
        <v>450</v>
      </c>
      <c r="H2517" s="86" t="n">
        <v>13</v>
      </c>
      <c r="I2517" s="85" t="n">
        <v>157</v>
      </c>
      <c r="J2517" s="87" t="n">
        <v>516.75</v>
      </c>
      <c r="K2517" s="88" t="n">
        <v>0</v>
      </c>
      <c r="L2517" s="84" t="n"/>
    </row>
    <row r="2518">
      <c r="A2518" s="83" t="n">
        <v>46267</v>
      </c>
      <c r="B2518" s="84" t="inlineStr">
        <is>
          <t>Production</t>
        </is>
      </c>
      <c r="C2518" s="84" t="inlineStr">
        <is>
          <t>Night</t>
        </is>
      </c>
      <c r="D2518" s="85" t="n">
        <v>92</v>
      </c>
      <c r="E2518" s="85" t="n">
        <v>89</v>
      </c>
      <c r="F2518" s="85" t="n">
        <v>245</v>
      </c>
      <c r="G2518" s="85" t="n">
        <v>243</v>
      </c>
      <c r="H2518" s="86" t="n">
        <v>7.6</v>
      </c>
      <c r="I2518" s="85" t="n">
        <v>99</v>
      </c>
      <c r="J2518" s="87" t="n">
        <v>299.2</v>
      </c>
      <c r="K2518" s="88" t="n">
        <v>0</v>
      </c>
      <c r="L2518" s="84" t="n"/>
    </row>
    <row r="2519">
      <c r="A2519" s="83" t="n">
        <v>46268</v>
      </c>
      <c r="B2519" s="84" t="inlineStr">
        <is>
          <t>Warehouse A</t>
        </is>
      </c>
      <c r="C2519" s="84" t="inlineStr">
        <is>
          <t>Early</t>
        </is>
      </c>
      <c r="D2519" s="85" t="n">
        <v>226</v>
      </c>
      <c r="E2519" s="85" t="n">
        <v>209</v>
      </c>
      <c r="F2519" s="85" t="n">
        <v>553</v>
      </c>
      <c r="G2519" s="85" t="n">
        <v>552</v>
      </c>
      <c r="H2519" s="86" t="n">
        <v>17.5</v>
      </c>
      <c r="I2519" s="85" t="n">
        <v>209</v>
      </c>
      <c r="J2519" s="87" t="n">
        <v>698.15</v>
      </c>
      <c r="K2519" s="88" t="n">
        <v>0</v>
      </c>
      <c r="L2519" s="84" t="n"/>
    </row>
    <row r="2520">
      <c r="A2520" s="83" t="n">
        <v>46268</v>
      </c>
      <c r="B2520" s="84" t="inlineStr">
        <is>
          <t>Warehouse B</t>
        </is>
      </c>
      <c r="C2520" s="84" t="inlineStr">
        <is>
          <t>Late</t>
        </is>
      </c>
      <c r="D2520" s="85" t="n">
        <v>147</v>
      </c>
      <c r="E2520" s="85" t="n">
        <v>144</v>
      </c>
      <c r="F2520" s="85" t="n">
        <v>389</v>
      </c>
      <c r="G2520" s="85" t="n">
        <v>386</v>
      </c>
      <c r="H2520" s="86" t="n">
        <v>11.6</v>
      </c>
      <c r="I2520" s="85" t="n">
        <v>157</v>
      </c>
      <c r="J2520" s="87" t="n">
        <v>460.95</v>
      </c>
      <c r="K2520" s="88" t="n">
        <v>0</v>
      </c>
      <c r="L2520" s="84" t="n"/>
    </row>
    <row r="2521">
      <c r="A2521" s="83" t="n">
        <v>46268</v>
      </c>
      <c r="B2521" s="84" t="inlineStr">
        <is>
          <t>Production</t>
        </is>
      </c>
      <c r="C2521" s="84" t="inlineStr">
        <is>
          <t>Night</t>
        </is>
      </c>
      <c r="D2521" s="85" t="n">
        <v>89</v>
      </c>
      <c r="E2521" s="85" t="n">
        <v>88</v>
      </c>
      <c r="F2521" s="85" t="n">
        <v>216</v>
      </c>
      <c r="G2521" s="85" t="n">
        <v>214</v>
      </c>
      <c r="H2521" s="86" t="n">
        <v>7.2</v>
      </c>
      <c r="I2521" s="85" t="n">
        <v>99</v>
      </c>
      <c r="J2521" s="87" t="n">
        <v>284.65</v>
      </c>
      <c r="K2521" s="88" t="n">
        <v>0</v>
      </c>
      <c r="L2521" s="84" t="n"/>
    </row>
    <row r="2522">
      <c r="A2522" s="83" t="n">
        <v>46269</v>
      </c>
      <c r="B2522" s="84" t="inlineStr">
        <is>
          <t>Warehouse A</t>
        </is>
      </c>
      <c r="C2522" s="84" t="inlineStr">
        <is>
          <t>Early</t>
        </is>
      </c>
      <c r="D2522" s="85" t="n">
        <v>223</v>
      </c>
      <c r="E2522" s="85" t="n">
        <v>222</v>
      </c>
      <c r="F2522" s="85" t="n">
        <v>540</v>
      </c>
      <c r="G2522" s="85" t="n">
        <v>537</v>
      </c>
      <c r="H2522" s="86" t="n">
        <v>18.6</v>
      </c>
      <c r="I2522" s="85" t="n">
        <v>217</v>
      </c>
      <c r="J2522" s="87" t="n">
        <v>730.85</v>
      </c>
      <c r="K2522" s="88" t="n">
        <v>0</v>
      </c>
      <c r="L2522" s="84" t="n"/>
    </row>
    <row r="2523">
      <c r="A2523" s="83" t="n">
        <v>46269</v>
      </c>
      <c r="B2523" s="84" t="inlineStr">
        <is>
          <t>Warehouse B</t>
        </is>
      </c>
      <c r="C2523" s="84" t="inlineStr">
        <is>
          <t>Late</t>
        </is>
      </c>
      <c r="D2523" s="85" t="n">
        <v>167</v>
      </c>
      <c r="E2523" s="85" t="n">
        <v>164</v>
      </c>
      <c r="F2523" s="85" t="n">
        <v>430</v>
      </c>
      <c r="G2523" s="85" t="n">
        <v>429</v>
      </c>
      <c r="H2523" s="86" t="n">
        <v>13.9</v>
      </c>
      <c r="I2523" s="85" t="n">
        <v>163</v>
      </c>
      <c r="J2523" s="87" t="n">
        <v>546.4</v>
      </c>
      <c r="K2523" s="88" t="n">
        <v>0</v>
      </c>
      <c r="L2523" s="84" t="n"/>
    </row>
    <row r="2524">
      <c r="A2524" s="83" t="n">
        <v>46269</v>
      </c>
      <c r="B2524" s="84" t="inlineStr">
        <is>
          <t>Production</t>
        </is>
      </c>
      <c r="C2524" s="84" t="inlineStr">
        <is>
          <t>Night</t>
        </is>
      </c>
      <c r="D2524" s="85" t="n">
        <v>107</v>
      </c>
      <c r="E2524" s="85" t="n">
        <v>104</v>
      </c>
      <c r="F2524" s="85" t="n">
        <v>258</v>
      </c>
      <c r="G2524" s="85" t="n">
        <v>257</v>
      </c>
      <c r="H2524" s="86" t="n">
        <v>8.800000000000001</v>
      </c>
      <c r="I2524" s="85" t="n">
        <v>103</v>
      </c>
      <c r="J2524" s="87" t="n">
        <v>346.75</v>
      </c>
      <c r="K2524" s="88" t="n">
        <v>0</v>
      </c>
      <c r="L2524" s="84" t="n"/>
    </row>
    <row r="2525">
      <c r="A2525" s="83" t="n">
        <v>46270</v>
      </c>
      <c r="B2525" s="84" t="inlineStr">
        <is>
          <t>Warehouse A</t>
        </is>
      </c>
      <c r="C2525" s="84" t="inlineStr">
        <is>
          <t>Early</t>
        </is>
      </c>
      <c r="D2525" s="85" t="n">
        <v>144</v>
      </c>
      <c r="E2525" s="85" t="n">
        <v>142</v>
      </c>
      <c r="F2525" s="85" t="n">
        <v>371</v>
      </c>
      <c r="G2525" s="85" t="n">
        <v>370</v>
      </c>
      <c r="H2525" s="86" t="n">
        <v>12.4</v>
      </c>
      <c r="I2525" s="85" t="n">
        <v>150</v>
      </c>
      <c r="J2525" s="87" t="n">
        <v>484.2</v>
      </c>
      <c r="K2525" s="88" t="n">
        <v>0</v>
      </c>
      <c r="L2525" s="84" t="n"/>
    </row>
    <row r="2526">
      <c r="A2526" s="83" t="n">
        <v>46270</v>
      </c>
      <c r="B2526" s="84" t="inlineStr">
        <is>
          <t>Warehouse B</t>
        </is>
      </c>
      <c r="C2526" s="84" t="inlineStr">
        <is>
          <t>Late</t>
        </is>
      </c>
      <c r="D2526" s="85" t="n">
        <v>121</v>
      </c>
      <c r="E2526" s="85" t="n">
        <v>116</v>
      </c>
      <c r="F2526" s="85" t="n">
        <v>307</v>
      </c>
      <c r="G2526" s="85" t="n">
        <v>303</v>
      </c>
      <c r="H2526" s="86" t="n">
        <v>9.9</v>
      </c>
      <c r="I2526" s="85" t="n">
        <v>113</v>
      </c>
      <c r="J2526" s="87" t="n">
        <v>390.5</v>
      </c>
      <c r="K2526" s="88" t="n">
        <v>0</v>
      </c>
      <c r="L2526" s="84" t="n"/>
    </row>
    <row r="2527">
      <c r="A2527" s="83" t="n">
        <v>46270</v>
      </c>
      <c r="B2527" s="84" t="inlineStr">
        <is>
          <t>Production</t>
        </is>
      </c>
      <c r="C2527" s="84" t="inlineStr">
        <is>
          <t>Night</t>
        </is>
      </c>
      <c r="D2527" s="85" t="n">
        <v>76</v>
      </c>
      <c r="E2527" s="85" t="n">
        <v>74</v>
      </c>
      <c r="F2527" s="85" t="n">
        <v>210</v>
      </c>
      <c r="G2527" s="85" t="n">
        <v>206</v>
      </c>
      <c r="H2527" s="86" t="n">
        <v>5.9</v>
      </c>
      <c r="I2527" s="85" t="n">
        <v>71</v>
      </c>
      <c r="J2527" s="87" t="n">
        <v>235.25</v>
      </c>
      <c r="K2527" s="88" t="n">
        <v>0</v>
      </c>
      <c r="L2527" s="84" t="n"/>
    </row>
    <row r="2528">
      <c r="A2528" s="83" t="n">
        <v>46272</v>
      </c>
      <c r="B2528" s="84" t="inlineStr">
        <is>
          <t>Warehouse A</t>
        </is>
      </c>
      <c r="C2528" s="84" t="inlineStr">
        <is>
          <t>Early</t>
        </is>
      </c>
      <c r="D2528" s="85" t="n">
        <v>229</v>
      </c>
      <c r="E2528" s="85" t="n">
        <v>224</v>
      </c>
      <c r="F2528" s="85" t="n">
        <v>621</v>
      </c>
      <c r="G2528" s="85" t="n">
        <v>615</v>
      </c>
      <c r="H2528" s="86" t="n">
        <v>20.1</v>
      </c>
      <c r="I2528" s="85" t="n">
        <v>226</v>
      </c>
      <c r="J2528" s="87" t="n">
        <v>782</v>
      </c>
      <c r="K2528" s="88" t="n">
        <v>0</v>
      </c>
      <c r="L2528" s="84" t="n"/>
    </row>
    <row r="2529">
      <c r="A2529" s="83" t="n">
        <v>46272</v>
      </c>
      <c r="B2529" s="84" t="inlineStr">
        <is>
          <t>Warehouse B</t>
        </is>
      </c>
      <c r="C2529" s="84" t="inlineStr">
        <is>
          <t>Late</t>
        </is>
      </c>
      <c r="D2529" s="85" t="n">
        <v>175</v>
      </c>
      <c r="E2529" s="85" t="n">
        <v>170</v>
      </c>
      <c r="F2529" s="85" t="n">
        <v>434</v>
      </c>
      <c r="G2529" s="85" t="n">
        <v>434</v>
      </c>
      <c r="H2529" s="86" t="n">
        <v>14.5</v>
      </c>
      <c r="I2529" s="85" t="n">
        <v>169</v>
      </c>
      <c r="J2529" s="87" t="n">
        <v>570.5</v>
      </c>
      <c r="K2529" s="88" t="n">
        <v>0</v>
      </c>
      <c r="L2529" s="84" t="n"/>
    </row>
    <row r="2530">
      <c r="A2530" s="83" t="n">
        <v>46272</v>
      </c>
      <c r="B2530" s="84" t="inlineStr">
        <is>
          <t>Production</t>
        </is>
      </c>
      <c r="C2530" s="84" t="inlineStr">
        <is>
          <t>Night</t>
        </is>
      </c>
      <c r="D2530" s="85" t="n">
        <v>99</v>
      </c>
      <c r="E2530" s="85" t="n">
        <v>98</v>
      </c>
      <c r="F2530" s="85" t="n">
        <v>274</v>
      </c>
      <c r="G2530" s="85" t="n">
        <v>271</v>
      </c>
      <c r="H2530" s="86" t="n">
        <v>8.5</v>
      </c>
      <c r="I2530" s="85" t="n">
        <v>107</v>
      </c>
      <c r="J2530" s="87" t="n">
        <v>332.1</v>
      </c>
      <c r="K2530" s="88" t="n">
        <v>0</v>
      </c>
      <c r="L2530" s="84" t="n"/>
    </row>
    <row r="2531">
      <c r="A2531" s="83" t="n">
        <v>46273</v>
      </c>
      <c r="B2531" s="84" t="inlineStr">
        <is>
          <t>Warehouse A</t>
        </is>
      </c>
      <c r="C2531" s="84" t="inlineStr">
        <is>
          <t>Early</t>
        </is>
      </c>
      <c r="D2531" s="85" t="n">
        <v>211</v>
      </c>
      <c r="E2531" s="85" t="n">
        <v>197</v>
      </c>
      <c r="F2531" s="85" t="n">
        <v>546</v>
      </c>
      <c r="G2531" s="85" t="n">
        <v>543</v>
      </c>
      <c r="H2531" s="86" t="n">
        <v>18.1</v>
      </c>
      <c r="I2531" s="85" t="n">
        <v>215</v>
      </c>
      <c r="J2531" s="87" t="n">
        <v>707.3</v>
      </c>
      <c r="K2531" s="88" t="n">
        <v>0</v>
      </c>
      <c r="L2531" s="84" t="n"/>
    </row>
    <row r="2532">
      <c r="A2532" s="83" t="n">
        <v>46273</v>
      </c>
      <c r="B2532" s="84" t="inlineStr">
        <is>
          <t>Warehouse B</t>
        </is>
      </c>
      <c r="C2532" s="84" t="inlineStr">
        <is>
          <t>Late</t>
        </is>
      </c>
      <c r="D2532" s="85" t="n">
        <v>175</v>
      </c>
      <c r="E2532" s="85" t="n">
        <v>170</v>
      </c>
      <c r="F2532" s="85" t="n">
        <v>431</v>
      </c>
      <c r="G2532" s="85" t="n">
        <v>426</v>
      </c>
      <c r="H2532" s="86" t="n">
        <v>14.6</v>
      </c>
      <c r="I2532" s="85" t="n">
        <v>161</v>
      </c>
      <c r="J2532" s="87" t="n">
        <v>573.65</v>
      </c>
      <c r="K2532" s="88" t="n">
        <v>0</v>
      </c>
      <c r="L2532" s="84" t="n"/>
    </row>
    <row r="2533">
      <c r="A2533" s="83" t="n">
        <v>46273</v>
      </c>
      <c r="B2533" s="84" t="inlineStr">
        <is>
          <t>Production</t>
        </is>
      </c>
      <c r="C2533" s="84" t="inlineStr">
        <is>
          <t>Night</t>
        </is>
      </c>
      <c r="D2533" s="85" t="n">
        <v>100</v>
      </c>
      <c r="E2533" s="85" t="n">
        <v>100</v>
      </c>
      <c r="F2533" s="85" t="n">
        <v>253</v>
      </c>
      <c r="G2533" s="85" t="n">
        <v>248</v>
      </c>
      <c r="H2533" s="86" t="n">
        <v>8.300000000000001</v>
      </c>
      <c r="I2533" s="85" t="n">
        <v>102</v>
      </c>
      <c r="J2533" s="87" t="n">
        <v>326.45</v>
      </c>
      <c r="K2533" s="88" t="n">
        <v>0</v>
      </c>
      <c r="L2533" s="84" t="n"/>
    </row>
    <row r="2534">
      <c r="A2534" s="83" t="n">
        <v>46274</v>
      </c>
      <c r="B2534" s="84" t="inlineStr">
        <is>
          <t>Warehouse A</t>
        </is>
      </c>
      <c r="C2534" s="84" t="inlineStr">
        <is>
          <t>Early</t>
        </is>
      </c>
      <c r="D2534" s="85" t="n">
        <v>229</v>
      </c>
      <c r="E2534" s="85" t="n">
        <v>221</v>
      </c>
      <c r="F2534" s="85" t="n">
        <v>591</v>
      </c>
      <c r="G2534" s="85" t="n">
        <v>587</v>
      </c>
      <c r="H2534" s="86" t="n">
        <v>17.9</v>
      </c>
      <c r="I2534" s="85" t="n">
        <v>209</v>
      </c>
      <c r="J2534" s="87" t="n">
        <v>712.7</v>
      </c>
      <c r="K2534" s="88" t="n">
        <v>0</v>
      </c>
      <c r="L2534" s="84" t="n"/>
    </row>
    <row r="2535">
      <c r="A2535" s="83" t="n">
        <v>46274</v>
      </c>
      <c r="B2535" s="84" t="inlineStr">
        <is>
          <t>Warehouse B</t>
        </is>
      </c>
      <c r="C2535" s="84" t="inlineStr">
        <is>
          <t>Late</t>
        </is>
      </c>
      <c r="D2535" s="85" t="n">
        <v>151</v>
      </c>
      <c r="E2535" s="85" t="n">
        <v>143</v>
      </c>
      <c r="F2535" s="85" t="n">
        <v>373</v>
      </c>
      <c r="G2535" s="85" t="n">
        <v>368</v>
      </c>
      <c r="H2535" s="86" t="n">
        <v>12.3</v>
      </c>
      <c r="I2535" s="85" t="n">
        <v>157</v>
      </c>
      <c r="J2535" s="87" t="n">
        <v>485.6</v>
      </c>
      <c r="K2535" s="88" t="n">
        <v>0</v>
      </c>
      <c r="L2535" s="84" t="n"/>
    </row>
    <row r="2536">
      <c r="A2536" s="83" t="n">
        <v>46274</v>
      </c>
      <c r="B2536" s="84" t="inlineStr">
        <is>
          <t>Production</t>
        </is>
      </c>
      <c r="C2536" s="84" t="inlineStr">
        <is>
          <t>Night</t>
        </is>
      </c>
      <c r="D2536" s="85" t="n">
        <v>106</v>
      </c>
      <c r="E2536" s="85" t="n">
        <v>103</v>
      </c>
      <c r="F2536" s="85" t="n">
        <v>289</v>
      </c>
      <c r="G2536" s="85" t="n">
        <v>287</v>
      </c>
      <c r="H2536" s="86" t="n">
        <v>8.800000000000001</v>
      </c>
      <c r="I2536" s="85" t="n">
        <v>99</v>
      </c>
      <c r="J2536" s="87" t="n">
        <v>346.1</v>
      </c>
      <c r="K2536" s="88" t="n">
        <v>0</v>
      </c>
      <c r="L2536" s="84" t="n"/>
    </row>
    <row r="2537">
      <c r="A2537" s="83" t="n">
        <v>46275</v>
      </c>
      <c r="B2537" s="84" t="inlineStr">
        <is>
          <t>Warehouse A</t>
        </is>
      </c>
      <c r="C2537" s="84" t="inlineStr">
        <is>
          <t>Early</t>
        </is>
      </c>
      <c r="D2537" s="85" t="n">
        <v>190</v>
      </c>
      <c r="E2537" s="85" t="n">
        <v>180</v>
      </c>
      <c r="F2537" s="85" t="n">
        <v>519</v>
      </c>
      <c r="G2537" s="85" t="n">
        <v>516</v>
      </c>
      <c r="H2537" s="86" t="n">
        <v>15.8</v>
      </c>
      <c r="I2537" s="85" t="n">
        <v>209</v>
      </c>
      <c r="J2537" s="87" t="n">
        <v>621.2</v>
      </c>
      <c r="K2537" s="88" t="n">
        <v>0</v>
      </c>
      <c r="L2537" s="84" t="n"/>
    </row>
    <row r="2538">
      <c r="A2538" s="83" t="n">
        <v>46275</v>
      </c>
      <c r="B2538" s="84" t="inlineStr">
        <is>
          <t>Warehouse B</t>
        </is>
      </c>
      <c r="C2538" s="84" t="inlineStr">
        <is>
          <t>Late</t>
        </is>
      </c>
      <c r="D2538" s="85" t="n">
        <v>170</v>
      </c>
      <c r="E2538" s="85" t="n">
        <v>169</v>
      </c>
      <c r="F2538" s="85" t="n">
        <v>442</v>
      </c>
      <c r="G2538" s="85" t="n">
        <v>436</v>
      </c>
      <c r="H2538" s="86" t="n">
        <v>14</v>
      </c>
      <c r="I2538" s="85" t="n">
        <v>157</v>
      </c>
      <c r="J2538" s="87" t="n">
        <v>551.5</v>
      </c>
      <c r="K2538" s="88" t="n">
        <v>0</v>
      </c>
      <c r="L2538" s="84" t="n"/>
    </row>
    <row r="2539">
      <c r="A2539" s="83" t="n">
        <v>46275</v>
      </c>
      <c r="B2539" s="84" t="inlineStr">
        <is>
          <t>Production</t>
        </is>
      </c>
      <c r="C2539" s="84" t="inlineStr">
        <is>
          <t>Night</t>
        </is>
      </c>
      <c r="D2539" s="85" t="n">
        <v>90</v>
      </c>
      <c r="E2539" s="85" t="n">
        <v>89</v>
      </c>
      <c r="F2539" s="85" t="n">
        <v>248</v>
      </c>
      <c r="G2539" s="85" t="n">
        <v>244</v>
      </c>
      <c r="H2539" s="86" t="n">
        <v>7</v>
      </c>
      <c r="I2539" s="85" t="n">
        <v>99</v>
      </c>
      <c r="J2539" s="87" t="n">
        <v>279</v>
      </c>
      <c r="K2539" s="88" t="n">
        <v>0</v>
      </c>
      <c r="L2539" s="84" t="n"/>
    </row>
    <row r="2540">
      <c r="A2540" s="83" t="n">
        <v>46276</v>
      </c>
      <c r="B2540" s="84" t="inlineStr">
        <is>
          <t>Warehouse A</t>
        </is>
      </c>
      <c r="C2540" s="84" t="inlineStr">
        <is>
          <t>Early</t>
        </is>
      </c>
      <c r="D2540" s="85" t="n">
        <v>232</v>
      </c>
      <c r="E2540" s="85" t="n">
        <v>228</v>
      </c>
      <c r="F2540" s="85" t="n">
        <v>605</v>
      </c>
      <c r="G2540" s="85" t="n">
        <v>601</v>
      </c>
      <c r="H2540" s="86" t="n">
        <v>17.9</v>
      </c>
      <c r="I2540" s="85" t="n">
        <v>217</v>
      </c>
      <c r="J2540" s="87" t="n">
        <v>714.65</v>
      </c>
      <c r="K2540" s="88" t="n">
        <v>0</v>
      </c>
      <c r="L2540" s="84" t="n"/>
    </row>
    <row r="2541">
      <c r="A2541" s="83" t="n">
        <v>46276</v>
      </c>
      <c r="B2541" s="84" t="inlineStr">
        <is>
          <t>Warehouse B</t>
        </is>
      </c>
      <c r="C2541" s="84" t="inlineStr">
        <is>
          <t>Late</t>
        </is>
      </c>
      <c r="D2541" s="85" t="n">
        <v>165</v>
      </c>
      <c r="E2541" s="85" t="n">
        <v>160</v>
      </c>
      <c r="F2541" s="85" t="n">
        <v>444</v>
      </c>
      <c r="G2541" s="85" t="n">
        <v>438</v>
      </c>
      <c r="H2541" s="86" t="n">
        <v>13.4</v>
      </c>
      <c r="I2541" s="85" t="n">
        <v>163</v>
      </c>
      <c r="J2541" s="87" t="n">
        <v>529.35</v>
      </c>
      <c r="K2541" s="88" t="n">
        <v>0</v>
      </c>
      <c r="L2541" s="84" t="n"/>
    </row>
    <row r="2542">
      <c r="A2542" s="83" t="n">
        <v>46276</v>
      </c>
      <c r="B2542" s="84" t="inlineStr">
        <is>
          <t>Production</t>
        </is>
      </c>
      <c r="C2542" s="84" t="inlineStr">
        <is>
          <t>Night</t>
        </is>
      </c>
      <c r="D2542" s="85" t="n">
        <v>101</v>
      </c>
      <c r="E2542" s="85" t="n">
        <v>100</v>
      </c>
      <c r="F2542" s="85" t="n">
        <v>264</v>
      </c>
      <c r="G2542" s="85" t="n">
        <v>259</v>
      </c>
      <c r="H2542" s="86" t="n">
        <v>7.9</v>
      </c>
      <c r="I2542" s="85" t="n">
        <v>103</v>
      </c>
      <c r="J2542" s="87" t="n">
        <v>314.5</v>
      </c>
      <c r="K2542" s="88" t="n">
        <v>0</v>
      </c>
      <c r="L2542" s="84" t="n"/>
    </row>
    <row r="2543">
      <c r="A2543" s="83" t="n">
        <v>46277</v>
      </c>
      <c r="B2543" s="84" t="inlineStr">
        <is>
          <t>Warehouse A</t>
        </is>
      </c>
      <c r="C2543" s="84" t="inlineStr">
        <is>
          <t>Early</t>
        </is>
      </c>
      <c r="D2543" s="85" t="n">
        <v>141</v>
      </c>
      <c r="E2543" s="85" t="n">
        <v>136</v>
      </c>
      <c r="F2543" s="85" t="n">
        <v>340</v>
      </c>
      <c r="G2543" s="85" t="n">
        <v>336</v>
      </c>
      <c r="H2543" s="86" t="n">
        <v>12</v>
      </c>
      <c r="I2543" s="85" t="n">
        <v>151</v>
      </c>
      <c r="J2543" s="87" t="n">
        <v>469.65</v>
      </c>
      <c r="K2543" s="88" t="n">
        <v>0</v>
      </c>
      <c r="L2543" s="84" t="n"/>
    </row>
    <row r="2544">
      <c r="A2544" s="83" t="n">
        <v>46277</v>
      </c>
      <c r="B2544" s="84" t="inlineStr">
        <is>
          <t>Warehouse B</t>
        </is>
      </c>
      <c r="C2544" s="84" t="inlineStr">
        <is>
          <t>Late</t>
        </is>
      </c>
      <c r="D2544" s="85" t="n">
        <v>123</v>
      </c>
      <c r="E2544" s="85" t="n">
        <v>122</v>
      </c>
      <c r="F2544" s="85" t="n">
        <v>324</v>
      </c>
      <c r="G2544" s="85" t="n">
        <v>322</v>
      </c>
      <c r="H2544" s="86" t="n">
        <v>9.800000000000001</v>
      </c>
      <c r="I2544" s="85" t="n">
        <v>113</v>
      </c>
      <c r="J2544" s="87" t="n">
        <v>388.65</v>
      </c>
      <c r="K2544" s="88" t="n">
        <v>0</v>
      </c>
      <c r="L2544" s="84" t="n"/>
    </row>
    <row r="2545">
      <c r="A2545" s="83" t="n">
        <v>46277</v>
      </c>
      <c r="B2545" s="84" t="inlineStr">
        <is>
          <t>Production</t>
        </is>
      </c>
      <c r="C2545" s="84" t="inlineStr">
        <is>
          <t>Night</t>
        </is>
      </c>
      <c r="D2545" s="85" t="n">
        <v>74</v>
      </c>
      <c r="E2545" s="85" t="n">
        <v>73</v>
      </c>
      <c r="F2545" s="85" t="n">
        <v>198</v>
      </c>
      <c r="G2545" s="85" t="n">
        <v>196</v>
      </c>
      <c r="H2545" s="86" t="n">
        <v>6.2</v>
      </c>
      <c r="I2545" s="85" t="n">
        <v>71</v>
      </c>
      <c r="J2545" s="87" t="n">
        <v>243.4</v>
      </c>
      <c r="K2545" s="88" t="n">
        <v>0</v>
      </c>
      <c r="L2545" s="84" t="n"/>
    </row>
    <row r="2546">
      <c r="A2546" s="83" t="n">
        <v>46279</v>
      </c>
      <c r="B2546" s="84" t="inlineStr">
        <is>
          <t>Warehouse A</t>
        </is>
      </c>
      <c r="C2546" s="84" t="inlineStr">
        <is>
          <t>Early</t>
        </is>
      </c>
      <c r="D2546" s="85" t="n">
        <v>214</v>
      </c>
      <c r="E2546" s="85" t="n">
        <v>203</v>
      </c>
      <c r="F2546" s="85" t="n">
        <v>526</v>
      </c>
      <c r="G2546" s="85" t="n">
        <v>524</v>
      </c>
      <c r="H2546" s="86" t="n">
        <v>16.9</v>
      </c>
      <c r="I2546" s="85" t="n">
        <v>226</v>
      </c>
      <c r="J2546" s="87" t="n">
        <v>671.45</v>
      </c>
      <c r="K2546" s="88" t="n">
        <v>0</v>
      </c>
      <c r="L2546" s="84" t="n"/>
    </row>
    <row r="2547">
      <c r="A2547" s="83" t="n">
        <v>46279</v>
      </c>
      <c r="B2547" s="84" t="inlineStr">
        <is>
          <t>Warehouse B</t>
        </is>
      </c>
      <c r="C2547" s="84" t="inlineStr">
        <is>
          <t>Late</t>
        </is>
      </c>
      <c r="D2547" s="85" t="n">
        <v>153</v>
      </c>
      <c r="E2547" s="85" t="n">
        <v>148</v>
      </c>
      <c r="F2547" s="85" t="n">
        <v>419</v>
      </c>
      <c r="G2547" s="85" t="n">
        <v>415</v>
      </c>
      <c r="H2547" s="86" t="n">
        <v>13.1</v>
      </c>
      <c r="I2547" s="85" t="n">
        <v>169</v>
      </c>
      <c r="J2547" s="87" t="n">
        <v>512.1</v>
      </c>
      <c r="K2547" s="88" t="n">
        <v>0</v>
      </c>
      <c r="L2547" s="84" t="n"/>
    </row>
    <row r="2548">
      <c r="A2548" s="83" t="n">
        <v>46279</v>
      </c>
      <c r="B2548" s="84" t="inlineStr">
        <is>
          <t>Production</t>
        </is>
      </c>
      <c r="C2548" s="84" t="inlineStr">
        <is>
          <t>Night</t>
        </is>
      </c>
      <c r="D2548" s="85" t="n">
        <v>103</v>
      </c>
      <c r="E2548" s="85" t="n">
        <v>102</v>
      </c>
      <c r="F2548" s="85" t="n">
        <v>275</v>
      </c>
      <c r="G2548" s="85" t="n">
        <v>275</v>
      </c>
      <c r="H2548" s="86" t="n">
        <v>8.300000000000001</v>
      </c>
      <c r="I2548" s="85" t="n">
        <v>107</v>
      </c>
      <c r="J2548" s="87" t="n">
        <v>328.4</v>
      </c>
      <c r="K2548" s="88" t="n">
        <v>1</v>
      </c>
      <c r="L2548" s="84" t="n"/>
    </row>
    <row r="2549">
      <c r="A2549" s="83" t="n">
        <v>46280</v>
      </c>
      <c r="B2549" s="84" t="inlineStr">
        <is>
          <t>Warehouse A</t>
        </is>
      </c>
      <c r="C2549" s="84" t="inlineStr">
        <is>
          <t>Early</t>
        </is>
      </c>
      <c r="D2549" s="85" t="n">
        <v>208</v>
      </c>
      <c r="E2549" s="85" t="n">
        <v>207</v>
      </c>
      <c r="F2549" s="85" t="n">
        <v>556</v>
      </c>
      <c r="G2549" s="85" t="n">
        <v>551</v>
      </c>
      <c r="H2549" s="86" t="n">
        <v>17.3</v>
      </c>
      <c r="I2549" s="85" t="n">
        <v>215</v>
      </c>
      <c r="J2549" s="87" t="n">
        <v>680.15</v>
      </c>
      <c r="K2549" s="88" t="n">
        <v>0</v>
      </c>
      <c r="L2549" s="84" t="n"/>
    </row>
    <row r="2550">
      <c r="A2550" s="83" t="n">
        <v>46280</v>
      </c>
      <c r="B2550" s="84" t="inlineStr">
        <is>
          <t>Warehouse B</t>
        </is>
      </c>
      <c r="C2550" s="84" t="inlineStr">
        <is>
          <t>Late</t>
        </is>
      </c>
      <c r="D2550" s="85" t="n">
        <v>148</v>
      </c>
      <c r="E2550" s="85" t="n">
        <v>140</v>
      </c>
      <c r="F2550" s="85" t="n">
        <v>360</v>
      </c>
      <c r="G2550" s="85" t="n">
        <v>353</v>
      </c>
      <c r="H2550" s="86" t="n">
        <v>12.1</v>
      </c>
      <c r="I2550" s="85" t="n">
        <v>162</v>
      </c>
      <c r="J2550" s="87" t="n">
        <v>477.35</v>
      </c>
      <c r="K2550" s="88" t="n">
        <v>0</v>
      </c>
      <c r="L2550" s="84" t="n"/>
    </row>
    <row r="2551">
      <c r="A2551" s="83" t="n">
        <v>46280</v>
      </c>
      <c r="B2551" s="84" t="inlineStr">
        <is>
          <t>Production</t>
        </is>
      </c>
      <c r="C2551" s="84" t="inlineStr">
        <is>
          <t>Night</t>
        </is>
      </c>
      <c r="D2551" s="85" t="n">
        <v>100</v>
      </c>
      <c r="E2551" s="85" t="n">
        <v>95</v>
      </c>
      <c r="F2551" s="85" t="n">
        <v>242</v>
      </c>
      <c r="G2551" s="85" t="n">
        <v>240</v>
      </c>
      <c r="H2551" s="86" t="n">
        <v>8.1</v>
      </c>
      <c r="I2551" s="85" t="n">
        <v>102</v>
      </c>
      <c r="J2551" s="87" t="n">
        <v>320.15</v>
      </c>
      <c r="K2551" s="88" t="n">
        <v>0</v>
      </c>
      <c r="L2551" s="84" t="n"/>
    </row>
    <row r="2552">
      <c r="A2552" s="83" t="n">
        <v>46281</v>
      </c>
      <c r="B2552" s="84" t="inlineStr">
        <is>
          <t>Warehouse A</t>
        </is>
      </c>
      <c r="C2552" s="84" t="inlineStr">
        <is>
          <t>Early</t>
        </is>
      </c>
      <c r="D2552" s="85" t="n">
        <v>200</v>
      </c>
      <c r="E2552" s="85" t="n">
        <v>190</v>
      </c>
      <c r="F2552" s="85" t="n">
        <v>503</v>
      </c>
      <c r="G2552" s="85" t="n">
        <v>500</v>
      </c>
      <c r="H2552" s="86" t="n">
        <v>16.3</v>
      </c>
      <c r="I2552" s="85" t="n">
        <v>209</v>
      </c>
      <c r="J2552" s="87" t="n">
        <v>643.45</v>
      </c>
      <c r="K2552" s="88" t="n">
        <v>1</v>
      </c>
      <c r="L2552" s="84" t="n"/>
    </row>
    <row r="2553">
      <c r="A2553" s="83" t="n">
        <v>46281</v>
      </c>
      <c r="B2553" s="84" t="inlineStr">
        <is>
          <t>Warehouse B</t>
        </is>
      </c>
      <c r="C2553" s="84" t="inlineStr">
        <is>
          <t>Late</t>
        </is>
      </c>
      <c r="D2553" s="85" t="n">
        <v>146</v>
      </c>
      <c r="E2553" s="85" t="n">
        <v>143</v>
      </c>
      <c r="F2553" s="85" t="n">
        <v>370</v>
      </c>
      <c r="G2553" s="85" t="n">
        <v>367</v>
      </c>
      <c r="H2553" s="86" t="n">
        <v>12.8</v>
      </c>
      <c r="I2553" s="85" t="n">
        <v>157</v>
      </c>
      <c r="J2553" s="87" t="n">
        <v>498.1</v>
      </c>
      <c r="K2553" s="88" t="n">
        <v>0</v>
      </c>
      <c r="L2553" s="84" t="n"/>
    </row>
    <row r="2554">
      <c r="A2554" s="83" t="n">
        <v>46281</v>
      </c>
      <c r="B2554" s="84" t="inlineStr">
        <is>
          <t>Production</t>
        </is>
      </c>
      <c r="C2554" s="84" t="inlineStr">
        <is>
          <t>Night</t>
        </is>
      </c>
      <c r="D2554" s="85" t="n">
        <v>103</v>
      </c>
      <c r="E2554" s="85" t="n">
        <v>99</v>
      </c>
      <c r="F2554" s="85" t="n">
        <v>287</v>
      </c>
      <c r="G2554" s="85" t="n">
        <v>283</v>
      </c>
      <c r="H2554" s="86" t="n">
        <v>8.4</v>
      </c>
      <c r="I2554" s="85" t="n">
        <v>99</v>
      </c>
      <c r="J2554" s="87" t="n">
        <v>331.55</v>
      </c>
      <c r="K2554" s="88" t="n">
        <v>0</v>
      </c>
      <c r="L2554" s="84" t="n"/>
    </row>
    <row r="2555">
      <c r="A2555" s="83" t="n">
        <v>46282</v>
      </c>
      <c r="B2555" s="84" t="inlineStr">
        <is>
          <t>Warehouse A</t>
        </is>
      </c>
      <c r="C2555" s="84" t="inlineStr">
        <is>
          <t>Early</t>
        </is>
      </c>
      <c r="D2555" s="85" t="n">
        <v>210</v>
      </c>
      <c r="E2555" s="85" t="n">
        <v>204</v>
      </c>
      <c r="F2555" s="85" t="n">
        <v>578</v>
      </c>
      <c r="G2555" s="85" t="n">
        <v>575</v>
      </c>
      <c r="H2555" s="86" t="n">
        <v>17.6</v>
      </c>
      <c r="I2555" s="85" t="n">
        <v>209</v>
      </c>
      <c r="J2555" s="87" t="n">
        <v>690.9</v>
      </c>
      <c r="K2555" s="88" t="n">
        <v>0</v>
      </c>
      <c r="L2555" s="84" t="n"/>
    </row>
    <row r="2556">
      <c r="A2556" s="83" t="n">
        <v>46282</v>
      </c>
      <c r="B2556" s="84" t="inlineStr">
        <is>
          <t>Warehouse B</t>
        </is>
      </c>
      <c r="C2556" s="84" t="inlineStr">
        <is>
          <t>Late</t>
        </is>
      </c>
      <c r="D2556" s="85" t="n">
        <v>157</v>
      </c>
      <c r="E2556" s="85" t="n">
        <v>150</v>
      </c>
      <c r="F2556" s="85" t="n">
        <v>395</v>
      </c>
      <c r="G2556" s="85" t="n">
        <v>390</v>
      </c>
      <c r="H2556" s="86" t="n">
        <v>13</v>
      </c>
      <c r="I2556" s="85" t="n">
        <v>157</v>
      </c>
      <c r="J2556" s="87" t="n">
        <v>511.55</v>
      </c>
      <c r="K2556" s="88" t="n">
        <v>0</v>
      </c>
      <c r="L2556" s="84" t="n"/>
    </row>
    <row r="2557">
      <c r="A2557" s="83" t="n">
        <v>46282</v>
      </c>
      <c r="B2557" s="84" t="inlineStr">
        <is>
          <t>Production</t>
        </is>
      </c>
      <c r="C2557" s="84" t="inlineStr">
        <is>
          <t>Night</t>
        </is>
      </c>
      <c r="D2557" s="85" t="n">
        <v>98</v>
      </c>
      <c r="E2557" s="85" t="n">
        <v>97</v>
      </c>
      <c r="F2557" s="85" t="n">
        <v>262</v>
      </c>
      <c r="G2557" s="85" t="n">
        <v>257</v>
      </c>
      <c r="H2557" s="86" t="n">
        <v>8.1</v>
      </c>
      <c r="I2557" s="85" t="n">
        <v>99</v>
      </c>
      <c r="J2557" s="87" t="n">
        <v>318.85</v>
      </c>
      <c r="K2557" s="88" t="n">
        <v>0</v>
      </c>
      <c r="L2557" s="84" t="n"/>
    </row>
    <row r="2558">
      <c r="A2558" s="83" t="n">
        <v>46283</v>
      </c>
      <c r="B2558" s="84" t="inlineStr">
        <is>
          <t>Warehouse A</t>
        </is>
      </c>
      <c r="C2558" s="84" t="inlineStr">
        <is>
          <t>Early</t>
        </is>
      </c>
      <c r="D2558" s="85" t="n">
        <v>204</v>
      </c>
      <c r="E2558" s="85" t="n">
        <v>201</v>
      </c>
      <c r="F2558" s="85" t="n">
        <v>521</v>
      </c>
      <c r="G2558" s="85" t="n">
        <v>515</v>
      </c>
      <c r="H2558" s="86" t="n">
        <v>17.5</v>
      </c>
      <c r="I2558" s="85" t="n">
        <v>218</v>
      </c>
      <c r="J2558" s="87" t="n">
        <v>683.85</v>
      </c>
      <c r="K2558" s="88" t="n">
        <v>0</v>
      </c>
      <c r="L2558" s="84" t="n"/>
    </row>
    <row r="2559">
      <c r="A2559" s="83" t="n">
        <v>46283</v>
      </c>
      <c r="B2559" s="84" t="inlineStr">
        <is>
          <t>Warehouse B</t>
        </is>
      </c>
      <c r="C2559" s="84" t="inlineStr">
        <is>
          <t>Late</t>
        </is>
      </c>
      <c r="D2559" s="85" t="n">
        <v>168</v>
      </c>
      <c r="E2559" s="85" t="n">
        <v>167</v>
      </c>
      <c r="F2559" s="85" t="n">
        <v>422</v>
      </c>
      <c r="G2559" s="85" t="n">
        <v>419</v>
      </c>
      <c r="H2559" s="86" t="n">
        <v>13.3</v>
      </c>
      <c r="I2559" s="85" t="n">
        <v>163</v>
      </c>
      <c r="J2559" s="87" t="n">
        <v>528.15</v>
      </c>
      <c r="K2559" s="88" t="n">
        <v>0</v>
      </c>
      <c r="L2559" s="84" t="n"/>
    </row>
    <row r="2560">
      <c r="A2560" s="83" t="n">
        <v>46283</v>
      </c>
      <c r="B2560" s="84" t="inlineStr">
        <is>
          <t>Production</t>
        </is>
      </c>
      <c r="C2560" s="84" t="inlineStr">
        <is>
          <t>Night</t>
        </is>
      </c>
      <c r="D2560" s="85" t="n">
        <v>94</v>
      </c>
      <c r="E2560" s="85" t="n">
        <v>88</v>
      </c>
      <c r="F2560" s="85" t="n">
        <v>244</v>
      </c>
      <c r="G2560" s="85" t="n">
        <v>240</v>
      </c>
      <c r="H2560" s="86" t="n">
        <v>7.7</v>
      </c>
      <c r="I2560" s="85" t="n">
        <v>103</v>
      </c>
      <c r="J2560" s="87" t="n">
        <v>303.65</v>
      </c>
      <c r="K2560" s="88" t="n">
        <v>0</v>
      </c>
      <c r="L2560" s="84" t="n"/>
    </row>
    <row r="2561">
      <c r="A2561" s="83" t="n">
        <v>46284</v>
      </c>
      <c r="B2561" s="84" t="inlineStr">
        <is>
          <t>Warehouse A</t>
        </is>
      </c>
      <c r="C2561" s="84" t="inlineStr">
        <is>
          <t>Early</t>
        </is>
      </c>
      <c r="D2561" s="85" t="n">
        <v>140</v>
      </c>
      <c r="E2561" s="85" t="n">
        <v>132</v>
      </c>
      <c r="F2561" s="85" t="n">
        <v>364</v>
      </c>
      <c r="G2561" s="85" t="n">
        <v>358</v>
      </c>
      <c r="H2561" s="86" t="n">
        <v>11.2</v>
      </c>
      <c r="I2561" s="85" t="n">
        <v>151</v>
      </c>
      <c r="J2561" s="87" t="n">
        <v>443.8</v>
      </c>
      <c r="K2561" s="88" t="n">
        <v>0</v>
      </c>
      <c r="L2561" s="84" t="n"/>
    </row>
    <row r="2562">
      <c r="A2562" s="83" t="n">
        <v>46284</v>
      </c>
      <c r="B2562" s="84" t="inlineStr">
        <is>
          <t>Warehouse B</t>
        </is>
      </c>
      <c r="C2562" s="84" t="inlineStr">
        <is>
          <t>Late</t>
        </is>
      </c>
      <c r="D2562" s="85" t="n">
        <v>121</v>
      </c>
      <c r="E2562" s="85" t="n">
        <v>116</v>
      </c>
      <c r="F2562" s="85" t="n">
        <v>314</v>
      </c>
      <c r="G2562" s="85" t="n">
        <v>313</v>
      </c>
      <c r="H2562" s="86" t="n">
        <v>9.6</v>
      </c>
      <c r="I2562" s="85" t="n">
        <v>113</v>
      </c>
      <c r="J2562" s="87" t="n">
        <v>381.05</v>
      </c>
      <c r="K2562" s="88" t="n">
        <v>0</v>
      </c>
      <c r="L2562" s="84" t="n"/>
    </row>
    <row r="2563">
      <c r="A2563" s="83" t="n">
        <v>46284</v>
      </c>
      <c r="B2563" s="84" t="inlineStr">
        <is>
          <t>Production</t>
        </is>
      </c>
      <c r="C2563" s="84" t="inlineStr">
        <is>
          <t>Night</t>
        </is>
      </c>
      <c r="D2563" s="85" t="n">
        <v>72</v>
      </c>
      <c r="E2563" s="85" t="n">
        <v>70</v>
      </c>
      <c r="F2563" s="85" t="n">
        <v>191</v>
      </c>
      <c r="G2563" s="85" t="n">
        <v>189</v>
      </c>
      <c r="H2563" s="86" t="n">
        <v>5.8</v>
      </c>
      <c r="I2563" s="85" t="n">
        <v>71</v>
      </c>
      <c r="J2563" s="87" t="n">
        <v>229.5</v>
      </c>
      <c r="K2563" s="88" t="n">
        <v>0</v>
      </c>
      <c r="L2563" s="84" t="n"/>
    </row>
    <row r="2564">
      <c r="A2564" s="83" t="n">
        <v>46286</v>
      </c>
      <c r="B2564" s="84" t="inlineStr">
        <is>
          <t>Warehouse A</t>
        </is>
      </c>
      <c r="C2564" s="84" t="inlineStr">
        <is>
          <t>Early</t>
        </is>
      </c>
      <c r="D2564" s="85" t="n">
        <v>220</v>
      </c>
      <c r="E2564" s="85" t="n">
        <v>211</v>
      </c>
      <c r="F2564" s="85" t="n">
        <v>586</v>
      </c>
      <c r="G2564" s="85" t="n">
        <v>575</v>
      </c>
      <c r="H2564" s="86" t="n">
        <v>17.2</v>
      </c>
      <c r="I2564" s="85" t="n">
        <v>226</v>
      </c>
      <c r="J2564" s="87" t="n">
        <v>684.8</v>
      </c>
      <c r="K2564" s="88" t="n">
        <v>0</v>
      </c>
      <c r="L2564" s="84" t="n"/>
    </row>
    <row r="2565">
      <c r="A2565" s="83" t="n">
        <v>46286</v>
      </c>
      <c r="B2565" s="84" t="inlineStr">
        <is>
          <t>Warehouse B</t>
        </is>
      </c>
      <c r="C2565" s="84" t="inlineStr">
        <is>
          <t>Late</t>
        </is>
      </c>
      <c r="D2565" s="85" t="n">
        <v>166</v>
      </c>
      <c r="E2565" s="85" t="n">
        <v>161</v>
      </c>
      <c r="F2565" s="85" t="n">
        <v>429</v>
      </c>
      <c r="G2565" s="85" t="n">
        <v>423</v>
      </c>
      <c r="H2565" s="86" t="n">
        <v>14.5</v>
      </c>
      <c r="I2565" s="85" t="n">
        <v>170</v>
      </c>
      <c r="J2565" s="87" t="n">
        <v>564.65</v>
      </c>
      <c r="K2565" s="88" t="n">
        <v>0</v>
      </c>
      <c r="L2565" s="84" t="n"/>
    </row>
    <row r="2566">
      <c r="A2566" s="83" t="n">
        <v>46286</v>
      </c>
      <c r="B2566" s="84" t="inlineStr">
        <is>
          <t>Production</t>
        </is>
      </c>
      <c r="C2566" s="84" t="inlineStr">
        <is>
          <t>Night</t>
        </is>
      </c>
      <c r="D2566" s="85" t="n">
        <v>100</v>
      </c>
      <c r="E2566" s="85" t="n">
        <v>98</v>
      </c>
      <c r="F2566" s="85" t="n">
        <v>270</v>
      </c>
      <c r="G2566" s="85" t="n">
        <v>267</v>
      </c>
      <c r="H2566" s="86" t="n">
        <v>7.8</v>
      </c>
      <c r="I2566" s="85" t="n">
        <v>107</v>
      </c>
      <c r="J2566" s="87" t="n">
        <v>310.7</v>
      </c>
      <c r="K2566" s="88" t="n">
        <v>0</v>
      </c>
      <c r="L2566" s="84" t="n"/>
    </row>
    <row r="2567">
      <c r="A2567" s="83" t="n">
        <v>46287</v>
      </c>
      <c r="B2567" s="84" t="inlineStr">
        <is>
          <t>Warehouse A</t>
        </is>
      </c>
      <c r="C2567" s="84" t="inlineStr">
        <is>
          <t>Early</t>
        </is>
      </c>
      <c r="D2567" s="85" t="n">
        <v>202</v>
      </c>
      <c r="E2567" s="85" t="n">
        <v>193</v>
      </c>
      <c r="F2567" s="85" t="n">
        <v>517</v>
      </c>
      <c r="G2567" s="85" t="n">
        <v>512</v>
      </c>
      <c r="H2567" s="86" t="n">
        <v>17.4</v>
      </c>
      <c r="I2567" s="85" t="n">
        <v>216</v>
      </c>
      <c r="J2567" s="87" t="n">
        <v>679.4</v>
      </c>
      <c r="K2567" s="88" t="n">
        <v>0</v>
      </c>
      <c r="L2567" s="84" t="n"/>
    </row>
    <row r="2568">
      <c r="A2568" s="83" t="n">
        <v>46287</v>
      </c>
      <c r="B2568" s="84" t="inlineStr">
        <is>
          <t>Warehouse B</t>
        </is>
      </c>
      <c r="C2568" s="84" t="inlineStr">
        <is>
          <t>Late</t>
        </is>
      </c>
      <c r="D2568" s="85" t="n">
        <v>165</v>
      </c>
      <c r="E2568" s="85" t="n">
        <v>161</v>
      </c>
      <c r="F2568" s="85" t="n">
        <v>459</v>
      </c>
      <c r="G2568" s="85" t="n">
        <v>457</v>
      </c>
      <c r="H2568" s="86" t="n">
        <v>13.2</v>
      </c>
      <c r="I2568" s="85" t="n">
        <v>162</v>
      </c>
      <c r="J2568" s="87" t="n">
        <v>523.05</v>
      </c>
      <c r="K2568" s="88" t="n">
        <v>0</v>
      </c>
      <c r="L2568" s="84" t="n"/>
    </row>
    <row r="2569">
      <c r="A2569" s="83" t="n">
        <v>46287</v>
      </c>
      <c r="B2569" s="84" t="inlineStr">
        <is>
          <t>Production</t>
        </is>
      </c>
      <c r="C2569" s="84" t="inlineStr">
        <is>
          <t>Night</t>
        </is>
      </c>
      <c r="D2569" s="85" t="n">
        <v>109</v>
      </c>
      <c r="E2569" s="85" t="n">
        <v>107</v>
      </c>
      <c r="F2569" s="85" t="n">
        <v>271</v>
      </c>
      <c r="G2569" s="85" t="n">
        <v>266</v>
      </c>
      <c r="H2569" s="86" t="n">
        <v>8.5</v>
      </c>
      <c r="I2569" s="85" t="n">
        <v>102</v>
      </c>
      <c r="J2569" s="87" t="n">
        <v>338.6</v>
      </c>
      <c r="K2569" s="88" t="n">
        <v>0</v>
      </c>
      <c r="L2569" s="84" t="n"/>
    </row>
    <row r="2570">
      <c r="A2570" s="83" t="n">
        <v>46288</v>
      </c>
      <c r="B2570" s="84" t="inlineStr">
        <is>
          <t>Warehouse A</t>
        </is>
      </c>
      <c r="C2570" s="84" t="inlineStr">
        <is>
          <t>Early</t>
        </is>
      </c>
      <c r="D2570" s="85" t="n">
        <v>226</v>
      </c>
      <c r="E2570" s="85" t="n">
        <v>218</v>
      </c>
      <c r="F2570" s="85" t="n">
        <v>579</v>
      </c>
      <c r="G2570" s="85" t="n">
        <v>573</v>
      </c>
      <c r="H2570" s="86" t="n">
        <v>19.2</v>
      </c>
      <c r="I2570" s="85" t="n">
        <v>209</v>
      </c>
      <c r="J2570" s="87" t="n">
        <v>751.7</v>
      </c>
      <c r="K2570" s="88" t="n">
        <v>0</v>
      </c>
      <c r="L2570" s="84" t="n"/>
    </row>
    <row r="2571">
      <c r="A2571" s="83" t="n">
        <v>46288</v>
      </c>
      <c r="B2571" s="84" t="inlineStr">
        <is>
          <t>Warehouse B</t>
        </is>
      </c>
      <c r="C2571" s="84" t="inlineStr">
        <is>
          <t>Late</t>
        </is>
      </c>
      <c r="D2571" s="85" t="n">
        <v>170</v>
      </c>
      <c r="E2571" s="85" t="n">
        <v>167</v>
      </c>
      <c r="F2571" s="85" t="n">
        <v>457</v>
      </c>
      <c r="G2571" s="85" t="n">
        <v>457</v>
      </c>
      <c r="H2571" s="86" t="n">
        <v>13.2</v>
      </c>
      <c r="I2571" s="85" t="n">
        <v>157</v>
      </c>
      <c r="J2571" s="87" t="n">
        <v>526.3</v>
      </c>
      <c r="K2571" s="88" t="n">
        <v>0</v>
      </c>
      <c r="L2571" s="84" t="n"/>
    </row>
    <row r="2572">
      <c r="A2572" s="83" t="n">
        <v>46288</v>
      </c>
      <c r="B2572" s="84" t="inlineStr">
        <is>
          <t>Production</t>
        </is>
      </c>
      <c r="C2572" s="84" t="inlineStr">
        <is>
          <t>Night</t>
        </is>
      </c>
      <c r="D2572" s="85" t="n">
        <v>108</v>
      </c>
      <c r="E2572" s="85" t="n">
        <v>101</v>
      </c>
      <c r="F2572" s="85" t="n">
        <v>267</v>
      </c>
      <c r="G2572" s="85" t="n">
        <v>267</v>
      </c>
      <c r="H2572" s="86" t="n">
        <v>8.4</v>
      </c>
      <c r="I2572" s="85" t="n">
        <v>99</v>
      </c>
      <c r="J2572" s="87" t="n">
        <v>334.8</v>
      </c>
      <c r="K2572" s="88" t="n">
        <v>0</v>
      </c>
      <c r="L2572" s="84" t="n"/>
    </row>
    <row r="2573">
      <c r="A2573" s="83" t="n">
        <v>46289</v>
      </c>
      <c r="B2573" s="84" t="inlineStr">
        <is>
          <t>Warehouse A</t>
        </is>
      </c>
      <c r="C2573" s="84" t="inlineStr">
        <is>
          <t>Early</t>
        </is>
      </c>
      <c r="D2573" s="85" t="n">
        <v>218</v>
      </c>
      <c r="E2573" s="85" t="n">
        <v>209</v>
      </c>
      <c r="F2573" s="85" t="n">
        <v>583</v>
      </c>
      <c r="G2573" s="85" t="n">
        <v>581</v>
      </c>
      <c r="H2573" s="86" t="n">
        <v>18.9</v>
      </c>
      <c r="I2573" s="85" t="n">
        <v>209</v>
      </c>
      <c r="J2573" s="87" t="n">
        <v>737.05</v>
      </c>
      <c r="K2573" s="88" t="n">
        <v>0</v>
      </c>
      <c r="L2573" s="84" t="n"/>
    </row>
    <row r="2574">
      <c r="A2574" s="83" t="n">
        <v>46289</v>
      </c>
      <c r="B2574" s="84" t="inlineStr">
        <is>
          <t>Warehouse B</t>
        </is>
      </c>
      <c r="C2574" s="84" t="inlineStr">
        <is>
          <t>Late</t>
        </is>
      </c>
      <c r="D2574" s="85" t="n">
        <v>171</v>
      </c>
      <c r="E2574" s="85" t="n">
        <v>170</v>
      </c>
      <c r="F2574" s="85" t="n">
        <v>436</v>
      </c>
      <c r="G2574" s="85" t="n">
        <v>434</v>
      </c>
      <c r="H2574" s="86" t="n">
        <v>15</v>
      </c>
      <c r="I2574" s="85" t="n">
        <v>157</v>
      </c>
      <c r="J2574" s="87" t="n">
        <v>583.65</v>
      </c>
      <c r="K2574" s="88" t="n">
        <v>0</v>
      </c>
      <c r="L2574" s="84" t="n"/>
    </row>
    <row r="2575">
      <c r="A2575" s="83" t="n">
        <v>46289</v>
      </c>
      <c r="B2575" s="84" t="inlineStr">
        <is>
          <t>Production</t>
        </is>
      </c>
      <c r="C2575" s="84" t="inlineStr">
        <is>
          <t>Night</t>
        </is>
      </c>
      <c r="D2575" s="85" t="n">
        <v>99</v>
      </c>
      <c r="E2575" s="85" t="n">
        <v>99</v>
      </c>
      <c r="F2575" s="85" t="n">
        <v>260</v>
      </c>
      <c r="G2575" s="85" t="n">
        <v>257</v>
      </c>
      <c r="H2575" s="86" t="n">
        <v>8.699999999999999</v>
      </c>
      <c r="I2575" s="85" t="n">
        <v>99</v>
      </c>
      <c r="J2575" s="87" t="n">
        <v>338.4</v>
      </c>
      <c r="K2575" s="88" t="n">
        <v>0</v>
      </c>
      <c r="L2575" s="84" t="n"/>
    </row>
    <row r="2576">
      <c r="A2576" s="83" t="n">
        <v>46290</v>
      </c>
      <c r="B2576" s="84" t="inlineStr">
        <is>
          <t>Warehouse A</t>
        </is>
      </c>
      <c r="C2576" s="84" t="inlineStr">
        <is>
          <t>Early</t>
        </is>
      </c>
      <c r="D2576" s="85" t="n">
        <v>217</v>
      </c>
      <c r="E2576" s="85" t="n">
        <v>208</v>
      </c>
      <c r="F2576" s="85" t="n">
        <v>540</v>
      </c>
      <c r="G2576" s="85" t="n">
        <v>531</v>
      </c>
      <c r="H2576" s="86" t="n">
        <v>18.6</v>
      </c>
      <c r="I2576" s="85" t="n">
        <v>218</v>
      </c>
      <c r="J2576" s="87" t="n">
        <v>726.95</v>
      </c>
      <c r="K2576" s="88" t="n">
        <v>0</v>
      </c>
      <c r="L2576" s="84" t="n"/>
    </row>
    <row r="2577">
      <c r="A2577" s="83" t="n">
        <v>46290</v>
      </c>
      <c r="B2577" s="84" t="inlineStr">
        <is>
          <t>Warehouse B</t>
        </is>
      </c>
      <c r="C2577" s="84" t="inlineStr">
        <is>
          <t>Late</t>
        </is>
      </c>
      <c r="D2577" s="85" t="n">
        <v>151</v>
      </c>
      <c r="E2577" s="85" t="n">
        <v>145</v>
      </c>
      <c r="F2577" s="85" t="n">
        <v>397</v>
      </c>
      <c r="G2577" s="85" t="n">
        <v>391</v>
      </c>
      <c r="H2577" s="86" t="n">
        <v>11.7</v>
      </c>
      <c r="I2577" s="85" t="n">
        <v>163</v>
      </c>
      <c r="J2577" s="87" t="n">
        <v>466.7</v>
      </c>
      <c r="K2577" s="88" t="n">
        <v>0</v>
      </c>
      <c r="L2577" s="84" t="n"/>
    </row>
    <row r="2578">
      <c r="A2578" s="83" t="n">
        <v>46290</v>
      </c>
      <c r="B2578" s="84" t="inlineStr">
        <is>
          <t>Production</t>
        </is>
      </c>
      <c r="C2578" s="84" t="inlineStr">
        <is>
          <t>Night</t>
        </is>
      </c>
      <c r="D2578" s="85" t="n">
        <v>103</v>
      </c>
      <c r="E2578" s="85" t="n">
        <v>100</v>
      </c>
      <c r="F2578" s="85" t="n">
        <v>269</v>
      </c>
      <c r="G2578" s="85" t="n">
        <v>267</v>
      </c>
      <c r="H2578" s="86" t="n">
        <v>8.199999999999999</v>
      </c>
      <c r="I2578" s="85" t="n">
        <v>103</v>
      </c>
      <c r="J2578" s="87" t="n">
        <v>325.25</v>
      </c>
      <c r="K2578" s="88" t="n">
        <v>0</v>
      </c>
      <c r="L2578" s="84" t="n"/>
    </row>
    <row r="2579">
      <c r="A2579" s="83" t="n">
        <v>46291</v>
      </c>
      <c r="B2579" s="84" t="inlineStr">
        <is>
          <t>Warehouse A</t>
        </is>
      </c>
      <c r="C2579" s="84" t="inlineStr">
        <is>
          <t>Early</t>
        </is>
      </c>
      <c r="D2579" s="85" t="n">
        <v>144</v>
      </c>
      <c r="E2579" s="85" t="n">
        <v>143</v>
      </c>
      <c r="F2579" s="85" t="n">
        <v>358</v>
      </c>
      <c r="G2579" s="85" t="n">
        <v>356</v>
      </c>
      <c r="H2579" s="86" t="n">
        <v>12.1</v>
      </c>
      <c r="I2579" s="85" t="n">
        <v>151</v>
      </c>
      <c r="J2579" s="87" t="n">
        <v>474.75</v>
      </c>
      <c r="K2579" s="88" t="n">
        <v>0</v>
      </c>
      <c r="L2579" s="84" t="n"/>
    </row>
    <row r="2580">
      <c r="A2580" s="83" t="n">
        <v>46291</v>
      </c>
      <c r="B2580" s="84" t="inlineStr">
        <is>
          <t>Warehouse B</t>
        </is>
      </c>
      <c r="C2580" s="84" t="inlineStr">
        <is>
          <t>Late</t>
        </is>
      </c>
      <c r="D2580" s="85" t="n">
        <v>112</v>
      </c>
      <c r="E2580" s="85" t="n">
        <v>108</v>
      </c>
      <c r="F2580" s="85" t="n">
        <v>274</v>
      </c>
      <c r="G2580" s="85" t="n">
        <v>273</v>
      </c>
      <c r="H2580" s="86" t="n">
        <v>8.9</v>
      </c>
      <c r="I2580" s="85" t="n">
        <v>113</v>
      </c>
      <c r="J2580" s="87" t="n">
        <v>353.15</v>
      </c>
      <c r="K2580" s="88" t="n">
        <v>0</v>
      </c>
      <c r="L2580" s="84" t="n"/>
    </row>
    <row r="2581">
      <c r="A2581" s="83" t="n">
        <v>46291</v>
      </c>
      <c r="B2581" s="84" t="inlineStr">
        <is>
          <t>Production</t>
        </is>
      </c>
      <c r="C2581" s="84" t="inlineStr">
        <is>
          <t>Night</t>
        </is>
      </c>
      <c r="D2581" s="85" t="n">
        <v>77</v>
      </c>
      <c r="E2581" s="85" t="n">
        <v>76</v>
      </c>
      <c r="F2581" s="85" t="n">
        <v>211</v>
      </c>
      <c r="G2581" s="85" t="n">
        <v>208</v>
      </c>
      <c r="H2581" s="86" t="n">
        <v>6.3</v>
      </c>
      <c r="I2581" s="85" t="n">
        <v>71</v>
      </c>
      <c r="J2581" s="87" t="n">
        <v>248.5</v>
      </c>
      <c r="K2581" s="88" t="n">
        <v>0</v>
      </c>
      <c r="L2581" s="84" t="n"/>
    </row>
    <row r="2582">
      <c r="A2582" s="83" t="n">
        <v>46293</v>
      </c>
      <c r="B2582" s="84" t="inlineStr">
        <is>
          <t>Warehouse A</t>
        </is>
      </c>
      <c r="C2582" s="84" t="inlineStr">
        <is>
          <t>Early</t>
        </is>
      </c>
      <c r="D2582" s="85" t="n">
        <v>223</v>
      </c>
      <c r="E2582" s="85" t="n">
        <v>218</v>
      </c>
      <c r="F2582" s="85" t="n">
        <v>621</v>
      </c>
      <c r="G2582" s="85" t="n">
        <v>615</v>
      </c>
      <c r="H2582" s="86" t="n">
        <v>18.9</v>
      </c>
      <c r="I2582" s="85" t="n">
        <v>226</v>
      </c>
      <c r="J2582" s="87" t="n">
        <v>740.3</v>
      </c>
      <c r="K2582" s="88" t="n">
        <v>0</v>
      </c>
      <c r="L2582" s="84" t="n"/>
    </row>
    <row r="2583">
      <c r="A2583" s="83" t="n">
        <v>46293</v>
      </c>
      <c r="B2583" s="84" t="inlineStr">
        <is>
          <t>Warehouse B</t>
        </is>
      </c>
      <c r="C2583" s="84" t="inlineStr">
        <is>
          <t>Late</t>
        </is>
      </c>
      <c r="D2583" s="85" t="n">
        <v>176</v>
      </c>
      <c r="E2583" s="85" t="n">
        <v>170</v>
      </c>
      <c r="F2583" s="85" t="n">
        <v>489</v>
      </c>
      <c r="G2583" s="85" t="n">
        <v>484</v>
      </c>
      <c r="H2583" s="86" t="n">
        <v>13.9</v>
      </c>
      <c r="I2583" s="85" t="n">
        <v>170</v>
      </c>
      <c r="J2583" s="87" t="n">
        <v>552.25</v>
      </c>
      <c r="K2583" s="88" t="n">
        <v>1</v>
      </c>
      <c r="L2583" s="84" t="n"/>
    </row>
    <row r="2584">
      <c r="A2584" s="83" t="n">
        <v>46293</v>
      </c>
      <c r="B2584" s="84" t="inlineStr">
        <is>
          <t>Production</t>
        </is>
      </c>
      <c r="C2584" s="84" t="inlineStr">
        <is>
          <t>Night</t>
        </is>
      </c>
      <c r="D2584" s="85" t="n">
        <v>104</v>
      </c>
      <c r="E2584" s="85" t="n">
        <v>99</v>
      </c>
      <c r="F2584" s="85" t="n">
        <v>289</v>
      </c>
      <c r="G2584" s="85" t="n">
        <v>287</v>
      </c>
      <c r="H2584" s="86" t="n">
        <v>9</v>
      </c>
      <c r="I2584" s="85" t="n">
        <v>107</v>
      </c>
      <c r="J2584" s="87" t="n">
        <v>351.1</v>
      </c>
      <c r="K2584" s="88" t="n">
        <v>0</v>
      </c>
      <c r="L2584" s="84" t="n"/>
    </row>
    <row r="2585">
      <c r="A2585" s="83" t="n">
        <v>46294</v>
      </c>
      <c r="B2585" s="84" t="inlineStr">
        <is>
          <t>Warehouse A</t>
        </is>
      </c>
      <c r="C2585" s="84" t="inlineStr">
        <is>
          <t>Early</t>
        </is>
      </c>
      <c r="D2585" s="85" t="n">
        <v>215</v>
      </c>
      <c r="E2585" s="85" t="n">
        <v>214</v>
      </c>
      <c r="F2585" s="85" t="n">
        <v>527</v>
      </c>
      <c r="G2585" s="85" t="n">
        <v>524</v>
      </c>
      <c r="H2585" s="86" t="n">
        <v>17.7</v>
      </c>
      <c r="I2585" s="85" t="n">
        <v>216</v>
      </c>
      <c r="J2585" s="87" t="n">
        <v>697.3</v>
      </c>
      <c r="K2585" s="88" t="n">
        <v>0</v>
      </c>
      <c r="L2585" s="84" t="n"/>
    </row>
    <row r="2586">
      <c r="A2586" s="83" t="n">
        <v>46294</v>
      </c>
      <c r="B2586" s="84" t="inlineStr">
        <is>
          <t>Warehouse B</t>
        </is>
      </c>
      <c r="C2586" s="84" t="inlineStr">
        <is>
          <t>Late</t>
        </is>
      </c>
      <c r="D2586" s="85" t="n">
        <v>150</v>
      </c>
      <c r="E2586" s="85" t="n">
        <v>148</v>
      </c>
      <c r="F2586" s="85" t="n">
        <v>411</v>
      </c>
      <c r="G2586" s="85" t="n">
        <v>405</v>
      </c>
      <c r="H2586" s="86" t="n">
        <v>12.6</v>
      </c>
      <c r="I2586" s="85" t="n">
        <v>162</v>
      </c>
      <c r="J2586" s="87" t="n">
        <v>494.4</v>
      </c>
      <c r="K2586" s="88" t="n">
        <v>0</v>
      </c>
      <c r="L2586" s="84" t="n"/>
    </row>
    <row r="2587">
      <c r="A2587" s="83" t="n">
        <v>46294</v>
      </c>
      <c r="B2587" s="84" t="inlineStr">
        <is>
          <t>Production</t>
        </is>
      </c>
      <c r="C2587" s="84" t="inlineStr">
        <is>
          <t>Night</t>
        </is>
      </c>
      <c r="D2587" s="85" t="n">
        <v>95</v>
      </c>
      <c r="E2587" s="85" t="n">
        <v>91</v>
      </c>
      <c r="F2587" s="85" t="n">
        <v>259</v>
      </c>
      <c r="G2587" s="85" t="n">
        <v>259</v>
      </c>
      <c r="H2587" s="86" t="n">
        <v>7.9</v>
      </c>
      <c r="I2587" s="85" t="n">
        <v>102</v>
      </c>
      <c r="J2587" s="87" t="n">
        <v>310.6</v>
      </c>
      <c r="K2587" s="88" t="n">
        <v>0</v>
      </c>
      <c r="L2587" s="84" t="n"/>
    </row>
    <row r="2588">
      <c r="A2588" s="83" t="n">
        <v>46295</v>
      </c>
      <c r="B2588" s="84" t="inlineStr">
        <is>
          <t>Warehouse A</t>
        </is>
      </c>
      <c r="C2588" s="84" t="inlineStr">
        <is>
          <t>Early</t>
        </is>
      </c>
      <c r="D2588" s="85" t="n">
        <v>202</v>
      </c>
      <c r="E2588" s="85" t="n">
        <v>197</v>
      </c>
      <c r="F2588" s="85" t="n">
        <v>549</v>
      </c>
      <c r="G2588" s="85" t="n">
        <v>541</v>
      </c>
      <c r="H2588" s="86" t="n">
        <v>16.7</v>
      </c>
      <c r="I2588" s="85" t="n">
        <v>210</v>
      </c>
      <c r="J2588" s="87" t="n">
        <v>657.35</v>
      </c>
      <c r="K2588" s="88" t="n">
        <v>0</v>
      </c>
      <c r="L2588" s="84" t="n"/>
    </row>
    <row r="2589">
      <c r="A2589" s="83" t="n">
        <v>46295</v>
      </c>
      <c r="B2589" s="84" t="inlineStr">
        <is>
          <t>Warehouse B</t>
        </is>
      </c>
      <c r="C2589" s="84" t="inlineStr">
        <is>
          <t>Late</t>
        </is>
      </c>
      <c r="D2589" s="85" t="n">
        <v>151</v>
      </c>
      <c r="E2589" s="85" t="n">
        <v>148</v>
      </c>
      <c r="F2589" s="85" t="n">
        <v>383</v>
      </c>
      <c r="G2589" s="85" t="n">
        <v>382</v>
      </c>
      <c r="H2589" s="86" t="n">
        <v>12.7</v>
      </c>
      <c r="I2589" s="85" t="n">
        <v>157</v>
      </c>
      <c r="J2589" s="87" t="n">
        <v>498.2</v>
      </c>
      <c r="K2589" s="88" t="n">
        <v>0</v>
      </c>
      <c r="L2589" s="84" t="n"/>
    </row>
    <row r="2590">
      <c r="A2590" s="83" t="n">
        <v>46295</v>
      </c>
      <c r="B2590" s="84" t="inlineStr">
        <is>
          <t>Production</t>
        </is>
      </c>
      <c r="C2590" s="84" t="inlineStr">
        <is>
          <t>Night</t>
        </is>
      </c>
      <c r="D2590" s="85" t="n">
        <v>102</v>
      </c>
      <c r="E2590" s="85" t="n">
        <v>98</v>
      </c>
      <c r="F2590" s="85" t="n">
        <v>269</v>
      </c>
      <c r="G2590" s="85" t="n">
        <v>266</v>
      </c>
      <c r="H2590" s="86" t="n">
        <v>7.9</v>
      </c>
      <c r="I2590" s="85" t="n">
        <v>99</v>
      </c>
      <c r="J2590" s="87" t="n">
        <v>315.15</v>
      </c>
      <c r="K2590" s="88" t="n">
        <v>0</v>
      </c>
      <c r="L2590" s="84" t="n"/>
    </row>
    <row r="2591">
      <c r="A2591" s="83" t="n">
        <v>46296</v>
      </c>
      <c r="B2591" s="84" t="inlineStr">
        <is>
          <t>Warehouse A</t>
        </is>
      </c>
      <c r="C2591" s="84" t="inlineStr">
        <is>
          <t>Early</t>
        </is>
      </c>
      <c r="D2591" s="85" t="n">
        <v>212</v>
      </c>
      <c r="E2591" s="85" t="n">
        <v>205</v>
      </c>
      <c r="F2591" s="85" t="n">
        <v>524</v>
      </c>
      <c r="G2591" s="85" t="n">
        <v>516</v>
      </c>
      <c r="H2591" s="86" t="n">
        <v>18.3</v>
      </c>
      <c r="I2591" s="85" t="n">
        <v>220</v>
      </c>
      <c r="J2591" s="87" t="n">
        <v>714.25</v>
      </c>
      <c r="K2591" s="88" t="n">
        <v>0</v>
      </c>
      <c r="L2591" s="84" t="n"/>
    </row>
    <row r="2592">
      <c r="A2592" s="83" t="n">
        <v>46296</v>
      </c>
      <c r="B2592" s="84" t="inlineStr">
        <is>
          <t>Warehouse B</t>
        </is>
      </c>
      <c r="C2592" s="84" t="inlineStr">
        <is>
          <t>Late</t>
        </is>
      </c>
      <c r="D2592" s="85" t="n">
        <v>179</v>
      </c>
      <c r="E2592" s="85" t="n">
        <v>178</v>
      </c>
      <c r="F2592" s="85" t="n">
        <v>460</v>
      </c>
      <c r="G2592" s="85" t="n">
        <v>455</v>
      </c>
      <c r="H2592" s="86" t="n">
        <v>15</v>
      </c>
      <c r="I2592" s="85" t="n">
        <v>165</v>
      </c>
      <c r="J2592" s="87" t="n">
        <v>588.85</v>
      </c>
      <c r="K2592" s="88" t="n">
        <v>0</v>
      </c>
      <c r="L2592" s="84" t="n"/>
    </row>
    <row r="2593">
      <c r="A2593" s="83" t="n">
        <v>46296</v>
      </c>
      <c r="B2593" s="84" t="inlineStr">
        <is>
          <t>Production</t>
        </is>
      </c>
      <c r="C2593" s="84" t="inlineStr">
        <is>
          <t>Night</t>
        </is>
      </c>
      <c r="D2593" s="85" t="n">
        <v>111</v>
      </c>
      <c r="E2593" s="85" t="n">
        <v>108</v>
      </c>
      <c r="F2593" s="85" t="n">
        <v>302</v>
      </c>
      <c r="G2593" s="85" t="n">
        <v>299</v>
      </c>
      <c r="H2593" s="86" t="n">
        <v>9.300000000000001</v>
      </c>
      <c r="I2593" s="85" t="n">
        <v>104</v>
      </c>
      <c r="J2593" s="87" t="n">
        <v>365.1</v>
      </c>
      <c r="K2593" s="88" t="n">
        <v>0</v>
      </c>
      <c r="L2593" s="84" t="n"/>
    </row>
    <row r="2594">
      <c r="A2594" s="83" t="n">
        <v>46297</v>
      </c>
      <c r="B2594" s="84" t="inlineStr">
        <is>
          <t>Warehouse A</t>
        </is>
      </c>
      <c r="C2594" s="84" t="inlineStr">
        <is>
          <t>Early</t>
        </is>
      </c>
      <c r="D2594" s="85" t="n">
        <v>236</v>
      </c>
      <c r="E2594" s="85" t="n">
        <v>231</v>
      </c>
      <c r="F2594" s="85" t="n">
        <v>579</v>
      </c>
      <c r="G2594" s="85" t="n">
        <v>578</v>
      </c>
      <c r="H2594" s="86" t="n">
        <v>18.4</v>
      </c>
      <c r="I2594" s="85" t="n">
        <v>229</v>
      </c>
      <c r="J2594" s="87" t="n">
        <v>733</v>
      </c>
      <c r="K2594" s="88" t="n">
        <v>0</v>
      </c>
      <c r="L2594" s="84" t="n"/>
    </row>
    <row r="2595">
      <c r="A2595" s="83" t="n">
        <v>46297</v>
      </c>
      <c r="B2595" s="84" t="inlineStr">
        <is>
          <t>Warehouse B</t>
        </is>
      </c>
      <c r="C2595" s="84" t="inlineStr">
        <is>
          <t>Late</t>
        </is>
      </c>
      <c r="D2595" s="85" t="n">
        <v>183</v>
      </c>
      <c r="E2595" s="85" t="n">
        <v>180</v>
      </c>
      <c r="F2595" s="85" t="n">
        <v>444</v>
      </c>
      <c r="G2595" s="85" t="n">
        <v>436</v>
      </c>
      <c r="H2595" s="86" t="n">
        <v>16.1</v>
      </c>
      <c r="I2595" s="85" t="n">
        <v>172</v>
      </c>
      <c r="J2595" s="87" t="n">
        <v>626.1</v>
      </c>
      <c r="K2595" s="88" t="n">
        <v>0</v>
      </c>
      <c r="L2595" s="84" t="n"/>
    </row>
    <row r="2596">
      <c r="A2596" s="83" t="n">
        <v>46297</v>
      </c>
      <c r="B2596" s="84" t="inlineStr">
        <is>
          <t>Production</t>
        </is>
      </c>
      <c r="C2596" s="84" t="inlineStr">
        <is>
          <t>Night</t>
        </is>
      </c>
      <c r="D2596" s="85" t="n">
        <v>98</v>
      </c>
      <c r="E2596" s="85" t="n">
        <v>96</v>
      </c>
      <c r="F2596" s="85" t="n">
        <v>257</v>
      </c>
      <c r="G2596" s="85" t="n">
        <v>257</v>
      </c>
      <c r="H2596" s="86" t="n">
        <v>8.4</v>
      </c>
      <c r="I2596" s="85" t="n">
        <v>108</v>
      </c>
      <c r="J2596" s="87" t="n">
        <v>328.3</v>
      </c>
      <c r="K2596" s="88" t="n">
        <v>0</v>
      </c>
      <c r="L2596" s="84" t="n"/>
    </row>
    <row r="2597">
      <c r="A2597" s="83" t="n">
        <v>46298</v>
      </c>
      <c r="B2597" s="84" t="inlineStr">
        <is>
          <t>Warehouse A</t>
        </is>
      </c>
      <c r="C2597" s="84" t="inlineStr">
        <is>
          <t>Early</t>
        </is>
      </c>
      <c r="D2597" s="85" t="n">
        <v>152</v>
      </c>
      <c r="E2597" s="85" t="n">
        <v>150</v>
      </c>
      <c r="F2597" s="85" t="n">
        <v>388</v>
      </c>
      <c r="G2597" s="85" t="n">
        <v>383</v>
      </c>
      <c r="H2597" s="86" t="n">
        <v>12.3</v>
      </c>
      <c r="I2597" s="85" t="n">
        <v>159</v>
      </c>
      <c r="J2597" s="87" t="n">
        <v>486.25</v>
      </c>
      <c r="K2597" s="88" t="n">
        <v>0</v>
      </c>
      <c r="L2597" s="84" t="n"/>
    </row>
    <row r="2598">
      <c r="A2598" s="83" t="n">
        <v>46298</v>
      </c>
      <c r="B2598" s="84" t="inlineStr">
        <is>
          <t>Warehouse B</t>
        </is>
      </c>
      <c r="C2598" s="84" t="inlineStr">
        <is>
          <t>Late</t>
        </is>
      </c>
      <c r="D2598" s="85" t="n">
        <v>119</v>
      </c>
      <c r="E2598" s="85" t="n">
        <v>112</v>
      </c>
      <c r="F2598" s="85" t="n">
        <v>333</v>
      </c>
      <c r="G2598" s="85" t="n">
        <v>330</v>
      </c>
      <c r="H2598" s="86" t="n">
        <v>10.1</v>
      </c>
      <c r="I2598" s="85" t="n">
        <v>119</v>
      </c>
      <c r="J2598" s="87" t="n">
        <v>395.5</v>
      </c>
      <c r="K2598" s="88" t="n">
        <v>0</v>
      </c>
      <c r="L2598" s="84" t="n"/>
    </row>
    <row r="2599">
      <c r="A2599" s="83" t="n">
        <v>46298</v>
      </c>
      <c r="B2599" s="84" t="inlineStr">
        <is>
          <t>Production</t>
        </is>
      </c>
      <c r="C2599" s="84" t="inlineStr">
        <is>
          <t>Night</t>
        </is>
      </c>
      <c r="D2599" s="85" t="n">
        <v>77</v>
      </c>
      <c r="E2599" s="85" t="n">
        <v>72</v>
      </c>
      <c r="F2599" s="85" t="n">
        <v>205</v>
      </c>
      <c r="G2599" s="85" t="n">
        <v>204</v>
      </c>
      <c r="H2599" s="86" t="n">
        <v>6.6</v>
      </c>
      <c r="I2599" s="85" t="n">
        <v>75</v>
      </c>
      <c r="J2599" s="87" t="n">
        <v>257.95</v>
      </c>
      <c r="K2599" s="88" t="n">
        <v>1</v>
      </c>
      <c r="L2599" s="84" t="n"/>
    </row>
    <row r="2600">
      <c r="A2600" s="83" t="n">
        <v>46300</v>
      </c>
      <c r="B2600" s="84" t="inlineStr">
        <is>
          <t>Warehouse A</t>
        </is>
      </c>
      <c r="C2600" s="84" t="inlineStr">
        <is>
          <t>Early</t>
        </is>
      </c>
      <c r="D2600" s="85" t="n">
        <v>232</v>
      </c>
      <c r="E2600" s="85" t="n">
        <v>219</v>
      </c>
      <c r="F2600" s="85" t="n">
        <v>572</v>
      </c>
      <c r="G2600" s="85" t="n">
        <v>567</v>
      </c>
      <c r="H2600" s="86" t="n">
        <v>19.4</v>
      </c>
      <c r="I2600" s="85" t="n">
        <v>238</v>
      </c>
      <c r="J2600" s="87" t="n">
        <v>761.9</v>
      </c>
      <c r="K2600" s="88" t="n">
        <v>0</v>
      </c>
      <c r="L2600" s="84" t="n"/>
    </row>
    <row r="2601">
      <c r="A2601" s="83" t="n">
        <v>46300</v>
      </c>
      <c r="B2601" s="84" t="inlineStr">
        <is>
          <t>Warehouse B</t>
        </is>
      </c>
      <c r="C2601" s="84" t="inlineStr">
        <is>
          <t>Late</t>
        </is>
      </c>
      <c r="D2601" s="85" t="n">
        <v>195</v>
      </c>
      <c r="E2601" s="85" t="n">
        <v>183</v>
      </c>
      <c r="F2601" s="85" t="n">
        <v>481</v>
      </c>
      <c r="G2601" s="85" t="n">
        <v>476</v>
      </c>
      <c r="H2601" s="86" t="n">
        <v>15.9</v>
      </c>
      <c r="I2601" s="85" t="n">
        <v>178</v>
      </c>
      <c r="J2601" s="87" t="n">
        <v>627.6</v>
      </c>
      <c r="K2601" s="88" t="n">
        <v>0</v>
      </c>
      <c r="L2601" s="84" t="n"/>
    </row>
    <row r="2602">
      <c r="A2602" s="83" t="n">
        <v>46300</v>
      </c>
      <c r="B2602" s="84" t="inlineStr">
        <is>
          <t>Production</t>
        </is>
      </c>
      <c r="C2602" s="84" t="inlineStr">
        <is>
          <t>Night</t>
        </is>
      </c>
      <c r="D2602" s="85" t="n">
        <v>118</v>
      </c>
      <c r="E2602" s="85" t="n">
        <v>115</v>
      </c>
      <c r="F2602" s="85" t="n">
        <v>293</v>
      </c>
      <c r="G2602" s="85" t="n">
        <v>291</v>
      </c>
      <c r="H2602" s="86" t="n">
        <v>10.2</v>
      </c>
      <c r="I2602" s="85" t="n">
        <v>112</v>
      </c>
      <c r="J2602" s="87" t="n">
        <v>398</v>
      </c>
      <c r="K2602" s="88" t="n">
        <v>0</v>
      </c>
      <c r="L2602" s="84" t="n"/>
    </row>
    <row r="2603">
      <c r="A2603" s="83" t="n">
        <v>46301</v>
      </c>
      <c r="B2603" s="84" t="inlineStr">
        <is>
          <t>Warehouse A</t>
        </is>
      </c>
      <c r="C2603" s="84" t="inlineStr">
        <is>
          <t>Early</t>
        </is>
      </c>
      <c r="D2603" s="85" t="n">
        <v>205</v>
      </c>
      <c r="E2603" s="85" t="n">
        <v>199</v>
      </c>
      <c r="F2603" s="85" t="n">
        <v>523</v>
      </c>
      <c r="G2603" s="85" t="n">
        <v>520</v>
      </c>
      <c r="H2603" s="86" t="n">
        <v>18</v>
      </c>
      <c r="I2603" s="85" t="n">
        <v>227</v>
      </c>
      <c r="J2603" s="87" t="n">
        <v>700.25</v>
      </c>
      <c r="K2603" s="88" t="n">
        <v>0</v>
      </c>
      <c r="L2603" s="84" t="n"/>
    </row>
    <row r="2604">
      <c r="A2604" s="83" t="n">
        <v>46301</v>
      </c>
      <c r="B2604" s="84" t="inlineStr">
        <is>
          <t>Warehouse B</t>
        </is>
      </c>
      <c r="C2604" s="84" t="inlineStr">
        <is>
          <t>Late</t>
        </is>
      </c>
      <c r="D2604" s="85" t="n">
        <v>162</v>
      </c>
      <c r="E2604" s="85" t="n">
        <v>158</v>
      </c>
      <c r="F2604" s="85" t="n">
        <v>435</v>
      </c>
      <c r="G2604" s="85" t="n">
        <v>433</v>
      </c>
      <c r="H2604" s="86" t="n">
        <v>13.4</v>
      </c>
      <c r="I2604" s="85" t="n">
        <v>170</v>
      </c>
      <c r="J2604" s="87" t="n">
        <v>527.4</v>
      </c>
      <c r="K2604" s="88" t="n">
        <v>1</v>
      </c>
      <c r="L2604" s="84" t="n"/>
    </row>
    <row r="2605">
      <c r="A2605" s="83" t="n">
        <v>46301</v>
      </c>
      <c r="B2605" s="84" t="inlineStr">
        <is>
          <t>Production</t>
        </is>
      </c>
      <c r="C2605" s="84" t="inlineStr">
        <is>
          <t>Night</t>
        </is>
      </c>
      <c r="D2605" s="85" t="n">
        <v>100</v>
      </c>
      <c r="E2605" s="85" t="n">
        <v>95</v>
      </c>
      <c r="F2605" s="85" t="n">
        <v>243</v>
      </c>
      <c r="G2605" s="85" t="n">
        <v>241</v>
      </c>
      <c r="H2605" s="86" t="n">
        <v>8.300000000000001</v>
      </c>
      <c r="I2605" s="85" t="n">
        <v>107</v>
      </c>
      <c r="J2605" s="87" t="n">
        <v>326.45</v>
      </c>
      <c r="K2605" s="88" t="n">
        <v>0</v>
      </c>
      <c r="L2605" s="84" t="n"/>
    </row>
    <row r="2606">
      <c r="A2606" s="83" t="n">
        <v>46302</v>
      </c>
      <c r="B2606" s="84" t="inlineStr">
        <is>
          <t>Warehouse A</t>
        </is>
      </c>
      <c r="C2606" s="84" t="inlineStr">
        <is>
          <t>Early</t>
        </is>
      </c>
      <c r="D2606" s="85" t="n">
        <v>238</v>
      </c>
      <c r="E2606" s="85" t="n">
        <v>228</v>
      </c>
      <c r="F2606" s="85" t="n">
        <v>642</v>
      </c>
      <c r="G2606" s="85" t="n">
        <v>637</v>
      </c>
      <c r="H2606" s="86" t="n">
        <v>19.9</v>
      </c>
      <c r="I2606" s="85" t="n">
        <v>220</v>
      </c>
      <c r="J2606" s="87" t="n">
        <v>781.55</v>
      </c>
      <c r="K2606" s="88" t="n">
        <v>0</v>
      </c>
      <c r="L2606" s="84" t="n"/>
    </row>
    <row r="2607">
      <c r="A2607" s="83" t="n">
        <v>46302</v>
      </c>
      <c r="B2607" s="84" t="inlineStr">
        <is>
          <t>Warehouse B</t>
        </is>
      </c>
      <c r="C2607" s="84" t="inlineStr">
        <is>
          <t>Late</t>
        </is>
      </c>
      <c r="D2607" s="85" t="n">
        <v>165</v>
      </c>
      <c r="E2607" s="85" t="n">
        <v>156</v>
      </c>
      <c r="F2607" s="85" t="n">
        <v>458</v>
      </c>
      <c r="G2607" s="85" t="n">
        <v>457</v>
      </c>
      <c r="H2607" s="86" t="n">
        <v>13.9</v>
      </c>
      <c r="I2607" s="85" t="n">
        <v>165</v>
      </c>
      <c r="J2607" s="87" t="n">
        <v>545.1</v>
      </c>
      <c r="K2607" s="88" t="n">
        <v>0</v>
      </c>
      <c r="L2607" s="84" t="n"/>
    </row>
    <row r="2608">
      <c r="A2608" s="83" t="n">
        <v>46302</v>
      </c>
      <c r="B2608" s="84" t="inlineStr">
        <is>
          <t>Production</t>
        </is>
      </c>
      <c r="C2608" s="84" t="inlineStr">
        <is>
          <t>Night</t>
        </is>
      </c>
      <c r="D2608" s="85" t="n">
        <v>104</v>
      </c>
      <c r="E2608" s="85" t="n">
        <v>102</v>
      </c>
      <c r="F2608" s="85" t="n">
        <v>268</v>
      </c>
      <c r="G2608" s="85" t="n">
        <v>264</v>
      </c>
      <c r="H2608" s="86" t="n">
        <v>8.1</v>
      </c>
      <c r="I2608" s="85" t="n">
        <v>104</v>
      </c>
      <c r="J2608" s="87" t="n">
        <v>322.75</v>
      </c>
      <c r="K2608" s="88" t="n">
        <v>0</v>
      </c>
      <c r="L2608" s="84" t="n"/>
    </row>
    <row r="2609">
      <c r="A2609" s="83" t="n">
        <v>46303</v>
      </c>
      <c r="B2609" s="84" t="inlineStr">
        <is>
          <t>Warehouse A</t>
        </is>
      </c>
      <c r="C2609" s="84" t="inlineStr">
        <is>
          <t>Early</t>
        </is>
      </c>
      <c r="D2609" s="85" t="n">
        <v>231</v>
      </c>
      <c r="E2609" s="85" t="n">
        <v>221</v>
      </c>
      <c r="F2609" s="85" t="n">
        <v>571</v>
      </c>
      <c r="G2609" s="85" t="n">
        <v>568</v>
      </c>
      <c r="H2609" s="86" t="n">
        <v>19.1</v>
      </c>
      <c r="I2609" s="85" t="n">
        <v>220</v>
      </c>
      <c r="J2609" s="87" t="n">
        <v>751.8</v>
      </c>
      <c r="K2609" s="88" t="n">
        <v>0</v>
      </c>
      <c r="L2609" s="84" t="n"/>
    </row>
    <row r="2610">
      <c r="A2610" s="83" t="n">
        <v>46303</v>
      </c>
      <c r="B2610" s="84" t="inlineStr">
        <is>
          <t>Warehouse B</t>
        </is>
      </c>
      <c r="C2610" s="84" t="inlineStr">
        <is>
          <t>Late</t>
        </is>
      </c>
      <c r="D2610" s="85" t="n">
        <v>164</v>
      </c>
      <c r="E2610" s="85" t="n">
        <v>163</v>
      </c>
      <c r="F2610" s="85" t="n">
        <v>407</v>
      </c>
      <c r="G2610" s="85" t="n">
        <v>405</v>
      </c>
      <c r="H2610" s="86" t="n">
        <v>13</v>
      </c>
      <c r="I2610" s="85" t="n">
        <v>165</v>
      </c>
      <c r="J2610" s="87" t="n">
        <v>516.1</v>
      </c>
      <c r="K2610" s="88" t="n">
        <v>0</v>
      </c>
      <c r="L2610" s="84" t="n"/>
    </row>
    <row r="2611">
      <c r="A2611" s="83" t="n">
        <v>46303</v>
      </c>
      <c r="B2611" s="84" t="inlineStr">
        <is>
          <t>Production</t>
        </is>
      </c>
      <c r="C2611" s="84" t="inlineStr">
        <is>
          <t>Night</t>
        </is>
      </c>
      <c r="D2611" s="85" t="n">
        <v>113</v>
      </c>
      <c r="E2611" s="85" t="n">
        <v>107</v>
      </c>
      <c r="F2611" s="85" t="n">
        <v>314</v>
      </c>
      <c r="G2611" s="85" t="n">
        <v>308</v>
      </c>
      <c r="H2611" s="86" t="n">
        <v>8.800000000000001</v>
      </c>
      <c r="I2611" s="85" t="n">
        <v>104</v>
      </c>
      <c r="J2611" s="87" t="n">
        <v>350.65</v>
      </c>
      <c r="K2611" s="88" t="n">
        <v>0</v>
      </c>
      <c r="L2611" s="84" t="n"/>
    </row>
    <row r="2612">
      <c r="A2612" s="83" t="n">
        <v>46304</v>
      </c>
      <c r="B2612" s="84" t="inlineStr">
        <is>
          <t>Warehouse A</t>
        </is>
      </c>
      <c r="C2612" s="84" t="inlineStr">
        <is>
          <t>Early</t>
        </is>
      </c>
      <c r="D2612" s="85" t="n">
        <v>214</v>
      </c>
      <c r="E2612" s="85" t="n">
        <v>204</v>
      </c>
      <c r="F2612" s="85" t="n">
        <v>566</v>
      </c>
      <c r="G2612" s="85" t="n">
        <v>560</v>
      </c>
      <c r="H2612" s="86" t="n">
        <v>17</v>
      </c>
      <c r="I2612" s="85" t="n">
        <v>229</v>
      </c>
      <c r="J2612" s="87" t="n">
        <v>674.6</v>
      </c>
      <c r="K2612" s="88" t="n">
        <v>0</v>
      </c>
      <c r="L2612" s="84" t="n"/>
    </row>
    <row r="2613">
      <c r="A2613" s="83" t="n">
        <v>46304</v>
      </c>
      <c r="B2613" s="84" t="inlineStr">
        <is>
          <t>Warehouse B</t>
        </is>
      </c>
      <c r="C2613" s="84" t="inlineStr">
        <is>
          <t>Late</t>
        </is>
      </c>
      <c r="D2613" s="85" t="n">
        <v>188</v>
      </c>
      <c r="E2613" s="85" t="n">
        <v>182</v>
      </c>
      <c r="F2613" s="85" t="n">
        <v>501</v>
      </c>
      <c r="G2613" s="85" t="n">
        <v>492</v>
      </c>
      <c r="H2613" s="86" t="n">
        <v>15.3</v>
      </c>
      <c r="I2613" s="85" t="n">
        <v>172</v>
      </c>
      <c r="J2613" s="87" t="n">
        <v>604.15</v>
      </c>
      <c r="K2613" s="88" t="n">
        <v>0</v>
      </c>
      <c r="L2613" s="84" t="n"/>
    </row>
    <row r="2614">
      <c r="A2614" s="83" t="n">
        <v>46304</v>
      </c>
      <c r="B2614" s="84" t="inlineStr">
        <is>
          <t>Production</t>
        </is>
      </c>
      <c r="C2614" s="84" t="inlineStr">
        <is>
          <t>Night</t>
        </is>
      </c>
      <c r="D2614" s="85" t="n">
        <v>103</v>
      </c>
      <c r="E2614" s="85" t="n">
        <v>99</v>
      </c>
      <c r="F2614" s="85" t="n">
        <v>254</v>
      </c>
      <c r="G2614" s="85" t="n">
        <v>252</v>
      </c>
      <c r="H2614" s="86" t="n">
        <v>8.300000000000001</v>
      </c>
      <c r="I2614" s="85" t="n">
        <v>108</v>
      </c>
      <c r="J2614" s="87" t="n">
        <v>328.4</v>
      </c>
      <c r="K2614" s="88" t="n">
        <v>0</v>
      </c>
      <c r="L2614" s="84" t="n"/>
    </row>
    <row r="2615">
      <c r="A2615" s="83" t="n">
        <v>46305</v>
      </c>
      <c r="B2615" s="84" t="inlineStr">
        <is>
          <t>Warehouse A</t>
        </is>
      </c>
      <c r="C2615" s="84" t="inlineStr">
        <is>
          <t>Early</t>
        </is>
      </c>
      <c r="D2615" s="85" t="n">
        <v>151</v>
      </c>
      <c r="E2615" s="85" t="n">
        <v>142</v>
      </c>
      <c r="F2615" s="85" t="n">
        <v>375</v>
      </c>
      <c r="G2615" s="85" t="n">
        <v>370</v>
      </c>
      <c r="H2615" s="86" t="n">
        <v>12.3</v>
      </c>
      <c r="I2615" s="85" t="n">
        <v>159</v>
      </c>
      <c r="J2615" s="87" t="n">
        <v>485.6</v>
      </c>
      <c r="K2615" s="88" t="n">
        <v>0</v>
      </c>
      <c r="L2615" s="84" t="n"/>
    </row>
    <row r="2616">
      <c r="A2616" s="83" t="n">
        <v>46305</v>
      </c>
      <c r="B2616" s="84" t="inlineStr">
        <is>
          <t>Warehouse B</t>
        </is>
      </c>
      <c r="C2616" s="84" t="inlineStr">
        <is>
          <t>Late</t>
        </is>
      </c>
      <c r="D2616" s="85" t="n">
        <v>117</v>
      </c>
      <c r="E2616" s="85" t="n">
        <v>111</v>
      </c>
      <c r="F2616" s="85" t="n">
        <v>315</v>
      </c>
      <c r="G2616" s="85" t="n">
        <v>312</v>
      </c>
      <c r="H2616" s="86" t="n">
        <v>9.1</v>
      </c>
      <c r="I2616" s="85" t="n">
        <v>119</v>
      </c>
      <c r="J2616" s="87" t="n">
        <v>362.7</v>
      </c>
      <c r="K2616" s="88" t="n">
        <v>0</v>
      </c>
      <c r="L2616" s="84" t="n"/>
    </row>
    <row r="2617">
      <c r="A2617" s="83" t="n">
        <v>46305</v>
      </c>
      <c r="B2617" s="84" t="inlineStr">
        <is>
          <t>Production</t>
        </is>
      </c>
      <c r="C2617" s="84" t="inlineStr">
        <is>
          <t>Night</t>
        </is>
      </c>
      <c r="D2617" s="85" t="n">
        <v>80</v>
      </c>
      <c r="E2617" s="85" t="n">
        <v>77</v>
      </c>
      <c r="F2617" s="85" t="n">
        <v>210</v>
      </c>
      <c r="G2617" s="85" t="n">
        <v>210</v>
      </c>
      <c r="H2617" s="86" t="n">
        <v>6.8</v>
      </c>
      <c r="I2617" s="85" t="n">
        <v>75</v>
      </c>
      <c r="J2617" s="87" t="n">
        <v>266.2</v>
      </c>
      <c r="K2617" s="88" t="n">
        <v>0</v>
      </c>
      <c r="L2617" s="84" t="n"/>
    </row>
    <row r="2618">
      <c r="A2618" s="83" t="n">
        <v>46307</v>
      </c>
      <c r="B2618" s="84" t="inlineStr">
        <is>
          <t>Warehouse A</t>
        </is>
      </c>
      <c r="C2618" s="84" t="inlineStr">
        <is>
          <t>Early</t>
        </is>
      </c>
      <c r="D2618" s="85" t="n">
        <v>253</v>
      </c>
      <c r="E2618" s="85" t="n">
        <v>247</v>
      </c>
      <c r="F2618" s="85" t="n">
        <v>681</v>
      </c>
      <c r="G2618" s="85" t="n">
        <v>671</v>
      </c>
      <c r="H2618" s="86" t="n">
        <v>21.7</v>
      </c>
      <c r="I2618" s="85" t="n">
        <v>238</v>
      </c>
      <c r="J2618" s="87" t="n">
        <v>848</v>
      </c>
      <c r="K2618" s="88" t="n">
        <v>0</v>
      </c>
      <c r="L2618" s="84" t="n"/>
    </row>
    <row r="2619">
      <c r="A2619" s="83" t="n">
        <v>46307</v>
      </c>
      <c r="B2619" s="84" t="inlineStr">
        <is>
          <t>Warehouse B</t>
        </is>
      </c>
      <c r="C2619" s="84" t="inlineStr">
        <is>
          <t>Late</t>
        </is>
      </c>
      <c r="D2619" s="85" t="n">
        <v>190</v>
      </c>
      <c r="E2619" s="85" t="n">
        <v>187</v>
      </c>
      <c r="F2619" s="85" t="n">
        <v>470</v>
      </c>
      <c r="G2619" s="85" t="n">
        <v>464</v>
      </c>
      <c r="H2619" s="86" t="n">
        <v>16.3</v>
      </c>
      <c r="I2619" s="85" t="n">
        <v>179</v>
      </c>
      <c r="J2619" s="87" t="n">
        <v>636.95</v>
      </c>
      <c r="K2619" s="88" t="n">
        <v>0</v>
      </c>
      <c r="L2619" s="84" t="n"/>
    </row>
    <row r="2620">
      <c r="A2620" s="83" t="n">
        <v>46307</v>
      </c>
      <c r="B2620" s="84" t="inlineStr">
        <is>
          <t>Production</t>
        </is>
      </c>
      <c r="C2620" s="84" t="inlineStr">
        <is>
          <t>Night</t>
        </is>
      </c>
      <c r="D2620" s="85" t="n">
        <v>102</v>
      </c>
      <c r="E2620" s="85" t="n">
        <v>99</v>
      </c>
      <c r="F2620" s="85" t="n">
        <v>264</v>
      </c>
      <c r="G2620" s="85" t="n">
        <v>264</v>
      </c>
      <c r="H2620" s="86" t="n">
        <v>8.300000000000001</v>
      </c>
      <c r="I2620" s="85" t="n">
        <v>112</v>
      </c>
      <c r="J2620" s="87" t="n">
        <v>327.75</v>
      </c>
      <c r="K2620" s="88" t="n">
        <v>0</v>
      </c>
      <c r="L2620" s="84" t="n"/>
    </row>
    <row r="2621">
      <c r="A2621" s="83" t="n">
        <v>46308</v>
      </c>
      <c r="B2621" s="84" t="inlineStr">
        <is>
          <t>Warehouse A</t>
        </is>
      </c>
      <c r="C2621" s="84" t="inlineStr">
        <is>
          <t>Early</t>
        </is>
      </c>
      <c r="D2621" s="85" t="n">
        <v>210</v>
      </c>
      <c r="E2621" s="85" t="n">
        <v>196</v>
      </c>
      <c r="F2621" s="85" t="n">
        <v>531</v>
      </c>
      <c r="G2621" s="85" t="n">
        <v>527</v>
      </c>
      <c r="H2621" s="86" t="n">
        <v>17</v>
      </c>
      <c r="I2621" s="85" t="n">
        <v>227</v>
      </c>
      <c r="J2621" s="87" t="n">
        <v>672</v>
      </c>
      <c r="K2621" s="88" t="n">
        <v>0</v>
      </c>
      <c r="L2621" s="84" t="n"/>
    </row>
    <row r="2622">
      <c r="A2622" s="83" t="n">
        <v>46308</v>
      </c>
      <c r="B2622" s="84" t="inlineStr">
        <is>
          <t>Warehouse B</t>
        </is>
      </c>
      <c r="C2622" s="84" t="inlineStr">
        <is>
          <t>Late</t>
        </is>
      </c>
      <c r="D2622" s="85" t="n">
        <v>185</v>
      </c>
      <c r="E2622" s="85" t="n">
        <v>180</v>
      </c>
      <c r="F2622" s="85" t="n">
        <v>504</v>
      </c>
      <c r="G2622" s="85" t="n">
        <v>501</v>
      </c>
      <c r="H2622" s="86" t="n">
        <v>14.7</v>
      </c>
      <c r="I2622" s="85" t="n">
        <v>170</v>
      </c>
      <c r="J2622" s="87" t="n">
        <v>583.3</v>
      </c>
      <c r="K2622" s="88" t="n">
        <v>0</v>
      </c>
      <c r="L2622" s="84" t="n"/>
    </row>
    <row r="2623">
      <c r="A2623" s="83" t="n">
        <v>46308</v>
      </c>
      <c r="B2623" s="84" t="inlineStr">
        <is>
          <t>Production</t>
        </is>
      </c>
      <c r="C2623" s="84" t="inlineStr">
        <is>
          <t>Night</t>
        </is>
      </c>
      <c r="D2623" s="85" t="n">
        <v>114</v>
      </c>
      <c r="E2623" s="85" t="n">
        <v>108</v>
      </c>
      <c r="F2623" s="85" t="n">
        <v>313</v>
      </c>
      <c r="G2623" s="85" t="n">
        <v>312</v>
      </c>
      <c r="H2623" s="86" t="n">
        <v>9.300000000000001</v>
      </c>
      <c r="I2623" s="85" t="n">
        <v>107</v>
      </c>
      <c r="J2623" s="87" t="n">
        <v>367.05</v>
      </c>
      <c r="K2623" s="88" t="n">
        <v>0</v>
      </c>
      <c r="L2623" s="84" t="n"/>
    </row>
    <row r="2624">
      <c r="A2624" s="83" t="n">
        <v>46309</v>
      </c>
      <c r="B2624" s="84" t="inlineStr">
        <is>
          <t>Warehouse A</t>
        </is>
      </c>
      <c r="C2624" s="84" t="inlineStr">
        <is>
          <t>Early</t>
        </is>
      </c>
      <c r="D2624" s="85" t="n">
        <v>237</v>
      </c>
      <c r="E2624" s="85" t="n">
        <v>230</v>
      </c>
      <c r="F2624" s="85" t="n">
        <v>626</v>
      </c>
      <c r="G2624" s="85" t="n">
        <v>625</v>
      </c>
      <c r="H2624" s="86" t="n">
        <v>18.4</v>
      </c>
      <c r="I2624" s="85" t="n">
        <v>221</v>
      </c>
      <c r="J2624" s="87" t="n">
        <v>733.65</v>
      </c>
      <c r="K2624" s="88" t="n">
        <v>0</v>
      </c>
      <c r="L2624" s="84" t="n"/>
    </row>
    <row r="2625">
      <c r="A2625" s="83" t="n">
        <v>46309</v>
      </c>
      <c r="B2625" s="84" t="inlineStr">
        <is>
          <t>Warehouse B</t>
        </is>
      </c>
      <c r="C2625" s="84" t="inlineStr">
        <is>
          <t>Late</t>
        </is>
      </c>
      <c r="D2625" s="85" t="n">
        <v>166</v>
      </c>
      <c r="E2625" s="85" t="n">
        <v>158</v>
      </c>
      <c r="F2625" s="85" t="n">
        <v>422</v>
      </c>
      <c r="G2625" s="85" t="n">
        <v>418</v>
      </c>
      <c r="H2625" s="86" t="n">
        <v>14.2</v>
      </c>
      <c r="I2625" s="85" t="n">
        <v>165</v>
      </c>
      <c r="J2625" s="87" t="n">
        <v>555.2</v>
      </c>
      <c r="K2625" s="88" t="n">
        <v>0</v>
      </c>
      <c r="L2625" s="84" t="n"/>
    </row>
    <row r="2626">
      <c r="A2626" s="83" t="n">
        <v>46309</v>
      </c>
      <c r="B2626" s="84" t="inlineStr">
        <is>
          <t>Production</t>
        </is>
      </c>
      <c r="C2626" s="84" t="inlineStr">
        <is>
          <t>Night</t>
        </is>
      </c>
      <c r="D2626" s="85" t="n">
        <v>108</v>
      </c>
      <c r="E2626" s="85" t="n">
        <v>103</v>
      </c>
      <c r="F2626" s="85" t="n">
        <v>267</v>
      </c>
      <c r="G2626" s="85" t="n">
        <v>266</v>
      </c>
      <c r="H2626" s="86" t="n">
        <v>8.699999999999999</v>
      </c>
      <c r="I2626" s="85" t="n">
        <v>104</v>
      </c>
      <c r="J2626" s="87" t="n">
        <v>344.25</v>
      </c>
      <c r="K2626" s="88" t="n">
        <v>0</v>
      </c>
      <c r="L2626" s="84" t="n"/>
    </row>
    <row r="2627">
      <c r="A2627" s="83" t="n">
        <v>46310</v>
      </c>
      <c r="B2627" s="84" t="inlineStr">
        <is>
          <t>Warehouse A</t>
        </is>
      </c>
      <c r="C2627" s="84" t="inlineStr">
        <is>
          <t>Early</t>
        </is>
      </c>
      <c r="D2627" s="85" t="n">
        <v>201</v>
      </c>
      <c r="E2627" s="85" t="n">
        <v>199</v>
      </c>
      <c r="F2627" s="85" t="n">
        <v>563</v>
      </c>
      <c r="G2627" s="85" t="n">
        <v>554</v>
      </c>
      <c r="H2627" s="86" t="n">
        <v>15.9</v>
      </c>
      <c r="I2627" s="85" t="n">
        <v>221</v>
      </c>
      <c r="J2627" s="87" t="n">
        <v>631.5</v>
      </c>
      <c r="K2627" s="88" t="n">
        <v>0</v>
      </c>
      <c r="L2627" s="84" t="n"/>
    </row>
    <row r="2628">
      <c r="A2628" s="83" t="n">
        <v>46310</v>
      </c>
      <c r="B2628" s="84" t="inlineStr">
        <is>
          <t>Warehouse B</t>
        </is>
      </c>
      <c r="C2628" s="84" t="inlineStr">
        <is>
          <t>Late</t>
        </is>
      </c>
      <c r="D2628" s="85" t="n">
        <v>158</v>
      </c>
      <c r="E2628" s="85" t="n">
        <v>152</v>
      </c>
      <c r="F2628" s="85" t="n">
        <v>420</v>
      </c>
      <c r="G2628" s="85" t="n">
        <v>420</v>
      </c>
      <c r="H2628" s="86" t="n">
        <v>12.4</v>
      </c>
      <c r="I2628" s="85" t="n">
        <v>165</v>
      </c>
      <c r="J2628" s="87" t="n">
        <v>493.3</v>
      </c>
      <c r="K2628" s="88" t="n">
        <v>0</v>
      </c>
      <c r="L2628" s="84" t="n"/>
    </row>
    <row r="2629">
      <c r="A2629" s="83" t="n">
        <v>46310</v>
      </c>
      <c r="B2629" s="84" t="inlineStr">
        <is>
          <t>Production</t>
        </is>
      </c>
      <c r="C2629" s="84" t="inlineStr">
        <is>
          <t>Night</t>
        </is>
      </c>
      <c r="D2629" s="85" t="n">
        <v>106</v>
      </c>
      <c r="E2629" s="85" t="n">
        <v>104</v>
      </c>
      <c r="F2629" s="85" t="n">
        <v>290</v>
      </c>
      <c r="G2629" s="85" t="n">
        <v>288</v>
      </c>
      <c r="H2629" s="86" t="n">
        <v>9.1</v>
      </c>
      <c r="I2629" s="85" t="n">
        <v>104</v>
      </c>
      <c r="J2629" s="87" t="n">
        <v>355.55</v>
      </c>
      <c r="K2629" s="88" t="n">
        <v>0</v>
      </c>
      <c r="L2629" s="84" t="n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1" formatRows="0" sort="0" password="E778"/>
  <autoFilter ref="A7:L2629"/>
  <mergeCells count="6">
    <mergeCell ref="C5:D5"/>
    <mergeCell ref="A5:B5"/>
    <mergeCell ref="A1:L2"/>
    <mergeCell ref="E5:F5"/>
    <mergeCell ref="G5:H5"/>
    <mergeCell ref="A3:L3"/>
  </mergeCells>
  <conditionalFormatting sqref="E8:E10007">
    <cfRule type="expression" priority="1" dxfId="4">
      <formula>AND(ISNUMBER(E8),E8&gt;D8)</formula>
    </cfRule>
  </conditionalFormatting>
  <conditionalFormatting sqref="G8:G10007">
    <cfRule type="expression" priority="2" dxfId="4">
      <formula>AND(ISNUMBER(G8),G8&gt;F8)</formula>
    </cfRule>
  </conditionalFormatting>
  <dataValidations count="4">
    <dataValidation sqref="B8:B10007" showDropDown="0" showInputMessage="0" showErrorMessage="0" allowBlank="1" type="list">
      <formula1>=Settings!$D$16:$D$21</formula1>
    </dataValidation>
    <dataValidation sqref="C8:C10007" showDropDown="0" showInputMessage="0" showErrorMessage="0" allowBlank="1" type="list">
      <formula1>"Early,Late,Night"</formula1>
    </dataValidation>
    <dataValidation sqref="A8:A10007" showDropDown="0" showInputMessage="0" showErrorMessage="1" allowBlank="1" type="date" operator="between">
      <formula1>36526</formula1>
      <formula2>73051</formula2>
    </dataValidation>
    <dataValidation sqref="D8:K10007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7F93A3"/>
    <outlinePr summaryBelow="1" summaryRight="1"/>
    <pageSetUpPr fitToPage="1"/>
  </sheetPr>
  <dimension ref="A1:U34"/>
  <sheetViews>
    <sheetView showGridLines="0" zoomScale="90" workbookViewId="0">
      <selection activeCell="A1" sqref="A1"/>
    </sheetView>
  </sheetViews>
  <sheetFormatPr baseColWidth="8" defaultRowHeight="15"/>
  <cols>
    <col width="2.5" customWidth="1" min="1" max="1"/>
    <col width="30" customWidth="1" min="2" max="2"/>
    <col width="3" customWidth="1" min="3" max="3"/>
    <col width="28" customWidth="1" min="4" max="4"/>
    <col width="8.6" customWidth="1" min="5" max="5"/>
    <col width="8.6" customWidth="1" min="6" max="6"/>
    <col width="8.6" customWidth="1" min="7" max="7"/>
    <col width="8.6" customWidth="1" min="8" max="8"/>
    <col width="8.6" customWidth="1" min="9" max="9"/>
    <col width="8.6" customWidth="1" min="10" max="10"/>
    <col width="8.6" customWidth="1" min="11" max="11"/>
    <col width="8.6" customWidth="1" min="12" max="12"/>
    <col width="8.6" customWidth="1" min="13" max="13"/>
    <col width="8.6" customWidth="1" min="14" max="14"/>
    <col width="8.6" customWidth="1" min="15" max="15"/>
    <col width="8.6" customWidth="1" min="16" max="16"/>
    <col width="8.6" customWidth="1" min="17" max="17"/>
    <col width="8.6" customWidth="1" min="18" max="18"/>
    <col width="8.6" customWidth="1" min="19" max="19"/>
    <col width="8.6" customWidth="1" min="20" max="20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</row>
    <row r="2" ht="22" customHeight="1">
      <c r="A2" s="1" t="n"/>
      <c r="B2" s="10" t="inlineStr">
        <is>
          <t>K1</t>
        </is>
      </c>
      <c r="C2" s="3" t="n"/>
      <c r="D2" s="1" t="n"/>
      <c r="E2" s="19">
        <f>"KEYONE  /  "&amp;Lang!$B$110</f>
        <v/>
      </c>
      <c r="T2" s="1" t="n"/>
      <c r="U2" s="1" t="n"/>
    </row>
    <row r="3" ht="22" customHeight="1">
      <c r="A3" s="1" t="n"/>
      <c r="B3" s="3" t="n"/>
      <c r="C3" s="3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</row>
    <row r="4" ht="24" customHeight="1">
      <c r="A4" s="1" t="n"/>
      <c r="B4" s="7">
        <f>HYPERLINK("#'START'!A1",Lang!$B$2)</f>
        <v/>
      </c>
      <c r="C4" s="8" t="n"/>
      <c r="D4" s="7">
        <f>HYPERLINK("#'Dashboard'!A1",Lang!$B$3)</f>
        <v/>
      </c>
      <c r="E4" s="8" t="n"/>
      <c r="F4" s="7">
        <f>HYPERLINK("#'Report'!A1",Lang!$B$4)</f>
        <v/>
      </c>
      <c r="G4" s="8" t="n"/>
      <c r="H4" s="7">
        <f>HYPERLINK("#'Comparison'!A1",Lang!$B$5)</f>
        <v/>
      </c>
      <c r="I4" s="8" t="n"/>
      <c r="J4" s="7">
        <f>HYPERLINK("#'Statistics'!A1",Lang!$B$6)</f>
        <v/>
      </c>
      <c r="K4" s="8" t="n"/>
      <c r="L4" s="7">
        <f>HYPERLINK("#'Data Entry'!A1",Lang!$B$7)</f>
        <v/>
      </c>
      <c r="M4" s="8" t="n"/>
      <c r="N4" s="6">
        <f>HYPERLINK("#'Settings'!A1",Lang!$B$8)</f>
        <v/>
      </c>
      <c r="O4" s="3" t="n"/>
      <c r="P4" s="1" t="n"/>
      <c r="Q4" s="1" t="n"/>
      <c r="R4" s="1" t="n"/>
      <c r="S4" s="1" t="n"/>
      <c r="T4" s="1" t="n"/>
      <c r="U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</row>
    <row r="6" ht="24" customHeight="1">
      <c r="A6" s="1" t="n"/>
      <c r="B6" s="89">
        <f>Lang!$B$111</f>
        <v/>
      </c>
      <c r="C6" s="1" t="n"/>
      <c r="D6" s="24" t="inlineStr">
        <is>
          <t>English</t>
        </is>
      </c>
      <c r="E6" s="1" t="n"/>
      <c r="F6" s="90">
        <f>Lang!$B$117</f>
        <v/>
      </c>
      <c r="T6" s="1" t="n"/>
      <c r="U6" s="1" t="n"/>
    </row>
    <row r="7">
      <c r="A7" s="1" t="n"/>
      <c r="B7" s="1" t="n"/>
      <c r="C7" s="1" t="n"/>
      <c r="D7" s="1" t="n"/>
      <c r="E7" s="1" t="n"/>
      <c r="T7" s="1" t="n"/>
      <c r="U7" s="1" t="n"/>
    </row>
    <row r="8" ht="24" customHeight="1">
      <c r="A8" s="1" t="n"/>
      <c r="B8" s="89">
        <f>Lang!$B$112</f>
        <v/>
      </c>
      <c r="C8" s="1" t="n"/>
      <c r="D8" s="24" t="inlineStr">
        <is>
          <t>Your Company</t>
        </is>
      </c>
      <c r="E8" s="1" t="n"/>
      <c r="T8" s="1" t="n"/>
      <c r="U8" s="1" t="n"/>
    </row>
    <row r="9">
      <c r="A9" s="1" t="n"/>
      <c r="B9" s="1" t="n"/>
      <c r="C9" s="1" t="n"/>
      <c r="D9" s="1" t="n"/>
      <c r="E9" s="1" t="n"/>
      <c r="T9" s="1" t="n"/>
      <c r="U9" s="1" t="n"/>
    </row>
    <row r="10" ht="24" customHeight="1">
      <c r="A10" s="1" t="n"/>
      <c r="B10" s="89">
        <f>Lang!$B$113</f>
        <v/>
      </c>
      <c r="C10" s="1" t="n"/>
      <c r="D10" s="91" t="n">
        <v>0.95</v>
      </c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</row>
    <row r="11">
      <c r="A11" s="1" t="n"/>
      <c r="B11" s="1" t="n"/>
      <c r="C11" s="1" t="n"/>
      <c r="D11" s="1" t="n"/>
      <c r="E11" s="1" t="n"/>
      <c r="F11" s="90">
        <f>Lang!$B$118</f>
        <v/>
      </c>
      <c r="T11" s="1" t="n"/>
      <c r="U11" s="1" t="n"/>
    </row>
    <row r="12" ht="24" customHeight="1">
      <c r="A12" s="1" t="n"/>
      <c r="B12" s="89">
        <f>Lang!$B$114</f>
        <v/>
      </c>
      <c r="C12" s="1" t="n"/>
      <c r="D12" s="91" t="n">
        <v>0.98</v>
      </c>
      <c r="E12" s="1" t="n"/>
      <c r="T12" s="1" t="n"/>
      <c r="U12" s="1" t="n"/>
    </row>
    <row r="13">
      <c r="A13" s="1" t="n"/>
      <c r="B13" s="1" t="n"/>
      <c r="C13" s="1" t="n"/>
      <c r="D13" s="1" t="n"/>
      <c r="E13" s="1" t="n"/>
      <c r="T13" s="1" t="n"/>
      <c r="U13" s="1" t="n"/>
    </row>
    <row r="14" ht="24" customHeight="1">
      <c r="A14" s="1" t="n"/>
      <c r="B14" s="89">
        <f>Lang!$B$115</f>
        <v/>
      </c>
      <c r="C14" s="1" t="n"/>
      <c r="D14" s="22" t="n">
        <v>2024</v>
      </c>
      <c r="E14" s="1" t="n"/>
      <c r="T14" s="1" t="n"/>
      <c r="U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</row>
    <row r="16" ht="20" customHeight="1">
      <c r="A16" s="1" t="n"/>
      <c r="B16" s="92">
        <f>Lang!$B$116</f>
        <v/>
      </c>
      <c r="C16" s="1" t="n"/>
      <c r="D16" s="24" t="inlineStr">
        <is>
          <t>Warehouse A</t>
        </is>
      </c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</row>
    <row r="17" ht="20" customHeight="1">
      <c r="A17" s="1" t="n"/>
      <c r="B17" s="1" t="n"/>
      <c r="C17" s="1" t="n"/>
      <c r="D17" s="24" t="inlineStr">
        <is>
          <t>Warehouse B</t>
        </is>
      </c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</row>
    <row r="18" ht="20" customHeight="1">
      <c r="A18" s="1" t="n"/>
      <c r="B18" s="1" t="n"/>
      <c r="C18" s="1" t="n"/>
      <c r="D18" s="24" t="inlineStr">
        <is>
          <t>Production</t>
        </is>
      </c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</row>
    <row r="19" ht="20" customHeight="1">
      <c r="A19" s="1" t="n"/>
      <c r="B19" s="1" t="n"/>
      <c r="C19" s="1" t="n"/>
      <c r="D19" s="24" t="inlineStr">
        <is>
          <t>Sales</t>
        </is>
      </c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</row>
    <row r="20" ht="20" customHeight="1">
      <c r="A20" s="1" t="n"/>
      <c r="B20" s="1" t="n"/>
      <c r="C20" s="1" t="n"/>
      <c r="D20" s="24" t="inlineStr">
        <is>
          <t>Returns</t>
        </is>
      </c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</row>
    <row r="21" ht="20" customHeight="1">
      <c r="A21" s="1" t="n"/>
      <c r="B21" s="1" t="n"/>
      <c r="C21" s="1" t="n"/>
      <c r="D21" s="24" t="inlineStr">
        <is>
          <t>Other</t>
        </is>
      </c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</row>
    <row r="24">
      <c r="A24" s="1" t="n"/>
      <c r="B24" s="42">
        <f>Lang!$B$20</f>
        <v/>
      </c>
      <c r="T24" s="1" t="n"/>
      <c r="U24" s="1" t="n"/>
    </row>
    <row r="25">
      <c r="A25" s="1" t="n"/>
      <c r="T25" s="1" t="n"/>
      <c r="U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mergeCells count="12">
    <mergeCell ref="F4:G4"/>
    <mergeCell ref="J4:K4"/>
    <mergeCell ref="L4:M4"/>
    <mergeCell ref="B2:C3"/>
    <mergeCell ref="E2:S2"/>
    <mergeCell ref="B24:S25"/>
    <mergeCell ref="D4:E4"/>
    <mergeCell ref="F6:S9"/>
    <mergeCell ref="H4:I4"/>
    <mergeCell ref="F11:S14"/>
    <mergeCell ref="B4:C4"/>
    <mergeCell ref="N4:O4"/>
  </mergeCells>
  <dataValidations count="3">
    <dataValidation sqref="D6" showDropDown="0" showInputMessage="0" showErrorMessage="0" allowBlank="0" type="list">
      <formula1>=Lang!$C$1:$N$1</formula1>
    </dataValidation>
    <dataValidation sqref="D10 D12" showDropDown="0" showInputMessage="0" showErrorMessage="0" allowBlank="0" type="decimal" operator="between">
      <formula1>0</formula1>
      <formula2>1</formula2>
    </dataValidation>
    <dataValidation sqref="D14" showDropDown="0" showInputMessage="0" showErrorMessage="0" allowBlank="0" type="whole" operator="between">
      <formula1>2000</formula1>
      <formula2>2100</formula2>
    </dataValidation>
  </dataValidations>
  <printOptions horizontalCentered="1"/>
  <pageMargins left="0.3" right="0.3" top="0.4" bottom="0.4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135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  <col width="26" customWidth="1" min="13" max="13"/>
    <col width="26" customWidth="1" min="14" max="14"/>
  </cols>
  <sheetData>
    <row r="1">
      <c r="A1" t="inlineStr">
        <is>
          <t>key</t>
        </is>
      </c>
      <c r="B1">
        <f>IFERROR(MATCH(Settings!$D$6,$C$1:$N$1,0),1)</f>
        <v/>
      </c>
      <c r="C1" t="inlineStr">
        <is>
          <t>English</t>
        </is>
      </c>
      <c r="D1" t="inlineStr">
        <is>
          <t>Deutsch</t>
        </is>
      </c>
      <c r="E1" t="inlineStr">
        <is>
          <t>فارسی</t>
        </is>
      </c>
      <c r="F1" t="inlineStr">
        <is>
          <t>العربية</t>
        </is>
      </c>
      <c r="G1" t="inlineStr">
        <is>
          <t>Español</t>
        </is>
      </c>
      <c r="H1" t="inlineStr">
        <is>
          <t>Français</t>
        </is>
      </c>
      <c r="I1" t="inlineStr">
        <is>
          <t>Italiano</t>
        </is>
      </c>
      <c r="J1" t="inlineStr">
        <is>
          <t>日本語</t>
        </is>
      </c>
      <c r="K1" t="inlineStr">
        <is>
          <t>한국어</t>
        </is>
      </c>
      <c r="L1" t="inlineStr">
        <is>
          <t>Shqip</t>
        </is>
      </c>
      <c r="M1" t="inlineStr">
        <is>
          <t>Türkçe</t>
        </is>
      </c>
      <c r="N1" t="inlineStr">
        <is>
          <t>中文</t>
        </is>
      </c>
    </row>
    <row r="2">
      <c r="A2" t="inlineStr">
        <is>
          <t>nav_start</t>
        </is>
      </c>
      <c r="B2">
        <f>INDEX($C2:$N2,1,$B$1)</f>
        <v/>
      </c>
      <c r="C2" t="inlineStr">
        <is>
          <t>⌂ START</t>
        </is>
      </c>
      <c r="D2" t="inlineStr">
        <is>
          <t>⌂ START</t>
        </is>
      </c>
      <c r="E2" t="inlineStr">
        <is>
          <t>⌂ شروع</t>
        </is>
      </c>
      <c r="F2" t="inlineStr">
        <is>
          <t>⌂ البداية</t>
        </is>
      </c>
      <c r="G2" t="inlineStr">
        <is>
          <t>⌂ INICIO</t>
        </is>
      </c>
      <c r="H2" t="inlineStr">
        <is>
          <t>⌂ ACCUEIL</t>
        </is>
      </c>
      <c r="I2" t="inlineStr">
        <is>
          <t>⌂ INIZIO</t>
        </is>
      </c>
      <c r="J2" t="inlineStr">
        <is>
          <t>⌂ スタート</t>
        </is>
      </c>
      <c r="K2" t="inlineStr">
        <is>
          <t>⌂ 시작</t>
        </is>
      </c>
      <c r="L2" t="inlineStr">
        <is>
          <t>⌂ FILLIMI</t>
        </is>
      </c>
      <c r="M2" t="inlineStr">
        <is>
          <t>⌂ BAŞLANGIÇ</t>
        </is>
      </c>
      <c r="N2" t="inlineStr">
        <is>
          <t>⌂ 开始</t>
        </is>
      </c>
    </row>
    <row r="3">
      <c r="A3" t="inlineStr">
        <is>
          <t>nav_dash</t>
        </is>
      </c>
      <c r="B3">
        <f>INDEX($C3:$N3,1,$B$1)</f>
        <v/>
      </c>
      <c r="C3" t="inlineStr">
        <is>
          <t>▣ DASHBOARD</t>
        </is>
      </c>
      <c r="D3" t="inlineStr">
        <is>
          <t>▣ DASHBOARD</t>
        </is>
      </c>
      <c r="E3" t="inlineStr">
        <is>
          <t>▣ داشبورد</t>
        </is>
      </c>
      <c r="F3" t="inlineStr">
        <is>
          <t>▣ لوحة التحكم</t>
        </is>
      </c>
      <c r="G3" t="inlineStr">
        <is>
          <t>▣ PANEL</t>
        </is>
      </c>
      <c r="H3" t="inlineStr">
        <is>
          <t>▣ TABLEAU DE BORD</t>
        </is>
      </c>
      <c r="I3" t="inlineStr">
        <is>
          <t>▣ DASHBOARD</t>
        </is>
      </c>
      <c r="J3" t="inlineStr">
        <is>
          <t>▣ ダッシュボード</t>
        </is>
      </c>
      <c r="K3" t="inlineStr">
        <is>
          <t>▣ 대시보드</t>
        </is>
      </c>
      <c r="L3" t="inlineStr">
        <is>
          <t>▣ PANELI</t>
        </is>
      </c>
      <c r="M3" t="inlineStr">
        <is>
          <t>▣ PANO</t>
        </is>
      </c>
      <c r="N3" t="inlineStr">
        <is>
          <t>▣ 仪表板</t>
        </is>
      </c>
    </row>
    <row r="4">
      <c r="A4" t="inlineStr">
        <is>
          <t>nav_report</t>
        </is>
      </c>
      <c r="B4">
        <f>INDEX($C4:$N4,1,$B$1)</f>
        <v/>
      </c>
      <c r="C4" t="inlineStr">
        <is>
          <t>▤ REPORT</t>
        </is>
      </c>
      <c r="D4" t="inlineStr">
        <is>
          <t>▤ BERICHT</t>
        </is>
      </c>
      <c r="E4" t="inlineStr">
        <is>
          <t>▤ گزارش</t>
        </is>
      </c>
      <c r="F4" t="inlineStr">
        <is>
          <t>▤ التقرير</t>
        </is>
      </c>
      <c r="G4" t="inlineStr">
        <is>
          <t>▤ INFORME</t>
        </is>
      </c>
      <c r="H4" t="inlineStr">
        <is>
          <t>▤ RAPPORT</t>
        </is>
      </c>
      <c r="I4" t="inlineStr">
        <is>
          <t>▤ REPORT</t>
        </is>
      </c>
      <c r="J4" t="inlineStr">
        <is>
          <t>▤ レポート</t>
        </is>
      </c>
      <c r="K4" t="inlineStr">
        <is>
          <t>▤ 보고서</t>
        </is>
      </c>
      <c r="L4" t="inlineStr">
        <is>
          <t>▤ RAPORTI</t>
        </is>
      </c>
      <c r="M4" t="inlineStr">
        <is>
          <t>▤ RAPOR</t>
        </is>
      </c>
      <c r="N4" t="inlineStr">
        <is>
          <t>▤ 报告</t>
        </is>
      </c>
    </row>
    <row r="5">
      <c r="A5" t="inlineStr">
        <is>
          <t>nav_comp</t>
        </is>
      </c>
      <c r="B5">
        <f>INDEX($C5:$N5,1,$B$1)</f>
        <v/>
      </c>
      <c r="C5" t="inlineStr">
        <is>
          <t>↗ COMPARISON</t>
        </is>
      </c>
      <c r="D5" t="inlineStr">
        <is>
          <t>↗ VERGLEICH</t>
        </is>
      </c>
      <c r="E5" t="inlineStr">
        <is>
          <t>↗ مقایسه</t>
        </is>
      </c>
      <c r="F5" t="inlineStr">
        <is>
          <t>↗ المقارنة</t>
        </is>
      </c>
      <c r="G5" t="inlineStr">
        <is>
          <t>↗ COMPARACIÓN</t>
        </is>
      </c>
      <c r="H5" t="inlineStr">
        <is>
          <t>↗ COMPARAISON</t>
        </is>
      </c>
      <c r="I5" t="inlineStr">
        <is>
          <t>↗ CONFRONTO</t>
        </is>
      </c>
      <c r="J5" t="inlineStr">
        <is>
          <t>↗ 比較</t>
        </is>
      </c>
      <c r="K5" t="inlineStr">
        <is>
          <t>↗ 비교</t>
        </is>
      </c>
      <c r="L5" t="inlineStr">
        <is>
          <t>↗ KRAHASIMI</t>
        </is>
      </c>
      <c r="M5" t="inlineStr">
        <is>
          <t>↗ KARŞILAŞTIRMA</t>
        </is>
      </c>
      <c r="N5" t="inlineStr">
        <is>
          <t>↗ 对比</t>
        </is>
      </c>
    </row>
    <row r="6">
      <c r="A6" t="inlineStr">
        <is>
          <t>nav_stats</t>
        </is>
      </c>
      <c r="B6">
        <f>INDEX($C6:$N6,1,$B$1)</f>
        <v/>
      </c>
      <c r="C6" t="inlineStr">
        <is>
          <t>∑ STATISTICS</t>
        </is>
      </c>
      <c r="D6" t="inlineStr">
        <is>
          <t>∑ STATISTIK</t>
        </is>
      </c>
      <c r="E6" t="inlineStr">
        <is>
          <t>∑ آمار</t>
        </is>
      </c>
      <c r="F6" t="inlineStr">
        <is>
          <t>∑ الإحصاءات</t>
        </is>
      </c>
      <c r="G6" t="inlineStr">
        <is>
          <t>∑ ESTADÍSTICA</t>
        </is>
      </c>
      <c r="H6" t="inlineStr">
        <is>
          <t>∑ STATISTIQUES</t>
        </is>
      </c>
      <c r="I6" t="inlineStr">
        <is>
          <t>∑ STATISTICHE</t>
        </is>
      </c>
      <c r="J6" t="inlineStr">
        <is>
          <t>∑ 統計</t>
        </is>
      </c>
      <c r="K6" t="inlineStr">
        <is>
          <t>∑ 통계</t>
        </is>
      </c>
      <c r="L6" t="inlineStr">
        <is>
          <t>∑ STATISTIKA</t>
        </is>
      </c>
      <c r="M6" t="inlineStr">
        <is>
          <t>∑ İSTATİSTİK</t>
        </is>
      </c>
      <c r="N6" t="inlineStr">
        <is>
          <t>∑ 统计</t>
        </is>
      </c>
    </row>
    <row r="7">
      <c r="A7" t="inlineStr">
        <is>
          <t>nav_data</t>
        </is>
      </c>
      <c r="B7">
        <f>INDEX($C7:$N7,1,$B$1)</f>
        <v/>
      </c>
      <c r="C7" t="inlineStr">
        <is>
          <t>✎ DATA</t>
        </is>
      </c>
      <c r="D7" t="inlineStr">
        <is>
          <t>✎ DATEN</t>
        </is>
      </c>
      <c r="E7" t="inlineStr">
        <is>
          <t>✎ داده‌ها</t>
        </is>
      </c>
      <c r="F7" t="inlineStr">
        <is>
          <t>✎ البيانات</t>
        </is>
      </c>
      <c r="G7" t="inlineStr">
        <is>
          <t>✎ DATOS</t>
        </is>
      </c>
      <c r="H7" t="inlineStr">
        <is>
          <t>✎ DONNÉES</t>
        </is>
      </c>
      <c r="I7" t="inlineStr">
        <is>
          <t>✎ DATI</t>
        </is>
      </c>
      <c r="J7" t="inlineStr">
        <is>
          <t>✎ データ</t>
        </is>
      </c>
      <c r="K7" t="inlineStr">
        <is>
          <t>✎ 데이터</t>
        </is>
      </c>
      <c r="L7" t="inlineStr">
        <is>
          <t>✎ TË DHËNAT</t>
        </is>
      </c>
      <c r="M7" t="inlineStr">
        <is>
          <t>✎ VERİ</t>
        </is>
      </c>
      <c r="N7" t="inlineStr">
        <is>
          <t>✎ 数据</t>
        </is>
      </c>
    </row>
    <row r="8">
      <c r="A8" t="inlineStr">
        <is>
          <t>nav_set</t>
        </is>
      </c>
      <c r="B8">
        <f>INDEX($C8:$N8,1,$B$1)</f>
        <v/>
      </c>
      <c r="C8" t="inlineStr">
        <is>
          <t>⚙ SETTINGS</t>
        </is>
      </c>
      <c r="D8" t="inlineStr">
        <is>
          <t>⚙ EINSTELLUNGEN</t>
        </is>
      </c>
      <c r="E8" t="inlineStr">
        <is>
          <t>⚙ تنظیمات</t>
        </is>
      </c>
      <c r="F8" t="inlineStr">
        <is>
          <t>⚙ الإعدادات</t>
        </is>
      </c>
      <c r="G8" t="inlineStr">
        <is>
          <t>⚙ AJUSTES</t>
        </is>
      </c>
      <c r="H8" t="inlineStr">
        <is>
          <t>⚙ PARAMÈTRES</t>
        </is>
      </c>
      <c r="I8" t="inlineStr">
        <is>
          <t>⚙ IMPOSTAZIONI</t>
        </is>
      </c>
      <c r="J8" t="inlineStr">
        <is>
          <t>⚙ 設定</t>
        </is>
      </c>
      <c r="K8" t="inlineStr">
        <is>
          <t>⚙ 설정</t>
        </is>
      </c>
      <c r="L8" t="inlineStr">
        <is>
          <t>⚙ CILËSIMET</t>
        </is>
      </c>
      <c r="M8" t="inlineStr">
        <is>
          <t>⚙ AYARLAR</t>
        </is>
      </c>
      <c r="N8" t="inlineStr">
        <is>
          <t>⚙ 设置</t>
        </is>
      </c>
    </row>
    <row r="9">
      <c r="A9" t="inlineStr">
        <is>
          <t>app</t>
        </is>
      </c>
      <c r="B9">
        <f>INDEX($C9:$N9,1,$B$1)</f>
        <v/>
      </c>
      <c r="C9" t="inlineStr">
        <is>
          <t>EXECUTIVE REPORTING CENTER</t>
        </is>
      </c>
      <c r="D9" t="inlineStr">
        <is>
          <t>EXECUTIVE REPORTING CENTER</t>
        </is>
      </c>
      <c r="E9" t="inlineStr">
        <is>
          <t>مرکز گزارش‌دهی مدیریتی</t>
        </is>
      </c>
      <c r="F9" t="inlineStr">
        <is>
          <t>مركز التقارير الإدارية</t>
        </is>
      </c>
      <c r="G9" t="inlineStr">
        <is>
          <t>CENTRO DE INFORMES EJECUTIVOS</t>
        </is>
      </c>
      <c r="H9" t="inlineStr">
        <is>
          <t>CENTRE DE REPORTING DE DIRECTION</t>
        </is>
      </c>
      <c r="I9" t="inlineStr">
        <is>
          <t>CENTRO REPORT DIREZIONALE</t>
        </is>
      </c>
      <c r="J9" t="inlineStr">
        <is>
          <t>経営レポートセンター</t>
        </is>
      </c>
      <c r="K9" t="inlineStr">
        <is>
          <t>경영 보고 센터</t>
        </is>
      </c>
      <c r="L9" t="inlineStr">
        <is>
          <t>QENDRA E RAPORTIMIT DREJTUES</t>
        </is>
      </c>
      <c r="M9" t="inlineStr">
        <is>
          <t>YÖNETİCİ RAPORLAMA MERKEZİ</t>
        </is>
      </c>
      <c r="N9" t="inlineStr">
        <is>
          <t>管理层报告中心</t>
        </is>
      </c>
    </row>
    <row r="10">
      <c r="A10" t="inlineStr">
        <is>
          <t>tagline</t>
        </is>
      </c>
      <c r="B10">
        <f>INDEX($C10:$N10,1,$B$1)</f>
        <v/>
      </c>
      <c r="C10" t="inlineStr">
        <is>
          <t>Multi-year operations reporting in Excel  •  by Keywan Fakhri</t>
        </is>
      </c>
      <c r="D10" t="inlineStr">
        <is>
          <t>Mehrjahres-Reporting für den Betrieb in Excel  •  von Keywan Fakhri</t>
        </is>
      </c>
      <c r="E10" t="inlineStr">
        <is>
          <t>گزارش‌دهی چندساله عملیات در اکسل  •  ساخته کیوان فخری</t>
        </is>
      </c>
      <c r="F10" t="inlineStr">
        <is>
          <t>تقارير تشغيلية متعددة السنوات في Excel  •  إعداد كيوان فخري</t>
        </is>
      </c>
      <c r="G10" t="inlineStr">
        <is>
          <t>Informes operativos plurianuales en Excel  •  por Keywan Fakhri</t>
        </is>
      </c>
      <c r="H10" t="inlineStr">
        <is>
          <t>Reporting opérationnel pluriannuel dans Excel  •  par Keywan Fakhri</t>
        </is>
      </c>
      <c r="I10" t="inlineStr">
        <is>
          <t>Report operativo pluriennale in Excel  •  di Keywan Fakhri</t>
        </is>
      </c>
      <c r="J10" t="inlineStr">
        <is>
          <t>Excel で複数年の業務レポート  •  作成：Keywan Fakhri</t>
        </is>
      </c>
      <c r="K10" t="inlineStr">
        <is>
          <t>Excel 다년도 운영 보고  •  제작: Keywan Fakhri</t>
        </is>
      </c>
      <c r="L10" t="inlineStr">
        <is>
          <t>Raportim operacional shumëvjeçar në Excel  •  nga Keywan Fakhri</t>
        </is>
      </c>
      <c r="M10" t="inlineStr">
        <is>
          <t>Excel’de çok yıllı operasyon raporlaması  •  Keywan Fakhri</t>
        </is>
      </c>
      <c r="N10" t="inlineStr">
        <is>
          <t>Excel 多年度运营报告  •  作者 Keywan Fakhri</t>
        </is>
      </c>
    </row>
    <row r="11">
      <c r="A11" t="inlineStr">
        <is>
          <t>intro</t>
        </is>
      </c>
      <c r="B11">
        <f>INDEX($C11:$N11,1,$B$1)</f>
        <v/>
      </c>
      <c r="C11" t="inlineStr">
        <is>
          <t>One daily data table, five reporting horizons: daily, weekly, monthly, quarterly and yearly. Choose year, base year, department and period – all KPIs, charts and reports update automatically.</t>
        </is>
      </c>
      <c r="D11" t="inlineStr">
        <is>
          <t>Eine tägliche Datentabelle, fünf Berichtsebenen: Tag, Woche, Monat, Quartal und Jahr. Jahr, Basisjahr, Bereich und Zeitraum wählen – alle Kennzahlen, Diagramme und Berichte aktualisieren sich automatisch.</t>
        </is>
      </c>
      <c r="E11" t="inlineStr">
        <is>
          <t>یک جدول داده روزانه، پنج افق گزارش: روزانه، هفتگی، ماهانه، فصلی و سالانه. سال، سال مبنا، واحد و دوره را انتخاب کنید – همه شاخص‌ها، نمودارها و گزارش‌ها خودکار به‌روز می‌شوند.</t>
        </is>
      </c>
      <c r="F11" t="inlineStr">
        <is>
          <t>جدول بيانات يومي واحد وخمسة مستويات للتقارير: يومي وأسبوعي وشهري وربع سنوي وسنوي. اختر السنة وسنة الأساس والقسم والفترة – تتحدث جميع المؤشرات والرسوم والتقارير تلقائيًا.</t>
        </is>
      </c>
      <c r="G11" t="inlineStr">
        <is>
          <t>Una tabla de datos diaria, cinco horizontes: diario, semanal, mensual, trimestral y anual. Elige año, año base, departamento y periodo – KPI, gráficos e informes se actualizan solos.</t>
        </is>
      </c>
      <c r="H11" t="inlineStr">
        <is>
          <t>Une table de données quotidienne, cinq horizons : jour, semaine, mois, trimestre et année. Choisissez année, année de base, service et période – KPI, graphiques et rapports se mettent à jour automatiquement.</t>
        </is>
      </c>
      <c r="I11" t="inlineStr">
        <is>
          <t>Una tabella dati giornaliera, cinque orizzonti: giorno, settimana, mese, trimestre e anno. Scegli anno, anno base, reparto e periodo – KPI, grafici e report si aggiornano da soli.</t>
        </is>
      </c>
      <c r="J11" t="inlineStr">
        <is>
          <t>日次データ表ひとつで、日・週・月・四半期・年の5つの視点。年、基準年、部門、期間を選ぶだけで、KPI・グラフ・レポートが自動更新されます。</t>
        </is>
      </c>
      <c r="K11" t="inlineStr">
        <is>
          <t>하나의 일별 데이터 표로 일·주·월·분기·연 5가지 보고 단위를 제공합니다. 연도, 기준 연도, 부서, 기간을 선택하면 KPI·차트·보고서가 자동으로 갱신됩니다.</t>
        </is>
      </c>
      <c r="L11" t="inlineStr">
        <is>
          <t>Një tabelë ditore të dhënash, pesë horizonte: ditor, javor, mujor, tremujor dhe vjetor. Zgjidhni vitin, vitin bazë, departamentin dhe periudhën – KPI-të, grafikët dhe raportet përditësohen vetë.</t>
        </is>
      </c>
      <c r="M11" t="inlineStr">
        <is>
          <t>Tek bir günlük veri tablosu, beş raporlama ufku: günlük, haftalık, aylık, çeyreklik ve yıllık. Yılı, baz yılı, departmanı ve dönemi seçin – tüm KPI’lar, grafikler ve raporlar otomatik güncellenir.</t>
        </is>
      </c>
      <c r="N11" t="inlineStr">
        <is>
          <t>一张日数据表，五种报告维度：日、周、月、季度、年。选择年份、基准年、部门和期间，所有 KPI、图表和报告自动更新。</t>
        </is>
      </c>
    </row>
    <row r="12">
      <c r="A12" t="inlineStr">
        <is>
          <t>s1t</t>
        </is>
      </c>
      <c r="B12">
        <f>INDEX($C12:$N12,1,$B$1)</f>
        <v/>
      </c>
      <c r="C12" t="inlineStr">
        <is>
          <t>ENTER DATA</t>
        </is>
      </c>
      <c r="D12" t="inlineStr">
        <is>
          <t>DATEN EINGEBEN</t>
        </is>
      </c>
      <c r="E12" t="inlineStr">
        <is>
          <t>ورود داده</t>
        </is>
      </c>
      <c r="F12" t="inlineStr">
        <is>
          <t>إدخال البيانات</t>
        </is>
      </c>
      <c r="G12" t="inlineStr">
        <is>
          <t>INTRODUCIR DATOS</t>
        </is>
      </c>
      <c r="H12" t="inlineStr">
        <is>
          <t>SAISIR LES DONNÉES</t>
        </is>
      </c>
      <c r="I12" t="inlineStr">
        <is>
          <t>INSERIRE I DATI</t>
        </is>
      </c>
      <c r="J12" t="inlineStr">
        <is>
          <t>データ入力</t>
        </is>
      </c>
      <c r="K12" t="inlineStr">
        <is>
          <t>데이터 입력</t>
        </is>
      </c>
      <c r="L12" t="inlineStr">
        <is>
          <t>FUTNI TË DHËNAT</t>
        </is>
      </c>
      <c r="M12" t="inlineStr">
        <is>
          <t>VERİ GİRİN</t>
        </is>
      </c>
      <c r="N12" t="inlineStr">
        <is>
          <t>录入数据</t>
        </is>
      </c>
    </row>
    <row r="13">
      <c r="A13" t="inlineStr">
        <is>
          <t>s1</t>
        </is>
      </c>
      <c r="B13">
        <f>INDEX($C13:$N13,1,$B$1)</f>
        <v/>
      </c>
      <c r="C13" t="inlineStr">
        <is>
          <t>Open Data Entry and replace the demo rows with your own daily records. Keep the column order.</t>
        </is>
      </c>
      <c r="D13" t="inlineStr">
        <is>
          <t>Data Entry öffnen und die Demozeilen durch eigene Tagesdaten ersetzen. Spaltenreihenfolge beibehalten.</t>
        </is>
      </c>
      <c r="E13" t="inlineStr">
        <is>
          <t>شیت Data Entry را باز کنید و ردیف‌های نمونه را با داده‌های روزانه خودتان جایگزین کنید. ترتیب ستون‌ها را حفظ کنید.</t>
        </is>
      </c>
      <c r="F13" t="inlineStr">
        <is>
          <t>افتح Data Entry واستبدل الصفوف التجريبية بسجلاتك اليومية. حافظ على ترتيب الأعمدة.</t>
        </is>
      </c>
      <c r="G13" t="inlineStr">
        <is>
          <t>Abre Data Entry y sustituye las filas demo por tus registros diarios. Mantén el orden de columnas.</t>
        </is>
      </c>
      <c r="H13" t="inlineStr">
        <is>
          <t>Ouvrez Data Entry et remplacez les lignes de démo par vos données quotidiennes. Gardez l’ordre des colonnes.</t>
        </is>
      </c>
      <c r="I13" t="inlineStr">
        <is>
          <t>Apri Data Entry e sostituisci le righe demo con i tuoi dati giornalieri. Mantieni l’ordine delle colonne.</t>
        </is>
      </c>
      <c r="J13" t="inlineStr">
        <is>
          <t>Data Entry を開き、デモ行を自社の日次データに置き換えます。列の順序は変えないでください。</t>
        </is>
      </c>
      <c r="K13" t="inlineStr">
        <is>
          <t>Data Entry를 열고 데모 행을 일별 데이터로 바꾸세요. 열 순서는 유지하세요.</t>
        </is>
      </c>
      <c r="L13" t="inlineStr">
        <is>
          <t>Hapni Data Entry dhe zëvendësoni rreshtat demo me të dhënat tuaja ditore. Ruani rendin e kolonave.</t>
        </is>
      </c>
      <c r="M13" t="inlineStr">
        <is>
          <t>Data Entry’yi açın ve demo satırlarını kendi günlük kayıtlarınızla değiştirin. Sütun sırasını koruyun.</t>
        </is>
      </c>
      <c r="N13" t="inlineStr">
        <is>
          <t>打开 Data Entry，用你的每日记录替换演示行，保持列顺序不变。</t>
        </is>
      </c>
    </row>
    <row r="14">
      <c r="A14" t="inlineStr">
        <is>
          <t>s2t</t>
        </is>
      </c>
      <c r="B14">
        <f>INDEX($C14:$N14,1,$B$1)</f>
        <v/>
      </c>
      <c r="C14" t="inlineStr">
        <is>
          <t>CHOOSE REPORT</t>
        </is>
      </c>
      <c r="D14" t="inlineStr">
        <is>
          <t>BERICHT WÄHLEN</t>
        </is>
      </c>
      <c r="E14" t="inlineStr">
        <is>
          <t>انتخاب گزارش</t>
        </is>
      </c>
      <c r="F14" t="inlineStr">
        <is>
          <t>اختيار التقرير</t>
        </is>
      </c>
      <c r="G14" t="inlineStr">
        <is>
          <t>ELEGIR INFORME</t>
        </is>
      </c>
      <c r="H14" t="inlineStr">
        <is>
          <t>CHOISIR LE RAPPORT</t>
        </is>
      </c>
      <c r="I14" t="inlineStr">
        <is>
          <t>SCEGLIERE IL REPORT</t>
        </is>
      </c>
      <c r="J14" t="inlineStr">
        <is>
          <t>レポート選択</t>
        </is>
      </c>
      <c r="K14" t="inlineStr">
        <is>
          <t>보고서 선택</t>
        </is>
      </c>
      <c r="L14" t="inlineStr">
        <is>
          <t>ZGJIDHNI RAPORTIN</t>
        </is>
      </c>
      <c r="M14" t="inlineStr">
        <is>
          <t>RAPOR SEÇİN</t>
        </is>
      </c>
      <c r="N14" t="inlineStr">
        <is>
          <t>选择报告</t>
        </is>
      </c>
    </row>
    <row r="15">
      <c r="A15" t="inlineStr">
        <is>
          <t>s2</t>
        </is>
      </c>
      <c r="B15">
        <f>INDEX($C15:$N15,1,$B$1)</f>
        <v/>
      </c>
      <c r="C15" t="inlineStr">
        <is>
          <t>On the Dashboard, select report year, base year, department, frequency, month and quarter.</t>
        </is>
      </c>
      <c r="D15" t="inlineStr">
        <is>
          <t>Im Dashboard Berichtsjahr, Basisjahr, Bereich, Frequenz, Monat und Quartal wählen.</t>
        </is>
      </c>
      <c r="E15" t="inlineStr">
        <is>
          <t>در داشبورد، سال گزارش، سال مبنا، واحد، بازه، ماه و فصل را انتخاب کنید.</t>
        </is>
      </c>
      <c r="F15" t="inlineStr">
        <is>
          <t>في لوحة التحكم اختر سنة التقرير وسنة الأساس والقسم والتكرار والشهر والربع.</t>
        </is>
      </c>
      <c r="G15" t="inlineStr">
        <is>
          <t>En el panel, elige año, año base, departamento, frecuencia, mes y trimestre.</t>
        </is>
      </c>
      <c r="H15" t="inlineStr">
        <is>
          <t>Dans le tableau de bord, choisissez année, année de base, service, fréquence, mois et trimestre.</t>
        </is>
      </c>
      <c r="I15" t="inlineStr">
        <is>
          <t>Nella dashboard scegli anno, anno base, reparto, frequenza, mese e trimestre.</t>
        </is>
      </c>
      <c r="J15" t="inlineStr">
        <is>
          <t>ダッシュボードで年、基準年、部門、頻度、月、四半期を選択します。</t>
        </is>
      </c>
      <c r="K15" t="inlineStr">
        <is>
          <t>대시보드에서 연도, 기준 연도, 부서, 주기, 월, 분기를 선택하세요.</t>
        </is>
      </c>
      <c r="L15" t="inlineStr">
        <is>
          <t>Në panel zgjidhni vitin, vitin bazë, departamentin, frekuencën, muajin dhe tremujorin.</t>
        </is>
      </c>
      <c r="M15" t="inlineStr">
        <is>
          <t>Panoda rapor yılını, baz yılı, departmanı, sıklığı, ayı ve çeyreği seçin.</t>
        </is>
      </c>
      <c r="N15" t="inlineStr">
        <is>
          <t>在仪表板中选择报告年份、基准年、部门、频率、月份和季度。</t>
        </is>
      </c>
    </row>
    <row r="16">
      <c r="A16" t="inlineStr">
        <is>
          <t>s3t</t>
        </is>
      </c>
      <c r="B16">
        <f>INDEX($C16:$N16,1,$B$1)</f>
        <v/>
      </c>
      <c r="C16" t="inlineStr">
        <is>
          <t>ANALYZE</t>
        </is>
      </c>
      <c r="D16" t="inlineStr">
        <is>
          <t>ANALYSIEREN</t>
        </is>
      </c>
      <c r="E16" t="inlineStr">
        <is>
          <t>تحلیل</t>
        </is>
      </c>
      <c r="F16" t="inlineStr">
        <is>
          <t>التحليل</t>
        </is>
      </c>
      <c r="G16" t="inlineStr">
        <is>
          <t>ANALIZAR</t>
        </is>
      </c>
      <c r="H16" t="inlineStr">
        <is>
          <t>ANALYSER</t>
        </is>
      </c>
      <c r="I16" t="inlineStr">
        <is>
          <t>ANALIZZARE</t>
        </is>
      </c>
      <c r="J16" t="inlineStr">
        <is>
          <t>分析</t>
        </is>
      </c>
      <c r="K16" t="inlineStr">
        <is>
          <t>분석</t>
        </is>
      </c>
      <c r="L16" t="inlineStr">
        <is>
          <t>ANALIZONI</t>
        </is>
      </c>
      <c r="M16" t="inlineStr">
        <is>
          <t>ANALİZ EDİN</t>
        </is>
      </c>
      <c r="N16" t="inlineStr">
        <is>
          <t>分析</t>
        </is>
      </c>
    </row>
    <row r="17">
      <c r="A17" t="inlineStr">
        <is>
          <t>s3</t>
        </is>
      </c>
      <c r="B17">
        <f>INDEX($C17:$N17,1,$B$1)</f>
        <v/>
      </c>
      <c r="C17" t="inlineStr">
        <is>
          <t>Read trends, target variance, the monthly heatmap, the year comparison and statistics.</t>
        </is>
      </c>
      <c r="D17" t="inlineStr">
        <is>
          <t>Trends, Zielabweichung, Monats-Heatmap, Jahresvergleich und Statistik auswerten.</t>
        </is>
      </c>
      <c r="E17" t="inlineStr">
        <is>
          <t>روندها، انحراف از هدف، نقشه حرارتی ماهانه، مقایسه سالانه و آمار را بررسی کنید.</t>
        </is>
      </c>
      <c r="F17" t="inlineStr">
        <is>
          <t>اقرأ الاتجاهات والانحراف عن الهدف والخريطة الحرارية الشهرية والمقارنة السنوية والإحصاءات.</t>
        </is>
      </c>
      <c r="G17" t="inlineStr">
        <is>
          <t>Analiza tendencias, desviación del objetivo, mapa de calor mensual, comparación anual y estadísticas.</t>
        </is>
      </c>
      <c r="H17" t="inlineStr">
        <is>
          <t>Lisez tendances, écart à l’objectif, carte thermique mensuelle, comparaison annuelle et statistiques.</t>
        </is>
      </c>
      <c r="I17" t="inlineStr">
        <is>
          <t>Leggi trend, scostamento dal target, mappa termica mensile, confronto annuale e statistiche.</t>
        </is>
      </c>
      <c r="J17" t="inlineStr">
        <is>
          <t>推移、目標差異、月別ヒートマップ、年比較、統計を確認します。</t>
        </is>
      </c>
      <c r="K17" t="inlineStr">
        <is>
          <t>추이, 목표 편차, 월별 히트맵, 연도 비교, 통계를 확인하세요.</t>
        </is>
      </c>
      <c r="L17" t="inlineStr">
        <is>
          <t>Lexoni trendet, devijimin nga objektivi, hartën termike mujore, krahasimin vjetor dhe statistikat.</t>
        </is>
      </c>
      <c r="M17" t="inlineStr">
        <is>
          <t>Trendleri, hedef sapmasını, aylık ısı haritasını, yıl karşılaştırmasını ve istatistikleri inceleyin.</t>
        </is>
      </c>
      <c r="N17" t="inlineStr">
        <is>
          <t>查看趋势、目标偏差、月度热力图、年度对比和统计。</t>
        </is>
      </c>
    </row>
    <row r="18">
      <c r="A18" t="inlineStr">
        <is>
          <t>s4t</t>
        </is>
      </c>
      <c r="B18">
        <f>INDEX($C18:$N18,1,$B$1)</f>
        <v/>
      </c>
      <c r="C18" t="inlineStr">
        <is>
          <t>PRINT</t>
        </is>
      </c>
      <c r="D18" t="inlineStr">
        <is>
          <t>DRUCKEN</t>
        </is>
      </c>
      <c r="E18" t="inlineStr">
        <is>
          <t>چاپ</t>
        </is>
      </c>
      <c r="F18" t="inlineStr">
        <is>
          <t>الطباعة</t>
        </is>
      </c>
      <c r="G18" t="inlineStr">
        <is>
          <t>IMPRIMIR</t>
        </is>
      </c>
      <c r="H18" t="inlineStr">
        <is>
          <t>IMPRIMER</t>
        </is>
      </c>
      <c r="I18" t="inlineStr">
        <is>
          <t>STAMPARE</t>
        </is>
      </c>
      <c r="J18" t="inlineStr">
        <is>
          <t>印刷</t>
        </is>
      </c>
      <c r="K18" t="inlineStr">
        <is>
          <t>인쇄</t>
        </is>
      </c>
      <c r="L18" t="inlineStr">
        <is>
          <t>PRINTONI</t>
        </is>
      </c>
      <c r="M18" t="inlineStr">
        <is>
          <t>YAZDIRIN</t>
        </is>
      </c>
      <c r="N18" t="inlineStr">
        <is>
          <t>打印</t>
        </is>
      </c>
    </row>
    <row r="19">
      <c r="A19" t="inlineStr">
        <is>
          <t>s4</t>
        </is>
      </c>
      <c r="B19">
        <f>INDEX($C19:$N19,1,$B$1)</f>
        <v/>
      </c>
      <c r="C19" t="inlineStr">
        <is>
          <t>Open Report and export it as PDF – it is preset to one landscape page.</t>
        </is>
      </c>
      <c r="D19" t="inlineStr">
        <is>
          <t>Report öffnen und als PDF exportieren – voreingestellt auf eine Seite quer.</t>
        </is>
      </c>
      <c r="E19" t="inlineStr">
        <is>
          <t>شیت Report را باز کنید و PDF بگیرید – روی یک صفحه افقی تنظیم شده است.</t>
        </is>
      </c>
      <c r="F19" t="inlineStr">
        <is>
          <t>افتح Report وصدّره بصيغة PDF – مُعدّ لصفحة أفقية واحدة.</t>
        </is>
      </c>
      <c r="G19" t="inlineStr">
        <is>
          <t>Abre Report y expórtalo a PDF – ajustado a una página horizontal.</t>
        </is>
      </c>
      <c r="H19" t="inlineStr">
        <is>
          <t>Ouvrez Report et exportez-le en PDF – réglé sur une page paysage.</t>
        </is>
      </c>
      <c r="I19" t="inlineStr">
        <is>
          <t>Apri Report ed esportalo in PDF – impostato su una pagina orizzontale.</t>
        </is>
      </c>
      <c r="J19" t="inlineStr">
        <is>
          <t>Report を開いて PDF 出力します。横向き1ページに設定済みです。</t>
        </is>
      </c>
      <c r="K19" t="inlineStr">
        <is>
          <t>Report를 열어 PDF로 내보내세요. 가로 한 페이지로 설정되어 있습니다.</t>
        </is>
      </c>
      <c r="L19" t="inlineStr">
        <is>
          <t>Hapni Report dhe eksportojeni si PDF – i përgatitur për një faqe horizontale.</t>
        </is>
      </c>
      <c r="M19" t="inlineStr">
        <is>
          <t>Report’u açın ve PDF olarak dışa aktarın – tek yatay sayfaya ayarlıdır.</t>
        </is>
      </c>
      <c r="N19" t="inlineStr">
        <is>
          <t>打开 Report 并导出为 PDF，已预设为横向单页。</t>
        </is>
      </c>
    </row>
    <row r="20">
      <c r="A20" t="inlineStr">
        <is>
          <t>license</t>
        </is>
      </c>
      <c r="B20">
        <f>INDEX($C20:$N20,1,$B$1)</f>
        <v/>
      </c>
      <c r="C20" t="inlineStr">
        <is>
          <t>© 2026 KeyOne – Keywan Fakhri  •  keywanfakhri.com  •  Free for internal use. No resale, redistribution or removal of attribution.</t>
        </is>
      </c>
      <c r="D20" t="inlineStr">
        <is>
          <t>© 2026 KeyOne – Keywan Fakhri  •  keywanfakhri.com  •  Kostenlos für interne Nutzung. Kein Weiterverkauf, keine Weitergabe, Urhebervermerk nicht entfernen.</t>
        </is>
      </c>
      <c r="E20" t="inlineStr">
        <is>
          <t>© ۲۰۲۶ KeyOne – کیوان فخری  •  keywanfakhri.com  •  رایگان برای استفاده داخلی. فروش مجدد، توزیع یا حذف نام سازنده ممنوع است.</t>
        </is>
      </c>
      <c r="F20" t="inlineStr">
        <is>
          <t>© 2026 KeyOne – كيوان فخري  •  keywanfakhri.com  •  مجاني للاستخدام الداخلي. يُمنع إعادة البيع أو التوزيع أو حذف الإسناد.</t>
        </is>
      </c>
      <c r="G20" t="inlineStr">
        <is>
          <t>© 2026 KeyOne – Keywan Fakhri  •  keywanfakhri.com  •  Gratis para uso interno. Sin reventa, redistribución ni eliminar la atribución.</t>
        </is>
      </c>
      <c r="H20" t="inlineStr">
        <is>
          <t>© 2026 KeyOne – Keywan Fakhri  •  keywanfakhri.com  •  Gratuit pour un usage interne. Ni revente, ni redistribution, ni suppression de l’attribution.</t>
        </is>
      </c>
      <c r="I20" t="inlineStr">
        <is>
          <t>© 2026 KeyOne – Keywan Fakhri  •  keywanfakhri.com  •  Gratuito per uso interno. Vietati rivendita, ridistribuzione e rimozione dell’attribuzione.</t>
        </is>
      </c>
      <c r="J20" t="inlineStr">
        <is>
          <t>© 2026 KeyOne – Keywan Fakhri  •  keywanfakhri.com  •  社内利用は無料。再販売・再配布・クレジット削除は禁止。</t>
        </is>
      </c>
      <c r="K20" t="inlineStr">
        <is>
          <t>© 2026 KeyOne – Keywan Fakhri  •  keywanfakhri.com  •  내부 사용 무료. 재판매·재배포·저작자 표시 삭제 금지.</t>
        </is>
      </c>
      <c r="L20" t="inlineStr">
        <is>
          <t>© 2026 KeyOne – Keywan Fakhri  •  keywanfakhri.com  •  Falas për përdorim të brendshëm. Ndalohen rishitja, rishpërndarja dhe heqja e atribuimit.</t>
        </is>
      </c>
      <c r="M20" t="inlineStr">
        <is>
          <t>© 2026 KeyOne – Keywan Fakhri  •  keywanfakhri.com  •  Dahili kullanım ücretsiz. Yeniden satış, dağıtım ve atıfın kaldırılması yasaktır.</t>
        </is>
      </c>
      <c r="N20" t="inlineStr">
        <is>
          <t>© 2026 KeyOne – Keywan Fakhri  •  keywanfakhri.com  •  内部使用免费。禁止转售、再分发或删除署名。</t>
        </is>
      </c>
    </row>
    <row r="21">
      <c r="A21" t="inlineStr">
        <is>
          <t>demo</t>
        </is>
      </c>
      <c r="B21">
        <f>INDEX($C21:$N21,1,$B$1)</f>
        <v/>
      </c>
      <c r="C21" t="inlineStr">
        <is>
          <t>Demo data are fictional (Jan 2024 – 15 Oct 2026)  •  Excel 2016 or newer / Microsoft 365  •  Language: Settings</t>
        </is>
      </c>
      <c r="D21" t="inlineStr">
        <is>
          <t>Demodaten sind fiktiv (Jan 2024 – 15.10.2026)  •  Excel 2016 oder neuer / Microsoft 365  •  Sprache: Settings</t>
        </is>
      </c>
      <c r="E21" t="inlineStr">
        <is>
          <t>داده‌های نمونه ساختگی‌اند (ژانویه ۲۰۲۴ تا ۱۵ اکتبر ۲۰۲۶)  •  Excel 2016 یا جدیدتر / Microsoft 365  •  زبان: Settings</t>
        </is>
      </c>
      <c r="F21" t="inlineStr">
        <is>
          <t>البيانات التجريبية وهمية (يناير 2024 – 15 أكتوبر 2026)  •  Excel 2016 أو أحدث / Microsoft 365  •  اللغة: Settings</t>
        </is>
      </c>
      <c r="G21" t="inlineStr">
        <is>
          <t>Datos demo ficticios (ene 2024 – 15 oct 2026)  •  Excel 2016 o posterior / Microsoft 365  •  Idioma: Settings</t>
        </is>
      </c>
      <c r="H21" t="inlineStr">
        <is>
          <t>Données de démo fictives (janv. 2024 – 15 oct. 2026)  •  Excel 2016 ou plus récent / Microsoft 365  •  Langue : Settings</t>
        </is>
      </c>
      <c r="I21" t="inlineStr">
        <is>
          <t>Dati demo fittizi (gen 2024 – 15 ott 2026)  •  Excel 2016 o successivo / Microsoft 365  •  Lingua: Settings</t>
        </is>
      </c>
      <c r="J21" t="inlineStr">
        <is>
          <t>デモデータは架空です（2024年1月～2026年10月15日）  •  Excel 2016 以降 / Microsoft 365  •  言語：Settings</t>
        </is>
      </c>
      <c r="K21" t="inlineStr">
        <is>
          <t>데모 데이터는 가상입니다 (2024년 1월 – 2026년 10월 15일)  •  Excel 2016 이상 / Microsoft 365  •  언어: Settings</t>
        </is>
      </c>
      <c r="L21" t="inlineStr">
        <is>
          <t>Të dhënat demo janë fiktive (jan 2024 – 15 tet 2026)  •  Excel 2016 ose më i ri / Microsoft 365  •  Gjuha: Settings</t>
        </is>
      </c>
      <c r="M21" t="inlineStr">
        <is>
          <t>Demo veriler kurgusaldır (Oca 2024 – 15 Eki 2026)  •  Excel 2016 veya üstü / Microsoft 365  •  Dil: Settings</t>
        </is>
      </c>
      <c r="N21" t="inlineStr">
        <is>
          <t>演示数据为虚构（2024年1月 – 2026年10月15日）  •  Excel 2016 或更高版本 / Microsoft 365  •  语言：Settings</t>
        </is>
      </c>
    </row>
    <row r="22">
      <c r="A22" t="inlineStr">
        <is>
          <t>dash_title</t>
        </is>
      </c>
      <c r="B22">
        <f>INDEX($C22:$N22,1,$B$1)</f>
        <v/>
      </c>
      <c r="C22" t="inlineStr">
        <is>
          <t>EXECUTIVE DASHBOARD</t>
        </is>
      </c>
      <c r="D22" t="inlineStr">
        <is>
          <t>MANAGEMENT-DASHBOARD</t>
        </is>
      </c>
      <c r="E22" t="inlineStr">
        <is>
          <t>داشبورد مدیریتی</t>
        </is>
      </c>
      <c r="F22" t="inlineStr">
        <is>
          <t>لوحة الإدارة</t>
        </is>
      </c>
      <c r="G22" t="inlineStr">
        <is>
          <t>PANEL EJECUTIVO</t>
        </is>
      </c>
      <c r="H22" t="inlineStr">
        <is>
          <t>TABLEAU DE BORD DE DIRECTION</t>
        </is>
      </c>
      <c r="I22" t="inlineStr">
        <is>
          <t>DASHBOARD DIREZIONALE</t>
        </is>
      </c>
      <c r="J22" t="inlineStr">
        <is>
          <t>経営ダッシュボード</t>
        </is>
      </c>
      <c r="K22" t="inlineStr">
        <is>
          <t>경영 대시보드</t>
        </is>
      </c>
      <c r="L22" t="inlineStr">
        <is>
          <t>PANELI DREJTUES</t>
        </is>
      </c>
      <c r="M22" t="inlineStr">
        <is>
          <t>YÖNETİCİ PANOSU</t>
        </is>
      </c>
      <c r="N22" t="inlineStr">
        <is>
          <t>管理层仪表板</t>
        </is>
      </c>
    </row>
    <row r="23">
      <c r="A23" t="inlineStr">
        <is>
          <t>dash_sub</t>
        </is>
      </c>
      <c r="B23">
        <f>INDEX($C23:$N23,1,$B$1)</f>
        <v/>
      </c>
      <c r="C23" t="inlineStr">
        <is>
          <t>DAILY • WEEKLY • MONTHLY • QUARTERLY • YEARLY</t>
        </is>
      </c>
      <c r="D23" t="inlineStr">
        <is>
          <t>TAG • WOCHE • MONAT • QUARTAL • JAHR</t>
        </is>
      </c>
      <c r="E23" t="inlineStr">
        <is>
          <t>روزانه • هفتگی • ماهانه • فصلی • سالانه</t>
        </is>
      </c>
      <c r="F23" t="inlineStr">
        <is>
          <t>يومي • أسبوعي • شهري • ربع سنوي • سنوي</t>
        </is>
      </c>
      <c r="G23" t="inlineStr">
        <is>
          <t>DIARIO • SEMANAL • MENSUAL • TRIMESTRAL • ANUAL</t>
        </is>
      </c>
      <c r="H23" t="inlineStr">
        <is>
          <t>JOUR • SEMAINE • MOIS • TRIMESTRE • ANNÉE</t>
        </is>
      </c>
      <c r="I23" t="inlineStr">
        <is>
          <t>GIORNO • SETTIMANA • MESE • TRIMESTRE • ANNO</t>
        </is>
      </c>
      <c r="J23" t="inlineStr">
        <is>
          <t>日次 • 週次 • 月次 • 四半期 • 年次</t>
        </is>
      </c>
      <c r="K23" t="inlineStr">
        <is>
          <t>일별 • 주별 • 월별 • 분기별 • 연도별</t>
        </is>
      </c>
      <c r="L23" t="inlineStr">
        <is>
          <t>DITOR • JAVOR • MUJOR • TREMUJOR • VJETOR</t>
        </is>
      </c>
      <c r="M23" t="inlineStr">
        <is>
          <t>GÜNLÜK • HAFTALIK • AYLIK • ÇEYREKLİK • YILLIK</t>
        </is>
      </c>
      <c r="N23" t="inlineStr">
        <is>
          <t>日 • 周 • 月 • 季度 • 年</t>
        </is>
      </c>
    </row>
    <row r="24">
      <c r="A24" t="inlineStr">
        <is>
          <t>c_year</t>
        </is>
      </c>
      <c r="B24">
        <f>INDEX($C24:$N24,1,$B$1)</f>
        <v/>
      </c>
      <c r="C24" t="inlineStr">
        <is>
          <t>REPORT YEAR</t>
        </is>
      </c>
      <c r="D24" t="inlineStr">
        <is>
          <t>BERICHTSJAHR</t>
        </is>
      </c>
      <c r="E24" t="inlineStr">
        <is>
          <t>سال گزارش</t>
        </is>
      </c>
      <c r="F24" t="inlineStr">
        <is>
          <t>سنة التقرير</t>
        </is>
      </c>
      <c r="G24" t="inlineStr">
        <is>
          <t>AÑO</t>
        </is>
      </c>
      <c r="H24" t="inlineStr">
        <is>
          <t>ANNÉE</t>
        </is>
      </c>
      <c r="I24" t="inlineStr">
        <is>
          <t>ANNO</t>
        </is>
      </c>
      <c r="J24" t="inlineStr">
        <is>
          <t>レポート年</t>
        </is>
      </c>
      <c r="K24" t="inlineStr">
        <is>
          <t>보고 연도</t>
        </is>
      </c>
      <c r="L24" t="inlineStr">
        <is>
          <t>VITI</t>
        </is>
      </c>
      <c r="M24" t="inlineStr">
        <is>
          <t>RAPOR YILI</t>
        </is>
      </c>
      <c r="N24" t="inlineStr">
        <is>
          <t>报告年份</t>
        </is>
      </c>
    </row>
    <row r="25">
      <c r="A25" t="inlineStr">
        <is>
          <t>c_base</t>
        </is>
      </c>
      <c r="B25">
        <f>INDEX($C25:$N25,1,$B$1)</f>
        <v/>
      </c>
      <c r="C25" t="inlineStr">
        <is>
          <t>BASE YEAR</t>
        </is>
      </c>
      <c r="D25" t="inlineStr">
        <is>
          <t>BASISJAHR</t>
        </is>
      </c>
      <c r="E25" t="inlineStr">
        <is>
          <t>سال مبنا</t>
        </is>
      </c>
      <c r="F25" t="inlineStr">
        <is>
          <t>سنة الأساس</t>
        </is>
      </c>
      <c r="G25" t="inlineStr">
        <is>
          <t>AÑO BASE</t>
        </is>
      </c>
      <c r="H25" t="inlineStr">
        <is>
          <t>ANNÉE DE BASE</t>
        </is>
      </c>
      <c r="I25" t="inlineStr">
        <is>
          <t>ANNO BASE</t>
        </is>
      </c>
      <c r="J25" t="inlineStr">
        <is>
          <t>基準年</t>
        </is>
      </c>
      <c r="K25" t="inlineStr">
        <is>
          <t>기준 연도</t>
        </is>
      </c>
      <c r="L25" t="inlineStr">
        <is>
          <t>VITI BAZË</t>
        </is>
      </c>
      <c r="M25" t="inlineStr">
        <is>
          <t>BAZ YIL</t>
        </is>
      </c>
      <c r="N25" t="inlineStr">
        <is>
          <t>基准年</t>
        </is>
      </c>
    </row>
    <row r="26">
      <c r="A26" t="inlineStr">
        <is>
          <t>c_dept</t>
        </is>
      </c>
      <c r="B26">
        <f>INDEX($C26:$N26,1,$B$1)</f>
        <v/>
      </c>
      <c r="C26" t="inlineStr">
        <is>
          <t>DEPARTMENT</t>
        </is>
      </c>
      <c r="D26" t="inlineStr">
        <is>
          <t>BEREICH</t>
        </is>
      </c>
      <c r="E26" t="inlineStr">
        <is>
          <t>واحد</t>
        </is>
      </c>
      <c r="F26" t="inlineStr">
        <is>
          <t>القسم</t>
        </is>
      </c>
      <c r="G26" t="inlineStr">
        <is>
          <t>DEPARTAMENTO</t>
        </is>
      </c>
      <c r="H26" t="inlineStr">
        <is>
          <t>SERVICE</t>
        </is>
      </c>
      <c r="I26" t="inlineStr">
        <is>
          <t>REPARTO</t>
        </is>
      </c>
      <c r="J26" t="inlineStr">
        <is>
          <t>部門</t>
        </is>
      </c>
      <c r="K26" t="inlineStr">
        <is>
          <t>부서</t>
        </is>
      </c>
      <c r="L26" t="inlineStr">
        <is>
          <t>DEPARTAMENTI</t>
        </is>
      </c>
      <c r="M26" t="inlineStr">
        <is>
          <t>DEPARTMAN</t>
        </is>
      </c>
      <c r="N26" t="inlineStr">
        <is>
          <t>部门</t>
        </is>
      </c>
    </row>
    <row r="27">
      <c r="A27" t="inlineStr">
        <is>
          <t>c_freq</t>
        </is>
      </c>
      <c r="B27">
        <f>INDEX($C27:$N27,1,$B$1)</f>
        <v/>
      </c>
      <c r="C27" t="inlineStr">
        <is>
          <t>FREQUENCY</t>
        </is>
      </c>
      <c r="D27" t="inlineStr">
        <is>
          <t>FREQUENZ</t>
        </is>
      </c>
      <c r="E27" t="inlineStr">
        <is>
          <t>بازه گزارش</t>
        </is>
      </c>
      <c r="F27" t="inlineStr">
        <is>
          <t>التكرار</t>
        </is>
      </c>
      <c r="G27" t="inlineStr">
        <is>
          <t>FRECUENCIA</t>
        </is>
      </c>
      <c r="H27" t="inlineStr">
        <is>
          <t>FRÉQUENCE</t>
        </is>
      </c>
      <c r="I27" t="inlineStr">
        <is>
          <t>FREQUENZA</t>
        </is>
      </c>
      <c r="J27" t="inlineStr">
        <is>
          <t>頻度</t>
        </is>
      </c>
      <c r="K27" t="inlineStr">
        <is>
          <t>주기</t>
        </is>
      </c>
      <c r="L27" t="inlineStr">
        <is>
          <t>FREKUENCA</t>
        </is>
      </c>
      <c r="M27" t="inlineStr">
        <is>
          <t>SIKLIK</t>
        </is>
      </c>
      <c r="N27" t="inlineStr">
        <is>
          <t>频率</t>
        </is>
      </c>
    </row>
    <row r="28">
      <c r="A28" t="inlineStr">
        <is>
          <t>c_month</t>
        </is>
      </c>
      <c r="B28">
        <f>INDEX($C28:$N28,1,$B$1)</f>
        <v/>
      </c>
      <c r="C28" t="inlineStr">
        <is>
          <t>MONTH (DAILY)</t>
        </is>
      </c>
      <c r="D28" t="inlineStr">
        <is>
          <t>MONAT (TAG)</t>
        </is>
      </c>
      <c r="E28" t="inlineStr">
        <is>
          <t>ماه (روزانه)</t>
        </is>
      </c>
      <c r="F28" t="inlineStr">
        <is>
          <t>الشهر (يومي)</t>
        </is>
      </c>
      <c r="G28" t="inlineStr">
        <is>
          <t>MES (DIARIO)</t>
        </is>
      </c>
      <c r="H28" t="inlineStr">
        <is>
          <t>MOIS (JOUR)</t>
        </is>
      </c>
      <c r="I28" t="inlineStr">
        <is>
          <t>MESE (GIORNO)</t>
        </is>
      </c>
      <c r="J28" t="inlineStr">
        <is>
          <t>月（日次）</t>
        </is>
      </c>
      <c r="K28" t="inlineStr">
        <is>
          <t>월 (일별)</t>
        </is>
      </c>
      <c r="L28" t="inlineStr">
        <is>
          <t>MUAJI (DITOR)</t>
        </is>
      </c>
      <c r="M28" t="inlineStr">
        <is>
          <t>AY (GÜNLÜK)</t>
        </is>
      </c>
      <c r="N28" t="inlineStr">
        <is>
          <t>月份（日）</t>
        </is>
      </c>
    </row>
    <row r="29">
      <c r="A29" t="inlineStr">
        <is>
          <t>c_q</t>
        </is>
      </c>
      <c r="B29">
        <f>INDEX($C29:$N29,1,$B$1)</f>
        <v/>
      </c>
      <c r="C29" t="inlineStr">
        <is>
          <t>QUARTER (WEEKLY)</t>
        </is>
      </c>
      <c r="D29" t="inlineStr">
        <is>
          <t>QUARTAL (WOCHE)</t>
        </is>
      </c>
      <c r="E29" t="inlineStr">
        <is>
          <t>فصل (هفتگی)</t>
        </is>
      </c>
      <c r="F29" t="inlineStr">
        <is>
          <t>الربع (أسبوعي)</t>
        </is>
      </c>
      <c r="G29" t="inlineStr">
        <is>
          <t>TRIMESTRE (SEMANAL)</t>
        </is>
      </c>
      <c r="H29" t="inlineStr">
        <is>
          <t>TRIMESTRE (SEMAINE)</t>
        </is>
      </c>
      <c r="I29" t="inlineStr">
        <is>
          <t>TRIMESTRE (SETTIMANA)</t>
        </is>
      </c>
      <c r="J29" t="inlineStr">
        <is>
          <t>四半期（週次）</t>
        </is>
      </c>
      <c r="K29" t="inlineStr">
        <is>
          <t>분기 (주별)</t>
        </is>
      </c>
      <c r="L29" t="inlineStr">
        <is>
          <t>TREMUJORI (JAVOR)</t>
        </is>
      </c>
      <c r="M29" t="inlineStr">
        <is>
          <t>ÇEYREK (HAFTALIK)</t>
        </is>
      </c>
      <c r="N29" t="inlineStr">
        <is>
          <t>季度（周）</t>
        </is>
      </c>
    </row>
    <row r="30">
      <c r="A30" t="inlineStr">
        <is>
          <t>c_hint</t>
        </is>
      </c>
      <c r="B30">
        <f>INDEX($C30:$N30,1,$B$1)</f>
        <v/>
      </c>
      <c r="C30" t="inlineStr">
        <is>
          <t>Change the turquoise fields – everything updates automatically. Month applies to the daily view, quarter to the weekly view.</t>
        </is>
      </c>
      <c r="D30" t="inlineStr">
        <is>
          <t>Türkise Felder ändern – alles aktualisiert sich automatisch. Monat gilt für die Tagesansicht, Quartal für die Wochenansicht.</t>
        </is>
      </c>
      <c r="E30" t="inlineStr">
        <is>
          <t>خانه‌های فیروزه‌ای را تغییر دهید – همه چیز خودکار به‌روز می‌شود. ماه برای نمای روزانه و فصل برای نمای هفتگی است.</t>
        </is>
      </c>
      <c r="F30" t="inlineStr">
        <is>
          <t>غيّر الحقول الفيروزية – يتحدث كل شيء تلقائيًا. الشهر للعرض اليومي والربع للعرض الأسبوعي.</t>
        </is>
      </c>
      <c r="G30" t="inlineStr">
        <is>
          <t>Cambia los campos turquesa – todo se actualiza solo. El mes aplica a la vista diaria y el trimestre a la semanal.</t>
        </is>
      </c>
      <c r="H30" t="inlineStr">
        <is>
          <t>Modifiez les champs turquoise – tout se met à jour. Le mois sert à la vue journalière, le trimestre à la vue hebdomadaire.</t>
        </is>
      </c>
      <c r="I30" t="inlineStr">
        <is>
          <t>Modifica i campi turchesi – tutto si aggiorna. Il mese vale per la vista giornaliera, il trimestre per quella settimanale.</t>
        </is>
      </c>
      <c r="J30" t="inlineStr">
        <is>
          <t>ターコイズの項目を変更すると全体が自動更新されます。月は日次表示、四半期は週次表示に使われます。</t>
        </is>
      </c>
      <c r="K30" t="inlineStr">
        <is>
          <t>청록색 칸을 바꾸면 모두 자동 갱신됩니다. 월은 일별 보기, 분기는 주별 보기에 적용됩니다.</t>
        </is>
      </c>
      <c r="L30" t="inlineStr">
        <is>
          <t>Ndryshoni fushat në bruz – gjithçka përditësohet. Muaji vlen për pamjen ditore, tremujori për atë javore.</t>
        </is>
      </c>
      <c r="M30" t="inlineStr">
        <is>
          <t>Turkuaz alanları değiştirin – her şey otomatik güncellenir. Ay günlük görünüm, çeyrek haftalık görünüm içindir.</t>
        </is>
      </c>
      <c r="N30" t="inlineStr">
        <is>
          <t>修改青绿色字段即可自动更新。月份用于日视图，季度用于周视图。</t>
        </is>
      </c>
    </row>
    <row r="31">
      <c r="A31" t="inlineStr">
        <is>
          <t>k_orders</t>
        </is>
      </c>
      <c r="B31">
        <f>INDEX($C31:$N31,1,$B$1)</f>
        <v/>
      </c>
      <c r="C31" t="inlineStr">
        <is>
          <t>ORDERS</t>
        </is>
      </c>
      <c r="D31" t="inlineStr">
        <is>
          <t>AUFTRÄGE</t>
        </is>
      </c>
      <c r="E31" t="inlineStr">
        <is>
          <t>سفارش‌ها</t>
        </is>
      </c>
      <c r="F31" t="inlineStr">
        <is>
          <t>الطلبات</t>
        </is>
      </c>
      <c r="G31" t="inlineStr">
        <is>
          <t>PEDIDOS</t>
        </is>
      </c>
      <c r="H31" t="inlineStr">
        <is>
          <t>COMMANDES</t>
        </is>
      </c>
      <c r="I31" t="inlineStr">
        <is>
          <t>ORDINI</t>
        </is>
      </c>
      <c r="J31" t="inlineStr">
        <is>
          <t>注文数</t>
        </is>
      </c>
      <c r="K31" t="inlineStr">
        <is>
          <t>주문</t>
        </is>
      </c>
      <c r="L31" t="inlineStr">
        <is>
          <t>POROSI</t>
        </is>
      </c>
      <c r="M31" t="inlineStr">
        <is>
          <t>SİPARİŞ</t>
        </is>
      </c>
      <c r="N31" t="inlineStr">
        <is>
          <t>订单</t>
        </is>
      </c>
    </row>
    <row r="32">
      <c r="A32" t="inlineStr">
        <is>
          <t>k_ontime</t>
        </is>
      </c>
      <c r="B32">
        <f>INDEX($C32:$N32,1,$B$1)</f>
        <v/>
      </c>
      <c r="C32" t="inlineStr">
        <is>
          <t>ON-TIME RATE</t>
        </is>
      </c>
      <c r="D32" t="inlineStr">
        <is>
          <t>PÜNKTLICHKEIT</t>
        </is>
      </c>
      <c r="E32" t="inlineStr">
        <is>
          <t>نرخ به‌موقع</t>
        </is>
      </c>
      <c r="F32" t="inlineStr">
        <is>
          <t>نسبة الالتزام بالموعد</t>
        </is>
      </c>
      <c r="G32" t="inlineStr">
        <is>
          <t>PUNTUALIDAD</t>
        </is>
      </c>
      <c r="H32" t="inlineStr">
        <is>
          <t>PONCTUALITÉ</t>
        </is>
      </c>
      <c r="I32" t="inlineStr">
        <is>
          <t>PUNTUALITÀ</t>
        </is>
      </c>
      <c r="J32" t="inlineStr">
        <is>
          <t>納期遵守率</t>
        </is>
      </c>
      <c r="K32" t="inlineStr">
        <is>
          <t>정시율</t>
        </is>
      </c>
      <c r="L32" t="inlineStr">
        <is>
          <t>NË KOHË</t>
        </is>
      </c>
      <c r="M32" t="inlineStr">
        <is>
          <t>ZAMANINDA ORAN</t>
        </is>
      </c>
      <c r="N32" t="inlineStr">
        <is>
          <t>准时率</t>
        </is>
      </c>
    </row>
    <row r="33">
      <c r="A33" t="inlineStr">
        <is>
          <t>k_pick</t>
        </is>
      </c>
      <c r="B33">
        <f>INDEX($C33:$N33,1,$B$1)</f>
        <v/>
      </c>
      <c r="C33" t="inlineStr">
        <is>
          <t>PICKING ACCURACY</t>
        </is>
      </c>
      <c r="D33" t="inlineStr">
        <is>
          <t>KOMMISSIONIERGENAUIGKEIT</t>
        </is>
      </c>
      <c r="E33" t="inlineStr">
        <is>
          <t>دقت برداشت</t>
        </is>
      </c>
      <c r="F33" t="inlineStr">
        <is>
          <t>دقة التجهيز</t>
        </is>
      </c>
      <c r="G33" t="inlineStr">
        <is>
          <t>PRECISIÓN DE PICKING</t>
        </is>
      </c>
      <c r="H33" t="inlineStr">
        <is>
          <t>PRÉCISION DE PRÉPARATION</t>
        </is>
      </c>
      <c r="I33" t="inlineStr">
        <is>
          <t>PRECISIONE PRELIEVO</t>
        </is>
      </c>
      <c r="J33" t="inlineStr">
        <is>
          <t>ピッキング精度</t>
        </is>
      </c>
      <c r="K33" t="inlineStr">
        <is>
          <t>피킹 정확도</t>
        </is>
      </c>
      <c r="L33" t="inlineStr">
        <is>
          <t>SAKTËSIA E PËRGATITJES</t>
        </is>
      </c>
      <c r="M33" t="inlineStr">
        <is>
          <t>TOPLAMA DOĞRULUĞU</t>
        </is>
      </c>
      <c r="N33" t="inlineStr">
        <is>
          <t>拣货准确率</t>
        </is>
      </c>
    </row>
    <row r="34">
      <c r="A34" t="inlineStr">
        <is>
          <t>k_oph</t>
        </is>
      </c>
      <c r="B34">
        <f>INDEX($C34:$N34,1,$B$1)</f>
        <v/>
      </c>
      <c r="C34" t="inlineStr">
        <is>
          <t>ORDERS / LABOR HOUR</t>
        </is>
      </c>
      <c r="D34" t="inlineStr">
        <is>
          <t>AUFTRÄGE / ARBEITSSTUNDE</t>
        </is>
      </c>
      <c r="E34" t="inlineStr">
        <is>
          <t>سفارش / ساعت کار</t>
        </is>
      </c>
      <c r="F34" t="inlineStr">
        <is>
          <t>طلبات / ساعة عمل</t>
        </is>
      </c>
      <c r="G34" t="inlineStr">
        <is>
          <t>PEDIDOS / HORA</t>
        </is>
      </c>
      <c r="H34" t="inlineStr">
        <is>
          <t>COMMANDES / HEURE</t>
        </is>
      </c>
      <c r="I34" t="inlineStr">
        <is>
          <t>ORDINI / ORA</t>
        </is>
      </c>
      <c r="J34" t="inlineStr">
        <is>
          <t>注文 / 労働時間</t>
        </is>
      </c>
      <c r="K34" t="inlineStr">
        <is>
          <t>주문 / 작업시간</t>
        </is>
      </c>
      <c r="L34" t="inlineStr">
        <is>
          <t>POROSI / ORË PUNE</t>
        </is>
      </c>
      <c r="M34" t="inlineStr">
        <is>
          <t>SİPARİŞ / İŞ SAATİ</t>
        </is>
      </c>
      <c r="N34" t="inlineStr">
        <is>
          <t>订单 / 工时</t>
        </is>
      </c>
    </row>
    <row r="35">
      <c r="A35" t="inlineStr">
        <is>
          <t>k_target</t>
        </is>
      </c>
      <c r="B35">
        <f>INDEX($C35:$N35,1,$B$1)</f>
        <v/>
      </c>
      <c r="C35" t="inlineStr">
        <is>
          <t>VS TARGET</t>
        </is>
      </c>
      <c r="D35" t="inlineStr">
        <is>
          <t>VS ZIEL</t>
        </is>
      </c>
      <c r="E35" t="inlineStr">
        <is>
          <t>نسبت به هدف</t>
        </is>
      </c>
      <c r="F35" t="inlineStr">
        <is>
          <t>مقابل الهدف</t>
        </is>
      </c>
      <c r="G35" t="inlineStr">
        <is>
          <t>VS OBJETIVO</t>
        </is>
      </c>
      <c r="H35" t="inlineStr">
        <is>
          <t>VS OBJECTIF</t>
        </is>
      </c>
      <c r="I35" t="inlineStr">
        <is>
          <t>VS TARGET</t>
        </is>
      </c>
      <c r="J35" t="inlineStr">
        <is>
          <t>目標比</t>
        </is>
      </c>
      <c r="K35" t="inlineStr">
        <is>
          <t>목표 대비</t>
        </is>
      </c>
      <c r="L35" t="inlineStr">
        <is>
          <t>KUNDREJT OBJEKTIVIT</t>
        </is>
      </c>
      <c r="M35" t="inlineStr">
        <is>
          <t>HEDEFE GÖRE</t>
        </is>
      </c>
      <c r="N35" t="inlineStr">
        <is>
          <t>对比目标</t>
        </is>
      </c>
    </row>
    <row r="36">
      <c r="A36" t="inlineStr">
        <is>
          <t>k_yoy</t>
        </is>
      </c>
      <c r="B36">
        <f>INDEX($C36:$N36,1,$B$1)</f>
        <v/>
      </c>
      <c r="C36" t="inlineStr">
        <is>
          <t>VS BASE YEAR</t>
        </is>
      </c>
      <c r="D36" t="inlineStr">
        <is>
          <t>VS BASISJAHR</t>
        </is>
      </c>
      <c r="E36" t="inlineStr">
        <is>
          <t>نسبت به سال مبنا</t>
        </is>
      </c>
      <c r="F36" t="inlineStr">
        <is>
          <t>مقابل سنة الأساس</t>
        </is>
      </c>
      <c r="G36" t="inlineStr">
        <is>
          <t>VS AÑO BASE</t>
        </is>
      </c>
      <c r="H36" t="inlineStr">
        <is>
          <t>VS ANNÉE DE BASE</t>
        </is>
      </c>
      <c r="I36" t="inlineStr">
        <is>
          <t>VS ANNO BASE</t>
        </is>
      </c>
      <c r="J36" t="inlineStr">
        <is>
          <t>基準年比</t>
        </is>
      </c>
      <c r="K36" t="inlineStr">
        <is>
          <t>기준 연도 대비</t>
        </is>
      </c>
      <c r="L36" t="inlineStr">
        <is>
          <t>KUNDREJT VITIT BAZË</t>
        </is>
      </c>
      <c r="M36" t="inlineStr">
        <is>
          <t>BAZ YILA GÖRE</t>
        </is>
      </c>
      <c r="N36" t="inlineStr">
        <is>
          <t>对比基准年</t>
        </is>
      </c>
    </row>
    <row r="37">
      <c r="A37" t="inlineStr">
        <is>
          <t>sub_base</t>
        </is>
      </c>
      <c r="B37">
        <f>INDEX($C37:$N37,1,$B$1)</f>
        <v/>
      </c>
      <c r="C37" t="inlineStr">
        <is>
          <t>Base year</t>
        </is>
      </c>
      <c r="D37" t="inlineStr">
        <is>
          <t>Basisjahr</t>
        </is>
      </c>
      <c r="E37" t="inlineStr">
        <is>
          <t>سال مبنا</t>
        </is>
      </c>
      <c r="F37" t="inlineStr">
        <is>
          <t>سنة الأساس</t>
        </is>
      </c>
      <c r="G37" t="inlineStr">
        <is>
          <t>Año base</t>
        </is>
      </c>
      <c r="H37" t="inlineStr">
        <is>
          <t>Année de base</t>
        </is>
      </c>
      <c r="I37" t="inlineStr">
        <is>
          <t>Anno base</t>
        </is>
      </c>
      <c r="J37" t="inlineStr">
        <is>
          <t>基準年</t>
        </is>
      </c>
      <c r="K37" t="inlineStr">
        <is>
          <t>기준 연도</t>
        </is>
      </c>
      <c r="L37" t="inlineStr">
        <is>
          <t>Viti bazë</t>
        </is>
      </c>
      <c r="M37" t="inlineStr">
        <is>
          <t>Baz yıl</t>
        </is>
      </c>
      <c r="N37" t="inlineStr">
        <is>
          <t>基准年</t>
        </is>
      </c>
    </row>
    <row r="38">
      <c r="A38" t="inlineStr">
        <is>
          <t>sub_target</t>
        </is>
      </c>
      <c r="B38">
        <f>INDEX($C38:$N38,1,$B$1)</f>
        <v/>
      </c>
      <c r="C38" t="inlineStr">
        <is>
          <t>Target</t>
        </is>
      </c>
      <c r="D38" t="inlineStr">
        <is>
          <t>Ziel</t>
        </is>
      </c>
      <c r="E38" t="inlineStr">
        <is>
          <t>هدف</t>
        </is>
      </c>
      <c r="F38" t="inlineStr">
        <is>
          <t>الهدف</t>
        </is>
      </c>
      <c r="G38" t="inlineStr">
        <is>
          <t>Objetivo</t>
        </is>
      </c>
      <c r="H38" t="inlineStr">
        <is>
          <t>Objectif</t>
        </is>
      </c>
      <c r="I38" t="inlineStr">
        <is>
          <t>Target</t>
        </is>
      </c>
      <c r="J38" t="inlineStr">
        <is>
          <t>目標</t>
        </is>
      </c>
      <c r="K38" t="inlineStr">
        <is>
          <t>목표</t>
        </is>
      </c>
      <c r="L38" t="inlineStr">
        <is>
          <t>Objektivi</t>
        </is>
      </c>
      <c r="M38" t="inlineStr">
        <is>
          <t>Hedef</t>
        </is>
      </c>
      <c r="N38" t="inlineStr">
        <is>
          <t>目标</t>
        </is>
      </c>
    </row>
    <row r="39">
      <c r="A39" t="inlineStr">
        <is>
          <t>sub_hours</t>
        </is>
      </c>
      <c r="B39">
        <f>INDEX($C39:$N39,1,$B$1)</f>
        <v/>
      </c>
      <c r="C39" t="inlineStr">
        <is>
          <t>Labor hours</t>
        </is>
      </c>
      <c r="D39" t="inlineStr">
        <is>
          <t>Arbeitsstunden</t>
        </is>
      </c>
      <c r="E39" t="inlineStr">
        <is>
          <t>ساعت کار</t>
        </is>
      </c>
      <c r="F39" t="inlineStr">
        <is>
          <t>ساعات العمل</t>
        </is>
      </c>
      <c r="G39" t="inlineStr">
        <is>
          <t>Horas trabajadas</t>
        </is>
      </c>
      <c r="H39" t="inlineStr">
        <is>
          <t>Heures travaillées</t>
        </is>
      </c>
      <c r="I39" t="inlineStr">
        <is>
          <t>Ore lavorate</t>
        </is>
      </c>
      <c r="J39" t="inlineStr">
        <is>
          <t>労働時間</t>
        </is>
      </c>
      <c r="K39" t="inlineStr">
        <is>
          <t>작업 시간</t>
        </is>
      </c>
      <c r="L39" t="inlineStr">
        <is>
          <t>Orë pune</t>
        </is>
      </c>
      <c r="M39" t="inlineStr">
        <is>
          <t>İş saati</t>
        </is>
      </c>
      <c r="N39" t="inlineStr">
        <is>
          <t>工时</t>
        </is>
      </c>
    </row>
    <row r="40">
      <c r="A40" t="inlineStr">
        <is>
          <t>sub_tgt_orders</t>
        </is>
      </c>
      <c r="B40">
        <f>INDEX($C40:$N40,1,$B$1)</f>
        <v/>
      </c>
      <c r="C40" t="inlineStr">
        <is>
          <t>Target orders</t>
        </is>
      </c>
      <c r="D40" t="inlineStr">
        <is>
          <t>Zielaufträge</t>
        </is>
      </c>
      <c r="E40" t="inlineStr">
        <is>
          <t>سفارش هدف</t>
        </is>
      </c>
      <c r="F40" t="inlineStr">
        <is>
          <t>الطلبات المستهدفة</t>
        </is>
      </c>
      <c r="G40" t="inlineStr">
        <is>
          <t>Pedidos objetivo</t>
        </is>
      </c>
      <c r="H40" t="inlineStr">
        <is>
          <t>Commandes cibles</t>
        </is>
      </c>
      <c r="I40" t="inlineStr">
        <is>
          <t>Ordini target</t>
        </is>
      </c>
      <c r="J40" t="inlineStr">
        <is>
          <t>目標注文数</t>
        </is>
      </c>
      <c r="K40" t="inlineStr">
        <is>
          <t>목표 주문</t>
        </is>
      </c>
      <c r="L40" t="inlineStr">
        <is>
          <t>Porosi objektiv</t>
        </is>
      </c>
      <c r="M40" t="inlineStr">
        <is>
          <t>Hedef sipariş</t>
        </is>
      </c>
      <c r="N40" t="inlineStr">
        <is>
          <t>目标订单</t>
        </is>
      </c>
    </row>
    <row r="41">
      <c r="A41" t="inlineStr">
        <is>
          <t>sub_base_orders</t>
        </is>
      </c>
      <c r="B41">
        <f>INDEX($C41:$N41,1,$B$1)</f>
        <v/>
      </c>
      <c r="C41" t="inlineStr">
        <is>
          <t>Base orders</t>
        </is>
      </c>
      <c r="D41" t="inlineStr">
        <is>
          <t>Basis-Aufträge</t>
        </is>
      </c>
      <c r="E41" t="inlineStr">
        <is>
          <t>سفارش سال مبنا</t>
        </is>
      </c>
      <c r="F41" t="inlineStr">
        <is>
          <t>طلبات سنة الأساس</t>
        </is>
      </c>
      <c r="G41" t="inlineStr">
        <is>
          <t>Pedidos año base</t>
        </is>
      </c>
      <c r="H41" t="inlineStr">
        <is>
          <t>Commandes de base</t>
        </is>
      </c>
      <c r="I41" t="inlineStr">
        <is>
          <t>Ordini anno base</t>
        </is>
      </c>
      <c r="J41" t="inlineStr">
        <is>
          <t>基準年注文数</t>
        </is>
      </c>
      <c r="K41" t="inlineStr">
        <is>
          <t>기준 연도 주문</t>
        </is>
      </c>
      <c r="L41" t="inlineStr">
        <is>
          <t>Porosi bazë</t>
        </is>
      </c>
      <c r="M41" t="inlineStr">
        <is>
          <t>Baz sipariş</t>
        </is>
      </c>
      <c r="N41" t="inlineStr">
        <is>
          <t>基准订单</t>
        </is>
      </c>
    </row>
    <row r="42">
      <c r="A42" t="inlineStr">
        <is>
          <t>sec_trend</t>
        </is>
      </c>
      <c r="B42">
        <f>INDEX($C42:$N42,1,$B$1)</f>
        <v/>
      </c>
      <c r="C42" t="inlineStr">
        <is>
          <t>PERFORMANCE TREND  ·  actual vs base year vs target</t>
        </is>
      </c>
      <c r="D42" t="inlineStr">
        <is>
          <t>LEISTUNGSVERLAUF  ·  Ist vs Basisjahr vs Ziel</t>
        </is>
      </c>
      <c r="E42" t="inlineStr">
        <is>
          <t>روند عملکرد  ·  واقعی / سال مبنا / هدف</t>
        </is>
      </c>
      <c r="F42" t="inlineStr">
        <is>
          <t>اتجاه الأداء  ·  الفعلي / سنة الأساس / الهدف</t>
        </is>
      </c>
      <c r="G42" t="inlineStr">
        <is>
          <t>TENDENCIA  ·  real vs año base vs objetivo</t>
        </is>
      </c>
      <c r="H42" t="inlineStr">
        <is>
          <t>TENDANCE  ·  réel vs année de base vs objectif</t>
        </is>
      </c>
      <c r="I42" t="inlineStr">
        <is>
          <t>ANDAMENTO  ·  reale vs anno base vs target</t>
        </is>
      </c>
      <c r="J42" t="inlineStr">
        <is>
          <t>実績推移  ·  実績 / 基準年 / 目標</t>
        </is>
      </c>
      <c r="K42" t="inlineStr">
        <is>
          <t>성과 추이  ·  실적 / 기준 연도 / 목표</t>
        </is>
      </c>
      <c r="L42" t="inlineStr">
        <is>
          <t>TRENDI  ·  reale / viti bazë / objektivi</t>
        </is>
      </c>
      <c r="M42" t="inlineStr">
        <is>
          <t>PERFORMANS EĞİLİMİ  ·  gerçekleşen / baz yıl / hedef</t>
        </is>
      </c>
      <c r="N42" t="inlineStr">
        <is>
          <t>业绩趋势  ·  实际 / 基准年 / 目标</t>
        </is>
      </c>
    </row>
    <row r="43">
      <c r="A43" t="inlineStr">
        <is>
          <t>sec_var</t>
        </is>
      </c>
      <c r="B43">
        <f>INDEX($C43:$N43,1,$B$1)</f>
        <v/>
      </c>
      <c r="C43" t="inlineStr">
        <is>
          <t>VARIANCE VS TARGET</t>
        </is>
      </c>
      <c r="D43" t="inlineStr">
        <is>
          <t>ZIELABWEICHUNG</t>
        </is>
      </c>
      <c r="E43" t="inlineStr">
        <is>
          <t>انحراف از هدف</t>
        </is>
      </c>
      <c r="F43" t="inlineStr">
        <is>
          <t>الانحراف عن الهدف</t>
        </is>
      </c>
      <c r="G43" t="inlineStr">
        <is>
          <t>DESVIACIÓN DEL OBJETIVO</t>
        </is>
      </c>
      <c r="H43" t="inlineStr">
        <is>
          <t>ÉCART À L’OBJECTIF</t>
        </is>
      </c>
      <c r="I43" t="inlineStr">
        <is>
          <t>SCOSTAMENTO DAL TARGET</t>
        </is>
      </c>
      <c r="J43" t="inlineStr">
        <is>
          <t>目標差異</t>
        </is>
      </c>
      <c r="K43" t="inlineStr">
        <is>
          <t>목표 대비 편차</t>
        </is>
      </c>
      <c r="L43" t="inlineStr">
        <is>
          <t>DEVIJIMI NGA OBJEKTIVI</t>
        </is>
      </c>
      <c r="M43" t="inlineStr">
        <is>
          <t>HEDEF SAPMASI</t>
        </is>
      </c>
      <c r="N43" t="inlineStr">
        <is>
          <t>目标偏差</t>
        </is>
      </c>
    </row>
    <row r="44">
      <c r="A44" t="inlineStr">
        <is>
          <t>sec_heat</t>
        </is>
      </c>
      <c r="B44">
        <f>INDEX($C44:$N44,1,$B$1)</f>
        <v/>
      </c>
      <c r="C44" t="inlineStr">
        <is>
          <t>MONTHLY HEATMAP  ·  orders per month</t>
        </is>
      </c>
      <c r="D44" t="inlineStr">
        <is>
          <t>MONATS-HEATMAP  ·  Aufträge je Monat</t>
        </is>
      </c>
      <c r="E44" t="inlineStr">
        <is>
          <t>نقشه حرارتی ماهانه  ·  سفارش در ماه</t>
        </is>
      </c>
      <c r="F44" t="inlineStr">
        <is>
          <t>الخريطة الحرارية الشهرية  ·  الطلبات شهريًا</t>
        </is>
      </c>
      <c r="G44" t="inlineStr">
        <is>
          <t>MAPA DE CALOR MENSUAL  ·  pedidos por mes</t>
        </is>
      </c>
      <c r="H44" t="inlineStr">
        <is>
          <t>CARTE THERMIQUE MENSUELLE  ·  commandes par mois</t>
        </is>
      </c>
      <c r="I44" t="inlineStr">
        <is>
          <t>MAPPA TERMICA MENSILE  ·  ordini al mese</t>
        </is>
      </c>
      <c r="J44" t="inlineStr">
        <is>
          <t>月別ヒートマップ  ·  月間注文数</t>
        </is>
      </c>
      <c r="K44" t="inlineStr">
        <is>
          <t>월별 히트맵  ·  월별 주문</t>
        </is>
      </c>
      <c r="L44" t="inlineStr">
        <is>
          <t>HARTA TERMIKE MUJORE  ·  porosi në muaj</t>
        </is>
      </c>
      <c r="M44" t="inlineStr">
        <is>
          <t>AYLIK ISI HARİTASI  ·  aylık sipariş</t>
        </is>
      </c>
      <c r="N44" t="inlineStr">
        <is>
          <t>月度热力图  ·  每月订单</t>
        </is>
      </c>
    </row>
    <row r="45">
      <c r="A45" t="inlineStr">
        <is>
          <t>sec_ins</t>
        </is>
      </c>
      <c r="B45">
        <f>INDEX($C45:$N45,1,$B$1)</f>
        <v/>
      </c>
      <c r="C45" t="inlineStr">
        <is>
          <t>KEY INSIGHTS</t>
        </is>
      </c>
      <c r="D45" t="inlineStr">
        <is>
          <t>WICHTIGSTE ERKENNTNISSE</t>
        </is>
      </c>
      <c r="E45" t="inlineStr">
        <is>
          <t>نکات کلیدی</t>
        </is>
      </c>
      <c r="F45" t="inlineStr">
        <is>
          <t>أهم الملاحظات</t>
        </is>
      </c>
      <c r="G45" t="inlineStr">
        <is>
          <t>CLAVES</t>
        </is>
      </c>
      <c r="H45" t="inlineStr">
        <is>
          <t>POINTS CLÉS</t>
        </is>
      </c>
      <c r="I45" t="inlineStr">
        <is>
          <t>PUNTI CHIAVE</t>
        </is>
      </c>
      <c r="J45" t="inlineStr">
        <is>
          <t>主なポイント</t>
        </is>
      </c>
      <c r="K45" t="inlineStr">
        <is>
          <t>핵심 인사이트</t>
        </is>
      </c>
      <c r="L45" t="inlineStr">
        <is>
          <t>PIKAT KRYESORE</t>
        </is>
      </c>
      <c r="M45" t="inlineStr">
        <is>
          <t>ÖNE ÇIKANLAR</t>
        </is>
      </c>
      <c r="N45" t="inlineStr">
        <is>
          <t>关键洞察</t>
        </is>
      </c>
    </row>
    <row r="46">
      <c r="A46" t="inlineStr">
        <is>
          <t>s_actual</t>
        </is>
      </c>
      <c r="B46">
        <f>INDEX($C46:$N46,1,$B$1)</f>
        <v/>
      </c>
      <c r="C46" t="inlineStr">
        <is>
          <t>Actual</t>
        </is>
      </c>
      <c r="D46" t="inlineStr">
        <is>
          <t>Ist</t>
        </is>
      </c>
      <c r="E46" t="inlineStr">
        <is>
          <t>واقعی</t>
        </is>
      </c>
      <c r="F46" t="inlineStr">
        <is>
          <t>الفعلي</t>
        </is>
      </c>
      <c r="G46" t="inlineStr">
        <is>
          <t>Real</t>
        </is>
      </c>
      <c r="H46" t="inlineStr">
        <is>
          <t>Réel</t>
        </is>
      </c>
      <c r="I46" t="inlineStr">
        <is>
          <t>Reale</t>
        </is>
      </c>
      <c r="J46" t="inlineStr">
        <is>
          <t>実績</t>
        </is>
      </c>
      <c r="K46" t="inlineStr">
        <is>
          <t>실적</t>
        </is>
      </c>
      <c r="L46" t="inlineStr">
        <is>
          <t>Reale</t>
        </is>
      </c>
      <c r="M46" t="inlineStr">
        <is>
          <t>Gerçekleşen</t>
        </is>
      </c>
      <c r="N46" t="inlineStr">
        <is>
          <t>实际</t>
        </is>
      </c>
    </row>
    <row r="47">
      <c r="A47" t="inlineStr">
        <is>
          <t>s_base</t>
        </is>
      </c>
      <c r="B47">
        <f>INDEX($C47:$N47,1,$B$1)</f>
        <v/>
      </c>
      <c r="C47" t="inlineStr">
        <is>
          <t>Base year</t>
        </is>
      </c>
      <c r="D47" t="inlineStr">
        <is>
          <t>Basisjahr</t>
        </is>
      </c>
      <c r="E47" t="inlineStr">
        <is>
          <t>سال مبنا</t>
        </is>
      </c>
      <c r="F47" t="inlineStr">
        <is>
          <t>سنة الأساس</t>
        </is>
      </c>
      <c r="G47" t="inlineStr">
        <is>
          <t>Año base</t>
        </is>
      </c>
      <c r="H47" t="inlineStr">
        <is>
          <t>Année de base</t>
        </is>
      </c>
      <c r="I47" t="inlineStr">
        <is>
          <t>Anno base</t>
        </is>
      </c>
      <c r="J47" t="inlineStr">
        <is>
          <t>基準年</t>
        </is>
      </c>
      <c r="K47" t="inlineStr">
        <is>
          <t>기준 연도</t>
        </is>
      </c>
      <c r="L47" t="inlineStr">
        <is>
          <t>Viti bazë</t>
        </is>
      </c>
      <c r="M47" t="inlineStr">
        <is>
          <t>Baz yıl</t>
        </is>
      </c>
      <c r="N47" t="inlineStr">
        <is>
          <t>基准年</t>
        </is>
      </c>
    </row>
    <row r="48">
      <c r="A48" t="inlineStr">
        <is>
          <t>s_target</t>
        </is>
      </c>
      <c r="B48">
        <f>INDEX($C48:$N48,1,$B$1)</f>
        <v/>
      </c>
      <c r="C48" t="inlineStr">
        <is>
          <t>Target</t>
        </is>
      </c>
      <c r="D48" t="inlineStr">
        <is>
          <t>Ziel</t>
        </is>
      </c>
      <c r="E48" t="inlineStr">
        <is>
          <t>هدف</t>
        </is>
      </c>
      <c r="F48" t="inlineStr">
        <is>
          <t>الهدف</t>
        </is>
      </c>
      <c r="G48" t="inlineStr">
        <is>
          <t>Objetivo</t>
        </is>
      </c>
      <c r="H48" t="inlineStr">
        <is>
          <t>Objectif</t>
        </is>
      </c>
      <c r="I48" t="inlineStr">
        <is>
          <t>Target</t>
        </is>
      </c>
      <c r="J48" t="inlineStr">
        <is>
          <t>目標</t>
        </is>
      </c>
      <c r="K48" t="inlineStr">
        <is>
          <t>목표</t>
        </is>
      </c>
      <c r="L48" t="inlineStr">
        <is>
          <t>Objektivi</t>
        </is>
      </c>
      <c r="M48" t="inlineStr">
        <is>
          <t>Hedef</t>
        </is>
      </c>
      <c r="N48" t="inlineStr">
        <is>
          <t>目标</t>
        </is>
      </c>
    </row>
    <row r="49">
      <c r="A49" t="inlineStr">
        <is>
          <t>s_var</t>
        </is>
      </c>
      <c r="B49">
        <f>INDEX($C49:$N49,1,$B$1)</f>
        <v/>
      </c>
      <c r="C49" t="inlineStr">
        <is>
          <t>Variance vs target</t>
        </is>
      </c>
      <c r="D49" t="inlineStr">
        <is>
          <t>Abweichung vom Ziel</t>
        </is>
      </c>
      <c r="E49" t="inlineStr">
        <is>
          <t>انحراف از هدف</t>
        </is>
      </c>
      <c r="F49" t="inlineStr">
        <is>
          <t>الانحراف عن الهدف</t>
        </is>
      </c>
      <c r="G49" t="inlineStr">
        <is>
          <t>Desviación</t>
        </is>
      </c>
      <c r="H49" t="inlineStr">
        <is>
          <t>Écart</t>
        </is>
      </c>
      <c r="I49" t="inlineStr">
        <is>
          <t>Scostamento</t>
        </is>
      </c>
      <c r="J49" t="inlineStr">
        <is>
          <t>目標差異</t>
        </is>
      </c>
      <c r="K49" t="inlineStr">
        <is>
          <t>목표 편차</t>
        </is>
      </c>
      <c r="L49" t="inlineStr">
        <is>
          <t>Devijimi</t>
        </is>
      </c>
      <c r="M49" t="inlineStr">
        <is>
          <t>Hedef sapması</t>
        </is>
      </c>
      <c r="N49" t="inlineStr">
        <is>
          <t>目标偏差</t>
        </is>
      </c>
    </row>
    <row r="50">
      <c r="A50" t="inlineStr">
        <is>
          <t>i_best</t>
        </is>
      </c>
      <c r="B50">
        <f>INDEX($C50:$N50,1,$B$1)</f>
        <v/>
      </c>
      <c r="C50" t="inlineStr">
        <is>
          <t>Best period</t>
        </is>
      </c>
      <c r="D50" t="inlineStr">
        <is>
          <t>Bester Zeitraum</t>
        </is>
      </c>
      <c r="E50" t="inlineStr">
        <is>
          <t>بهترین دوره</t>
        </is>
      </c>
      <c r="F50" t="inlineStr">
        <is>
          <t>أفضل فترة</t>
        </is>
      </c>
      <c r="G50" t="inlineStr">
        <is>
          <t>Mejor periodo</t>
        </is>
      </c>
      <c r="H50" t="inlineStr">
        <is>
          <t>Meilleure période</t>
        </is>
      </c>
      <c r="I50" t="inlineStr">
        <is>
          <t>Periodo migliore</t>
        </is>
      </c>
      <c r="J50" t="inlineStr">
        <is>
          <t>最良期間</t>
        </is>
      </c>
      <c r="K50" t="inlineStr">
        <is>
          <t>최고 기간</t>
        </is>
      </c>
      <c r="L50" t="inlineStr">
        <is>
          <t>Periudha më e mirë</t>
        </is>
      </c>
      <c r="M50" t="inlineStr">
        <is>
          <t>En iyi dönem</t>
        </is>
      </c>
      <c r="N50" t="inlineStr">
        <is>
          <t>最佳期间</t>
        </is>
      </c>
    </row>
    <row r="51">
      <c r="A51" t="inlineStr">
        <is>
          <t>i_worst</t>
        </is>
      </c>
      <c r="B51">
        <f>INDEX($C51:$N51,1,$B$1)</f>
        <v/>
      </c>
      <c r="C51" t="inlineStr">
        <is>
          <t>Weakest period</t>
        </is>
      </c>
      <c r="D51" t="inlineStr">
        <is>
          <t>Schwächster Zeitraum</t>
        </is>
      </c>
      <c r="E51" t="inlineStr">
        <is>
          <t>ضعیف‌ترین دوره</t>
        </is>
      </c>
      <c r="F51" t="inlineStr">
        <is>
          <t>أضعف فترة</t>
        </is>
      </c>
      <c r="G51" t="inlineStr">
        <is>
          <t>Periodo más débil</t>
        </is>
      </c>
      <c r="H51" t="inlineStr">
        <is>
          <t>Période la plus faible</t>
        </is>
      </c>
      <c r="I51" t="inlineStr">
        <is>
          <t>Periodo più debole</t>
        </is>
      </c>
      <c r="J51" t="inlineStr">
        <is>
          <t>最弱期間</t>
        </is>
      </c>
      <c r="K51" t="inlineStr">
        <is>
          <t>최저 기간</t>
        </is>
      </c>
      <c r="L51" t="inlineStr">
        <is>
          <t>Periudha më e dobët</t>
        </is>
      </c>
      <c r="M51" t="inlineStr">
        <is>
          <t>En zayıf dönem</t>
        </is>
      </c>
      <c r="N51" t="inlineStr">
        <is>
          <t>最弱期间</t>
        </is>
      </c>
    </row>
    <row r="52">
      <c r="A52" t="inlineStr">
        <is>
          <t>i_ontime</t>
        </is>
      </c>
      <c r="B52">
        <f>INDEX($C52:$N52,1,$B$1)</f>
        <v/>
      </c>
      <c r="C52" t="inlineStr">
        <is>
          <t>On-time vs target</t>
        </is>
      </c>
      <c r="D52" t="inlineStr">
        <is>
          <t>Pünktlichkeit vs Ziel</t>
        </is>
      </c>
      <c r="E52" t="inlineStr">
        <is>
          <t>به‌موقع در برابر هدف</t>
        </is>
      </c>
      <c r="F52" t="inlineStr">
        <is>
          <t>الالتزام مقابل الهدف</t>
        </is>
      </c>
      <c r="G52" t="inlineStr">
        <is>
          <t>Puntualidad vs objetivo</t>
        </is>
      </c>
      <c r="H52" t="inlineStr">
        <is>
          <t>Ponctualité vs objectif</t>
        </is>
      </c>
      <c r="I52" t="inlineStr">
        <is>
          <t>Puntualità vs target</t>
        </is>
      </c>
      <c r="J52" t="inlineStr">
        <is>
          <t>納期遵守 vs 目標</t>
        </is>
      </c>
      <c r="K52" t="inlineStr">
        <is>
          <t>정시율 vs 목표</t>
        </is>
      </c>
      <c r="L52" t="inlineStr">
        <is>
          <t>Në kohë vs objektivi</t>
        </is>
      </c>
      <c r="M52" t="inlineStr">
        <is>
          <t>Zamanında vs hedef</t>
        </is>
      </c>
      <c r="N52" t="inlineStr">
        <is>
          <t>准时率 vs 目标</t>
        </is>
      </c>
    </row>
    <row r="53">
      <c r="A53" t="inlineStr">
        <is>
          <t>i_pick</t>
        </is>
      </c>
      <c r="B53">
        <f>INDEX($C53:$N53,1,$B$1)</f>
        <v/>
      </c>
      <c r="C53" t="inlineStr">
        <is>
          <t>Picking vs target</t>
        </is>
      </c>
      <c r="D53" t="inlineStr">
        <is>
          <t>Kommissionierung vs Ziel</t>
        </is>
      </c>
      <c r="E53" t="inlineStr">
        <is>
          <t>دقت برداشت در برابر هدف</t>
        </is>
      </c>
      <c r="F53" t="inlineStr">
        <is>
          <t>التجهيز مقابل الهدف</t>
        </is>
      </c>
      <c r="G53" t="inlineStr">
        <is>
          <t>Picking vs objetivo</t>
        </is>
      </c>
      <c r="H53" t="inlineStr">
        <is>
          <t>Préparation vs objectif</t>
        </is>
      </c>
      <c r="I53" t="inlineStr">
        <is>
          <t>Prelievo vs target</t>
        </is>
      </c>
      <c r="J53" t="inlineStr">
        <is>
          <t>ピッキング vs 目標</t>
        </is>
      </c>
      <c r="K53" t="inlineStr">
        <is>
          <t>피킹 vs 목표</t>
        </is>
      </c>
      <c r="L53" t="inlineStr">
        <is>
          <t>Përgatitja vs objektivi</t>
        </is>
      </c>
      <c r="M53" t="inlineStr">
        <is>
          <t>Toplama vs hedef</t>
        </is>
      </c>
      <c r="N53" t="inlineStr">
        <is>
          <t>拣货 vs 目标</t>
        </is>
      </c>
    </row>
    <row r="54">
      <c r="A54" t="inlineStr">
        <is>
          <t>i_ok</t>
        </is>
      </c>
      <c r="B54">
        <f>INDEX($C54:$N54,1,$B$1)</f>
        <v/>
      </c>
      <c r="C54" t="inlineStr">
        <is>
          <t>✓ on target</t>
        </is>
      </c>
      <c r="D54" t="inlineStr">
        <is>
          <t>✓ im Ziel</t>
        </is>
      </c>
      <c r="E54" t="inlineStr">
        <is>
          <t>✓ در حد هدف</t>
        </is>
      </c>
      <c r="F54" t="inlineStr">
        <is>
          <t>✓ ضمن الهدف</t>
        </is>
      </c>
      <c r="G54" t="inlineStr">
        <is>
          <t>✓ en objetivo</t>
        </is>
      </c>
      <c r="H54" t="inlineStr">
        <is>
          <t>✓ objectif atteint</t>
        </is>
      </c>
      <c r="I54" t="inlineStr">
        <is>
          <t>✓ in target</t>
        </is>
      </c>
      <c r="J54" t="inlineStr">
        <is>
          <t>✓ 目標達成</t>
        </is>
      </c>
      <c r="K54" t="inlineStr">
        <is>
          <t>✓ 목표 달성</t>
        </is>
      </c>
      <c r="L54" t="inlineStr">
        <is>
          <t>✓ në objektiv</t>
        </is>
      </c>
      <c r="M54" t="inlineStr">
        <is>
          <t>✓ hedefte</t>
        </is>
      </c>
      <c r="N54" t="inlineStr">
        <is>
          <t>✓ 达标</t>
        </is>
      </c>
    </row>
    <row r="55">
      <c r="A55" t="inlineStr">
        <is>
          <t>i_bad</t>
        </is>
      </c>
      <c r="B55">
        <f>INDEX($C55:$N55,1,$B$1)</f>
        <v/>
      </c>
      <c r="C55" t="inlineStr">
        <is>
          <t>! below target</t>
        </is>
      </c>
      <c r="D55" t="inlineStr">
        <is>
          <t>! unter Ziel</t>
        </is>
      </c>
      <c r="E55" t="inlineStr">
        <is>
          <t>! کمتر از هدف</t>
        </is>
      </c>
      <c r="F55" t="inlineStr">
        <is>
          <t>! دون الهدف</t>
        </is>
      </c>
      <c r="G55" t="inlineStr">
        <is>
          <t>! bajo objetivo</t>
        </is>
      </c>
      <c r="H55" t="inlineStr">
        <is>
          <t>! sous l’objectif</t>
        </is>
      </c>
      <c r="I55" t="inlineStr">
        <is>
          <t>! sotto target</t>
        </is>
      </c>
      <c r="J55" t="inlineStr">
        <is>
          <t>! 目標未達</t>
        </is>
      </c>
      <c r="K55" t="inlineStr">
        <is>
          <t>! 목표 미달</t>
        </is>
      </c>
      <c r="L55" t="inlineStr">
        <is>
          <t>! nën objektiv</t>
        </is>
      </c>
      <c r="M55" t="inlineStr">
        <is>
          <t>! hedefin altında</t>
        </is>
      </c>
      <c r="N55" t="inlineStr">
        <is>
          <t>! 未达标</t>
        </is>
      </c>
    </row>
    <row r="56">
      <c r="A56" t="inlineStr">
        <is>
          <t>i_incid</t>
        </is>
      </c>
      <c r="B56">
        <f>INDEX($C56:$N56,1,$B$1)</f>
        <v/>
      </c>
      <c r="C56" t="inlineStr">
        <is>
          <t>Incidents</t>
        </is>
      </c>
      <c r="D56" t="inlineStr">
        <is>
          <t>Vorfälle</t>
        </is>
      </c>
      <c r="E56" t="inlineStr">
        <is>
          <t>حوادث</t>
        </is>
      </c>
      <c r="F56" t="inlineStr">
        <is>
          <t>الحوادث</t>
        </is>
      </c>
      <c r="G56" t="inlineStr">
        <is>
          <t>Incidentes</t>
        </is>
      </c>
      <c r="H56" t="inlineStr">
        <is>
          <t>Incidents</t>
        </is>
      </c>
      <c r="I56" t="inlineStr">
        <is>
          <t>Incidenti</t>
        </is>
      </c>
      <c r="J56" t="inlineStr">
        <is>
          <t>インシデント</t>
        </is>
      </c>
      <c r="K56" t="inlineStr">
        <is>
          <t>사고</t>
        </is>
      </c>
      <c r="L56" t="inlineStr">
        <is>
          <t>Incidente</t>
        </is>
      </c>
      <c r="M56" t="inlineStr">
        <is>
          <t>Olaylar</t>
        </is>
      </c>
      <c r="N56" t="inlineStr">
        <is>
          <t>事件</t>
        </is>
      </c>
    </row>
    <row r="57">
      <c r="A57" t="inlineStr">
        <is>
          <t>i_cost</t>
        </is>
      </c>
      <c r="B57">
        <f>INDEX($C57:$N57,1,$B$1)</f>
        <v/>
      </c>
      <c r="C57" t="inlineStr">
        <is>
          <t>Cost per order</t>
        </is>
      </c>
      <c r="D57" t="inlineStr">
        <is>
          <t>Kosten je Auftrag</t>
        </is>
      </c>
      <c r="E57" t="inlineStr">
        <is>
          <t>هزینه هر سفارش</t>
        </is>
      </c>
      <c r="F57" t="inlineStr">
        <is>
          <t>التكلفة لكل طلب</t>
        </is>
      </c>
      <c r="G57" t="inlineStr">
        <is>
          <t>Coste por pedido</t>
        </is>
      </c>
      <c r="H57" t="inlineStr">
        <is>
          <t>Coût par commande</t>
        </is>
      </c>
      <c r="I57" t="inlineStr">
        <is>
          <t>Costo per ordine</t>
        </is>
      </c>
      <c r="J57" t="inlineStr">
        <is>
          <t>注文あたりコスト</t>
        </is>
      </c>
      <c r="K57" t="inlineStr">
        <is>
          <t>주문당 비용</t>
        </is>
      </c>
      <c r="L57" t="inlineStr">
        <is>
          <t>Kosto për porosi</t>
        </is>
      </c>
      <c r="M57" t="inlineStr">
        <is>
          <t>Sipariş başı maliyet</t>
        </is>
      </c>
      <c r="N57" t="inlineStr">
        <is>
          <t>每单成本</t>
        </is>
      </c>
    </row>
    <row r="58">
      <c r="A58" t="inlineStr">
        <is>
          <t>m1</t>
        </is>
      </c>
      <c r="B58">
        <f>INDEX($C58:$N58,1,$B$1)</f>
        <v/>
      </c>
      <c r="C58" t="inlineStr">
        <is>
          <t>Jan</t>
        </is>
      </c>
      <c r="D58" t="inlineStr">
        <is>
          <t>Jan</t>
        </is>
      </c>
      <c r="E58" t="inlineStr">
        <is>
          <t>ژانویه</t>
        </is>
      </c>
      <c r="F58" t="inlineStr">
        <is>
          <t>يناير</t>
        </is>
      </c>
      <c r="G58" t="inlineStr">
        <is>
          <t>Ene</t>
        </is>
      </c>
      <c r="H58" t="inlineStr">
        <is>
          <t>Janv</t>
        </is>
      </c>
      <c r="I58" t="inlineStr">
        <is>
          <t>Gen</t>
        </is>
      </c>
      <c r="J58" t="inlineStr">
        <is>
          <t>1月</t>
        </is>
      </c>
      <c r="K58" t="inlineStr">
        <is>
          <t>1월</t>
        </is>
      </c>
      <c r="L58" t="inlineStr">
        <is>
          <t>Jan</t>
        </is>
      </c>
      <c r="M58" t="inlineStr">
        <is>
          <t>Oca</t>
        </is>
      </c>
      <c r="N58" t="inlineStr">
        <is>
          <t>1月</t>
        </is>
      </c>
    </row>
    <row r="59">
      <c r="A59" t="inlineStr">
        <is>
          <t>m2</t>
        </is>
      </c>
      <c r="B59">
        <f>INDEX($C59:$N59,1,$B$1)</f>
        <v/>
      </c>
      <c r="C59" t="inlineStr">
        <is>
          <t>Feb</t>
        </is>
      </c>
      <c r="D59" t="inlineStr">
        <is>
          <t>Feb</t>
        </is>
      </c>
      <c r="E59" t="inlineStr">
        <is>
          <t>فوریه</t>
        </is>
      </c>
      <c r="F59" t="inlineStr">
        <is>
          <t>فبراير</t>
        </is>
      </c>
      <c r="G59" t="inlineStr">
        <is>
          <t>Feb</t>
        </is>
      </c>
      <c r="H59" t="inlineStr">
        <is>
          <t>Févr</t>
        </is>
      </c>
      <c r="I59" t="inlineStr">
        <is>
          <t>Feb</t>
        </is>
      </c>
      <c r="J59" t="inlineStr">
        <is>
          <t>2月</t>
        </is>
      </c>
      <c r="K59" t="inlineStr">
        <is>
          <t>2월</t>
        </is>
      </c>
      <c r="L59" t="inlineStr">
        <is>
          <t>Shk</t>
        </is>
      </c>
      <c r="M59" t="inlineStr">
        <is>
          <t>Şub</t>
        </is>
      </c>
      <c r="N59" t="inlineStr">
        <is>
          <t>2月</t>
        </is>
      </c>
    </row>
    <row r="60">
      <c r="A60" t="inlineStr">
        <is>
          <t>m3</t>
        </is>
      </c>
      <c r="B60">
        <f>INDEX($C60:$N60,1,$B$1)</f>
        <v/>
      </c>
      <c r="C60" t="inlineStr">
        <is>
          <t>Mar</t>
        </is>
      </c>
      <c r="D60" t="inlineStr">
        <is>
          <t>Mär</t>
        </is>
      </c>
      <c r="E60" t="inlineStr">
        <is>
          <t>مارس</t>
        </is>
      </c>
      <c r="F60" t="inlineStr">
        <is>
          <t>مارس</t>
        </is>
      </c>
      <c r="G60" t="inlineStr">
        <is>
          <t>Mar</t>
        </is>
      </c>
      <c r="H60" t="inlineStr">
        <is>
          <t>Mars</t>
        </is>
      </c>
      <c r="I60" t="inlineStr">
        <is>
          <t>Mar</t>
        </is>
      </c>
      <c r="J60" t="inlineStr">
        <is>
          <t>3月</t>
        </is>
      </c>
      <c r="K60" t="inlineStr">
        <is>
          <t>3월</t>
        </is>
      </c>
      <c r="L60" t="inlineStr">
        <is>
          <t>Mar</t>
        </is>
      </c>
      <c r="M60" t="inlineStr">
        <is>
          <t>Mar</t>
        </is>
      </c>
      <c r="N60" t="inlineStr">
        <is>
          <t>3月</t>
        </is>
      </c>
    </row>
    <row r="61">
      <c r="A61" t="inlineStr">
        <is>
          <t>m4</t>
        </is>
      </c>
      <c r="B61">
        <f>INDEX($C61:$N61,1,$B$1)</f>
        <v/>
      </c>
      <c r="C61" t="inlineStr">
        <is>
          <t>Apr</t>
        </is>
      </c>
      <c r="D61" t="inlineStr">
        <is>
          <t>Apr</t>
        </is>
      </c>
      <c r="E61" t="inlineStr">
        <is>
          <t>آوریل</t>
        </is>
      </c>
      <c r="F61" t="inlineStr">
        <is>
          <t>أبريل</t>
        </is>
      </c>
      <c r="G61" t="inlineStr">
        <is>
          <t>Abr</t>
        </is>
      </c>
      <c r="H61" t="inlineStr">
        <is>
          <t>Avr</t>
        </is>
      </c>
      <c r="I61" t="inlineStr">
        <is>
          <t>Apr</t>
        </is>
      </c>
      <c r="J61" t="inlineStr">
        <is>
          <t>4月</t>
        </is>
      </c>
      <c r="K61" t="inlineStr">
        <is>
          <t>4월</t>
        </is>
      </c>
      <c r="L61" t="inlineStr">
        <is>
          <t>Pri</t>
        </is>
      </c>
      <c r="M61" t="inlineStr">
        <is>
          <t>Nis</t>
        </is>
      </c>
      <c r="N61" t="inlineStr">
        <is>
          <t>4月</t>
        </is>
      </c>
    </row>
    <row r="62">
      <c r="A62" t="inlineStr">
        <is>
          <t>m5</t>
        </is>
      </c>
      <c r="B62">
        <f>INDEX($C62:$N62,1,$B$1)</f>
        <v/>
      </c>
      <c r="C62" t="inlineStr">
        <is>
          <t>May</t>
        </is>
      </c>
      <c r="D62" t="inlineStr">
        <is>
          <t>Mai</t>
        </is>
      </c>
      <c r="E62" t="inlineStr">
        <is>
          <t>مه</t>
        </is>
      </c>
      <c r="F62" t="inlineStr">
        <is>
          <t>مايو</t>
        </is>
      </c>
      <c r="G62" t="inlineStr">
        <is>
          <t>May</t>
        </is>
      </c>
      <c r="H62" t="inlineStr">
        <is>
          <t>Mai</t>
        </is>
      </c>
      <c r="I62" t="inlineStr">
        <is>
          <t>Mag</t>
        </is>
      </c>
      <c r="J62" t="inlineStr">
        <is>
          <t>5月</t>
        </is>
      </c>
      <c r="K62" t="inlineStr">
        <is>
          <t>5월</t>
        </is>
      </c>
      <c r="L62" t="inlineStr">
        <is>
          <t>Maj</t>
        </is>
      </c>
      <c r="M62" t="inlineStr">
        <is>
          <t>May</t>
        </is>
      </c>
      <c r="N62" t="inlineStr">
        <is>
          <t>5月</t>
        </is>
      </c>
    </row>
    <row r="63">
      <c r="A63" t="inlineStr">
        <is>
          <t>m6</t>
        </is>
      </c>
      <c r="B63">
        <f>INDEX($C63:$N63,1,$B$1)</f>
        <v/>
      </c>
      <c r="C63" t="inlineStr">
        <is>
          <t>Jun</t>
        </is>
      </c>
      <c r="D63" t="inlineStr">
        <is>
          <t>Jun</t>
        </is>
      </c>
      <c r="E63" t="inlineStr">
        <is>
          <t>ژوئن</t>
        </is>
      </c>
      <c r="F63" t="inlineStr">
        <is>
          <t>يونيو</t>
        </is>
      </c>
      <c r="G63" t="inlineStr">
        <is>
          <t>Jun</t>
        </is>
      </c>
      <c r="H63" t="inlineStr">
        <is>
          <t>Juin</t>
        </is>
      </c>
      <c r="I63" t="inlineStr">
        <is>
          <t>Giu</t>
        </is>
      </c>
      <c r="J63" t="inlineStr">
        <is>
          <t>6月</t>
        </is>
      </c>
      <c r="K63" t="inlineStr">
        <is>
          <t>6월</t>
        </is>
      </c>
      <c r="L63" t="inlineStr">
        <is>
          <t>Qer</t>
        </is>
      </c>
      <c r="M63" t="inlineStr">
        <is>
          <t>Haz</t>
        </is>
      </c>
      <c r="N63" t="inlineStr">
        <is>
          <t>6月</t>
        </is>
      </c>
    </row>
    <row r="64">
      <c r="A64" t="inlineStr">
        <is>
          <t>m7</t>
        </is>
      </c>
      <c r="B64">
        <f>INDEX($C64:$N64,1,$B$1)</f>
        <v/>
      </c>
      <c r="C64" t="inlineStr">
        <is>
          <t>Jul</t>
        </is>
      </c>
      <c r="D64" t="inlineStr">
        <is>
          <t>Jul</t>
        </is>
      </c>
      <c r="E64" t="inlineStr">
        <is>
          <t>ژوئیه</t>
        </is>
      </c>
      <c r="F64" t="inlineStr">
        <is>
          <t>يوليو</t>
        </is>
      </c>
      <c r="G64" t="inlineStr">
        <is>
          <t>Jul</t>
        </is>
      </c>
      <c r="H64" t="inlineStr">
        <is>
          <t>Juil</t>
        </is>
      </c>
      <c r="I64" t="inlineStr">
        <is>
          <t>Lug</t>
        </is>
      </c>
      <c r="J64" t="inlineStr">
        <is>
          <t>7月</t>
        </is>
      </c>
      <c r="K64" t="inlineStr">
        <is>
          <t>7월</t>
        </is>
      </c>
      <c r="L64" t="inlineStr">
        <is>
          <t>Kor</t>
        </is>
      </c>
      <c r="M64" t="inlineStr">
        <is>
          <t>Tem</t>
        </is>
      </c>
      <c r="N64" t="inlineStr">
        <is>
          <t>7月</t>
        </is>
      </c>
    </row>
    <row r="65">
      <c r="A65" t="inlineStr">
        <is>
          <t>m8</t>
        </is>
      </c>
      <c r="B65">
        <f>INDEX($C65:$N65,1,$B$1)</f>
        <v/>
      </c>
      <c r="C65" t="inlineStr">
        <is>
          <t>Aug</t>
        </is>
      </c>
      <c r="D65" t="inlineStr">
        <is>
          <t>Aug</t>
        </is>
      </c>
      <c r="E65" t="inlineStr">
        <is>
          <t>اوت</t>
        </is>
      </c>
      <c r="F65" t="inlineStr">
        <is>
          <t>أغسطس</t>
        </is>
      </c>
      <c r="G65" t="inlineStr">
        <is>
          <t>Ago</t>
        </is>
      </c>
      <c r="H65" t="inlineStr">
        <is>
          <t>Août</t>
        </is>
      </c>
      <c r="I65" t="inlineStr">
        <is>
          <t>Ago</t>
        </is>
      </c>
      <c r="J65" t="inlineStr">
        <is>
          <t>8月</t>
        </is>
      </c>
      <c r="K65" t="inlineStr">
        <is>
          <t>8월</t>
        </is>
      </c>
      <c r="L65" t="inlineStr">
        <is>
          <t>Gus</t>
        </is>
      </c>
      <c r="M65" t="inlineStr">
        <is>
          <t>Ağu</t>
        </is>
      </c>
      <c r="N65" t="inlineStr">
        <is>
          <t>8月</t>
        </is>
      </c>
    </row>
    <row r="66">
      <c r="A66" t="inlineStr">
        <is>
          <t>m9</t>
        </is>
      </c>
      <c r="B66">
        <f>INDEX($C66:$N66,1,$B$1)</f>
        <v/>
      </c>
      <c r="C66" t="inlineStr">
        <is>
          <t>Sep</t>
        </is>
      </c>
      <c r="D66" t="inlineStr">
        <is>
          <t>Sep</t>
        </is>
      </c>
      <c r="E66" t="inlineStr">
        <is>
          <t>سپتامبر</t>
        </is>
      </c>
      <c r="F66" t="inlineStr">
        <is>
          <t>سبتمبر</t>
        </is>
      </c>
      <c r="G66" t="inlineStr">
        <is>
          <t>Sep</t>
        </is>
      </c>
      <c r="H66" t="inlineStr">
        <is>
          <t>Sept</t>
        </is>
      </c>
      <c r="I66" t="inlineStr">
        <is>
          <t>Set</t>
        </is>
      </c>
      <c r="J66" t="inlineStr">
        <is>
          <t>9月</t>
        </is>
      </c>
      <c r="K66" t="inlineStr">
        <is>
          <t>9월</t>
        </is>
      </c>
      <c r="L66" t="inlineStr">
        <is>
          <t>Sht</t>
        </is>
      </c>
      <c r="M66" t="inlineStr">
        <is>
          <t>Eyl</t>
        </is>
      </c>
      <c r="N66" t="inlineStr">
        <is>
          <t>9月</t>
        </is>
      </c>
    </row>
    <row r="67">
      <c r="A67" t="inlineStr">
        <is>
          <t>m10</t>
        </is>
      </c>
      <c r="B67">
        <f>INDEX($C67:$N67,1,$B$1)</f>
        <v/>
      </c>
      <c r="C67" t="inlineStr">
        <is>
          <t>Oct</t>
        </is>
      </c>
      <c r="D67" t="inlineStr">
        <is>
          <t>Okt</t>
        </is>
      </c>
      <c r="E67" t="inlineStr">
        <is>
          <t>اکتبر</t>
        </is>
      </c>
      <c r="F67" t="inlineStr">
        <is>
          <t>أكتوبر</t>
        </is>
      </c>
      <c r="G67" t="inlineStr">
        <is>
          <t>Oct</t>
        </is>
      </c>
      <c r="H67" t="inlineStr">
        <is>
          <t>Oct</t>
        </is>
      </c>
      <c r="I67" t="inlineStr">
        <is>
          <t>Ott</t>
        </is>
      </c>
      <c r="J67" t="inlineStr">
        <is>
          <t>10月</t>
        </is>
      </c>
      <c r="K67" t="inlineStr">
        <is>
          <t>10월</t>
        </is>
      </c>
      <c r="L67" t="inlineStr">
        <is>
          <t>Tet</t>
        </is>
      </c>
      <c r="M67" t="inlineStr">
        <is>
          <t>Eki</t>
        </is>
      </c>
      <c r="N67" t="inlineStr">
        <is>
          <t>10月</t>
        </is>
      </c>
    </row>
    <row r="68">
      <c r="A68" t="inlineStr">
        <is>
          <t>m11</t>
        </is>
      </c>
      <c r="B68">
        <f>INDEX($C68:$N68,1,$B$1)</f>
        <v/>
      </c>
      <c r="C68" t="inlineStr">
        <is>
          <t>Nov</t>
        </is>
      </c>
      <c r="D68" t="inlineStr">
        <is>
          <t>Nov</t>
        </is>
      </c>
      <c r="E68" t="inlineStr">
        <is>
          <t>نوامبر</t>
        </is>
      </c>
      <c r="F68" t="inlineStr">
        <is>
          <t>نوفمبر</t>
        </is>
      </c>
      <c r="G68" t="inlineStr">
        <is>
          <t>Nov</t>
        </is>
      </c>
      <c r="H68" t="inlineStr">
        <is>
          <t>Nov</t>
        </is>
      </c>
      <c r="I68" t="inlineStr">
        <is>
          <t>Nov</t>
        </is>
      </c>
      <c r="J68" t="inlineStr">
        <is>
          <t>11月</t>
        </is>
      </c>
      <c r="K68" t="inlineStr">
        <is>
          <t>11월</t>
        </is>
      </c>
      <c r="L68" t="inlineStr">
        <is>
          <t>Nën</t>
        </is>
      </c>
      <c r="M68" t="inlineStr">
        <is>
          <t>Kas</t>
        </is>
      </c>
      <c r="N68" t="inlineStr">
        <is>
          <t>11月</t>
        </is>
      </c>
    </row>
    <row r="69">
      <c r="A69" t="inlineStr">
        <is>
          <t>m12</t>
        </is>
      </c>
      <c r="B69">
        <f>INDEX($C69:$N69,1,$B$1)</f>
        <v/>
      </c>
      <c r="C69" t="inlineStr">
        <is>
          <t>Dec</t>
        </is>
      </c>
      <c r="D69" t="inlineStr">
        <is>
          <t>Dez</t>
        </is>
      </c>
      <c r="E69" t="inlineStr">
        <is>
          <t>دسامبر</t>
        </is>
      </c>
      <c r="F69" t="inlineStr">
        <is>
          <t>ديسمبر</t>
        </is>
      </c>
      <c r="G69" t="inlineStr">
        <is>
          <t>Dic</t>
        </is>
      </c>
      <c r="H69" t="inlineStr">
        <is>
          <t>Déc</t>
        </is>
      </c>
      <c r="I69" t="inlineStr">
        <is>
          <t>Dic</t>
        </is>
      </c>
      <c r="J69" t="inlineStr">
        <is>
          <t>12月</t>
        </is>
      </c>
      <c r="K69" t="inlineStr">
        <is>
          <t>12월</t>
        </is>
      </c>
      <c r="L69" t="inlineStr">
        <is>
          <t>Dhj</t>
        </is>
      </c>
      <c r="M69" t="inlineStr">
        <is>
          <t>Ara</t>
        </is>
      </c>
      <c r="N69" t="inlineStr">
        <is>
          <t>12月</t>
        </is>
      </c>
    </row>
    <row r="70">
      <c r="A70" t="inlineStr">
        <is>
          <t>wk</t>
        </is>
      </c>
      <c r="B70">
        <f>INDEX($C70:$N70,1,$B$1)</f>
        <v/>
      </c>
      <c r="C70" t="inlineStr">
        <is>
          <t>W</t>
        </is>
      </c>
      <c r="D70" t="inlineStr">
        <is>
          <t>KW</t>
        </is>
      </c>
      <c r="E70" t="inlineStr">
        <is>
          <t xml:space="preserve">هفته </t>
        </is>
      </c>
      <c r="F70" t="inlineStr">
        <is>
          <t>أ</t>
        </is>
      </c>
      <c r="G70" t="inlineStr">
        <is>
          <t>S</t>
        </is>
      </c>
      <c r="H70" t="inlineStr">
        <is>
          <t>S</t>
        </is>
      </c>
      <c r="I70" t="inlineStr">
        <is>
          <t>S</t>
        </is>
      </c>
      <c r="J70" t="inlineStr">
        <is>
          <t>W</t>
        </is>
      </c>
      <c r="K70" t="inlineStr">
        <is>
          <t>W</t>
        </is>
      </c>
      <c r="L70" t="inlineStr">
        <is>
          <t>J</t>
        </is>
      </c>
      <c r="M70" t="inlineStr">
        <is>
          <t>H</t>
        </is>
      </c>
      <c r="N70" t="inlineStr">
        <is>
          <t>W</t>
        </is>
      </c>
    </row>
    <row r="71">
      <c r="A71" t="inlineStr">
        <is>
          <t>qtr</t>
        </is>
      </c>
      <c r="B71">
        <f>INDEX($C71:$N71,1,$B$1)</f>
        <v/>
      </c>
      <c r="C71" t="inlineStr">
        <is>
          <t>Q</t>
        </is>
      </c>
      <c r="D71" t="inlineStr">
        <is>
          <t>Q</t>
        </is>
      </c>
      <c r="E71" t="inlineStr">
        <is>
          <t xml:space="preserve">فصل </t>
        </is>
      </c>
      <c r="F71" t="inlineStr">
        <is>
          <t>ر</t>
        </is>
      </c>
      <c r="G71" t="inlineStr">
        <is>
          <t>T</t>
        </is>
      </c>
      <c r="H71" t="inlineStr">
        <is>
          <t>T</t>
        </is>
      </c>
      <c r="I71" t="inlineStr">
        <is>
          <t>T</t>
        </is>
      </c>
      <c r="J71" t="inlineStr">
        <is>
          <t>Q</t>
        </is>
      </c>
      <c r="K71" t="inlineStr">
        <is>
          <t>Q</t>
        </is>
      </c>
      <c r="L71" t="inlineStr">
        <is>
          <t>T</t>
        </is>
      </c>
      <c r="M71" t="inlineStr">
        <is>
          <t>Ç</t>
        </is>
      </c>
      <c r="N71" t="inlineStr">
        <is>
          <t>Q</t>
        </is>
      </c>
    </row>
    <row r="72">
      <c r="A72" t="inlineStr">
        <is>
          <t>f1</t>
        </is>
      </c>
      <c r="B72">
        <f>INDEX($C72:$N72,1,$B$1)</f>
        <v/>
      </c>
      <c r="C72" t="inlineStr">
        <is>
          <t>Daily</t>
        </is>
      </c>
      <c r="D72" t="inlineStr">
        <is>
          <t>Täglich</t>
        </is>
      </c>
      <c r="E72" t="inlineStr">
        <is>
          <t>روزانه</t>
        </is>
      </c>
      <c r="F72" t="inlineStr">
        <is>
          <t>يومي</t>
        </is>
      </c>
      <c r="G72" t="inlineStr">
        <is>
          <t>Diario</t>
        </is>
      </c>
      <c r="H72" t="inlineStr">
        <is>
          <t>Quotidien</t>
        </is>
      </c>
      <c r="I72" t="inlineStr">
        <is>
          <t>Giornaliero</t>
        </is>
      </c>
      <c r="J72" t="inlineStr">
        <is>
          <t>日次</t>
        </is>
      </c>
      <c r="K72" t="inlineStr">
        <is>
          <t>일별</t>
        </is>
      </c>
      <c r="L72" t="inlineStr">
        <is>
          <t>Ditor</t>
        </is>
      </c>
      <c r="M72" t="inlineStr">
        <is>
          <t>Günlük</t>
        </is>
      </c>
      <c r="N72" t="inlineStr">
        <is>
          <t>按日</t>
        </is>
      </c>
    </row>
    <row r="73">
      <c r="A73" t="inlineStr">
        <is>
          <t>f2</t>
        </is>
      </c>
      <c r="B73">
        <f>INDEX($C73:$N73,1,$B$1)</f>
        <v/>
      </c>
      <c r="C73" t="inlineStr">
        <is>
          <t>Weekly</t>
        </is>
      </c>
      <c r="D73" t="inlineStr">
        <is>
          <t>Wöchentlich</t>
        </is>
      </c>
      <c r="E73" t="inlineStr">
        <is>
          <t>هفتگی</t>
        </is>
      </c>
      <c r="F73" t="inlineStr">
        <is>
          <t>أسبوعي</t>
        </is>
      </c>
      <c r="G73" t="inlineStr">
        <is>
          <t>Semanal</t>
        </is>
      </c>
      <c r="H73" t="inlineStr">
        <is>
          <t>Hebdomadaire</t>
        </is>
      </c>
      <c r="I73" t="inlineStr">
        <is>
          <t>Settimanale</t>
        </is>
      </c>
      <c r="J73" t="inlineStr">
        <is>
          <t>週次</t>
        </is>
      </c>
      <c r="K73" t="inlineStr">
        <is>
          <t>주별</t>
        </is>
      </c>
      <c r="L73" t="inlineStr">
        <is>
          <t>Javor</t>
        </is>
      </c>
      <c r="M73" t="inlineStr">
        <is>
          <t>Haftalık</t>
        </is>
      </c>
      <c r="N73" t="inlineStr">
        <is>
          <t>按周</t>
        </is>
      </c>
    </row>
    <row r="74">
      <c r="A74" t="inlineStr">
        <is>
          <t>f3</t>
        </is>
      </c>
      <c r="B74">
        <f>INDEX($C74:$N74,1,$B$1)</f>
        <v/>
      </c>
      <c r="C74" t="inlineStr">
        <is>
          <t>Monthly</t>
        </is>
      </c>
      <c r="D74" t="inlineStr">
        <is>
          <t>Monatlich</t>
        </is>
      </c>
      <c r="E74" t="inlineStr">
        <is>
          <t>ماهانه</t>
        </is>
      </c>
      <c r="F74" t="inlineStr">
        <is>
          <t>شهري</t>
        </is>
      </c>
      <c r="G74" t="inlineStr">
        <is>
          <t>Mensual</t>
        </is>
      </c>
      <c r="H74" t="inlineStr">
        <is>
          <t>Mensuel</t>
        </is>
      </c>
      <c r="I74" t="inlineStr">
        <is>
          <t>Mensile</t>
        </is>
      </c>
      <c r="J74" t="inlineStr">
        <is>
          <t>月次</t>
        </is>
      </c>
      <c r="K74" t="inlineStr">
        <is>
          <t>월별</t>
        </is>
      </c>
      <c r="L74" t="inlineStr">
        <is>
          <t>Mujor</t>
        </is>
      </c>
      <c r="M74" t="inlineStr">
        <is>
          <t>Aylık</t>
        </is>
      </c>
      <c r="N74" t="inlineStr">
        <is>
          <t>按月</t>
        </is>
      </c>
    </row>
    <row r="75">
      <c r="A75" t="inlineStr">
        <is>
          <t>f4</t>
        </is>
      </c>
      <c r="B75">
        <f>INDEX($C75:$N75,1,$B$1)</f>
        <v/>
      </c>
      <c r="C75" t="inlineStr">
        <is>
          <t>Quarterly</t>
        </is>
      </c>
      <c r="D75" t="inlineStr">
        <is>
          <t>Quartalsweise</t>
        </is>
      </c>
      <c r="E75" t="inlineStr">
        <is>
          <t>فصلی</t>
        </is>
      </c>
      <c r="F75" t="inlineStr">
        <is>
          <t>ربع سنوي</t>
        </is>
      </c>
      <c r="G75" t="inlineStr">
        <is>
          <t>Trimestral</t>
        </is>
      </c>
      <c r="H75" t="inlineStr">
        <is>
          <t>Trimestriel</t>
        </is>
      </c>
      <c r="I75" t="inlineStr">
        <is>
          <t>Trimestrale</t>
        </is>
      </c>
      <c r="J75" t="inlineStr">
        <is>
          <t>四半期</t>
        </is>
      </c>
      <c r="K75" t="inlineStr">
        <is>
          <t>분기별</t>
        </is>
      </c>
      <c r="L75" t="inlineStr">
        <is>
          <t>Tremujor</t>
        </is>
      </c>
      <c r="M75" t="inlineStr">
        <is>
          <t>Çeyreklik</t>
        </is>
      </c>
      <c r="N75" t="inlineStr">
        <is>
          <t>按季度</t>
        </is>
      </c>
    </row>
    <row r="76">
      <c r="A76" t="inlineStr">
        <is>
          <t>f5</t>
        </is>
      </c>
      <c r="B76">
        <f>INDEX($C76:$N76,1,$B$1)</f>
        <v/>
      </c>
      <c r="C76" t="inlineStr">
        <is>
          <t>Yearly</t>
        </is>
      </c>
      <c r="D76" t="inlineStr">
        <is>
          <t>Jährlich</t>
        </is>
      </c>
      <c r="E76" t="inlineStr">
        <is>
          <t>سالانه</t>
        </is>
      </c>
      <c r="F76" t="inlineStr">
        <is>
          <t>سنوي</t>
        </is>
      </c>
      <c r="G76" t="inlineStr">
        <is>
          <t>Anual</t>
        </is>
      </c>
      <c r="H76" t="inlineStr">
        <is>
          <t>Annuel</t>
        </is>
      </c>
      <c r="I76" t="inlineStr">
        <is>
          <t>Annuale</t>
        </is>
      </c>
      <c r="J76" t="inlineStr">
        <is>
          <t>年次</t>
        </is>
      </c>
      <c r="K76" t="inlineStr">
        <is>
          <t>연도별</t>
        </is>
      </c>
      <c r="L76" t="inlineStr">
        <is>
          <t>Vjetor</t>
        </is>
      </c>
      <c r="M76" t="inlineStr">
        <is>
          <t>Yıllık</t>
        </is>
      </c>
      <c r="N76" t="inlineStr">
        <is>
          <t>按年</t>
        </is>
      </c>
    </row>
    <row r="77">
      <c r="A77" t="inlineStr">
        <is>
          <t>all</t>
        </is>
      </c>
      <c r="B77">
        <f>INDEX($C77:$N77,1,$B$1)</f>
        <v/>
      </c>
      <c r="C77" t="inlineStr">
        <is>
          <t>All</t>
        </is>
      </c>
      <c r="D77" t="inlineStr">
        <is>
          <t>Alle</t>
        </is>
      </c>
      <c r="E77" t="inlineStr">
        <is>
          <t>همه</t>
        </is>
      </c>
      <c r="F77" t="inlineStr">
        <is>
          <t>الكل</t>
        </is>
      </c>
      <c r="G77" t="inlineStr">
        <is>
          <t>Todos</t>
        </is>
      </c>
      <c r="H77" t="inlineStr">
        <is>
          <t>Tous</t>
        </is>
      </c>
      <c r="I77" t="inlineStr">
        <is>
          <t>Tutti</t>
        </is>
      </c>
      <c r="J77" t="inlineStr">
        <is>
          <t>すべて</t>
        </is>
      </c>
      <c r="K77" t="inlineStr">
        <is>
          <t>전체</t>
        </is>
      </c>
      <c r="L77" t="inlineStr">
        <is>
          <t>Të gjitha</t>
        </is>
      </c>
      <c r="M77" t="inlineStr">
        <is>
          <t>Tümü</t>
        </is>
      </c>
      <c r="N77" t="inlineStr">
        <is>
          <t>全部</t>
        </is>
      </c>
    </row>
    <row r="78">
      <c r="A78" t="inlineStr">
        <is>
          <t>r_title</t>
        </is>
      </c>
      <c r="B78">
        <f>INDEX($C78:$N78,1,$B$1)</f>
        <v/>
      </c>
      <c r="C78" t="inlineStr">
        <is>
          <t>MANAGEMENT REPORT</t>
        </is>
      </c>
      <c r="D78" t="inlineStr">
        <is>
          <t>MANAGEMENT-BERICHT</t>
        </is>
      </c>
      <c r="E78" t="inlineStr">
        <is>
          <t>گزارش مدیریتی</t>
        </is>
      </c>
      <c r="F78" t="inlineStr">
        <is>
          <t>التقرير الإداري</t>
        </is>
      </c>
      <c r="G78" t="inlineStr">
        <is>
          <t>INFORME DE GESTIÓN</t>
        </is>
      </c>
      <c r="H78" t="inlineStr">
        <is>
          <t>RAPPORT DE GESTION</t>
        </is>
      </c>
      <c r="I78" t="inlineStr">
        <is>
          <t>REPORT DIREZIONALE</t>
        </is>
      </c>
      <c r="J78" t="inlineStr">
        <is>
          <t>経営レポート</t>
        </is>
      </c>
      <c r="K78" t="inlineStr">
        <is>
          <t>경영 보고서</t>
        </is>
      </c>
      <c r="L78" t="inlineStr">
        <is>
          <t>RAPORT DREJTUES</t>
        </is>
      </c>
      <c r="M78" t="inlineStr">
        <is>
          <t>YÖNETİM RAPORU</t>
        </is>
      </c>
      <c r="N78" t="inlineStr">
        <is>
          <t>管理报告</t>
        </is>
      </c>
    </row>
    <row r="79">
      <c r="A79" t="inlineStr">
        <is>
          <t>r_sub</t>
        </is>
      </c>
      <c r="B79">
        <f>INDEX($C79:$N79,1,$B$1)</f>
        <v/>
      </c>
      <c r="C79" t="inlineStr">
        <is>
          <t>Generated automatically from Data Entry  •  KeyOne Executive Reporting Center</t>
        </is>
      </c>
      <c r="D79" t="inlineStr">
        <is>
          <t>Automatisch aus Data Entry erstellt  •  KeyOne Executive Reporting Center</t>
        </is>
      </c>
      <c r="E79" t="inlineStr">
        <is>
          <t>به‌طور خودکار از Data Entry ساخته شده  •  KeyOne Executive Reporting Center</t>
        </is>
      </c>
      <c r="F79" t="inlineStr">
        <is>
          <t>أُنشئ تلقائيًا من Data Entry  •  KeyOne Executive Reporting Center</t>
        </is>
      </c>
      <c r="G79" t="inlineStr">
        <is>
          <t>Generado automáticamente desde Data Entry  •  KeyOne Executive Reporting Center</t>
        </is>
      </c>
      <c r="H79" t="inlineStr">
        <is>
          <t>Généré automatiquement depuis Data Entry  •  KeyOne Executive Reporting Center</t>
        </is>
      </c>
      <c r="I79" t="inlineStr">
        <is>
          <t>Generato automaticamente da Data Entry  •  KeyOne Executive Reporting Center</t>
        </is>
      </c>
      <c r="J79" t="inlineStr">
        <is>
          <t>Data Entry から自動作成  •  KeyOne Executive Reporting Center</t>
        </is>
      </c>
      <c r="K79" t="inlineStr">
        <is>
          <t>Data Entry에서 자동 생성  •  KeyOne Executive Reporting Center</t>
        </is>
      </c>
      <c r="L79" t="inlineStr">
        <is>
          <t>Krijuar automatikisht nga Data Entry  •  KeyOne Executive Reporting Center</t>
        </is>
      </c>
      <c r="M79" t="inlineStr">
        <is>
          <t>Data Entry’den otomatik oluşturuldu  •  KeyOne Executive Reporting Center</t>
        </is>
      </c>
      <c r="N79" t="inlineStr">
        <is>
          <t>由 Data Entry 自动生成  •  KeyOne Executive Reporting Center</t>
        </is>
      </c>
    </row>
    <row r="80">
      <c r="A80" t="inlineStr">
        <is>
          <t>r_company</t>
        </is>
      </c>
      <c r="B80">
        <f>INDEX($C80:$N80,1,$B$1)</f>
        <v/>
      </c>
      <c r="C80" t="inlineStr">
        <is>
          <t>COMPANY</t>
        </is>
      </c>
      <c r="D80" t="inlineStr">
        <is>
          <t>UNTERNEHMEN</t>
        </is>
      </c>
      <c r="E80" t="inlineStr">
        <is>
          <t>شرکت</t>
        </is>
      </c>
      <c r="F80" t="inlineStr">
        <is>
          <t>الشركة</t>
        </is>
      </c>
      <c r="G80" t="inlineStr">
        <is>
          <t>EMPRESA</t>
        </is>
      </c>
      <c r="H80" t="inlineStr">
        <is>
          <t>ENTREPRISE</t>
        </is>
      </c>
      <c r="I80" t="inlineStr">
        <is>
          <t>AZIENDA</t>
        </is>
      </c>
      <c r="J80" t="inlineStr">
        <is>
          <t>会社</t>
        </is>
      </c>
      <c r="K80" t="inlineStr">
        <is>
          <t>회사</t>
        </is>
      </c>
      <c r="L80" t="inlineStr">
        <is>
          <t>KOMPANIA</t>
        </is>
      </c>
      <c r="M80" t="inlineStr">
        <is>
          <t>ŞİRKET</t>
        </is>
      </c>
      <c r="N80" t="inlineStr">
        <is>
          <t>公司</t>
        </is>
      </c>
    </row>
    <row r="81">
      <c r="A81" t="inlineStr">
        <is>
          <t>h_period</t>
        </is>
      </c>
      <c r="B81">
        <f>INDEX($C81:$N81,1,$B$1)</f>
        <v/>
      </c>
      <c r="C81" t="inlineStr">
        <is>
          <t>Period</t>
        </is>
      </c>
      <c r="D81" t="inlineStr">
        <is>
          <t>Zeitraum</t>
        </is>
      </c>
      <c r="E81" t="inlineStr">
        <is>
          <t>دوره</t>
        </is>
      </c>
      <c r="F81" t="inlineStr">
        <is>
          <t>الفترة</t>
        </is>
      </c>
      <c r="G81" t="inlineStr">
        <is>
          <t>Periodo</t>
        </is>
      </c>
      <c r="H81" t="inlineStr">
        <is>
          <t>Période</t>
        </is>
      </c>
      <c r="I81" t="inlineStr">
        <is>
          <t>Periodo</t>
        </is>
      </c>
      <c r="J81" t="inlineStr">
        <is>
          <t>期間</t>
        </is>
      </c>
      <c r="K81" t="inlineStr">
        <is>
          <t>기간</t>
        </is>
      </c>
      <c r="L81" t="inlineStr">
        <is>
          <t>Periudha</t>
        </is>
      </c>
      <c r="M81" t="inlineStr">
        <is>
          <t>Dönem</t>
        </is>
      </c>
      <c r="N81" t="inlineStr">
        <is>
          <t>期间</t>
        </is>
      </c>
    </row>
    <row r="82">
      <c r="A82" t="inlineStr">
        <is>
          <t>h_actual</t>
        </is>
      </c>
      <c r="B82">
        <f>INDEX($C82:$N82,1,$B$1)</f>
        <v/>
      </c>
      <c r="C82" t="inlineStr">
        <is>
          <t>Actual</t>
        </is>
      </c>
      <c r="D82" t="inlineStr">
        <is>
          <t>Ist</t>
        </is>
      </c>
      <c r="E82" t="inlineStr">
        <is>
          <t>واقعی</t>
        </is>
      </c>
      <c r="F82" t="inlineStr">
        <is>
          <t>الفعلي</t>
        </is>
      </c>
      <c r="G82" t="inlineStr">
        <is>
          <t>Real</t>
        </is>
      </c>
      <c r="H82" t="inlineStr">
        <is>
          <t>Réel</t>
        </is>
      </c>
      <c r="I82" t="inlineStr">
        <is>
          <t>Reale</t>
        </is>
      </c>
      <c r="J82" t="inlineStr">
        <is>
          <t>実績</t>
        </is>
      </c>
      <c r="K82" t="inlineStr">
        <is>
          <t>실적</t>
        </is>
      </c>
      <c r="L82" t="inlineStr">
        <is>
          <t>Reale</t>
        </is>
      </c>
      <c r="M82" t="inlineStr">
        <is>
          <t>Gerçek</t>
        </is>
      </c>
      <c r="N82" t="inlineStr">
        <is>
          <t>实际</t>
        </is>
      </c>
    </row>
    <row r="83">
      <c r="A83" t="inlineStr">
        <is>
          <t>h_base</t>
        </is>
      </c>
      <c r="B83">
        <f>INDEX($C83:$N83,1,$B$1)</f>
        <v/>
      </c>
      <c r="C83" t="inlineStr">
        <is>
          <t>Base year</t>
        </is>
      </c>
      <c r="D83" t="inlineStr">
        <is>
          <t>Basisjahr</t>
        </is>
      </c>
      <c r="E83" t="inlineStr">
        <is>
          <t>سال مبنا</t>
        </is>
      </c>
      <c r="F83" t="inlineStr">
        <is>
          <t>سنة الأساس</t>
        </is>
      </c>
      <c r="G83" t="inlineStr">
        <is>
          <t>Año base</t>
        </is>
      </c>
      <c r="H83" t="inlineStr">
        <is>
          <t>Base</t>
        </is>
      </c>
      <c r="I83" t="inlineStr">
        <is>
          <t>Anno base</t>
        </is>
      </c>
      <c r="J83" t="inlineStr">
        <is>
          <t>基準年</t>
        </is>
      </c>
      <c r="K83" t="inlineStr">
        <is>
          <t>기준 연도</t>
        </is>
      </c>
      <c r="L83" t="inlineStr">
        <is>
          <t>Viti bazë</t>
        </is>
      </c>
      <c r="M83" t="inlineStr">
        <is>
          <t>Baz yıl</t>
        </is>
      </c>
      <c r="N83" t="inlineStr">
        <is>
          <t>基准年</t>
        </is>
      </c>
    </row>
    <row r="84">
      <c r="A84" t="inlineStr">
        <is>
          <t>h_target</t>
        </is>
      </c>
      <c r="B84">
        <f>INDEX($C84:$N84,1,$B$1)</f>
        <v/>
      </c>
      <c r="C84" t="inlineStr">
        <is>
          <t>Target</t>
        </is>
      </c>
      <c r="D84" t="inlineStr">
        <is>
          <t>Ziel</t>
        </is>
      </c>
      <c r="E84" t="inlineStr">
        <is>
          <t>هدف</t>
        </is>
      </c>
      <c r="F84" t="inlineStr">
        <is>
          <t>الهدف</t>
        </is>
      </c>
      <c r="G84" t="inlineStr">
        <is>
          <t>Objetivo</t>
        </is>
      </c>
      <c r="H84" t="inlineStr">
        <is>
          <t>Objectif</t>
        </is>
      </c>
      <c r="I84" t="inlineStr">
        <is>
          <t>Target</t>
        </is>
      </c>
      <c r="J84" t="inlineStr">
        <is>
          <t>目標</t>
        </is>
      </c>
      <c r="K84" t="inlineStr">
        <is>
          <t>목표</t>
        </is>
      </c>
      <c r="L84" t="inlineStr">
        <is>
          <t>Objektivi</t>
        </is>
      </c>
      <c r="M84" t="inlineStr">
        <is>
          <t>Hedef</t>
        </is>
      </c>
      <c r="N84" t="inlineStr">
        <is>
          <t>目标</t>
        </is>
      </c>
    </row>
    <row r="85">
      <c r="A85" t="inlineStr">
        <is>
          <t>h_var</t>
        </is>
      </c>
      <c r="B85">
        <f>INDEX($C85:$N85,1,$B$1)</f>
        <v/>
      </c>
      <c r="C85" t="inlineStr">
        <is>
          <t>vs Target</t>
        </is>
      </c>
      <c r="D85" t="inlineStr">
        <is>
          <t>vs Ziel</t>
        </is>
      </c>
      <c r="E85" t="inlineStr">
        <is>
          <t>نسبت به هدف</t>
        </is>
      </c>
      <c r="F85" t="inlineStr">
        <is>
          <t>مقابل الهدف</t>
        </is>
      </c>
      <c r="G85" t="inlineStr">
        <is>
          <t>vs Objetivo</t>
        </is>
      </c>
      <c r="H85" t="inlineStr">
        <is>
          <t>vs Objectif</t>
        </is>
      </c>
      <c r="I85" t="inlineStr">
        <is>
          <t>vs Target</t>
        </is>
      </c>
      <c r="J85" t="inlineStr">
        <is>
          <t>目標比</t>
        </is>
      </c>
      <c r="K85" t="inlineStr">
        <is>
          <t>목표 대비</t>
        </is>
      </c>
      <c r="L85" t="inlineStr">
        <is>
          <t>vs Objektivi</t>
        </is>
      </c>
      <c r="M85" t="inlineStr">
        <is>
          <t>Hedefe göre</t>
        </is>
      </c>
      <c r="N85" t="inlineStr">
        <is>
          <t>对比目标</t>
        </is>
      </c>
    </row>
    <row r="86">
      <c r="A86" t="inlineStr">
        <is>
          <t>h_yoy</t>
        </is>
      </c>
      <c r="B86">
        <f>INDEX($C86:$N86,1,$B$1)</f>
        <v/>
      </c>
      <c r="C86" t="inlineStr">
        <is>
          <t>vs Base</t>
        </is>
      </c>
      <c r="D86" t="inlineStr">
        <is>
          <t>vs Basis</t>
        </is>
      </c>
      <c r="E86" t="inlineStr">
        <is>
          <t>نسبت به مبنا</t>
        </is>
      </c>
      <c r="F86" t="inlineStr">
        <is>
          <t>مقابل الأساس</t>
        </is>
      </c>
      <c r="G86" t="inlineStr">
        <is>
          <t>vs Base</t>
        </is>
      </c>
      <c r="H86" t="inlineStr">
        <is>
          <t>vs Base</t>
        </is>
      </c>
      <c r="I86" t="inlineStr">
        <is>
          <t>vs Base</t>
        </is>
      </c>
      <c r="J86" t="inlineStr">
        <is>
          <t>基準比</t>
        </is>
      </c>
      <c r="K86" t="inlineStr">
        <is>
          <t>기준 대비</t>
        </is>
      </c>
      <c r="L86" t="inlineStr">
        <is>
          <t>vs Bazë</t>
        </is>
      </c>
      <c r="M86" t="inlineStr">
        <is>
          <t>Baza göre</t>
        </is>
      </c>
      <c r="N86" t="inlineStr">
        <is>
          <t>对比基准</t>
        </is>
      </c>
    </row>
    <row r="87">
      <c r="A87" t="inlineStr">
        <is>
          <t>h_ontime</t>
        </is>
      </c>
      <c r="B87">
        <f>INDEX($C87:$N87,1,$B$1)</f>
        <v/>
      </c>
      <c r="C87" t="inlineStr">
        <is>
          <t>On-time</t>
        </is>
      </c>
      <c r="D87" t="inlineStr">
        <is>
          <t>Pünktlich</t>
        </is>
      </c>
      <c r="E87" t="inlineStr">
        <is>
          <t>به‌موقع</t>
        </is>
      </c>
      <c r="F87" t="inlineStr">
        <is>
          <t>في الموعد</t>
        </is>
      </c>
      <c r="G87" t="inlineStr">
        <is>
          <t>Puntual</t>
        </is>
      </c>
      <c r="H87" t="inlineStr">
        <is>
          <t>À temps</t>
        </is>
      </c>
      <c r="I87" t="inlineStr">
        <is>
          <t>Puntuale</t>
        </is>
      </c>
      <c r="J87" t="inlineStr">
        <is>
          <t>納期内</t>
        </is>
      </c>
      <c r="K87" t="inlineStr">
        <is>
          <t>정시</t>
        </is>
      </c>
      <c r="L87" t="inlineStr">
        <is>
          <t>Në kohë</t>
        </is>
      </c>
      <c r="M87" t="inlineStr">
        <is>
          <t>Zamanında</t>
        </is>
      </c>
      <c r="N87" t="inlineStr">
        <is>
          <t>准时</t>
        </is>
      </c>
    </row>
    <row r="88">
      <c r="A88" t="inlineStr">
        <is>
          <t>h_pick</t>
        </is>
      </c>
      <c r="B88">
        <f>INDEX($C88:$N88,1,$B$1)</f>
        <v/>
      </c>
      <c r="C88" t="inlineStr">
        <is>
          <t>Picking</t>
        </is>
      </c>
      <c r="D88" t="inlineStr">
        <is>
          <t>Kommiss.</t>
        </is>
      </c>
      <c r="E88" t="inlineStr">
        <is>
          <t>برداشت</t>
        </is>
      </c>
      <c r="F88" t="inlineStr">
        <is>
          <t>التجهيز</t>
        </is>
      </c>
      <c r="G88" t="inlineStr">
        <is>
          <t>Picking</t>
        </is>
      </c>
      <c r="H88" t="inlineStr">
        <is>
          <t>Préparation</t>
        </is>
      </c>
      <c r="I88" t="inlineStr">
        <is>
          <t>Prelievo</t>
        </is>
      </c>
      <c r="J88" t="inlineStr">
        <is>
          <t>ピッキング</t>
        </is>
      </c>
      <c r="K88" t="inlineStr">
        <is>
          <t>피킹</t>
        </is>
      </c>
      <c r="L88" t="inlineStr">
        <is>
          <t>Përgatitja</t>
        </is>
      </c>
      <c r="M88" t="inlineStr">
        <is>
          <t>Toplama</t>
        </is>
      </c>
      <c r="N88" t="inlineStr">
        <is>
          <t>拣货</t>
        </is>
      </c>
    </row>
    <row r="89">
      <c r="A89" t="inlineStr">
        <is>
          <t>h_oph</t>
        </is>
      </c>
      <c r="B89">
        <f>INDEX($C89:$N89,1,$B$1)</f>
        <v/>
      </c>
      <c r="C89" t="inlineStr">
        <is>
          <t>Orders/h</t>
        </is>
      </c>
      <c r="D89" t="inlineStr">
        <is>
          <t>Aufträge/h</t>
        </is>
      </c>
      <c r="E89" t="inlineStr">
        <is>
          <t>سفارش/ساعت</t>
        </is>
      </c>
      <c r="F89" t="inlineStr">
        <is>
          <t>طلب/ساعة</t>
        </is>
      </c>
      <c r="G89" t="inlineStr">
        <is>
          <t>Pedidos/h</t>
        </is>
      </c>
      <c r="H89" t="inlineStr">
        <is>
          <t>Cmd/h</t>
        </is>
      </c>
      <c r="I89" t="inlineStr">
        <is>
          <t>Ordini/h</t>
        </is>
      </c>
      <c r="J89" t="inlineStr">
        <is>
          <t>注文/時</t>
        </is>
      </c>
      <c r="K89" t="inlineStr">
        <is>
          <t>주문/시간</t>
        </is>
      </c>
      <c r="L89" t="inlineStr">
        <is>
          <t>Porosi/orë</t>
        </is>
      </c>
      <c r="M89" t="inlineStr">
        <is>
          <t>Sipariş/s</t>
        </is>
      </c>
      <c r="N89" t="inlineStr">
        <is>
          <t>订单/小时</t>
        </is>
      </c>
    </row>
    <row r="90">
      <c r="A90" t="inlineStr">
        <is>
          <t>h_cost</t>
        </is>
      </c>
      <c r="B90">
        <f>INDEX($C90:$N90,1,$B$1)</f>
        <v/>
      </c>
      <c r="C90" t="inlineStr">
        <is>
          <t>Cost/order</t>
        </is>
      </c>
      <c r="D90" t="inlineStr">
        <is>
          <t>Kosten/Auftrag</t>
        </is>
      </c>
      <c r="E90" t="inlineStr">
        <is>
          <t>هزینه/سفارش</t>
        </is>
      </c>
      <c r="F90" t="inlineStr">
        <is>
          <t>تكلفة/طلب</t>
        </is>
      </c>
      <c r="G90" t="inlineStr">
        <is>
          <t>Coste/pedido</t>
        </is>
      </c>
      <c r="H90" t="inlineStr">
        <is>
          <t>Coût/cmd</t>
        </is>
      </c>
      <c r="I90" t="inlineStr">
        <is>
          <t>Costo/ordine</t>
        </is>
      </c>
      <c r="J90" t="inlineStr">
        <is>
          <t>コスト/注文</t>
        </is>
      </c>
      <c r="K90" t="inlineStr">
        <is>
          <t>비용/주문</t>
        </is>
      </c>
      <c r="L90" t="inlineStr">
        <is>
          <t>Kosto/porosi</t>
        </is>
      </c>
      <c r="M90" t="inlineStr">
        <is>
          <t>Maliyet/sipariş</t>
        </is>
      </c>
      <c r="N90" t="inlineStr">
        <is>
          <t>成本/单</t>
        </is>
      </c>
    </row>
    <row r="91">
      <c r="A91" t="inlineStr">
        <is>
          <t>h_inc</t>
        </is>
      </c>
      <c r="B91">
        <f>INDEX($C91:$N91,1,$B$1)</f>
        <v/>
      </c>
      <c r="C91" t="inlineStr">
        <is>
          <t>Incidents</t>
        </is>
      </c>
      <c r="D91" t="inlineStr">
        <is>
          <t>Vorfälle</t>
        </is>
      </c>
      <c r="E91" t="inlineStr">
        <is>
          <t>حوادث</t>
        </is>
      </c>
      <c r="F91" t="inlineStr">
        <is>
          <t>حوادث</t>
        </is>
      </c>
      <c r="G91" t="inlineStr">
        <is>
          <t>Incidentes</t>
        </is>
      </c>
      <c r="H91" t="inlineStr">
        <is>
          <t>Incidents</t>
        </is>
      </c>
      <c r="I91" t="inlineStr">
        <is>
          <t>Incidenti</t>
        </is>
      </c>
      <c r="J91" t="inlineStr">
        <is>
          <t>インシデント</t>
        </is>
      </c>
      <c r="K91" t="inlineStr">
        <is>
          <t>사고</t>
        </is>
      </c>
      <c r="L91" t="inlineStr">
        <is>
          <t>Incidente</t>
        </is>
      </c>
      <c r="M91" t="inlineStr">
        <is>
          <t>Olay</t>
        </is>
      </c>
      <c r="N91" t="inlineStr">
        <is>
          <t>事件</t>
        </is>
      </c>
    </row>
    <row r="92">
      <c r="A92" t="inlineStr">
        <is>
          <t>h_total</t>
        </is>
      </c>
      <c r="B92">
        <f>INDEX($C92:$N92,1,$B$1)</f>
        <v/>
      </c>
      <c r="C92" t="inlineStr">
        <is>
          <t>Total</t>
        </is>
      </c>
      <c r="D92" t="inlineStr">
        <is>
          <t>Summe</t>
        </is>
      </c>
      <c r="E92" t="inlineStr">
        <is>
          <t>جمع</t>
        </is>
      </c>
      <c r="F92" t="inlineStr">
        <is>
          <t>الإجمالي</t>
        </is>
      </c>
      <c r="G92" t="inlineStr">
        <is>
          <t>Total</t>
        </is>
      </c>
      <c r="H92" t="inlineStr">
        <is>
          <t>Total</t>
        </is>
      </c>
      <c r="I92" t="inlineStr">
        <is>
          <t>Totale</t>
        </is>
      </c>
      <c r="J92" t="inlineStr">
        <is>
          <t>合計</t>
        </is>
      </c>
      <c r="K92" t="inlineStr">
        <is>
          <t>합계</t>
        </is>
      </c>
      <c r="L92" t="inlineStr">
        <is>
          <t>Gjithsej</t>
        </is>
      </c>
      <c r="M92" t="inlineStr">
        <is>
          <t>Toplam</t>
        </is>
      </c>
      <c r="N92" t="inlineStr">
        <is>
          <t>合计</t>
        </is>
      </c>
    </row>
    <row r="93">
      <c r="A93" t="inlineStr">
        <is>
          <t>r_print</t>
        </is>
      </c>
      <c r="B93">
        <f>INDEX($C93:$N93,1,$B$1)</f>
        <v/>
      </c>
      <c r="C93" t="inlineStr">
        <is>
          <t>Print: File › Export › PDF  –  the report is preset to one A4 landscape page.</t>
        </is>
      </c>
      <c r="D93" t="inlineStr">
        <is>
          <t>Drucken: Datei › Exportieren › PDF  –  Bericht ist auf eine A4-Seite quer eingestellt.</t>
        </is>
      </c>
      <c r="E93" t="inlineStr">
        <is>
          <t>چاپ: File › Export › PDF  –  گزارش روی یک صفحه A4 افقی تنظیم شده است.</t>
        </is>
      </c>
      <c r="F93" t="inlineStr">
        <is>
          <t>الطباعة: ملف › تصدير › PDF  –  التقرير مُعدّ لصفحة A4 أفقية واحدة.</t>
        </is>
      </c>
      <c r="G93" t="inlineStr">
        <is>
          <t>Imprimir: Archivo › Exportar › PDF  –  una página A4 horizontal.</t>
        </is>
      </c>
      <c r="H93" t="inlineStr">
        <is>
          <t>Imprimer : Fichier › Exporter › PDF  –  une page A4 paysage.</t>
        </is>
      </c>
      <c r="I93" t="inlineStr">
        <is>
          <t>Stampa: File › Esporta › PDF  –  una pagina A4 orizzontale.</t>
        </is>
      </c>
      <c r="J93" t="inlineStr">
        <is>
          <t>印刷：ファイル › エクスポート › PDF  –  A4横1ページに設定済み。</t>
        </is>
      </c>
      <c r="K93" t="inlineStr">
        <is>
          <t>인쇄: 파일 › 내보내기 › PDF  –  A4 가로 한 페이지로 설정됨.</t>
        </is>
      </c>
      <c r="L93" t="inlineStr">
        <is>
          <t>Printimi: Skedari › Eksporto › PDF  –  një faqe A4 horizontale.</t>
        </is>
      </c>
      <c r="M93" t="inlineStr">
        <is>
          <t>Yazdır: Dosya › Dışa Aktar › PDF  –  tek A4 yatay sayfa.</t>
        </is>
      </c>
      <c r="N93" t="inlineStr">
        <is>
          <t>打印：文件 › 导出 › PDF  –  已设为 A4 横向单页。</t>
        </is>
      </c>
    </row>
    <row r="94">
      <c r="A94" t="inlineStr">
        <is>
          <t>cmp_title</t>
        </is>
      </c>
      <c r="B94">
        <f>INDEX($C94:$N94,1,$B$1)</f>
        <v/>
      </c>
      <c r="C94" t="inlineStr">
        <is>
          <t>YEAR-OVER-YEAR COMPARISON</t>
        </is>
      </c>
      <c r="D94" t="inlineStr">
        <is>
          <t>JAHRESVERGLEICH</t>
        </is>
      </c>
      <c r="E94" t="inlineStr">
        <is>
          <t>مقایسه سال به سال</t>
        </is>
      </c>
      <c r="F94" t="inlineStr">
        <is>
          <t>المقارنة السنوية</t>
        </is>
      </c>
      <c r="G94" t="inlineStr">
        <is>
          <t>COMPARACIÓN INTERANUAL</t>
        </is>
      </c>
      <c r="H94" t="inlineStr">
        <is>
          <t>COMPARAISON ANNUELLE</t>
        </is>
      </c>
      <c r="I94" t="inlineStr">
        <is>
          <t>CONFRONTO ANNO SU ANNO</t>
        </is>
      </c>
      <c r="J94" t="inlineStr">
        <is>
          <t>前年比較</t>
        </is>
      </c>
      <c r="K94" t="inlineStr">
        <is>
          <t>전년 대비 비교</t>
        </is>
      </c>
      <c r="L94" t="inlineStr">
        <is>
          <t>KRAHASIMI VJETOR</t>
        </is>
      </c>
      <c r="M94" t="inlineStr">
        <is>
          <t>YILLIK KARŞILAŞTIRMA</t>
        </is>
      </c>
      <c r="N94" t="inlineStr">
        <is>
          <t>同比对比</t>
        </is>
      </c>
    </row>
    <row r="95">
      <c r="A95" t="inlineStr">
        <is>
          <t>cmp_sub</t>
        </is>
      </c>
      <c r="B95">
        <f>INDEX($C95:$N95,1,$B$1)</f>
        <v/>
      </c>
      <c r="C95" t="inlineStr">
        <is>
          <t>Monthly orders of the three years up to the report year</t>
        </is>
      </c>
      <c r="D95" t="inlineStr">
        <is>
          <t>Monatliche Aufträge der drei Jahre bis zum Berichtsjahr</t>
        </is>
      </c>
      <c r="E95" t="inlineStr">
        <is>
          <t>سفارش‌های ماهانه سه سال منتهی به سال گزارش</t>
        </is>
      </c>
      <c r="F95" t="inlineStr">
        <is>
          <t>الطلبات الشهرية للسنوات الثلاث حتى سنة التقرير</t>
        </is>
      </c>
      <c r="G95" t="inlineStr">
        <is>
          <t>Pedidos mensuales de los tres años hasta el año del informe</t>
        </is>
      </c>
      <c r="H95" t="inlineStr">
        <is>
          <t>Commandes mensuelles des trois années jusqu’à l’année du rapport</t>
        </is>
      </c>
      <c r="I95" t="inlineStr">
        <is>
          <t>Ordini mensili dei tre anni fino all’anno del report</t>
        </is>
      </c>
      <c r="J95" t="inlineStr">
        <is>
          <t>レポート年までの3年間の月別注文数</t>
        </is>
      </c>
      <c r="K95" t="inlineStr">
        <is>
          <t>보고 연도까지 3년간 월별 주문</t>
        </is>
      </c>
      <c r="L95" t="inlineStr">
        <is>
          <t>Porositë mujore të tre viteve deri në vitin e raportit</t>
        </is>
      </c>
      <c r="M95" t="inlineStr">
        <is>
          <t>Rapor yılına kadar üç yılın aylık siparişleri</t>
        </is>
      </c>
      <c r="N95" t="inlineStr">
        <is>
          <t>截至报告年份的三年月度订单</t>
        </is>
      </c>
    </row>
    <row r="96">
      <c r="A96" t="inlineStr">
        <is>
          <t>cmp_month</t>
        </is>
      </c>
      <c r="B96">
        <f>INDEX($C96:$N96,1,$B$1)</f>
        <v/>
      </c>
      <c r="C96" t="inlineStr">
        <is>
          <t>Month</t>
        </is>
      </c>
      <c r="D96" t="inlineStr">
        <is>
          <t>Monat</t>
        </is>
      </c>
      <c r="E96" t="inlineStr">
        <is>
          <t>ماه</t>
        </is>
      </c>
      <c r="F96" t="inlineStr">
        <is>
          <t>الشهر</t>
        </is>
      </c>
      <c r="G96" t="inlineStr">
        <is>
          <t>Mes</t>
        </is>
      </c>
      <c r="H96" t="inlineStr">
        <is>
          <t>Mois</t>
        </is>
      </c>
      <c r="I96" t="inlineStr">
        <is>
          <t>Mese</t>
        </is>
      </c>
      <c r="J96" t="inlineStr">
        <is>
          <t>月</t>
        </is>
      </c>
      <c r="K96" t="inlineStr">
        <is>
          <t>월</t>
        </is>
      </c>
      <c r="L96" t="inlineStr">
        <is>
          <t>Muaji</t>
        </is>
      </c>
      <c r="M96" t="inlineStr">
        <is>
          <t>Ay</t>
        </is>
      </c>
      <c r="N96" t="inlineStr">
        <is>
          <t>月份</t>
        </is>
      </c>
    </row>
    <row r="97">
      <c r="A97" t="inlineStr">
        <is>
          <t>cmp_note</t>
        </is>
      </c>
      <c r="B97">
        <f>INDEX($C97:$N97,1,$B$1)</f>
        <v/>
      </c>
      <c r="C97" t="inlineStr">
        <is>
          <t>Months without data are shown as – and left out of the chart. Compare complete periods only.</t>
        </is>
      </c>
      <c r="D97" t="inlineStr">
        <is>
          <t>Monate ohne Daten erscheinen als – und fehlen im Diagramm. Nur vollständige Zeiträume vergleichen.</t>
        </is>
      </c>
      <c r="E97" t="inlineStr">
        <is>
          <t>ماه‌های بدون داده با – نمایش داده می‌شوند و در نمودار نیستند. فقط دوره‌های کامل را مقایسه کنید.</t>
        </is>
      </c>
      <c r="F97" t="inlineStr">
        <is>
          <t>الأشهر بلا بيانات تظهر كـ – ولا تُرسم. قارن الفترات المكتملة فقط.</t>
        </is>
      </c>
      <c r="G97" t="inlineStr">
        <is>
          <t>Los meses sin datos aparecen como – y no se grafican. Compara solo periodos completos.</t>
        </is>
      </c>
      <c r="H97" t="inlineStr">
        <is>
          <t>Les mois sans données s’affichent « – » et sont exclus du graphique. Comparez des périodes complètes.</t>
        </is>
      </c>
      <c r="I97" t="inlineStr">
        <is>
          <t>I mesi senza dati appaiono come – e non sono nel grafico. Confronta solo periodi completi.</t>
        </is>
      </c>
      <c r="J97" t="inlineStr">
        <is>
          <t>データのない月は – と表示され、グラフから除外されます。完了した期間同士で比較してください。</t>
        </is>
      </c>
      <c r="K97" t="inlineStr">
        <is>
          <t>데이터가 없는 월은 –로 표시되고 차트에서 제외됩니다. 완료된 기간끼리만 비교하세요.</t>
        </is>
      </c>
      <c r="L97" t="inlineStr">
        <is>
          <t>Muajt pa të dhëna shfaqen si – dhe nuk vizatohen. Krahasoni vetëm periudha të plota.</t>
        </is>
      </c>
      <c r="M97" t="inlineStr">
        <is>
          <t>Verisi olmayan aylar – olarak görünür ve grafikte yer almaz. Yalnızca tamamlanmış dönemleri karşılaştırın.</t>
        </is>
      </c>
      <c r="N97" t="inlineStr">
        <is>
          <t>无数据的月份显示为 – 且不绘入图表。仅比较完整期间。</t>
        </is>
      </c>
    </row>
    <row r="98">
      <c r="A98" t="inlineStr">
        <is>
          <t>cmp_total</t>
        </is>
      </c>
      <c r="B98">
        <f>INDEX($C98:$N98,1,$B$1)</f>
        <v/>
      </c>
      <c r="C98" t="inlineStr">
        <is>
          <t>Total</t>
        </is>
      </c>
      <c r="D98" t="inlineStr">
        <is>
          <t>Summe</t>
        </is>
      </c>
      <c r="E98" t="inlineStr">
        <is>
          <t>جمع</t>
        </is>
      </c>
      <c r="F98" t="inlineStr">
        <is>
          <t>الإجمالي</t>
        </is>
      </c>
      <c r="G98" t="inlineStr">
        <is>
          <t>Total</t>
        </is>
      </c>
      <c r="H98" t="inlineStr">
        <is>
          <t>Total</t>
        </is>
      </c>
      <c r="I98" t="inlineStr">
        <is>
          <t>Totale</t>
        </is>
      </c>
      <c r="J98" t="inlineStr">
        <is>
          <t>合計</t>
        </is>
      </c>
      <c r="K98" t="inlineStr">
        <is>
          <t>합계</t>
        </is>
      </c>
      <c r="L98" t="inlineStr">
        <is>
          <t>Gjithsej</t>
        </is>
      </c>
      <c r="M98" t="inlineStr">
        <is>
          <t>Toplam</t>
        </is>
      </c>
      <c r="N98" t="inlineStr">
        <is>
          <t>合计</t>
        </is>
      </c>
    </row>
    <row r="99">
      <c r="A99" t="inlineStr">
        <is>
          <t>st_title</t>
        </is>
      </c>
      <c r="B99">
        <f>INDEX($C99:$N99,1,$B$1)</f>
        <v/>
      </c>
      <c r="C99" t="inlineStr">
        <is>
          <t>STATISTICS</t>
        </is>
      </c>
      <c r="D99" t="inlineStr">
        <is>
          <t>STATISTIK</t>
        </is>
      </c>
      <c r="E99" t="inlineStr">
        <is>
          <t>آمار</t>
        </is>
      </c>
      <c r="F99" t="inlineStr">
        <is>
          <t>الإحصاءات</t>
        </is>
      </c>
      <c r="G99" t="inlineStr">
        <is>
          <t>ESTADÍSTICA</t>
        </is>
      </c>
      <c r="H99" t="inlineStr">
        <is>
          <t>STATISTIQUES</t>
        </is>
      </c>
      <c r="I99" t="inlineStr">
        <is>
          <t>STATISTICHE</t>
        </is>
      </c>
      <c r="J99" t="inlineStr">
        <is>
          <t>統計</t>
        </is>
      </c>
      <c r="K99" t="inlineStr">
        <is>
          <t>통계</t>
        </is>
      </c>
      <c r="L99" t="inlineStr">
        <is>
          <t>STATISTIKA</t>
        </is>
      </c>
      <c r="M99" t="inlineStr">
        <is>
          <t>İSTATİSTİK</t>
        </is>
      </c>
      <c r="N99" t="inlineStr">
        <is>
          <t>统计</t>
        </is>
      </c>
    </row>
    <row r="100">
      <c r="A100" t="inlineStr">
        <is>
          <t>st_sub</t>
        </is>
      </c>
      <c r="B100">
        <f>INDEX($C100:$N100,1,$B$1)</f>
        <v/>
      </c>
      <c r="C100" t="inlineStr">
        <is>
          <t>Orders per period in the current dashboard view  •  mean ± 2 standard deviations</t>
        </is>
      </c>
      <c r="D100" t="inlineStr">
        <is>
          <t>Aufträge je Zeitraum der aktuellen Ansicht  •  Mittelwert ± 2 Standardabweichungen</t>
        </is>
      </c>
      <c r="E100" t="inlineStr">
        <is>
          <t>سفارش در هر دوره در نمای فعلی  •  میانگین ± ۲ انحراف معیار</t>
        </is>
      </c>
      <c r="F100" t="inlineStr">
        <is>
          <t>الطلبات لكل فترة في العرض الحالي  •  المتوسط ± انحرافان معياريان</t>
        </is>
      </c>
      <c r="G100" t="inlineStr">
        <is>
          <t>Pedidos por periodo de la vista actual  •  media ± 2 desviaciones</t>
        </is>
      </c>
      <c r="H100" t="inlineStr">
        <is>
          <t>Commandes par période de la vue actuelle  •  moyenne ± 2 écarts types</t>
        </is>
      </c>
      <c r="I100" t="inlineStr">
        <is>
          <t>Ordini per periodo della vista attuale  •  media ± 2 deviazioni standard</t>
        </is>
      </c>
      <c r="J100" t="inlineStr">
        <is>
          <t>現在の表示における期間別注文数  •  平均 ± 2標準偏差</t>
        </is>
      </c>
      <c r="K100" t="inlineStr">
        <is>
          <t>현재 보기의 기간별 주문  •  평균 ± 2 표준편차</t>
        </is>
      </c>
      <c r="L100" t="inlineStr">
        <is>
          <t>Porosi për periudhë në pamjen aktuale  •  mesatarja ± 2 devijime standarde</t>
        </is>
      </c>
      <c r="M100" t="inlineStr">
        <is>
          <t>Mevcut görünümde dönem başı sipariş  •  ortalama ± 2 standart sapma</t>
        </is>
      </c>
      <c r="N100" t="inlineStr">
        <is>
          <t>当前视图各期间订单  •  均值 ± 2 个标准差</t>
        </is>
      </c>
    </row>
    <row r="101">
      <c r="A101" t="inlineStr">
        <is>
          <t>st_avg</t>
        </is>
      </c>
      <c r="B101">
        <f>INDEX($C101:$N101,1,$B$1)</f>
        <v/>
      </c>
      <c r="C101" t="inlineStr">
        <is>
          <t>AVERAGE</t>
        </is>
      </c>
      <c r="D101" t="inlineStr">
        <is>
          <t>MITTELWERT</t>
        </is>
      </c>
      <c r="E101" t="inlineStr">
        <is>
          <t>میانگین</t>
        </is>
      </c>
      <c r="F101" t="inlineStr">
        <is>
          <t>المتوسط</t>
        </is>
      </c>
      <c r="G101" t="inlineStr">
        <is>
          <t>MEDIA</t>
        </is>
      </c>
      <c r="H101" t="inlineStr">
        <is>
          <t>MOYENNE</t>
        </is>
      </c>
      <c r="I101" t="inlineStr">
        <is>
          <t>MEDIA</t>
        </is>
      </c>
      <c r="J101" t="inlineStr">
        <is>
          <t>平均</t>
        </is>
      </c>
      <c r="K101" t="inlineStr">
        <is>
          <t>평균</t>
        </is>
      </c>
      <c r="L101" t="inlineStr">
        <is>
          <t>MESATARJA</t>
        </is>
      </c>
      <c r="M101" t="inlineStr">
        <is>
          <t>ORTALAMA</t>
        </is>
      </c>
      <c r="N101" t="inlineStr">
        <is>
          <t>平均值</t>
        </is>
      </c>
    </row>
    <row r="102">
      <c r="A102" t="inlineStr">
        <is>
          <t>st_sd</t>
        </is>
      </c>
      <c r="B102">
        <f>INDEX($C102:$N102,1,$B$1)</f>
        <v/>
      </c>
      <c r="C102" t="inlineStr">
        <is>
          <t>STD. DEVIATION</t>
        </is>
      </c>
      <c r="D102" t="inlineStr">
        <is>
          <t>STANDARDABW.</t>
        </is>
      </c>
      <c r="E102" t="inlineStr">
        <is>
          <t>انحراف معیار</t>
        </is>
      </c>
      <c r="F102" t="inlineStr">
        <is>
          <t>الانحراف المعياري</t>
        </is>
      </c>
      <c r="G102" t="inlineStr">
        <is>
          <t>DESV. ESTÁNDAR</t>
        </is>
      </c>
      <c r="H102" t="inlineStr">
        <is>
          <t>ÉCART TYPE</t>
        </is>
      </c>
      <c r="I102" t="inlineStr">
        <is>
          <t>DEV. STANDARD</t>
        </is>
      </c>
      <c r="J102" t="inlineStr">
        <is>
          <t>標準偏差</t>
        </is>
      </c>
      <c r="K102" t="inlineStr">
        <is>
          <t>표준편차</t>
        </is>
      </c>
      <c r="L102" t="inlineStr">
        <is>
          <t>DEVIJIMI STANDARD</t>
        </is>
      </c>
      <c r="M102" t="inlineStr">
        <is>
          <t>STANDART SAPMA</t>
        </is>
      </c>
      <c r="N102" t="inlineStr">
        <is>
          <t>标准差</t>
        </is>
      </c>
    </row>
    <row r="103">
      <c r="A103" t="inlineStr">
        <is>
          <t>st_cv</t>
        </is>
      </c>
      <c r="B103">
        <f>INDEX($C103:$N103,1,$B$1)</f>
        <v/>
      </c>
      <c r="C103" t="inlineStr">
        <is>
          <t>VARIATION COEFF.</t>
        </is>
      </c>
      <c r="D103" t="inlineStr">
        <is>
          <t>VARIATIONSKOEFF.</t>
        </is>
      </c>
      <c r="E103" t="inlineStr">
        <is>
          <t>ضریب تغییرات</t>
        </is>
      </c>
      <c r="F103" t="inlineStr">
        <is>
          <t>معامل الاختلاف</t>
        </is>
      </c>
      <c r="G103" t="inlineStr">
        <is>
          <t>COEF. VARIACIÓN</t>
        </is>
      </c>
      <c r="H103" t="inlineStr">
        <is>
          <t>COEF. DE VARIATION</t>
        </is>
      </c>
      <c r="I103" t="inlineStr">
        <is>
          <t>COEFF. VARIAZIONE</t>
        </is>
      </c>
      <c r="J103" t="inlineStr">
        <is>
          <t>変動係数</t>
        </is>
      </c>
      <c r="K103" t="inlineStr">
        <is>
          <t>변동계수</t>
        </is>
      </c>
      <c r="L103" t="inlineStr">
        <is>
          <t>KOEF. I VARIACIONIT</t>
        </is>
      </c>
      <c r="M103" t="inlineStr">
        <is>
          <t>DEĞİŞİM KATSAYISI</t>
        </is>
      </c>
      <c r="N103" t="inlineStr">
        <is>
          <t>变异系数</t>
        </is>
      </c>
    </row>
    <row r="104">
      <c r="A104" t="inlineStr">
        <is>
          <t>st_min</t>
        </is>
      </c>
      <c r="B104">
        <f>INDEX($C104:$N104,1,$B$1)</f>
        <v/>
      </c>
      <c r="C104" t="inlineStr">
        <is>
          <t>MINIMUM</t>
        </is>
      </c>
      <c r="D104" t="inlineStr">
        <is>
          <t>MINIMUM</t>
        </is>
      </c>
      <c r="E104" t="inlineStr">
        <is>
          <t>کمینه</t>
        </is>
      </c>
      <c r="F104" t="inlineStr">
        <is>
          <t>الحد الأدنى</t>
        </is>
      </c>
      <c r="G104" t="inlineStr">
        <is>
          <t>MÍNIMO</t>
        </is>
      </c>
      <c r="H104" t="inlineStr">
        <is>
          <t>MINIMUM</t>
        </is>
      </c>
      <c r="I104" t="inlineStr">
        <is>
          <t>MINIMO</t>
        </is>
      </c>
      <c r="J104" t="inlineStr">
        <is>
          <t>最小</t>
        </is>
      </c>
      <c r="K104" t="inlineStr">
        <is>
          <t>최소</t>
        </is>
      </c>
      <c r="L104" t="inlineStr">
        <is>
          <t>MINIMUMI</t>
        </is>
      </c>
      <c r="M104" t="inlineStr">
        <is>
          <t>MİNİMUM</t>
        </is>
      </c>
      <c r="N104" t="inlineStr">
        <is>
          <t>最小值</t>
        </is>
      </c>
    </row>
    <row r="105">
      <c r="A105" t="inlineStr">
        <is>
          <t>st_max</t>
        </is>
      </c>
      <c r="B105">
        <f>INDEX($C105:$N105,1,$B$1)</f>
        <v/>
      </c>
      <c r="C105" t="inlineStr">
        <is>
          <t>MAXIMUM</t>
        </is>
      </c>
      <c r="D105" t="inlineStr">
        <is>
          <t>MAXIMUM</t>
        </is>
      </c>
      <c r="E105" t="inlineStr">
        <is>
          <t>بیشینه</t>
        </is>
      </c>
      <c r="F105" t="inlineStr">
        <is>
          <t>الحد الأقصى</t>
        </is>
      </c>
      <c r="G105" t="inlineStr">
        <is>
          <t>MÁXIMO</t>
        </is>
      </c>
      <c r="H105" t="inlineStr">
        <is>
          <t>MAXIMUM</t>
        </is>
      </c>
      <c r="I105" t="inlineStr">
        <is>
          <t>MASSIMO</t>
        </is>
      </c>
      <c r="J105" t="inlineStr">
        <is>
          <t>最大</t>
        </is>
      </c>
      <c r="K105" t="inlineStr">
        <is>
          <t>최대</t>
        </is>
      </c>
      <c r="L105" t="inlineStr">
        <is>
          <t>MAKSIMUMI</t>
        </is>
      </c>
      <c r="M105" t="inlineStr">
        <is>
          <t>MAKSİMUM</t>
        </is>
      </c>
      <c r="N105" t="inlineStr">
        <is>
          <t>最大值</t>
        </is>
      </c>
    </row>
    <row r="106">
      <c r="A106" t="inlineStr">
        <is>
          <t>st_mean</t>
        </is>
      </c>
      <c r="B106">
        <f>INDEX($C106:$N106,1,$B$1)</f>
        <v/>
      </c>
      <c r="C106" t="inlineStr">
        <is>
          <t>Mean</t>
        </is>
      </c>
      <c r="D106" t="inlineStr">
        <is>
          <t>Mittelwert</t>
        </is>
      </c>
      <c r="E106" t="inlineStr">
        <is>
          <t>میانگین</t>
        </is>
      </c>
      <c r="F106" t="inlineStr">
        <is>
          <t>المتوسط</t>
        </is>
      </c>
      <c r="G106" t="inlineStr">
        <is>
          <t>Media</t>
        </is>
      </c>
      <c r="H106" t="inlineStr">
        <is>
          <t>Moyenne</t>
        </is>
      </c>
      <c r="I106" t="inlineStr">
        <is>
          <t>Media</t>
        </is>
      </c>
      <c r="J106" t="inlineStr">
        <is>
          <t>平均</t>
        </is>
      </c>
      <c r="K106" t="inlineStr">
        <is>
          <t>평균</t>
        </is>
      </c>
      <c r="L106" t="inlineStr">
        <is>
          <t>Mesatarja</t>
        </is>
      </c>
      <c r="M106" t="inlineStr">
        <is>
          <t>Ortalama</t>
        </is>
      </c>
      <c r="N106" t="inlineStr">
        <is>
          <t>均值</t>
        </is>
      </c>
    </row>
    <row r="107">
      <c r="A107" t="inlineStr">
        <is>
          <t>st_up</t>
        </is>
      </c>
      <c r="B107">
        <f>INDEX($C107:$N107,1,$B$1)</f>
        <v/>
      </c>
      <c r="C107" t="inlineStr">
        <is>
          <t>Mean + 2 SD</t>
        </is>
      </c>
      <c r="D107" t="inlineStr">
        <is>
          <t>Mittel + 2 SA</t>
        </is>
      </c>
      <c r="E107" t="inlineStr">
        <is>
          <t>میانگین + ۲ انحراف</t>
        </is>
      </c>
      <c r="F107" t="inlineStr">
        <is>
          <t>المتوسط + 2 انحراف</t>
        </is>
      </c>
      <c r="G107" t="inlineStr">
        <is>
          <t>Media + 2 DE</t>
        </is>
      </c>
      <c r="H107" t="inlineStr">
        <is>
          <t>Moyenne + 2 ET</t>
        </is>
      </c>
      <c r="I107" t="inlineStr">
        <is>
          <t>Media + 2 DS</t>
        </is>
      </c>
      <c r="J107" t="inlineStr">
        <is>
          <t>平均 + 2SD</t>
        </is>
      </c>
      <c r="K107" t="inlineStr">
        <is>
          <t>평균 + 2SD</t>
        </is>
      </c>
      <c r="L107" t="inlineStr">
        <is>
          <t>Mesatarja + 2 DS</t>
        </is>
      </c>
      <c r="M107" t="inlineStr">
        <is>
          <t>Ortalama + 2 SS</t>
        </is>
      </c>
      <c r="N107" t="inlineStr">
        <is>
          <t>均值 + 2SD</t>
        </is>
      </c>
    </row>
    <row r="108">
      <c r="A108" t="inlineStr">
        <is>
          <t>st_lo</t>
        </is>
      </c>
      <c r="B108">
        <f>INDEX($C108:$N108,1,$B$1)</f>
        <v/>
      </c>
      <c r="C108" t="inlineStr">
        <is>
          <t>Mean − 2 SD</t>
        </is>
      </c>
      <c r="D108" t="inlineStr">
        <is>
          <t>Mittel − 2 SA</t>
        </is>
      </c>
      <c r="E108" t="inlineStr">
        <is>
          <t>میانگین − ۲ انحراف</t>
        </is>
      </c>
      <c r="F108" t="inlineStr">
        <is>
          <t>المتوسط − 2 انحراف</t>
        </is>
      </c>
      <c r="G108" t="inlineStr">
        <is>
          <t>Media − 2 DE</t>
        </is>
      </c>
      <c r="H108" t="inlineStr">
        <is>
          <t>Moyenne − 2 ET</t>
        </is>
      </c>
      <c r="I108" t="inlineStr">
        <is>
          <t>Media − 2 DS</t>
        </is>
      </c>
      <c r="J108" t="inlineStr">
        <is>
          <t>平均 − 2SD</t>
        </is>
      </c>
      <c r="K108" t="inlineStr">
        <is>
          <t>평균 − 2SD</t>
        </is>
      </c>
      <c r="L108" t="inlineStr">
        <is>
          <t>Mesatarja − 2 DS</t>
        </is>
      </c>
      <c r="M108" t="inlineStr">
        <is>
          <t>Ortalama − 2 SS</t>
        </is>
      </c>
      <c r="N108" t="inlineStr">
        <is>
          <t>均值 − 2SD</t>
        </is>
      </c>
    </row>
    <row r="109">
      <c r="A109" t="inlineStr">
        <is>
          <t>st_note</t>
        </is>
      </c>
      <c r="B109">
        <f>INDEX($C109:$N109,1,$B$1)</f>
        <v/>
      </c>
      <c r="C109" t="inlineStr">
        <is>
          <t>Descriptive bands for exploration – not statistical process-control limits.</t>
        </is>
      </c>
      <c r="D109" t="inlineStr">
        <is>
          <t>Beschreibende Bänder zur Orientierung – keine statistischen Regelgrenzen.</t>
        </is>
      </c>
      <c r="E109" t="inlineStr">
        <is>
          <t>باندهای توصیفی برای بررسی – حدود کنترل آماری نیستند.</t>
        </is>
      </c>
      <c r="F109" t="inlineStr">
        <is>
          <t>نطاقات وصفية للاستكشاف – ليست حدود ضبط إحصائي.</t>
        </is>
      </c>
      <c r="G109" t="inlineStr">
        <is>
          <t>Bandas descriptivas para explorar – no son límites de control estadístico.</t>
        </is>
      </c>
      <c r="H109" t="inlineStr">
        <is>
          <t>Bandes descriptives d’exploration – pas des limites de contrôle statistique.</t>
        </is>
      </c>
      <c r="I109" t="inlineStr">
        <is>
          <t>Bande descrittive per esplorare – non limiti di controllo statistico.</t>
        </is>
      </c>
      <c r="J109" t="inlineStr">
        <is>
          <t>探索用の記述的な帯であり、統計的管理限界ではありません。</t>
        </is>
      </c>
      <c r="K109" t="inlineStr">
        <is>
          <t>탐색용 기술 구간이며 통계적 관리 한계가 아닙니다.</t>
        </is>
      </c>
      <c r="L109" t="inlineStr">
        <is>
          <t>Shirita përshkruese për eksplorim – jo kufij statistikorë kontrolli.</t>
        </is>
      </c>
      <c r="M109" t="inlineStr">
        <is>
          <t>Keşif amaçlı tanımlayıcı bantlar – istatistiksel kontrol limitleri değildir.</t>
        </is>
      </c>
      <c r="N109" t="inlineStr">
        <is>
          <t>描述性区间，仅供探索，并非统计控制限。</t>
        </is>
      </c>
    </row>
    <row r="110">
      <c r="A110" t="inlineStr">
        <is>
          <t>set_title</t>
        </is>
      </c>
      <c r="B110">
        <f>INDEX($C110:$N110,1,$B$1)</f>
        <v/>
      </c>
      <c r="C110" t="inlineStr">
        <is>
          <t>SETTINGS</t>
        </is>
      </c>
      <c r="D110" t="inlineStr">
        <is>
          <t>EINSTELLUNGEN</t>
        </is>
      </c>
      <c r="E110" t="inlineStr">
        <is>
          <t>تنظیمات</t>
        </is>
      </c>
      <c r="F110" t="inlineStr">
        <is>
          <t>الإعدادات</t>
        </is>
      </c>
      <c r="G110" t="inlineStr">
        <is>
          <t>AJUSTES</t>
        </is>
      </c>
      <c r="H110" t="inlineStr">
        <is>
          <t>PARAMÈTRES</t>
        </is>
      </c>
      <c r="I110" t="inlineStr">
        <is>
          <t>IMPOSTAZIONI</t>
        </is>
      </c>
      <c r="J110" t="inlineStr">
        <is>
          <t>設定</t>
        </is>
      </c>
      <c r="K110" t="inlineStr">
        <is>
          <t>설정</t>
        </is>
      </c>
      <c r="L110" t="inlineStr">
        <is>
          <t>CILËSIMET</t>
        </is>
      </c>
      <c r="M110" t="inlineStr">
        <is>
          <t>AYARLAR</t>
        </is>
      </c>
      <c r="N110" t="inlineStr">
        <is>
          <t>设置</t>
        </is>
      </c>
    </row>
    <row r="111">
      <c r="A111" t="inlineStr">
        <is>
          <t>set_lang</t>
        </is>
      </c>
      <c r="B111">
        <f>INDEX($C111:$N111,1,$B$1)</f>
        <v/>
      </c>
      <c r="C111" t="inlineStr">
        <is>
          <t>Language</t>
        </is>
      </c>
      <c r="D111" t="inlineStr">
        <is>
          <t>Sprache</t>
        </is>
      </c>
      <c r="E111" t="inlineStr">
        <is>
          <t>زبان</t>
        </is>
      </c>
      <c r="F111" t="inlineStr">
        <is>
          <t>اللغة</t>
        </is>
      </c>
      <c r="G111" t="inlineStr">
        <is>
          <t>Idioma</t>
        </is>
      </c>
      <c r="H111" t="inlineStr">
        <is>
          <t>Langue</t>
        </is>
      </c>
      <c r="I111" t="inlineStr">
        <is>
          <t>Lingua</t>
        </is>
      </c>
      <c r="J111" t="inlineStr">
        <is>
          <t>言語</t>
        </is>
      </c>
      <c r="K111" t="inlineStr">
        <is>
          <t>언어</t>
        </is>
      </c>
      <c r="L111" t="inlineStr">
        <is>
          <t>Gjuha</t>
        </is>
      </c>
      <c r="M111" t="inlineStr">
        <is>
          <t>Dil</t>
        </is>
      </c>
      <c r="N111" t="inlineStr">
        <is>
          <t>语言</t>
        </is>
      </c>
    </row>
    <row r="112">
      <c r="A112" t="inlineStr">
        <is>
          <t>set_company</t>
        </is>
      </c>
      <c r="B112">
        <f>INDEX($C112:$N112,1,$B$1)</f>
        <v/>
      </c>
      <c r="C112" t="inlineStr">
        <is>
          <t>Company name</t>
        </is>
      </c>
      <c r="D112" t="inlineStr">
        <is>
          <t>Unternehmen</t>
        </is>
      </c>
      <c r="E112" t="inlineStr">
        <is>
          <t>نام شرکت</t>
        </is>
      </c>
      <c r="F112" t="inlineStr">
        <is>
          <t>اسم الشركة</t>
        </is>
      </c>
      <c r="G112" t="inlineStr">
        <is>
          <t>Empresa</t>
        </is>
      </c>
      <c r="H112" t="inlineStr">
        <is>
          <t>Entreprise</t>
        </is>
      </c>
      <c r="I112" t="inlineStr">
        <is>
          <t>Azienda</t>
        </is>
      </c>
      <c r="J112" t="inlineStr">
        <is>
          <t>会社名</t>
        </is>
      </c>
      <c r="K112" t="inlineStr">
        <is>
          <t>회사명</t>
        </is>
      </c>
      <c r="L112" t="inlineStr">
        <is>
          <t>Kompania</t>
        </is>
      </c>
      <c r="M112" t="inlineStr">
        <is>
          <t>Şirket adı</t>
        </is>
      </c>
      <c r="N112" t="inlineStr">
        <is>
          <t>公司名称</t>
        </is>
      </c>
    </row>
    <row r="113">
      <c r="A113" t="inlineStr">
        <is>
          <t>set_ontime</t>
        </is>
      </c>
      <c r="B113">
        <f>INDEX($C113:$N113,1,$B$1)</f>
        <v/>
      </c>
      <c r="C113" t="inlineStr">
        <is>
          <t>On-time target</t>
        </is>
      </c>
      <c r="D113" t="inlineStr">
        <is>
          <t>Ziel Pünktlichkeit</t>
        </is>
      </c>
      <c r="E113" t="inlineStr">
        <is>
          <t>هدف تحویل به‌موقع</t>
        </is>
      </c>
      <c r="F113" t="inlineStr">
        <is>
          <t>هدف الالتزام بالموعد</t>
        </is>
      </c>
      <c r="G113" t="inlineStr">
        <is>
          <t>Objetivo de puntualidad</t>
        </is>
      </c>
      <c r="H113" t="inlineStr">
        <is>
          <t>Objectif de ponctualité</t>
        </is>
      </c>
      <c r="I113" t="inlineStr">
        <is>
          <t>Target puntualità</t>
        </is>
      </c>
      <c r="J113" t="inlineStr">
        <is>
          <t>納期遵守目標</t>
        </is>
      </c>
      <c r="K113" t="inlineStr">
        <is>
          <t>정시율 목표</t>
        </is>
      </c>
      <c r="L113" t="inlineStr">
        <is>
          <t>Objektivi në kohë</t>
        </is>
      </c>
      <c r="M113" t="inlineStr">
        <is>
          <t>Zamanında hedefi</t>
        </is>
      </c>
      <c r="N113" t="inlineStr">
        <is>
          <t>准时率目标</t>
        </is>
      </c>
    </row>
    <row r="114">
      <c r="A114" t="inlineStr">
        <is>
          <t>set_pick</t>
        </is>
      </c>
      <c r="B114">
        <f>INDEX($C114:$N114,1,$B$1)</f>
        <v/>
      </c>
      <c r="C114" t="inlineStr">
        <is>
          <t>Picking accuracy target</t>
        </is>
      </c>
      <c r="D114" t="inlineStr">
        <is>
          <t>Ziel Kommissioniergenauigkeit</t>
        </is>
      </c>
      <c r="E114" t="inlineStr">
        <is>
          <t>هدف دقت برداشت</t>
        </is>
      </c>
      <c r="F114" t="inlineStr">
        <is>
          <t>هدف دقة التجهيز</t>
        </is>
      </c>
      <c r="G114" t="inlineStr">
        <is>
          <t>Objetivo de precisión</t>
        </is>
      </c>
      <c r="H114" t="inlineStr">
        <is>
          <t>Objectif de précision</t>
        </is>
      </c>
      <c r="I114" t="inlineStr">
        <is>
          <t>Target precisione</t>
        </is>
      </c>
      <c r="J114" t="inlineStr">
        <is>
          <t>ピッキング精度目標</t>
        </is>
      </c>
      <c r="K114" t="inlineStr">
        <is>
          <t>피킹 정확도 목표</t>
        </is>
      </c>
      <c r="L114" t="inlineStr">
        <is>
          <t>Objektivi i saktësisë</t>
        </is>
      </c>
      <c r="M114" t="inlineStr">
        <is>
          <t>Toplama doğruluğu hedefi</t>
        </is>
      </c>
      <c r="N114" t="inlineStr">
        <is>
          <t>拣货准确率目标</t>
        </is>
      </c>
    </row>
    <row r="115">
      <c r="A115" t="inlineStr">
        <is>
          <t>set_first</t>
        </is>
      </c>
      <c r="B115">
        <f>INDEX($C115:$N115,1,$B$1)</f>
        <v/>
      </c>
      <c r="C115" t="inlineStr">
        <is>
          <t>First data year</t>
        </is>
      </c>
      <c r="D115" t="inlineStr">
        <is>
          <t>Erstes Datenjahr</t>
        </is>
      </c>
      <c r="E115" t="inlineStr">
        <is>
          <t>نخستین سال داده</t>
        </is>
      </c>
      <c r="F115" t="inlineStr">
        <is>
          <t>أول سنة بيانات</t>
        </is>
      </c>
      <c r="G115" t="inlineStr">
        <is>
          <t>Primer año de datos</t>
        </is>
      </c>
      <c r="H115" t="inlineStr">
        <is>
          <t>Première année de données</t>
        </is>
      </c>
      <c r="I115" t="inlineStr">
        <is>
          <t>Primo anno di dati</t>
        </is>
      </c>
      <c r="J115" t="inlineStr">
        <is>
          <t>データ開始年</t>
        </is>
      </c>
      <c r="K115" t="inlineStr">
        <is>
          <t>데이터 시작 연도</t>
        </is>
      </c>
      <c r="L115" t="inlineStr">
        <is>
          <t>Viti i parë i të dhënave</t>
        </is>
      </c>
      <c r="M115" t="inlineStr">
        <is>
          <t>İlk veri yılı</t>
        </is>
      </c>
      <c r="N115" t="inlineStr">
        <is>
          <t>首个数据年份</t>
        </is>
      </c>
    </row>
    <row r="116">
      <c r="A116" t="inlineStr">
        <is>
          <t>set_depts</t>
        </is>
      </c>
      <c r="B116">
        <f>INDEX($C116:$N116,1,$B$1)</f>
        <v/>
      </c>
      <c r="C116" t="inlineStr">
        <is>
          <t>Departments</t>
        </is>
      </c>
      <c r="D116" t="inlineStr">
        <is>
          <t>Bereiche</t>
        </is>
      </c>
      <c r="E116" t="inlineStr">
        <is>
          <t>واحدها</t>
        </is>
      </c>
      <c r="F116" t="inlineStr">
        <is>
          <t>الأقسام</t>
        </is>
      </c>
      <c r="G116" t="inlineStr">
        <is>
          <t>Departamentos</t>
        </is>
      </c>
      <c r="H116" t="inlineStr">
        <is>
          <t>Services</t>
        </is>
      </c>
      <c r="I116" t="inlineStr">
        <is>
          <t>Reparti</t>
        </is>
      </c>
      <c r="J116" t="inlineStr">
        <is>
          <t>部門</t>
        </is>
      </c>
      <c r="K116" t="inlineStr">
        <is>
          <t>부서</t>
        </is>
      </c>
      <c r="L116" t="inlineStr">
        <is>
          <t>Departamentet</t>
        </is>
      </c>
      <c r="M116" t="inlineStr">
        <is>
          <t>Departmanlar</t>
        </is>
      </c>
      <c r="N116" t="inlineStr">
        <is>
          <t>部门</t>
        </is>
      </c>
    </row>
    <row r="117">
      <c r="A117" t="inlineStr">
        <is>
          <t>set_hint</t>
        </is>
      </c>
      <c r="B117">
        <f>INDEX($C117:$N117,1,$B$1)</f>
        <v/>
      </c>
      <c r="C117" t="inlineStr">
        <is>
          <t>Edit the turquoise cells only. Department names feed the drop-downs in Data Entry and Dashboard.</t>
        </is>
      </c>
      <c r="D117" t="inlineStr">
        <is>
          <t>Nur türkise Zellen bearbeiten. Die Bereichsnamen speisen die Auswahllisten in Data Entry und Dashboard.</t>
        </is>
      </c>
      <c r="E117" t="inlineStr">
        <is>
          <t>فقط خانه‌های فیروزه‌ای را ویرایش کنید. نام واحدها در فهرست‌های Data Entry و داشبورد استفاده می‌شوند.</t>
        </is>
      </c>
      <c r="F117" t="inlineStr">
        <is>
          <t>عدّل الخلايا الفيروزية فقط. أسماء الأقسام تُستخدم في القوائم المنسدلة.</t>
        </is>
      </c>
      <c r="G117" t="inlineStr">
        <is>
          <t>Edita solo las celdas turquesa. Los departamentos alimentan las listas de Data Entry y del panel.</t>
        </is>
      </c>
      <c r="H117" t="inlineStr">
        <is>
          <t>Modifiez uniquement les cellules turquoise. Les services alimentent les listes de Data Entry et du tableau de bord.</t>
        </is>
      </c>
      <c r="I117" t="inlineStr">
        <is>
          <t>Modifica solo le celle turchesi. I reparti alimentano gli elenchi di Data Entry e della dashboard.</t>
        </is>
      </c>
      <c r="J117" t="inlineStr">
        <is>
          <t>ターコイズのセルのみ編集。部門名は Data Entry とダッシュボードのリストに使われます。</t>
        </is>
      </c>
      <c r="K117" t="inlineStr">
        <is>
          <t>청록색 셀만 수정하세요. 부서 이름은 Data Entry와 대시보드 목록에 사용됩니다.</t>
        </is>
      </c>
      <c r="L117" t="inlineStr">
        <is>
          <t>Ndryshoni vetëm qelizat në bruz. Departamentet përdoren në listat e Data Entry dhe panelit.</t>
        </is>
      </c>
      <c r="M117" t="inlineStr">
        <is>
          <t>Yalnızca turkuaz hücreleri düzenleyin. Departman adları listelerde kullanılır.</t>
        </is>
      </c>
      <c r="N117" t="inlineStr">
        <is>
          <t>仅编辑青绿色单元格。部门名称用于 Data Entry 和仪表板的下拉列表。</t>
        </is>
      </c>
    </row>
    <row r="118">
      <c r="A118" t="inlineStr">
        <is>
          <t>set_rules</t>
        </is>
      </c>
      <c r="B118">
        <f>INDEX($C118:$N118,1,$B$1)</f>
        <v/>
      </c>
      <c r="C118" t="inlineStr">
        <is>
          <t>Data rules: on-time orders ≤ orders  •  correct lines ≤ picking lines  •  labor hours &gt; 0  •  dates as real Excel dates.</t>
        </is>
      </c>
      <c r="D118" t="inlineStr">
        <is>
          <t>Datenregeln: pünktliche ≤ Aufträge  •  korrekte ≤ Positionen  •  Arbeitsstunden &gt; 0  •  echte Excel-Datumswerte.</t>
        </is>
      </c>
      <c r="E118" t="inlineStr">
        <is>
          <t>قواعد داده: سفارش به‌موقع ≤ سفارش  •  اقلام درست ≤ اقلام  •  ساعت کار &gt; ۰  •  تاریخ‌ها به‌صورت تاریخ واقعی اکسل.</t>
        </is>
      </c>
      <c r="F118" t="inlineStr">
        <is>
          <t>قواعد البيانات: الطلبات في الموعد ≤ الطلبات  •  الأسطر الصحيحة ≤ الأسطر  •  ساعات العمل &gt; 0  •  تواريخ Excel حقيقية.</t>
        </is>
      </c>
      <c r="G118" t="inlineStr">
        <is>
          <t>Reglas: puntuales ≤ pedidos  •  líneas correctas ≤ líneas  •  horas &gt; 0  •  fechas reales de Excel.</t>
        </is>
      </c>
      <c r="H118" t="inlineStr">
        <is>
          <t>Règles : à temps ≤ commandes  •  lignes correctes ≤ lignes  •  heures &gt; 0  •  vraies dates Excel.</t>
        </is>
      </c>
      <c r="I118" t="inlineStr">
        <is>
          <t>Regole: puntuali ≤ ordini  •  righe corrette ≤ righe  •  ore &gt; 0  •  date reali di Excel.</t>
        </is>
      </c>
      <c r="J118" t="inlineStr">
        <is>
          <t>ルール：納期内 ≤ 注文数  •  正確行 ≤ ピッキング行  •  労働時間 &gt; 0  •  日付は Excel の日付形式。</t>
        </is>
      </c>
      <c r="K118" t="inlineStr">
        <is>
          <t>규칙: 정시 주문 ≤ 주문  •  정확 라인 ≤ 피킹 라인  •  작업시간 &gt; 0  •  실제 Excel 날짜.</t>
        </is>
      </c>
      <c r="L118" t="inlineStr">
        <is>
          <t>Rregullat: në kohë ≤ porosi  •  rreshta të saktë ≤ rreshta  •  orë &gt; 0  •  data reale Excel.</t>
        </is>
      </c>
      <c r="M118" t="inlineStr">
        <is>
          <t>Kurallar: zamanında ≤ sipariş  •  doğru satır ≤ satır  •  iş saati &gt; 0  •  gerçek Excel tarihleri.</t>
        </is>
      </c>
      <c r="N118" t="inlineStr">
        <is>
          <t>规则：准时订单 ≤ 订单  •  正确行 ≤ 拣货行  •  工时 &gt; 0  •  使用真实 Excel 日期。</t>
        </is>
      </c>
    </row>
    <row r="119">
      <c r="A119" t="inlineStr">
        <is>
          <t>d_title</t>
        </is>
      </c>
      <c r="B119">
        <f>INDEX($C119:$N119,1,$B$1)</f>
        <v/>
      </c>
      <c r="C119" t="inlineStr">
        <is>
          <t>DAILY OPERATIONS DATA</t>
        </is>
      </c>
      <c r="D119" t="inlineStr">
        <is>
          <t>TÄGLICHE BETRIEBSDATEN</t>
        </is>
      </c>
      <c r="E119" t="inlineStr">
        <is>
          <t>داده‌های روزانه عملیات</t>
        </is>
      </c>
      <c r="F119" t="inlineStr">
        <is>
          <t>بيانات التشغيل اليومية</t>
        </is>
      </c>
      <c r="G119" t="inlineStr">
        <is>
          <t>DATOS OPERATIVOS DIARIOS</t>
        </is>
      </c>
      <c r="H119" t="inlineStr">
        <is>
          <t>DONNÉES OPÉRATIONNELLES QUOTIDIENNES</t>
        </is>
      </c>
      <c r="I119" t="inlineStr">
        <is>
          <t>DATI OPERATIVI GIORNALIERI</t>
        </is>
      </c>
      <c r="J119" t="inlineStr">
        <is>
          <t>日次オペレーションデータ</t>
        </is>
      </c>
      <c r="K119" t="inlineStr">
        <is>
          <t>일별 운영 데이터</t>
        </is>
      </c>
      <c r="L119" t="inlineStr">
        <is>
          <t>TË DHËNA DITORE OPERACIONALE</t>
        </is>
      </c>
      <c r="M119" t="inlineStr">
        <is>
          <t>GÜNLÜK OPERASYON VERİLERİ</t>
        </is>
      </c>
      <c r="N119" t="inlineStr">
        <is>
          <t>每日运营数据</t>
        </is>
      </c>
    </row>
    <row r="120">
      <c r="A120" t="inlineStr">
        <is>
          <t>d_hint</t>
        </is>
      </c>
      <c r="B120">
        <f>INDEX($C120:$N120,1,$B$1)</f>
        <v/>
      </c>
      <c r="C120" t="inlineStr">
        <is>
          <t>One row per day and department  •  Replace the demo rows with your own data  •  Up to 10,000 rows</t>
        </is>
      </c>
      <c r="D120" t="inlineStr">
        <is>
          <t>Eine Zeile je Tag und Bereich  •  Demozeilen durch eigene Daten ersetzen  •  Bis zu 10.000 Zeilen</t>
        </is>
      </c>
      <c r="E120" t="inlineStr">
        <is>
          <t>یک ردیف برای هر روز و واحد  •  ردیف‌های نمونه را با داده‌های خود جایگزین کنید  •  تا ۱۰٬۰۰۰ ردیف</t>
        </is>
      </c>
      <c r="F120" t="inlineStr">
        <is>
          <t>صف لكل يوم وقسم  •  استبدل الصفوف التجريبية ببياناتك  •  حتى 10000 صف</t>
        </is>
      </c>
      <c r="G120" t="inlineStr">
        <is>
          <t>Una fila por día y departamento  •  Sustituye las filas demo  •  Hasta 10.000 filas</t>
        </is>
      </c>
      <c r="H120" t="inlineStr">
        <is>
          <t>Une ligne par jour et service  •  Remplacez les lignes de démo  •  Jusqu’à 10 000 lignes</t>
        </is>
      </c>
      <c r="I120" t="inlineStr">
        <is>
          <t>Una riga per giorno e reparto  •  Sostituisci le righe demo  •  Fino a 10.000 righe</t>
        </is>
      </c>
      <c r="J120" t="inlineStr">
        <is>
          <t>1日・1部門につき1行  •  デモ行を自社データに置き換え  •  最大 10,000 行</t>
        </is>
      </c>
      <c r="K120" t="inlineStr">
        <is>
          <t>일·부서별 한 행  •  데모 행을 실제 데이터로 교체  •  최대 10,000행</t>
        </is>
      </c>
      <c r="L120" t="inlineStr">
        <is>
          <t>Një rresht për ditë dhe departament  •  Zëvendësoni rreshtat demo  •  Deri në 10.000 rreshta</t>
        </is>
      </c>
      <c r="M120" t="inlineStr">
        <is>
          <t>Gün ve departman başına bir satır  •  Demo satırlarını değiştirin  •  10.000 satıra kadar</t>
        </is>
      </c>
      <c r="N120" t="inlineStr">
        <is>
          <t>每天每个部门一行  •  用你的数据替换演示行  •  最多 10,000 行</t>
        </is>
      </c>
    </row>
    <row r="121">
      <c r="A121" t="inlineStr">
        <is>
          <t>dh_date</t>
        </is>
      </c>
      <c r="B121">
        <f>INDEX($C121:$N121,1,$B$1)</f>
        <v/>
      </c>
      <c r="C121" t="inlineStr">
        <is>
          <t>Date</t>
        </is>
      </c>
      <c r="D121" t="inlineStr">
        <is>
          <t>Datum</t>
        </is>
      </c>
      <c r="E121" t="inlineStr">
        <is>
          <t>تاریخ</t>
        </is>
      </c>
      <c r="F121" t="inlineStr">
        <is>
          <t>التاريخ</t>
        </is>
      </c>
      <c r="G121" t="inlineStr">
        <is>
          <t>Fecha</t>
        </is>
      </c>
      <c r="H121" t="inlineStr">
        <is>
          <t>Date</t>
        </is>
      </c>
      <c r="I121" t="inlineStr">
        <is>
          <t>Data</t>
        </is>
      </c>
      <c r="J121" t="inlineStr">
        <is>
          <t>日付</t>
        </is>
      </c>
      <c r="K121" t="inlineStr">
        <is>
          <t>날짜</t>
        </is>
      </c>
      <c r="L121" t="inlineStr">
        <is>
          <t>Data</t>
        </is>
      </c>
      <c r="M121" t="inlineStr">
        <is>
          <t>Tarih</t>
        </is>
      </c>
      <c r="N121" t="inlineStr">
        <is>
          <t>日期</t>
        </is>
      </c>
    </row>
    <row r="122">
      <c r="A122" t="inlineStr">
        <is>
          <t>dh_dept</t>
        </is>
      </c>
      <c r="B122">
        <f>INDEX($C122:$N122,1,$B$1)</f>
        <v/>
      </c>
      <c r="C122" t="inlineStr">
        <is>
          <t>Department</t>
        </is>
      </c>
      <c r="D122" t="inlineStr">
        <is>
          <t>Bereich</t>
        </is>
      </c>
      <c r="E122" t="inlineStr">
        <is>
          <t>واحد</t>
        </is>
      </c>
      <c r="F122" t="inlineStr">
        <is>
          <t>القسم</t>
        </is>
      </c>
      <c r="G122" t="inlineStr">
        <is>
          <t>Departamento</t>
        </is>
      </c>
      <c r="H122" t="inlineStr">
        <is>
          <t>Service</t>
        </is>
      </c>
      <c r="I122" t="inlineStr">
        <is>
          <t>Reparto</t>
        </is>
      </c>
      <c r="J122" t="inlineStr">
        <is>
          <t>部門</t>
        </is>
      </c>
      <c r="K122" t="inlineStr">
        <is>
          <t>부서</t>
        </is>
      </c>
      <c r="L122" t="inlineStr">
        <is>
          <t>Departamenti</t>
        </is>
      </c>
      <c r="M122" t="inlineStr">
        <is>
          <t>Departman</t>
        </is>
      </c>
      <c r="N122" t="inlineStr">
        <is>
          <t>部门</t>
        </is>
      </c>
    </row>
    <row r="123">
      <c r="A123" t="inlineStr">
        <is>
          <t>dh_shift</t>
        </is>
      </c>
      <c r="B123">
        <f>INDEX($C123:$N123,1,$B$1)</f>
        <v/>
      </c>
      <c r="C123" t="inlineStr">
        <is>
          <t>Shift</t>
        </is>
      </c>
      <c r="D123" t="inlineStr">
        <is>
          <t>Schicht</t>
        </is>
      </c>
      <c r="E123" t="inlineStr">
        <is>
          <t>شیفت</t>
        </is>
      </c>
      <c r="F123" t="inlineStr">
        <is>
          <t>الوردية</t>
        </is>
      </c>
      <c r="G123" t="inlineStr">
        <is>
          <t>Turno</t>
        </is>
      </c>
      <c r="H123" t="inlineStr">
        <is>
          <t>Équipe</t>
        </is>
      </c>
      <c r="I123" t="inlineStr">
        <is>
          <t>Turno</t>
        </is>
      </c>
      <c r="J123" t="inlineStr">
        <is>
          <t>シフト</t>
        </is>
      </c>
      <c r="K123" t="inlineStr">
        <is>
          <t>교대</t>
        </is>
      </c>
      <c r="L123" t="inlineStr">
        <is>
          <t>Turni</t>
        </is>
      </c>
      <c r="M123" t="inlineStr">
        <is>
          <t>Vardiya</t>
        </is>
      </c>
      <c r="N123" t="inlineStr">
        <is>
          <t>班次</t>
        </is>
      </c>
    </row>
    <row r="124">
      <c r="A124" t="inlineStr">
        <is>
          <t>dh_orders</t>
        </is>
      </c>
      <c r="B124">
        <f>INDEX($C124:$N124,1,$B$1)</f>
        <v/>
      </c>
      <c r="C124" t="inlineStr">
        <is>
          <t>Orders</t>
        </is>
      </c>
      <c r="D124" t="inlineStr">
        <is>
          <t>Aufträge</t>
        </is>
      </c>
      <c r="E124" t="inlineStr">
        <is>
          <t>سفارش‌ها</t>
        </is>
      </c>
      <c r="F124" t="inlineStr">
        <is>
          <t>الطلبات</t>
        </is>
      </c>
      <c r="G124" t="inlineStr">
        <is>
          <t>Pedidos</t>
        </is>
      </c>
      <c r="H124" t="inlineStr">
        <is>
          <t>Commandes</t>
        </is>
      </c>
      <c r="I124" t="inlineStr">
        <is>
          <t>Ordini</t>
        </is>
      </c>
      <c r="J124" t="inlineStr">
        <is>
          <t>注文数</t>
        </is>
      </c>
      <c r="K124" t="inlineStr">
        <is>
          <t>주문</t>
        </is>
      </c>
      <c r="L124" t="inlineStr">
        <is>
          <t>Porosi</t>
        </is>
      </c>
      <c r="M124" t="inlineStr">
        <is>
          <t>Sipariş</t>
        </is>
      </c>
      <c r="N124" t="inlineStr">
        <is>
          <t>订单</t>
        </is>
      </c>
    </row>
    <row r="125">
      <c r="A125" t="inlineStr">
        <is>
          <t>dh_ontime</t>
        </is>
      </c>
      <c r="B125">
        <f>INDEX($C125:$N125,1,$B$1)</f>
        <v/>
      </c>
      <c r="C125" t="inlineStr">
        <is>
          <t>On-time orders</t>
        </is>
      </c>
      <c r="D125" t="inlineStr">
        <is>
          <t>Pünktliche Aufträge</t>
        </is>
      </c>
      <c r="E125" t="inlineStr">
        <is>
          <t>سفارش به‌موقع</t>
        </is>
      </c>
      <c r="F125" t="inlineStr">
        <is>
          <t>طلبات في الموعد</t>
        </is>
      </c>
      <c r="G125" t="inlineStr">
        <is>
          <t>Pedidos puntuales</t>
        </is>
      </c>
      <c r="H125" t="inlineStr">
        <is>
          <t>Commandes à temps</t>
        </is>
      </c>
      <c r="I125" t="inlineStr">
        <is>
          <t>Ordini puntuali</t>
        </is>
      </c>
      <c r="J125" t="inlineStr">
        <is>
          <t>納期内注文</t>
        </is>
      </c>
      <c r="K125" t="inlineStr">
        <is>
          <t>정시 주문</t>
        </is>
      </c>
      <c r="L125" t="inlineStr">
        <is>
          <t>Porosi në kohë</t>
        </is>
      </c>
      <c r="M125" t="inlineStr">
        <is>
          <t>Zamanında sipariş</t>
        </is>
      </c>
      <c r="N125" t="inlineStr">
        <is>
          <t>准时订单</t>
        </is>
      </c>
    </row>
    <row r="126">
      <c r="A126" t="inlineStr">
        <is>
          <t>dh_lines</t>
        </is>
      </c>
      <c r="B126">
        <f>INDEX($C126:$N126,1,$B$1)</f>
        <v/>
      </c>
      <c r="C126" t="inlineStr">
        <is>
          <t>Picking lines</t>
        </is>
      </c>
      <c r="D126" t="inlineStr">
        <is>
          <t>Positionen</t>
        </is>
      </c>
      <c r="E126" t="inlineStr">
        <is>
          <t>اقلام برداشت</t>
        </is>
      </c>
      <c r="F126" t="inlineStr">
        <is>
          <t>أسطر التجهيز</t>
        </is>
      </c>
      <c r="G126" t="inlineStr">
        <is>
          <t>Líneas de picking</t>
        </is>
      </c>
      <c r="H126" t="inlineStr">
        <is>
          <t>Lignes préparées</t>
        </is>
      </c>
      <c r="I126" t="inlineStr">
        <is>
          <t>Righe prelievo</t>
        </is>
      </c>
      <c r="J126" t="inlineStr">
        <is>
          <t>ピッキング行</t>
        </is>
      </c>
      <c r="K126" t="inlineStr">
        <is>
          <t>피킹 라인</t>
        </is>
      </c>
      <c r="L126" t="inlineStr">
        <is>
          <t>Rreshta përgatitjeje</t>
        </is>
      </c>
      <c r="M126" t="inlineStr">
        <is>
          <t>Toplama satırı</t>
        </is>
      </c>
      <c r="N126" t="inlineStr">
        <is>
          <t>拣货行</t>
        </is>
      </c>
    </row>
    <row r="127">
      <c r="A127" t="inlineStr">
        <is>
          <t>dh_correct</t>
        </is>
      </c>
      <c r="B127">
        <f>INDEX($C127:$N127,1,$B$1)</f>
        <v/>
      </c>
      <c r="C127" t="inlineStr">
        <is>
          <t>Correct lines</t>
        </is>
      </c>
      <c r="D127" t="inlineStr">
        <is>
          <t>Korrekte Positionen</t>
        </is>
      </c>
      <c r="E127" t="inlineStr">
        <is>
          <t>اقلام درست</t>
        </is>
      </c>
      <c r="F127" t="inlineStr">
        <is>
          <t>أسطر صحيحة</t>
        </is>
      </c>
      <c r="G127" t="inlineStr">
        <is>
          <t>Líneas correctas</t>
        </is>
      </c>
      <c r="H127" t="inlineStr">
        <is>
          <t>Lignes correctes</t>
        </is>
      </c>
      <c r="I127" t="inlineStr">
        <is>
          <t>Righe corrette</t>
        </is>
      </c>
      <c r="J127" t="inlineStr">
        <is>
          <t>正確な行</t>
        </is>
      </c>
      <c r="K127" t="inlineStr">
        <is>
          <t>정확 라인</t>
        </is>
      </c>
      <c r="L127" t="inlineStr">
        <is>
          <t>Rreshta të saktë</t>
        </is>
      </c>
      <c r="M127" t="inlineStr">
        <is>
          <t>Doğru satır</t>
        </is>
      </c>
      <c r="N127" t="inlineStr">
        <is>
          <t>正确行</t>
        </is>
      </c>
    </row>
    <row r="128">
      <c r="A128" t="inlineStr">
        <is>
          <t>dh_hours</t>
        </is>
      </c>
      <c r="B128">
        <f>INDEX($C128:$N128,1,$B$1)</f>
        <v/>
      </c>
      <c r="C128" t="inlineStr">
        <is>
          <t>Labor hours</t>
        </is>
      </c>
      <c r="D128" t="inlineStr">
        <is>
          <t>Arbeitsstunden</t>
        </is>
      </c>
      <c r="E128" t="inlineStr">
        <is>
          <t>ساعت کار</t>
        </is>
      </c>
      <c r="F128" t="inlineStr">
        <is>
          <t>ساعات العمل</t>
        </is>
      </c>
      <c r="G128" t="inlineStr">
        <is>
          <t>Horas</t>
        </is>
      </c>
      <c r="H128" t="inlineStr">
        <is>
          <t>Heures</t>
        </is>
      </c>
      <c r="I128" t="inlineStr">
        <is>
          <t>Ore lavorate</t>
        </is>
      </c>
      <c r="J128" t="inlineStr">
        <is>
          <t>労働時間</t>
        </is>
      </c>
      <c r="K128" t="inlineStr">
        <is>
          <t>작업시간</t>
        </is>
      </c>
      <c r="L128" t="inlineStr">
        <is>
          <t>Orë pune</t>
        </is>
      </c>
      <c r="M128" t="inlineStr">
        <is>
          <t>İş saati</t>
        </is>
      </c>
      <c r="N128" t="inlineStr">
        <is>
          <t>工时</t>
        </is>
      </c>
    </row>
    <row r="129">
      <c r="A129" t="inlineStr">
        <is>
          <t>dh_target</t>
        </is>
      </c>
      <c r="B129">
        <f>INDEX($C129:$N129,1,$B$1)</f>
        <v/>
      </c>
      <c r="C129" t="inlineStr">
        <is>
          <t>Target orders</t>
        </is>
      </c>
      <c r="D129" t="inlineStr">
        <is>
          <t>Zielaufträge</t>
        </is>
      </c>
      <c r="E129" t="inlineStr">
        <is>
          <t>سفارش هدف</t>
        </is>
      </c>
      <c r="F129" t="inlineStr">
        <is>
          <t>الطلبات المستهدفة</t>
        </is>
      </c>
      <c r="G129" t="inlineStr">
        <is>
          <t>Pedidos objetivo</t>
        </is>
      </c>
      <c r="H129" t="inlineStr">
        <is>
          <t>Commandes cibles</t>
        </is>
      </c>
      <c r="I129" t="inlineStr">
        <is>
          <t>Ordini target</t>
        </is>
      </c>
      <c r="J129" t="inlineStr">
        <is>
          <t>目標注文数</t>
        </is>
      </c>
      <c r="K129" t="inlineStr">
        <is>
          <t>목표 주문</t>
        </is>
      </c>
      <c r="L129" t="inlineStr">
        <is>
          <t>Porosi objektiv</t>
        </is>
      </c>
      <c r="M129" t="inlineStr">
        <is>
          <t>Hedef sipariş</t>
        </is>
      </c>
      <c r="N129" t="inlineStr">
        <is>
          <t>目标订单</t>
        </is>
      </c>
    </row>
    <row r="130">
      <c r="A130" t="inlineStr">
        <is>
          <t>dh_cost</t>
        </is>
      </c>
      <c r="B130">
        <f>INDEX($C130:$N130,1,$B$1)</f>
        <v/>
      </c>
      <c r="C130" t="inlineStr">
        <is>
          <t>Operating cost €</t>
        </is>
      </c>
      <c r="D130" t="inlineStr">
        <is>
          <t>Betriebskosten €</t>
        </is>
      </c>
      <c r="E130" t="inlineStr">
        <is>
          <t>هزینه عملیات €</t>
        </is>
      </c>
      <c r="F130" t="inlineStr">
        <is>
          <t>تكلفة التشغيل €</t>
        </is>
      </c>
      <c r="G130" t="inlineStr">
        <is>
          <t>Coste operativo €</t>
        </is>
      </c>
      <c r="H130" t="inlineStr">
        <is>
          <t>Coût d’exploitation €</t>
        </is>
      </c>
      <c r="I130" t="inlineStr">
        <is>
          <t>Costo operativo €</t>
        </is>
      </c>
      <c r="J130" t="inlineStr">
        <is>
          <t>運営コスト €</t>
        </is>
      </c>
      <c r="K130" t="inlineStr">
        <is>
          <t>운영비 €</t>
        </is>
      </c>
      <c r="L130" t="inlineStr">
        <is>
          <t>Kosto operative €</t>
        </is>
      </c>
      <c r="M130" t="inlineStr">
        <is>
          <t>İşletme maliyeti €</t>
        </is>
      </c>
      <c r="N130" t="inlineStr">
        <is>
          <t>运营成本 €</t>
        </is>
      </c>
    </row>
    <row r="131">
      <c r="A131" t="inlineStr">
        <is>
          <t>dh_inc</t>
        </is>
      </c>
      <c r="B131">
        <f>INDEX($C131:$N131,1,$B$1)</f>
        <v/>
      </c>
      <c r="C131" t="inlineStr">
        <is>
          <t>Incidents</t>
        </is>
      </c>
      <c r="D131" t="inlineStr">
        <is>
          <t>Vorfälle</t>
        </is>
      </c>
      <c r="E131" t="inlineStr">
        <is>
          <t>حوادث</t>
        </is>
      </c>
      <c r="F131" t="inlineStr">
        <is>
          <t>الحوادث</t>
        </is>
      </c>
      <c r="G131" t="inlineStr">
        <is>
          <t>Incidentes</t>
        </is>
      </c>
      <c r="H131" t="inlineStr">
        <is>
          <t>Incidents</t>
        </is>
      </c>
      <c r="I131" t="inlineStr">
        <is>
          <t>Incidenti</t>
        </is>
      </c>
      <c r="J131" t="inlineStr">
        <is>
          <t>インシデント</t>
        </is>
      </c>
      <c r="K131" t="inlineStr">
        <is>
          <t>사고</t>
        </is>
      </c>
      <c r="L131" t="inlineStr">
        <is>
          <t>Incidente</t>
        </is>
      </c>
      <c r="M131" t="inlineStr">
        <is>
          <t>Olay</t>
        </is>
      </c>
      <c r="N131" t="inlineStr">
        <is>
          <t>事件</t>
        </is>
      </c>
    </row>
    <row r="132">
      <c r="A132" t="inlineStr">
        <is>
          <t>dh_notes</t>
        </is>
      </c>
      <c r="B132">
        <f>INDEX($C132:$N132,1,$B$1)</f>
        <v/>
      </c>
      <c r="C132" t="inlineStr">
        <is>
          <t>Notes</t>
        </is>
      </c>
      <c r="D132" t="inlineStr">
        <is>
          <t>Notizen</t>
        </is>
      </c>
      <c r="E132" t="inlineStr">
        <is>
          <t>توضیحات</t>
        </is>
      </c>
      <c r="F132" t="inlineStr">
        <is>
          <t>ملاحظات</t>
        </is>
      </c>
      <c r="G132" t="inlineStr">
        <is>
          <t>Notas</t>
        </is>
      </c>
      <c r="H132" t="inlineStr">
        <is>
          <t>Notes</t>
        </is>
      </c>
      <c r="I132" t="inlineStr">
        <is>
          <t>Note</t>
        </is>
      </c>
      <c r="J132" t="inlineStr">
        <is>
          <t>メモ</t>
        </is>
      </c>
      <c r="K132" t="inlineStr">
        <is>
          <t>메모</t>
        </is>
      </c>
      <c r="L132" t="inlineStr">
        <is>
          <t>Shënime</t>
        </is>
      </c>
      <c r="M132" t="inlineStr">
        <is>
          <t>Notlar</t>
        </is>
      </c>
      <c r="N132" t="inlineStr">
        <is>
          <t>备注</t>
        </is>
      </c>
    </row>
    <row r="133">
      <c r="A133" t="inlineStr">
        <is>
          <t>created</t>
        </is>
      </c>
      <c r="B133">
        <f>INDEX($C133:$N133,1,$B$1)</f>
        <v/>
      </c>
      <c r="C133" t="inlineStr">
        <is>
          <t>CREATED BY</t>
        </is>
      </c>
      <c r="D133" t="inlineStr">
        <is>
          <t>ERSTELLT VON</t>
        </is>
      </c>
      <c r="E133" t="inlineStr">
        <is>
          <t>ساخته شده توسط</t>
        </is>
      </c>
      <c r="F133" t="inlineStr">
        <is>
          <t>من إعداد</t>
        </is>
      </c>
      <c r="G133" t="inlineStr">
        <is>
          <t>CREADO POR</t>
        </is>
      </c>
      <c r="H133" t="inlineStr">
        <is>
          <t>CRÉÉ PAR</t>
        </is>
      </c>
      <c r="I133" t="inlineStr">
        <is>
          <t>CREATO DA</t>
        </is>
      </c>
      <c r="J133" t="inlineStr">
        <is>
          <t>作成者</t>
        </is>
      </c>
      <c r="K133" t="inlineStr">
        <is>
          <t>제작자</t>
        </is>
      </c>
      <c r="L133" t="inlineStr">
        <is>
          <t>KRIJUAR NGA</t>
        </is>
      </c>
      <c r="M133" t="inlineStr">
        <is>
          <t>HAZIRLAYAN</t>
        </is>
      </c>
      <c r="N133" t="inlineStr">
        <is>
          <t>作者</t>
        </is>
      </c>
    </row>
    <row r="134">
      <c r="A134" t="inlineStr">
        <is>
          <t>role</t>
        </is>
      </c>
      <c r="B134">
        <f>INDEX($C134:$N134,1,$B$1)</f>
        <v/>
      </c>
      <c r="C134" t="inlineStr">
        <is>
          <t>Industrial Engineer (M.Sc.)  •  Logistics, Warehouse &amp; Data Analytics  •  Konstanz, Germany</t>
        </is>
      </c>
      <c r="D134" t="inlineStr">
        <is>
          <t>Wirtschaftsingenieur (M.Sc.)  •  Logistik, Lager &amp; Datenanalyse  •  Konstanz</t>
        </is>
      </c>
      <c r="E134" t="inlineStr">
        <is>
          <t>مهندس صنایع (کارشناسی ارشد)  •  لجستیک، انبار و تحلیل داده  •  کنستانس، آلمان</t>
        </is>
      </c>
      <c r="F134" t="inlineStr">
        <is>
          <t>مهندس صناعي (ماجستير)  •  اللوجستيات والمستودعات وتحليل البيانات  •  كونستانس، ألمانيا</t>
        </is>
      </c>
      <c r="G134" t="inlineStr">
        <is>
          <t>Ingeniero industrial (M.Sc.)  •  Logística, almacén y análisis de datos  •  Constanza, Alemania</t>
        </is>
      </c>
      <c r="H134" t="inlineStr">
        <is>
          <t>Ingénieur industriel (M.Sc.)  •  Logistique, entrepôt et analyse de données  •  Constance, Allemagne</t>
        </is>
      </c>
      <c r="I134" t="inlineStr">
        <is>
          <t>Ingegnere gestionale (M.Sc.)  •  Logistica, magazzino e analisi dati  •  Costanza, Germania</t>
        </is>
      </c>
      <c r="J134" t="inlineStr">
        <is>
          <t>インダストリアル・エンジニア（修士）  •  物流・倉庫・データ分析  •  ドイツ・コンスタンツ</t>
        </is>
      </c>
      <c r="K134" t="inlineStr">
        <is>
          <t>산업공학 석사  •  물류·창고·데이터 분석  •  독일 콘스탄츠</t>
        </is>
      </c>
      <c r="L134" t="inlineStr">
        <is>
          <t>Inxhinier industrial (M.Sc.)  •  Logjistikë, magazinë dhe analizë të dhënash  •  Konstanz, Gjermani</t>
        </is>
      </c>
      <c r="M134" t="inlineStr">
        <is>
          <t>Endüstri Mühendisi (Y.L.)  •  Lojistik, depo ve veri analitiği  •  Konstanz, Almanya</t>
        </is>
      </c>
      <c r="N134" t="inlineStr">
        <is>
          <t>工业工程硕士  •  物流、仓储与数据分析  •  德国康斯坦茨</t>
        </is>
      </c>
    </row>
    <row r="135">
      <c r="A135" t="inlineStr">
        <is>
          <t>custom_v</t>
        </is>
      </c>
      <c r="B135">
        <f>INDEX($C135:$N135,1,$B$1)</f>
        <v/>
      </c>
      <c r="C135" t="inlineStr">
        <is>
          <t>Need a version for your company? Get in touch:</t>
        </is>
      </c>
      <c r="D135" t="inlineStr">
        <is>
          <t>Eigene Version für Ihr Unternehmen? Kontakt:</t>
        </is>
      </c>
      <c r="E135" t="inlineStr">
        <is>
          <t>نسخه اختصاصی برای شرکت خود می‌خواهید؟ تماس:</t>
        </is>
      </c>
      <c r="F135" t="inlineStr">
        <is>
          <t>تحتاج نسخة لشركتك؟ تواصل معي:</t>
        </is>
      </c>
      <c r="G135" t="inlineStr">
        <is>
          <t>¿Necesitas una versión para tu empresa? Contacto:</t>
        </is>
      </c>
      <c r="H135" t="inlineStr">
        <is>
          <t>Besoin d’une version pour votre entreprise ? Contact :</t>
        </is>
      </c>
      <c r="I135" t="inlineStr">
        <is>
          <t>Ti serve una versione per la tua azienda? Contatti:</t>
        </is>
      </c>
      <c r="J135" t="inlineStr">
        <is>
          <t>自社向けバージョンのご相談：</t>
        </is>
      </c>
      <c r="K135" t="inlineStr">
        <is>
          <t>회사 맞춤 버전이 필요하신가요? 연락처:</t>
        </is>
      </c>
      <c r="L135" t="inlineStr">
        <is>
          <t>Ju duhet një version për kompaninë tuaj? Kontakt:</t>
        </is>
      </c>
      <c r="M135" t="inlineStr">
        <is>
          <t>Şirketinize özel sürüm mü lazım? İletişim:</t>
        </is>
      </c>
      <c r="N135" t="inlineStr">
        <is>
          <t>需要为贵公司定制？联系：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C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CALCULATION ENGINE – DO NOT EDIT</t>
        </is>
      </c>
      <c r="H1" t="inlineStr">
        <is>
          <t>years</t>
        </is>
      </c>
      <c r="J1" t="inlineStr">
        <is>
          <t>depts</t>
        </is>
      </c>
    </row>
    <row r="2">
      <c r="A2" t="inlineStr">
        <is>
          <t>year</t>
        </is>
      </c>
      <c r="B2">
        <f>Dashboard!B7</f>
        <v/>
      </c>
      <c r="H2">
        <f>$B$9+0</f>
        <v/>
      </c>
      <c r="J2">
        <f>Lang!$B$77</f>
        <v/>
      </c>
    </row>
    <row r="3">
      <c r="A3" t="inlineStr">
        <is>
          <t>base</t>
        </is>
      </c>
      <c r="B3">
        <f>Dashboard!E7</f>
        <v/>
      </c>
      <c r="H3">
        <f>$B$9+1</f>
        <v/>
      </c>
      <c r="J3">
        <f>IF(Settings!$D$16="","",Settings!$D$16)</f>
        <v/>
      </c>
    </row>
    <row r="4">
      <c r="A4" t="inlineStr">
        <is>
          <t>freq</t>
        </is>
      </c>
      <c r="B4">
        <f>IF(SUMPRODUCT((Lang!$C$72:$N$76=Dashboard!K7)*(ROW(Lang!$C$72:$N$76)-71))=0,3,SUMPRODUCT((Lang!$C$72:$N$76=Dashboard!K7)*(ROW(Lang!$C$72:$N$76)-71)))</f>
        <v/>
      </c>
      <c r="H4">
        <f>$B$9+2</f>
        <v/>
      </c>
      <c r="J4">
        <f>IF(Settings!$D$17="","",Settings!$D$17)</f>
        <v/>
      </c>
    </row>
    <row r="5">
      <c r="A5" t="inlineStr">
        <is>
          <t>month</t>
        </is>
      </c>
      <c r="B5">
        <f>Dashboard!N7</f>
        <v/>
      </c>
      <c r="H5">
        <f>$B$9+3</f>
        <v/>
      </c>
      <c r="J5">
        <f>IF(Settings!$D$18="","",Settings!$D$18)</f>
        <v/>
      </c>
    </row>
    <row r="6">
      <c r="A6" t="inlineStr">
        <is>
          <t>quarter</t>
        </is>
      </c>
      <c r="B6">
        <f>Dashboard!Q7</f>
        <v/>
      </c>
      <c r="H6">
        <f>$B$9+4</f>
        <v/>
      </c>
      <c r="J6">
        <f>IF(Settings!$D$19="","",Settings!$D$19)</f>
        <v/>
      </c>
    </row>
    <row r="7">
      <c r="A7" t="inlineStr">
        <is>
          <t>deptCrit</t>
        </is>
      </c>
      <c r="B7">
        <f>IF(B12,"*",Dashboard!H7)</f>
        <v/>
      </c>
      <c r="H7">
        <f>$B$9+5</f>
        <v/>
      </c>
      <c r="J7">
        <f>IF(Settings!$D$20="","",Settings!$D$20)</f>
        <v/>
      </c>
    </row>
    <row r="8">
      <c r="A8" t="inlineStr">
        <is>
          <t>nPeriods</t>
        </is>
      </c>
      <c r="B8">
        <f>SUM(B21:B51)</f>
        <v/>
      </c>
      <c r="H8">
        <f>$B$9+6</f>
        <v/>
      </c>
      <c r="J8">
        <f>IF(Settings!$D$21="","",Settings!$D$21)</f>
        <v/>
      </c>
    </row>
    <row r="9">
      <c r="A9" t="inlineStr">
        <is>
          <t>firstYear</t>
        </is>
      </c>
      <c r="B9">
        <f>Settings!$D$14</f>
        <v/>
      </c>
      <c r="H9">
        <f>$B$9+7</f>
        <v/>
      </c>
    </row>
    <row r="10">
      <c r="A10" t="inlineStr">
        <is>
          <t>qStart</t>
        </is>
      </c>
      <c r="B10">
        <f>DATE(B2,(B6-1)*3+1,1)</f>
        <v/>
      </c>
      <c r="H10">
        <f>$B$9+8</f>
        <v/>
      </c>
    </row>
    <row r="11">
      <c r="A11" t="inlineStr">
        <is>
          <t>qEnd</t>
        </is>
      </c>
      <c r="B11">
        <f>EDATE(B10,3)</f>
        <v/>
      </c>
      <c r="H11">
        <f>$B$9+9</f>
        <v/>
      </c>
    </row>
    <row r="12">
      <c r="A12" t="inlineStr">
        <is>
          <t>isAll</t>
        </is>
      </c>
      <c r="B12">
        <f>OR(COUNTIF(Lang!$C$77:$N$77,Dashboard!H7)&gt;0,Dashboard!H7="")</f>
        <v/>
      </c>
    </row>
    <row r="13">
      <c r="A13" t="inlineStr">
        <is>
          <t>nYears</t>
        </is>
      </c>
      <c r="B13">
        <f>MAX(1,MIN(5,B2-B9+1))</f>
        <v/>
      </c>
    </row>
    <row r="14">
      <c r="A14" t="inlineStr">
        <is>
          <t>shiftYears</t>
        </is>
      </c>
      <c r="B14">
        <f>IF(B4=5,-1,B3-B2)</f>
        <v/>
      </c>
    </row>
    <row r="15">
      <c r="A15" t="inlineStr">
        <is>
          <t>weekStart0</t>
        </is>
      </c>
      <c r="B15">
        <f>B10-WEEKDAY(B10,2)+1</f>
        <v/>
      </c>
    </row>
    <row r="16">
      <c r="A16" t="inlineStr">
        <is>
          <t>lastDate</t>
        </is>
      </c>
      <c r="B16">
        <f>MAX(dDate)</f>
        <v/>
      </c>
    </row>
    <row r="20">
      <c r="A20" t="inlineStr">
        <is>
          <t>k</t>
        </is>
      </c>
      <c r="B20" t="inlineStr">
        <is>
          <t>use</t>
        </is>
      </c>
      <c r="C20" t="inlineStr">
        <is>
          <t>start</t>
        </is>
      </c>
      <c r="D20" t="inlineStr">
        <is>
          <t>end</t>
        </is>
      </c>
      <c r="E20" t="inlineStr">
        <is>
          <t>label</t>
        </is>
      </c>
      <c r="F20" t="inlineStr">
        <is>
          <t>actual</t>
        </is>
      </c>
      <c r="G20" t="inlineStr">
        <is>
          <t>baseline</t>
        </is>
      </c>
      <c r="H20" t="inlineStr">
        <is>
          <t>target</t>
        </is>
      </c>
      <c r="I20" t="inlineStr">
        <is>
          <t>ontime</t>
        </is>
      </c>
      <c r="J20" t="inlineStr">
        <is>
          <t>lines</t>
        </is>
      </c>
      <c r="K20" t="inlineStr">
        <is>
          <t>correct</t>
        </is>
      </c>
      <c r="L20" t="inlineStr">
        <is>
          <t>hours</t>
        </is>
      </c>
      <c r="M20" t="inlineStr">
        <is>
          <t>cost</t>
        </is>
      </c>
      <c r="N20" t="inlineStr">
        <is>
          <t>incidents</t>
        </is>
      </c>
      <c r="O20" t="inlineStr"/>
      <c r="P20" t="inlineStr">
        <is>
          <t>ontime%</t>
        </is>
      </c>
      <c r="Q20" t="inlineStr">
        <is>
          <t>pick%</t>
        </is>
      </c>
      <c r="R20" t="inlineStr">
        <is>
          <t>oph</t>
        </is>
      </c>
      <c r="S20" t="inlineStr">
        <is>
          <t>var%</t>
        </is>
      </c>
      <c r="T20" t="inlineStr">
        <is>
          <t>yoy%</t>
        </is>
      </c>
      <c r="U20" t="inlineStr">
        <is>
          <t>chActual</t>
        </is>
      </c>
      <c r="V20" t="inlineStr">
        <is>
          <t>chBase</t>
        </is>
      </c>
      <c r="W20" t="inlineStr">
        <is>
          <t>chTarget</t>
        </is>
      </c>
      <c r="X20" t="inlineStr">
        <is>
          <t>chVar</t>
        </is>
      </c>
      <c r="Y20" t="inlineStr">
        <is>
          <t>statX</t>
        </is>
      </c>
      <c r="Z20" t="inlineStr">
        <is>
          <t>chMean</t>
        </is>
      </c>
      <c r="AA20" t="inlineStr">
        <is>
          <t>chUp</t>
        </is>
      </c>
      <c r="AB20" t="inlineStr">
        <is>
          <t>chLo</t>
        </is>
      </c>
      <c r="AC20" t="inlineStr">
        <is>
          <t>cost/order</t>
        </is>
      </c>
    </row>
    <row r="21">
      <c r="A21" t="n">
        <v>1</v>
      </c>
      <c r="B21">
        <f>IF(CHOOSE($B$4,A21&lt;=DAY(EOMONTH(DATE($B$2,$B$5,1),0)),$B$15+7*(A21-1)&lt;$B$11,A21&lt;=12,A21&lt;=4,A21&lt;=$B$13),1,0)</f>
        <v/>
      </c>
      <c r="C21">
        <f>IF(B21=0,"",CHOOSE($B$4,DATE($B$2,$B$5,A21),MAX($B$10,$B$15+7*(A21-1)),DATE($B$2,A21,1),DATE($B$2,3*A21-2,1),DATE($B$2-$B$13+A21,1,1)))</f>
        <v/>
      </c>
      <c r="D21">
        <f>IF(B21=0,"",MAX(C21,MIN($B$16+1,CHOOSE($B$4,C21+1,MIN($B$11,$B$15+7*A21),EDATE(C21,1),EDATE(C21,3),DATE(YEAR(C21)+1,1,1)))))</f>
        <v/>
      </c>
      <c r="E21">
        <f>IF(B21=0,"",CHOOSE($B$4,DAY(C21)&amp;"",Lang!$B$70&amp;WEEKNUM(C21,21),INDEX(Lang!$B$58:$B$69,MONTH(C21)),Lang!$B$71&amp;A21,YEAR(C21)&amp;""))</f>
        <v/>
      </c>
      <c r="F21">
        <f>IF(B21=0,"",SUMIFS(dOrders,dDate,"&gt;="&amp;C21,dDate,"&lt;"&amp;D21,dDept,$B$7))</f>
        <v/>
      </c>
      <c r="G21">
        <f>IF(B21=0,"",SUMIFS(dOrders,dDate,"&gt;="&amp;EDATE(C21,12*$B$14),dDate,"&lt;"&amp;EDATE(D21,12*$B$14),dDept,$B$7))</f>
        <v/>
      </c>
      <c r="H21">
        <f>IF(B21=0,"",SUMIFS(dTarget,dDate,"&gt;="&amp;C21,dDate,"&lt;"&amp;D21,dDept,$B$7))</f>
        <v/>
      </c>
      <c r="I21">
        <f>IF(B21=0,"",SUMIFS(dOnTime,dDate,"&gt;="&amp;C21,dDate,"&lt;"&amp;D21,dDept,$B$7))</f>
        <v/>
      </c>
      <c r="J21">
        <f>IF(B21=0,"",SUMIFS(dLines,dDate,"&gt;="&amp;C21,dDate,"&lt;"&amp;D21,dDept,$B$7))</f>
        <v/>
      </c>
      <c r="K21">
        <f>IF(B21=0,"",SUMIFS(dCorrect,dDate,"&gt;="&amp;C21,dDate,"&lt;"&amp;D21,dDept,$B$7))</f>
        <v/>
      </c>
      <c r="L21">
        <f>IF(B21=0,"",SUMIFS(dHours,dDate,"&gt;="&amp;C21,dDate,"&lt;"&amp;D21,dDept,$B$7))</f>
        <v/>
      </c>
      <c r="M21">
        <f>IF(B21=0,"",SUMIFS(dCost,dDate,"&gt;="&amp;C21,dDate,"&lt;"&amp;D21,dDept,$B$7))</f>
        <v/>
      </c>
      <c r="N21">
        <f>IF(B21=0,"",SUMIFS(dInc,dDate,"&gt;="&amp;C21,dDate,"&lt;"&amp;D21,dDept,$B$7))</f>
        <v/>
      </c>
      <c r="P21">
        <f>IF(B21=0,"",IFERROR(I21/F21,""))</f>
        <v/>
      </c>
      <c r="Q21">
        <f>IF(B21=0,"",IFERROR(K21/J21,""))</f>
        <v/>
      </c>
      <c r="R21">
        <f>IF(B21=0,"",IFERROR(F21/L21,""))</f>
        <v/>
      </c>
      <c r="S21">
        <f>IF(B21=0,"",IF(AND(N(H21)&gt;0,N(F21)&gt;0),F21/H21-1,""))</f>
        <v/>
      </c>
      <c r="T21">
        <f>IF(B21=0,"",IF(AND(N(G21)&gt;0,N(F21)&gt;0),F21/G21-1,""))</f>
        <v/>
      </c>
      <c r="U21">
        <f>IF(N(F21)&gt;0,F21,NA())</f>
        <v/>
      </c>
      <c r="V21">
        <f>IF(N(G21)&gt;0,G21,NA())</f>
        <v/>
      </c>
      <c r="W21">
        <f>IF(N(H21)&gt;0,H21,NA())</f>
        <v/>
      </c>
      <c r="X21">
        <f>IF(S21="",NA(),S21)</f>
        <v/>
      </c>
      <c r="Y21">
        <f>IF(N(F21)&gt;0,F21,"")</f>
        <v/>
      </c>
      <c r="Z21">
        <f>IF(B21=0,NA(),Statistics!$B$8)</f>
        <v/>
      </c>
      <c r="AA21">
        <f>IF(B21=0,NA(),Statistics!$B$8+2*Statistics!$E$8)</f>
        <v/>
      </c>
      <c r="AB21">
        <f>IF(B21=0,NA(),MAX(0,Statistics!$B$8-2*Statistics!$E$8))</f>
        <v/>
      </c>
      <c r="AC21">
        <f>IF(B21=0,"",IFERROR(M21/F21,""))</f>
        <v/>
      </c>
    </row>
    <row r="22">
      <c r="A22" t="n">
        <v>2</v>
      </c>
      <c r="B22">
        <f>IF(CHOOSE($B$4,A22&lt;=DAY(EOMONTH(DATE($B$2,$B$5,1),0)),$B$15+7*(A22-1)&lt;$B$11,A22&lt;=12,A22&lt;=4,A22&lt;=$B$13),1,0)</f>
        <v/>
      </c>
      <c r="C22">
        <f>IF(B22=0,"",CHOOSE($B$4,DATE($B$2,$B$5,A22),MAX($B$10,$B$15+7*(A22-1)),DATE($B$2,A22,1),DATE($B$2,3*A22-2,1),DATE($B$2-$B$13+A22,1,1)))</f>
        <v/>
      </c>
      <c r="D22">
        <f>IF(B22=0,"",MAX(C22,MIN($B$16+1,CHOOSE($B$4,C22+1,MIN($B$11,$B$15+7*A22),EDATE(C22,1),EDATE(C22,3),DATE(YEAR(C22)+1,1,1)))))</f>
        <v/>
      </c>
      <c r="E22">
        <f>IF(B22=0,"",CHOOSE($B$4,DAY(C22)&amp;"",Lang!$B$70&amp;WEEKNUM(C22,21),INDEX(Lang!$B$58:$B$69,MONTH(C22)),Lang!$B$71&amp;A22,YEAR(C22)&amp;""))</f>
        <v/>
      </c>
      <c r="F22">
        <f>IF(B22=0,"",SUMIFS(dOrders,dDate,"&gt;="&amp;C22,dDate,"&lt;"&amp;D22,dDept,$B$7))</f>
        <v/>
      </c>
      <c r="G22">
        <f>IF(B22=0,"",SUMIFS(dOrders,dDate,"&gt;="&amp;EDATE(C22,12*$B$14),dDate,"&lt;"&amp;EDATE(D22,12*$B$14),dDept,$B$7))</f>
        <v/>
      </c>
      <c r="H22">
        <f>IF(B22=0,"",SUMIFS(dTarget,dDate,"&gt;="&amp;C22,dDate,"&lt;"&amp;D22,dDept,$B$7))</f>
        <v/>
      </c>
      <c r="I22">
        <f>IF(B22=0,"",SUMIFS(dOnTime,dDate,"&gt;="&amp;C22,dDate,"&lt;"&amp;D22,dDept,$B$7))</f>
        <v/>
      </c>
      <c r="J22">
        <f>IF(B22=0,"",SUMIFS(dLines,dDate,"&gt;="&amp;C22,dDate,"&lt;"&amp;D22,dDept,$B$7))</f>
        <v/>
      </c>
      <c r="K22">
        <f>IF(B22=0,"",SUMIFS(dCorrect,dDate,"&gt;="&amp;C22,dDate,"&lt;"&amp;D22,dDept,$B$7))</f>
        <v/>
      </c>
      <c r="L22">
        <f>IF(B22=0,"",SUMIFS(dHours,dDate,"&gt;="&amp;C22,dDate,"&lt;"&amp;D22,dDept,$B$7))</f>
        <v/>
      </c>
      <c r="M22">
        <f>IF(B22=0,"",SUMIFS(dCost,dDate,"&gt;="&amp;C22,dDate,"&lt;"&amp;D22,dDept,$B$7))</f>
        <v/>
      </c>
      <c r="N22">
        <f>IF(B22=0,"",SUMIFS(dInc,dDate,"&gt;="&amp;C22,dDate,"&lt;"&amp;D22,dDept,$B$7))</f>
        <v/>
      </c>
      <c r="P22">
        <f>IF(B22=0,"",IFERROR(I22/F22,""))</f>
        <v/>
      </c>
      <c r="Q22">
        <f>IF(B22=0,"",IFERROR(K22/J22,""))</f>
        <v/>
      </c>
      <c r="R22">
        <f>IF(B22=0,"",IFERROR(F22/L22,""))</f>
        <v/>
      </c>
      <c r="S22">
        <f>IF(B22=0,"",IF(AND(N(H22)&gt;0,N(F22)&gt;0),F22/H22-1,""))</f>
        <v/>
      </c>
      <c r="T22">
        <f>IF(B22=0,"",IF(AND(N(G22)&gt;0,N(F22)&gt;0),F22/G22-1,""))</f>
        <v/>
      </c>
      <c r="U22">
        <f>IF(N(F22)&gt;0,F22,NA())</f>
        <v/>
      </c>
      <c r="V22">
        <f>IF(N(G22)&gt;0,G22,NA())</f>
        <v/>
      </c>
      <c r="W22">
        <f>IF(N(H22)&gt;0,H22,NA())</f>
        <v/>
      </c>
      <c r="X22">
        <f>IF(S22="",NA(),S22)</f>
        <v/>
      </c>
      <c r="Y22">
        <f>IF(N(F22)&gt;0,F22,"")</f>
        <v/>
      </c>
      <c r="Z22">
        <f>IF(B22=0,NA(),Statistics!$B$8)</f>
        <v/>
      </c>
      <c r="AA22">
        <f>IF(B22=0,NA(),Statistics!$B$8+2*Statistics!$E$8)</f>
        <v/>
      </c>
      <c r="AB22">
        <f>IF(B22=0,NA(),MAX(0,Statistics!$B$8-2*Statistics!$E$8))</f>
        <v/>
      </c>
      <c r="AC22">
        <f>IF(B22=0,"",IFERROR(M22/F22,""))</f>
        <v/>
      </c>
    </row>
    <row r="23">
      <c r="A23" t="n">
        <v>3</v>
      </c>
      <c r="B23">
        <f>IF(CHOOSE($B$4,A23&lt;=DAY(EOMONTH(DATE($B$2,$B$5,1),0)),$B$15+7*(A23-1)&lt;$B$11,A23&lt;=12,A23&lt;=4,A23&lt;=$B$13),1,0)</f>
        <v/>
      </c>
      <c r="C23">
        <f>IF(B23=0,"",CHOOSE($B$4,DATE($B$2,$B$5,A23),MAX($B$10,$B$15+7*(A23-1)),DATE($B$2,A23,1),DATE($B$2,3*A23-2,1),DATE($B$2-$B$13+A23,1,1)))</f>
        <v/>
      </c>
      <c r="D23">
        <f>IF(B23=0,"",MAX(C23,MIN($B$16+1,CHOOSE($B$4,C23+1,MIN($B$11,$B$15+7*A23),EDATE(C23,1),EDATE(C23,3),DATE(YEAR(C23)+1,1,1)))))</f>
        <v/>
      </c>
      <c r="E23">
        <f>IF(B23=0,"",CHOOSE($B$4,DAY(C23)&amp;"",Lang!$B$70&amp;WEEKNUM(C23,21),INDEX(Lang!$B$58:$B$69,MONTH(C23)),Lang!$B$71&amp;A23,YEAR(C23)&amp;""))</f>
        <v/>
      </c>
      <c r="F23">
        <f>IF(B23=0,"",SUMIFS(dOrders,dDate,"&gt;="&amp;C23,dDate,"&lt;"&amp;D23,dDept,$B$7))</f>
        <v/>
      </c>
      <c r="G23">
        <f>IF(B23=0,"",SUMIFS(dOrders,dDate,"&gt;="&amp;EDATE(C23,12*$B$14),dDate,"&lt;"&amp;EDATE(D23,12*$B$14),dDept,$B$7))</f>
        <v/>
      </c>
      <c r="H23">
        <f>IF(B23=0,"",SUMIFS(dTarget,dDate,"&gt;="&amp;C23,dDate,"&lt;"&amp;D23,dDept,$B$7))</f>
        <v/>
      </c>
      <c r="I23">
        <f>IF(B23=0,"",SUMIFS(dOnTime,dDate,"&gt;="&amp;C23,dDate,"&lt;"&amp;D23,dDept,$B$7))</f>
        <v/>
      </c>
      <c r="J23">
        <f>IF(B23=0,"",SUMIFS(dLines,dDate,"&gt;="&amp;C23,dDate,"&lt;"&amp;D23,dDept,$B$7))</f>
        <v/>
      </c>
      <c r="K23">
        <f>IF(B23=0,"",SUMIFS(dCorrect,dDate,"&gt;="&amp;C23,dDate,"&lt;"&amp;D23,dDept,$B$7))</f>
        <v/>
      </c>
      <c r="L23">
        <f>IF(B23=0,"",SUMIFS(dHours,dDate,"&gt;="&amp;C23,dDate,"&lt;"&amp;D23,dDept,$B$7))</f>
        <v/>
      </c>
      <c r="M23">
        <f>IF(B23=0,"",SUMIFS(dCost,dDate,"&gt;="&amp;C23,dDate,"&lt;"&amp;D23,dDept,$B$7))</f>
        <v/>
      </c>
      <c r="N23">
        <f>IF(B23=0,"",SUMIFS(dInc,dDate,"&gt;="&amp;C23,dDate,"&lt;"&amp;D23,dDept,$B$7))</f>
        <v/>
      </c>
      <c r="P23">
        <f>IF(B23=0,"",IFERROR(I23/F23,""))</f>
        <v/>
      </c>
      <c r="Q23">
        <f>IF(B23=0,"",IFERROR(K23/J23,""))</f>
        <v/>
      </c>
      <c r="R23">
        <f>IF(B23=0,"",IFERROR(F23/L23,""))</f>
        <v/>
      </c>
      <c r="S23">
        <f>IF(B23=0,"",IF(AND(N(H23)&gt;0,N(F23)&gt;0),F23/H23-1,""))</f>
        <v/>
      </c>
      <c r="T23">
        <f>IF(B23=0,"",IF(AND(N(G23)&gt;0,N(F23)&gt;0),F23/G23-1,""))</f>
        <v/>
      </c>
      <c r="U23">
        <f>IF(N(F23)&gt;0,F23,NA())</f>
        <v/>
      </c>
      <c r="V23">
        <f>IF(N(G23)&gt;0,G23,NA())</f>
        <v/>
      </c>
      <c r="W23">
        <f>IF(N(H23)&gt;0,H23,NA())</f>
        <v/>
      </c>
      <c r="X23">
        <f>IF(S23="",NA(),S23)</f>
        <v/>
      </c>
      <c r="Y23">
        <f>IF(N(F23)&gt;0,F23,"")</f>
        <v/>
      </c>
      <c r="Z23">
        <f>IF(B23=0,NA(),Statistics!$B$8)</f>
        <v/>
      </c>
      <c r="AA23">
        <f>IF(B23=0,NA(),Statistics!$B$8+2*Statistics!$E$8)</f>
        <v/>
      </c>
      <c r="AB23">
        <f>IF(B23=0,NA(),MAX(0,Statistics!$B$8-2*Statistics!$E$8))</f>
        <v/>
      </c>
      <c r="AC23">
        <f>IF(B23=0,"",IFERROR(M23/F23,""))</f>
        <v/>
      </c>
    </row>
    <row r="24">
      <c r="A24" t="n">
        <v>4</v>
      </c>
      <c r="B24">
        <f>IF(CHOOSE($B$4,A24&lt;=DAY(EOMONTH(DATE($B$2,$B$5,1),0)),$B$15+7*(A24-1)&lt;$B$11,A24&lt;=12,A24&lt;=4,A24&lt;=$B$13),1,0)</f>
        <v/>
      </c>
      <c r="C24">
        <f>IF(B24=0,"",CHOOSE($B$4,DATE($B$2,$B$5,A24),MAX($B$10,$B$15+7*(A24-1)),DATE($B$2,A24,1),DATE($B$2,3*A24-2,1),DATE($B$2-$B$13+A24,1,1)))</f>
        <v/>
      </c>
      <c r="D24">
        <f>IF(B24=0,"",MAX(C24,MIN($B$16+1,CHOOSE($B$4,C24+1,MIN($B$11,$B$15+7*A24),EDATE(C24,1),EDATE(C24,3),DATE(YEAR(C24)+1,1,1)))))</f>
        <v/>
      </c>
      <c r="E24">
        <f>IF(B24=0,"",CHOOSE($B$4,DAY(C24)&amp;"",Lang!$B$70&amp;WEEKNUM(C24,21),INDEX(Lang!$B$58:$B$69,MONTH(C24)),Lang!$B$71&amp;A24,YEAR(C24)&amp;""))</f>
        <v/>
      </c>
      <c r="F24">
        <f>IF(B24=0,"",SUMIFS(dOrders,dDate,"&gt;="&amp;C24,dDate,"&lt;"&amp;D24,dDept,$B$7))</f>
        <v/>
      </c>
      <c r="G24">
        <f>IF(B24=0,"",SUMIFS(dOrders,dDate,"&gt;="&amp;EDATE(C24,12*$B$14),dDate,"&lt;"&amp;EDATE(D24,12*$B$14),dDept,$B$7))</f>
        <v/>
      </c>
      <c r="H24">
        <f>IF(B24=0,"",SUMIFS(dTarget,dDate,"&gt;="&amp;C24,dDate,"&lt;"&amp;D24,dDept,$B$7))</f>
        <v/>
      </c>
      <c r="I24">
        <f>IF(B24=0,"",SUMIFS(dOnTime,dDate,"&gt;="&amp;C24,dDate,"&lt;"&amp;D24,dDept,$B$7))</f>
        <v/>
      </c>
      <c r="J24">
        <f>IF(B24=0,"",SUMIFS(dLines,dDate,"&gt;="&amp;C24,dDate,"&lt;"&amp;D24,dDept,$B$7))</f>
        <v/>
      </c>
      <c r="K24">
        <f>IF(B24=0,"",SUMIFS(dCorrect,dDate,"&gt;="&amp;C24,dDate,"&lt;"&amp;D24,dDept,$B$7))</f>
        <v/>
      </c>
      <c r="L24">
        <f>IF(B24=0,"",SUMIFS(dHours,dDate,"&gt;="&amp;C24,dDate,"&lt;"&amp;D24,dDept,$B$7))</f>
        <v/>
      </c>
      <c r="M24">
        <f>IF(B24=0,"",SUMIFS(dCost,dDate,"&gt;="&amp;C24,dDate,"&lt;"&amp;D24,dDept,$B$7))</f>
        <v/>
      </c>
      <c r="N24">
        <f>IF(B24=0,"",SUMIFS(dInc,dDate,"&gt;="&amp;C24,dDate,"&lt;"&amp;D24,dDept,$B$7))</f>
        <v/>
      </c>
      <c r="P24">
        <f>IF(B24=0,"",IFERROR(I24/F24,""))</f>
        <v/>
      </c>
      <c r="Q24">
        <f>IF(B24=0,"",IFERROR(K24/J24,""))</f>
        <v/>
      </c>
      <c r="R24">
        <f>IF(B24=0,"",IFERROR(F24/L24,""))</f>
        <v/>
      </c>
      <c r="S24">
        <f>IF(B24=0,"",IF(AND(N(H24)&gt;0,N(F24)&gt;0),F24/H24-1,""))</f>
        <v/>
      </c>
      <c r="T24">
        <f>IF(B24=0,"",IF(AND(N(G24)&gt;0,N(F24)&gt;0),F24/G24-1,""))</f>
        <v/>
      </c>
      <c r="U24">
        <f>IF(N(F24)&gt;0,F24,NA())</f>
        <v/>
      </c>
      <c r="V24">
        <f>IF(N(G24)&gt;0,G24,NA())</f>
        <v/>
      </c>
      <c r="W24">
        <f>IF(N(H24)&gt;0,H24,NA())</f>
        <v/>
      </c>
      <c r="X24">
        <f>IF(S24="",NA(),S24)</f>
        <v/>
      </c>
      <c r="Y24">
        <f>IF(N(F24)&gt;0,F24,"")</f>
        <v/>
      </c>
      <c r="Z24">
        <f>IF(B24=0,NA(),Statistics!$B$8)</f>
        <v/>
      </c>
      <c r="AA24">
        <f>IF(B24=0,NA(),Statistics!$B$8+2*Statistics!$E$8)</f>
        <v/>
      </c>
      <c r="AB24">
        <f>IF(B24=0,NA(),MAX(0,Statistics!$B$8-2*Statistics!$E$8))</f>
        <v/>
      </c>
      <c r="AC24">
        <f>IF(B24=0,"",IFERROR(M24/F24,""))</f>
        <v/>
      </c>
    </row>
    <row r="25">
      <c r="A25" t="n">
        <v>5</v>
      </c>
      <c r="B25">
        <f>IF(CHOOSE($B$4,A25&lt;=DAY(EOMONTH(DATE($B$2,$B$5,1),0)),$B$15+7*(A25-1)&lt;$B$11,A25&lt;=12,A25&lt;=4,A25&lt;=$B$13),1,0)</f>
        <v/>
      </c>
      <c r="C25">
        <f>IF(B25=0,"",CHOOSE($B$4,DATE($B$2,$B$5,A25),MAX($B$10,$B$15+7*(A25-1)),DATE($B$2,A25,1),DATE($B$2,3*A25-2,1),DATE($B$2-$B$13+A25,1,1)))</f>
        <v/>
      </c>
      <c r="D25">
        <f>IF(B25=0,"",MAX(C25,MIN($B$16+1,CHOOSE($B$4,C25+1,MIN($B$11,$B$15+7*A25),EDATE(C25,1),EDATE(C25,3),DATE(YEAR(C25)+1,1,1)))))</f>
        <v/>
      </c>
      <c r="E25">
        <f>IF(B25=0,"",CHOOSE($B$4,DAY(C25)&amp;"",Lang!$B$70&amp;WEEKNUM(C25,21),INDEX(Lang!$B$58:$B$69,MONTH(C25)),Lang!$B$71&amp;A25,YEAR(C25)&amp;""))</f>
        <v/>
      </c>
      <c r="F25">
        <f>IF(B25=0,"",SUMIFS(dOrders,dDate,"&gt;="&amp;C25,dDate,"&lt;"&amp;D25,dDept,$B$7))</f>
        <v/>
      </c>
      <c r="G25">
        <f>IF(B25=0,"",SUMIFS(dOrders,dDate,"&gt;="&amp;EDATE(C25,12*$B$14),dDate,"&lt;"&amp;EDATE(D25,12*$B$14),dDept,$B$7))</f>
        <v/>
      </c>
      <c r="H25">
        <f>IF(B25=0,"",SUMIFS(dTarget,dDate,"&gt;="&amp;C25,dDate,"&lt;"&amp;D25,dDept,$B$7))</f>
        <v/>
      </c>
      <c r="I25">
        <f>IF(B25=0,"",SUMIFS(dOnTime,dDate,"&gt;="&amp;C25,dDate,"&lt;"&amp;D25,dDept,$B$7))</f>
        <v/>
      </c>
      <c r="J25">
        <f>IF(B25=0,"",SUMIFS(dLines,dDate,"&gt;="&amp;C25,dDate,"&lt;"&amp;D25,dDept,$B$7))</f>
        <v/>
      </c>
      <c r="K25">
        <f>IF(B25=0,"",SUMIFS(dCorrect,dDate,"&gt;="&amp;C25,dDate,"&lt;"&amp;D25,dDept,$B$7))</f>
        <v/>
      </c>
      <c r="L25">
        <f>IF(B25=0,"",SUMIFS(dHours,dDate,"&gt;="&amp;C25,dDate,"&lt;"&amp;D25,dDept,$B$7))</f>
        <v/>
      </c>
      <c r="M25">
        <f>IF(B25=0,"",SUMIFS(dCost,dDate,"&gt;="&amp;C25,dDate,"&lt;"&amp;D25,dDept,$B$7))</f>
        <v/>
      </c>
      <c r="N25">
        <f>IF(B25=0,"",SUMIFS(dInc,dDate,"&gt;="&amp;C25,dDate,"&lt;"&amp;D25,dDept,$B$7))</f>
        <v/>
      </c>
      <c r="P25">
        <f>IF(B25=0,"",IFERROR(I25/F25,""))</f>
        <v/>
      </c>
      <c r="Q25">
        <f>IF(B25=0,"",IFERROR(K25/J25,""))</f>
        <v/>
      </c>
      <c r="R25">
        <f>IF(B25=0,"",IFERROR(F25/L25,""))</f>
        <v/>
      </c>
      <c r="S25">
        <f>IF(B25=0,"",IF(AND(N(H25)&gt;0,N(F25)&gt;0),F25/H25-1,""))</f>
        <v/>
      </c>
      <c r="T25">
        <f>IF(B25=0,"",IF(AND(N(G25)&gt;0,N(F25)&gt;0),F25/G25-1,""))</f>
        <v/>
      </c>
      <c r="U25">
        <f>IF(N(F25)&gt;0,F25,NA())</f>
        <v/>
      </c>
      <c r="V25">
        <f>IF(N(G25)&gt;0,G25,NA())</f>
        <v/>
      </c>
      <c r="W25">
        <f>IF(N(H25)&gt;0,H25,NA())</f>
        <v/>
      </c>
      <c r="X25">
        <f>IF(S25="",NA(),S25)</f>
        <v/>
      </c>
      <c r="Y25">
        <f>IF(N(F25)&gt;0,F25,"")</f>
        <v/>
      </c>
      <c r="Z25">
        <f>IF(B25=0,NA(),Statistics!$B$8)</f>
        <v/>
      </c>
      <c r="AA25">
        <f>IF(B25=0,NA(),Statistics!$B$8+2*Statistics!$E$8)</f>
        <v/>
      </c>
      <c r="AB25">
        <f>IF(B25=0,NA(),MAX(0,Statistics!$B$8-2*Statistics!$E$8))</f>
        <v/>
      </c>
      <c r="AC25">
        <f>IF(B25=0,"",IFERROR(M25/F25,""))</f>
        <v/>
      </c>
    </row>
    <row r="26">
      <c r="A26" t="n">
        <v>6</v>
      </c>
      <c r="B26">
        <f>IF(CHOOSE($B$4,A26&lt;=DAY(EOMONTH(DATE($B$2,$B$5,1),0)),$B$15+7*(A26-1)&lt;$B$11,A26&lt;=12,A26&lt;=4,A26&lt;=$B$13),1,0)</f>
        <v/>
      </c>
      <c r="C26">
        <f>IF(B26=0,"",CHOOSE($B$4,DATE($B$2,$B$5,A26),MAX($B$10,$B$15+7*(A26-1)),DATE($B$2,A26,1),DATE($B$2,3*A26-2,1),DATE($B$2-$B$13+A26,1,1)))</f>
        <v/>
      </c>
      <c r="D26">
        <f>IF(B26=0,"",MAX(C26,MIN($B$16+1,CHOOSE($B$4,C26+1,MIN($B$11,$B$15+7*A26),EDATE(C26,1),EDATE(C26,3),DATE(YEAR(C26)+1,1,1)))))</f>
        <v/>
      </c>
      <c r="E26">
        <f>IF(B26=0,"",CHOOSE($B$4,DAY(C26)&amp;"",Lang!$B$70&amp;WEEKNUM(C26,21),INDEX(Lang!$B$58:$B$69,MONTH(C26)),Lang!$B$71&amp;A26,YEAR(C26)&amp;""))</f>
        <v/>
      </c>
      <c r="F26">
        <f>IF(B26=0,"",SUMIFS(dOrders,dDate,"&gt;="&amp;C26,dDate,"&lt;"&amp;D26,dDept,$B$7))</f>
        <v/>
      </c>
      <c r="G26">
        <f>IF(B26=0,"",SUMIFS(dOrders,dDate,"&gt;="&amp;EDATE(C26,12*$B$14),dDate,"&lt;"&amp;EDATE(D26,12*$B$14),dDept,$B$7))</f>
        <v/>
      </c>
      <c r="H26">
        <f>IF(B26=0,"",SUMIFS(dTarget,dDate,"&gt;="&amp;C26,dDate,"&lt;"&amp;D26,dDept,$B$7))</f>
        <v/>
      </c>
      <c r="I26">
        <f>IF(B26=0,"",SUMIFS(dOnTime,dDate,"&gt;="&amp;C26,dDate,"&lt;"&amp;D26,dDept,$B$7))</f>
        <v/>
      </c>
      <c r="J26">
        <f>IF(B26=0,"",SUMIFS(dLines,dDate,"&gt;="&amp;C26,dDate,"&lt;"&amp;D26,dDept,$B$7))</f>
        <v/>
      </c>
      <c r="K26">
        <f>IF(B26=0,"",SUMIFS(dCorrect,dDate,"&gt;="&amp;C26,dDate,"&lt;"&amp;D26,dDept,$B$7))</f>
        <v/>
      </c>
      <c r="L26">
        <f>IF(B26=0,"",SUMIFS(dHours,dDate,"&gt;="&amp;C26,dDate,"&lt;"&amp;D26,dDept,$B$7))</f>
        <v/>
      </c>
      <c r="M26">
        <f>IF(B26=0,"",SUMIFS(dCost,dDate,"&gt;="&amp;C26,dDate,"&lt;"&amp;D26,dDept,$B$7))</f>
        <v/>
      </c>
      <c r="N26">
        <f>IF(B26=0,"",SUMIFS(dInc,dDate,"&gt;="&amp;C26,dDate,"&lt;"&amp;D26,dDept,$B$7))</f>
        <v/>
      </c>
      <c r="P26">
        <f>IF(B26=0,"",IFERROR(I26/F26,""))</f>
        <v/>
      </c>
      <c r="Q26">
        <f>IF(B26=0,"",IFERROR(K26/J26,""))</f>
        <v/>
      </c>
      <c r="R26">
        <f>IF(B26=0,"",IFERROR(F26/L26,""))</f>
        <v/>
      </c>
      <c r="S26">
        <f>IF(B26=0,"",IF(AND(N(H26)&gt;0,N(F26)&gt;0),F26/H26-1,""))</f>
        <v/>
      </c>
      <c r="T26">
        <f>IF(B26=0,"",IF(AND(N(G26)&gt;0,N(F26)&gt;0),F26/G26-1,""))</f>
        <v/>
      </c>
      <c r="U26">
        <f>IF(N(F26)&gt;0,F26,NA())</f>
        <v/>
      </c>
      <c r="V26">
        <f>IF(N(G26)&gt;0,G26,NA())</f>
        <v/>
      </c>
      <c r="W26">
        <f>IF(N(H26)&gt;0,H26,NA())</f>
        <v/>
      </c>
      <c r="X26">
        <f>IF(S26="",NA(),S26)</f>
        <v/>
      </c>
      <c r="Y26">
        <f>IF(N(F26)&gt;0,F26,"")</f>
        <v/>
      </c>
      <c r="Z26">
        <f>IF(B26=0,NA(),Statistics!$B$8)</f>
        <v/>
      </c>
      <c r="AA26">
        <f>IF(B26=0,NA(),Statistics!$B$8+2*Statistics!$E$8)</f>
        <v/>
      </c>
      <c r="AB26">
        <f>IF(B26=0,NA(),MAX(0,Statistics!$B$8-2*Statistics!$E$8))</f>
        <v/>
      </c>
      <c r="AC26">
        <f>IF(B26=0,"",IFERROR(M26/F26,""))</f>
        <v/>
      </c>
    </row>
    <row r="27">
      <c r="A27" t="n">
        <v>7</v>
      </c>
      <c r="B27">
        <f>IF(CHOOSE($B$4,A27&lt;=DAY(EOMONTH(DATE($B$2,$B$5,1),0)),$B$15+7*(A27-1)&lt;$B$11,A27&lt;=12,A27&lt;=4,A27&lt;=$B$13),1,0)</f>
        <v/>
      </c>
      <c r="C27">
        <f>IF(B27=0,"",CHOOSE($B$4,DATE($B$2,$B$5,A27),MAX($B$10,$B$15+7*(A27-1)),DATE($B$2,A27,1),DATE($B$2,3*A27-2,1),DATE($B$2-$B$13+A27,1,1)))</f>
        <v/>
      </c>
      <c r="D27">
        <f>IF(B27=0,"",MAX(C27,MIN($B$16+1,CHOOSE($B$4,C27+1,MIN($B$11,$B$15+7*A27),EDATE(C27,1),EDATE(C27,3),DATE(YEAR(C27)+1,1,1)))))</f>
        <v/>
      </c>
      <c r="E27">
        <f>IF(B27=0,"",CHOOSE($B$4,DAY(C27)&amp;"",Lang!$B$70&amp;WEEKNUM(C27,21),INDEX(Lang!$B$58:$B$69,MONTH(C27)),Lang!$B$71&amp;A27,YEAR(C27)&amp;""))</f>
        <v/>
      </c>
      <c r="F27">
        <f>IF(B27=0,"",SUMIFS(dOrders,dDate,"&gt;="&amp;C27,dDate,"&lt;"&amp;D27,dDept,$B$7))</f>
        <v/>
      </c>
      <c r="G27">
        <f>IF(B27=0,"",SUMIFS(dOrders,dDate,"&gt;="&amp;EDATE(C27,12*$B$14),dDate,"&lt;"&amp;EDATE(D27,12*$B$14),dDept,$B$7))</f>
        <v/>
      </c>
      <c r="H27">
        <f>IF(B27=0,"",SUMIFS(dTarget,dDate,"&gt;="&amp;C27,dDate,"&lt;"&amp;D27,dDept,$B$7))</f>
        <v/>
      </c>
      <c r="I27">
        <f>IF(B27=0,"",SUMIFS(dOnTime,dDate,"&gt;="&amp;C27,dDate,"&lt;"&amp;D27,dDept,$B$7))</f>
        <v/>
      </c>
      <c r="J27">
        <f>IF(B27=0,"",SUMIFS(dLines,dDate,"&gt;="&amp;C27,dDate,"&lt;"&amp;D27,dDept,$B$7))</f>
        <v/>
      </c>
      <c r="K27">
        <f>IF(B27=0,"",SUMIFS(dCorrect,dDate,"&gt;="&amp;C27,dDate,"&lt;"&amp;D27,dDept,$B$7))</f>
        <v/>
      </c>
      <c r="L27">
        <f>IF(B27=0,"",SUMIFS(dHours,dDate,"&gt;="&amp;C27,dDate,"&lt;"&amp;D27,dDept,$B$7))</f>
        <v/>
      </c>
      <c r="M27">
        <f>IF(B27=0,"",SUMIFS(dCost,dDate,"&gt;="&amp;C27,dDate,"&lt;"&amp;D27,dDept,$B$7))</f>
        <v/>
      </c>
      <c r="N27">
        <f>IF(B27=0,"",SUMIFS(dInc,dDate,"&gt;="&amp;C27,dDate,"&lt;"&amp;D27,dDept,$B$7))</f>
        <v/>
      </c>
      <c r="P27">
        <f>IF(B27=0,"",IFERROR(I27/F27,""))</f>
        <v/>
      </c>
      <c r="Q27">
        <f>IF(B27=0,"",IFERROR(K27/J27,""))</f>
        <v/>
      </c>
      <c r="R27">
        <f>IF(B27=0,"",IFERROR(F27/L27,""))</f>
        <v/>
      </c>
      <c r="S27">
        <f>IF(B27=0,"",IF(AND(N(H27)&gt;0,N(F27)&gt;0),F27/H27-1,""))</f>
        <v/>
      </c>
      <c r="T27">
        <f>IF(B27=0,"",IF(AND(N(G27)&gt;0,N(F27)&gt;0),F27/G27-1,""))</f>
        <v/>
      </c>
      <c r="U27">
        <f>IF(N(F27)&gt;0,F27,NA())</f>
        <v/>
      </c>
      <c r="V27">
        <f>IF(N(G27)&gt;0,G27,NA())</f>
        <v/>
      </c>
      <c r="W27">
        <f>IF(N(H27)&gt;0,H27,NA())</f>
        <v/>
      </c>
      <c r="X27">
        <f>IF(S27="",NA(),S27)</f>
        <v/>
      </c>
      <c r="Y27">
        <f>IF(N(F27)&gt;0,F27,"")</f>
        <v/>
      </c>
      <c r="Z27">
        <f>IF(B27=0,NA(),Statistics!$B$8)</f>
        <v/>
      </c>
      <c r="AA27">
        <f>IF(B27=0,NA(),Statistics!$B$8+2*Statistics!$E$8)</f>
        <v/>
      </c>
      <c r="AB27">
        <f>IF(B27=0,NA(),MAX(0,Statistics!$B$8-2*Statistics!$E$8))</f>
        <v/>
      </c>
      <c r="AC27">
        <f>IF(B27=0,"",IFERROR(M27/F27,""))</f>
        <v/>
      </c>
    </row>
    <row r="28">
      <c r="A28" t="n">
        <v>8</v>
      </c>
      <c r="B28">
        <f>IF(CHOOSE($B$4,A28&lt;=DAY(EOMONTH(DATE($B$2,$B$5,1),0)),$B$15+7*(A28-1)&lt;$B$11,A28&lt;=12,A28&lt;=4,A28&lt;=$B$13),1,0)</f>
        <v/>
      </c>
      <c r="C28">
        <f>IF(B28=0,"",CHOOSE($B$4,DATE($B$2,$B$5,A28),MAX($B$10,$B$15+7*(A28-1)),DATE($B$2,A28,1),DATE($B$2,3*A28-2,1),DATE($B$2-$B$13+A28,1,1)))</f>
        <v/>
      </c>
      <c r="D28">
        <f>IF(B28=0,"",MAX(C28,MIN($B$16+1,CHOOSE($B$4,C28+1,MIN($B$11,$B$15+7*A28),EDATE(C28,1),EDATE(C28,3),DATE(YEAR(C28)+1,1,1)))))</f>
        <v/>
      </c>
      <c r="E28">
        <f>IF(B28=0,"",CHOOSE($B$4,DAY(C28)&amp;"",Lang!$B$70&amp;WEEKNUM(C28,21),INDEX(Lang!$B$58:$B$69,MONTH(C28)),Lang!$B$71&amp;A28,YEAR(C28)&amp;""))</f>
        <v/>
      </c>
      <c r="F28">
        <f>IF(B28=0,"",SUMIFS(dOrders,dDate,"&gt;="&amp;C28,dDate,"&lt;"&amp;D28,dDept,$B$7))</f>
        <v/>
      </c>
      <c r="G28">
        <f>IF(B28=0,"",SUMIFS(dOrders,dDate,"&gt;="&amp;EDATE(C28,12*$B$14),dDate,"&lt;"&amp;EDATE(D28,12*$B$14),dDept,$B$7))</f>
        <v/>
      </c>
      <c r="H28">
        <f>IF(B28=0,"",SUMIFS(dTarget,dDate,"&gt;="&amp;C28,dDate,"&lt;"&amp;D28,dDept,$B$7))</f>
        <v/>
      </c>
      <c r="I28">
        <f>IF(B28=0,"",SUMIFS(dOnTime,dDate,"&gt;="&amp;C28,dDate,"&lt;"&amp;D28,dDept,$B$7))</f>
        <v/>
      </c>
      <c r="J28">
        <f>IF(B28=0,"",SUMIFS(dLines,dDate,"&gt;="&amp;C28,dDate,"&lt;"&amp;D28,dDept,$B$7))</f>
        <v/>
      </c>
      <c r="K28">
        <f>IF(B28=0,"",SUMIFS(dCorrect,dDate,"&gt;="&amp;C28,dDate,"&lt;"&amp;D28,dDept,$B$7))</f>
        <v/>
      </c>
      <c r="L28">
        <f>IF(B28=0,"",SUMIFS(dHours,dDate,"&gt;="&amp;C28,dDate,"&lt;"&amp;D28,dDept,$B$7))</f>
        <v/>
      </c>
      <c r="M28">
        <f>IF(B28=0,"",SUMIFS(dCost,dDate,"&gt;="&amp;C28,dDate,"&lt;"&amp;D28,dDept,$B$7))</f>
        <v/>
      </c>
      <c r="N28">
        <f>IF(B28=0,"",SUMIFS(dInc,dDate,"&gt;="&amp;C28,dDate,"&lt;"&amp;D28,dDept,$B$7))</f>
        <v/>
      </c>
      <c r="P28">
        <f>IF(B28=0,"",IFERROR(I28/F28,""))</f>
        <v/>
      </c>
      <c r="Q28">
        <f>IF(B28=0,"",IFERROR(K28/J28,""))</f>
        <v/>
      </c>
      <c r="R28">
        <f>IF(B28=0,"",IFERROR(F28/L28,""))</f>
        <v/>
      </c>
      <c r="S28">
        <f>IF(B28=0,"",IF(AND(N(H28)&gt;0,N(F28)&gt;0),F28/H28-1,""))</f>
        <v/>
      </c>
      <c r="T28">
        <f>IF(B28=0,"",IF(AND(N(G28)&gt;0,N(F28)&gt;0),F28/G28-1,""))</f>
        <v/>
      </c>
      <c r="U28">
        <f>IF(N(F28)&gt;0,F28,NA())</f>
        <v/>
      </c>
      <c r="V28">
        <f>IF(N(G28)&gt;0,G28,NA())</f>
        <v/>
      </c>
      <c r="W28">
        <f>IF(N(H28)&gt;0,H28,NA())</f>
        <v/>
      </c>
      <c r="X28">
        <f>IF(S28="",NA(),S28)</f>
        <v/>
      </c>
      <c r="Y28">
        <f>IF(N(F28)&gt;0,F28,"")</f>
        <v/>
      </c>
      <c r="Z28">
        <f>IF(B28=0,NA(),Statistics!$B$8)</f>
        <v/>
      </c>
      <c r="AA28">
        <f>IF(B28=0,NA(),Statistics!$B$8+2*Statistics!$E$8)</f>
        <v/>
      </c>
      <c r="AB28">
        <f>IF(B28=0,NA(),MAX(0,Statistics!$B$8-2*Statistics!$E$8))</f>
        <v/>
      </c>
      <c r="AC28">
        <f>IF(B28=0,"",IFERROR(M28/F28,""))</f>
        <v/>
      </c>
    </row>
    <row r="29">
      <c r="A29" t="n">
        <v>9</v>
      </c>
      <c r="B29">
        <f>IF(CHOOSE($B$4,A29&lt;=DAY(EOMONTH(DATE($B$2,$B$5,1),0)),$B$15+7*(A29-1)&lt;$B$11,A29&lt;=12,A29&lt;=4,A29&lt;=$B$13),1,0)</f>
        <v/>
      </c>
      <c r="C29">
        <f>IF(B29=0,"",CHOOSE($B$4,DATE($B$2,$B$5,A29),MAX($B$10,$B$15+7*(A29-1)),DATE($B$2,A29,1),DATE($B$2,3*A29-2,1),DATE($B$2-$B$13+A29,1,1)))</f>
        <v/>
      </c>
      <c r="D29">
        <f>IF(B29=0,"",MAX(C29,MIN($B$16+1,CHOOSE($B$4,C29+1,MIN($B$11,$B$15+7*A29),EDATE(C29,1),EDATE(C29,3),DATE(YEAR(C29)+1,1,1)))))</f>
        <v/>
      </c>
      <c r="E29">
        <f>IF(B29=0,"",CHOOSE($B$4,DAY(C29)&amp;"",Lang!$B$70&amp;WEEKNUM(C29,21),INDEX(Lang!$B$58:$B$69,MONTH(C29)),Lang!$B$71&amp;A29,YEAR(C29)&amp;""))</f>
        <v/>
      </c>
      <c r="F29">
        <f>IF(B29=0,"",SUMIFS(dOrders,dDate,"&gt;="&amp;C29,dDate,"&lt;"&amp;D29,dDept,$B$7))</f>
        <v/>
      </c>
      <c r="G29">
        <f>IF(B29=0,"",SUMIFS(dOrders,dDate,"&gt;="&amp;EDATE(C29,12*$B$14),dDate,"&lt;"&amp;EDATE(D29,12*$B$14),dDept,$B$7))</f>
        <v/>
      </c>
      <c r="H29">
        <f>IF(B29=0,"",SUMIFS(dTarget,dDate,"&gt;="&amp;C29,dDate,"&lt;"&amp;D29,dDept,$B$7))</f>
        <v/>
      </c>
      <c r="I29">
        <f>IF(B29=0,"",SUMIFS(dOnTime,dDate,"&gt;="&amp;C29,dDate,"&lt;"&amp;D29,dDept,$B$7))</f>
        <v/>
      </c>
      <c r="J29">
        <f>IF(B29=0,"",SUMIFS(dLines,dDate,"&gt;="&amp;C29,dDate,"&lt;"&amp;D29,dDept,$B$7))</f>
        <v/>
      </c>
      <c r="K29">
        <f>IF(B29=0,"",SUMIFS(dCorrect,dDate,"&gt;="&amp;C29,dDate,"&lt;"&amp;D29,dDept,$B$7))</f>
        <v/>
      </c>
      <c r="L29">
        <f>IF(B29=0,"",SUMIFS(dHours,dDate,"&gt;="&amp;C29,dDate,"&lt;"&amp;D29,dDept,$B$7))</f>
        <v/>
      </c>
      <c r="M29">
        <f>IF(B29=0,"",SUMIFS(dCost,dDate,"&gt;="&amp;C29,dDate,"&lt;"&amp;D29,dDept,$B$7))</f>
        <v/>
      </c>
      <c r="N29">
        <f>IF(B29=0,"",SUMIFS(dInc,dDate,"&gt;="&amp;C29,dDate,"&lt;"&amp;D29,dDept,$B$7))</f>
        <v/>
      </c>
      <c r="P29">
        <f>IF(B29=0,"",IFERROR(I29/F29,""))</f>
        <v/>
      </c>
      <c r="Q29">
        <f>IF(B29=0,"",IFERROR(K29/J29,""))</f>
        <v/>
      </c>
      <c r="R29">
        <f>IF(B29=0,"",IFERROR(F29/L29,""))</f>
        <v/>
      </c>
      <c r="S29">
        <f>IF(B29=0,"",IF(AND(N(H29)&gt;0,N(F29)&gt;0),F29/H29-1,""))</f>
        <v/>
      </c>
      <c r="T29">
        <f>IF(B29=0,"",IF(AND(N(G29)&gt;0,N(F29)&gt;0),F29/G29-1,""))</f>
        <v/>
      </c>
      <c r="U29">
        <f>IF(N(F29)&gt;0,F29,NA())</f>
        <v/>
      </c>
      <c r="V29">
        <f>IF(N(G29)&gt;0,G29,NA())</f>
        <v/>
      </c>
      <c r="W29">
        <f>IF(N(H29)&gt;0,H29,NA())</f>
        <v/>
      </c>
      <c r="X29">
        <f>IF(S29="",NA(),S29)</f>
        <v/>
      </c>
      <c r="Y29">
        <f>IF(N(F29)&gt;0,F29,"")</f>
        <v/>
      </c>
      <c r="Z29">
        <f>IF(B29=0,NA(),Statistics!$B$8)</f>
        <v/>
      </c>
      <c r="AA29">
        <f>IF(B29=0,NA(),Statistics!$B$8+2*Statistics!$E$8)</f>
        <v/>
      </c>
      <c r="AB29">
        <f>IF(B29=0,NA(),MAX(0,Statistics!$B$8-2*Statistics!$E$8))</f>
        <v/>
      </c>
      <c r="AC29">
        <f>IF(B29=0,"",IFERROR(M29/F29,""))</f>
        <v/>
      </c>
    </row>
    <row r="30">
      <c r="A30" t="n">
        <v>10</v>
      </c>
      <c r="B30">
        <f>IF(CHOOSE($B$4,A30&lt;=DAY(EOMONTH(DATE($B$2,$B$5,1),0)),$B$15+7*(A30-1)&lt;$B$11,A30&lt;=12,A30&lt;=4,A30&lt;=$B$13),1,0)</f>
        <v/>
      </c>
      <c r="C30">
        <f>IF(B30=0,"",CHOOSE($B$4,DATE($B$2,$B$5,A30),MAX($B$10,$B$15+7*(A30-1)),DATE($B$2,A30,1),DATE($B$2,3*A30-2,1),DATE($B$2-$B$13+A30,1,1)))</f>
        <v/>
      </c>
      <c r="D30">
        <f>IF(B30=0,"",MAX(C30,MIN($B$16+1,CHOOSE($B$4,C30+1,MIN($B$11,$B$15+7*A30),EDATE(C30,1),EDATE(C30,3),DATE(YEAR(C30)+1,1,1)))))</f>
        <v/>
      </c>
      <c r="E30">
        <f>IF(B30=0,"",CHOOSE($B$4,DAY(C30)&amp;"",Lang!$B$70&amp;WEEKNUM(C30,21),INDEX(Lang!$B$58:$B$69,MONTH(C30)),Lang!$B$71&amp;A30,YEAR(C30)&amp;""))</f>
        <v/>
      </c>
      <c r="F30">
        <f>IF(B30=0,"",SUMIFS(dOrders,dDate,"&gt;="&amp;C30,dDate,"&lt;"&amp;D30,dDept,$B$7))</f>
        <v/>
      </c>
      <c r="G30">
        <f>IF(B30=0,"",SUMIFS(dOrders,dDate,"&gt;="&amp;EDATE(C30,12*$B$14),dDate,"&lt;"&amp;EDATE(D30,12*$B$14),dDept,$B$7))</f>
        <v/>
      </c>
      <c r="H30">
        <f>IF(B30=0,"",SUMIFS(dTarget,dDate,"&gt;="&amp;C30,dDate,"&lt;"&amp;D30,dDept,$B$7))</f>
        <v/>
      </c>
      <c r="I30">
        <f>IF(B30=0,"",SUMIFS(dOnTime,dDate,"&gt;="&amp;C30,dDate,"&lt;"&amp;D30,dDept,$B$7))</f>
        <v/>
      </c>
      <c r="J30">
        <f>IF(B30=0,"",SUMIFS(dLines,dDate,"&gt;="&amp;C30,dDate,"&lt;"&amp;D30,dDept,$B$7))</f>
        <v/>
      </c>
      <c r="K30">
        <f>IF(B30=0,"",SUMIFS(dCorrect,dDate,"&gt;="&amp;C30,dDate,"&lt;"&amp;D30,dDept,$B$7))</f>
        <v/>
      </c>
      <c r="L30">
        <f>IF(B30=0,"",SUMIFS(dHours,dDate,"&gt;="&amp;C30,dDate,"&lt;"&amp;D30,dDept,$B$7))</f>
        <v/>
      </c>
      <c r="M30">
        <f>IF(B30=0,"",SUMIFS(dCost,dDate,"&gt;="&amp;C30,dDate,"&lt;"&amp;D30,dDept,$B$7))</f>
        <v/>
      </c>
      <c r="N30">
        <f>IF(B30=0,"",SUMIFS(dInc,dDate,"&gt;="&amp;C30,dDate,"&lt;"&amp;D30,dDept,$B$7))</f>
        <v/>
      </c>
      <c r="P30">
        <f>IF(B30=0,"",IFERROR(I30/F30,""))</f>
        <v/>
      </c>
      <c r="Q30">
        <f>IF(B30=0,"",IFERROR(K30/J30,""))</f>
        <v/>
      </c>
      <c r="R30">
        <f>IF(B30=0,"",IFERROR(F30/L30,""))</f>
        <v/>
      </c>
      <c r="S30">
        <f>IF(B30=0,"",IF(AND(N(H30)&gt;0,N(F30)&gt;0),F30/H30-1,""))</f>
        <v/>
      </c>
      <c r="T30">
        <f>IF(B30=0,"",IF(AND(N(G30)&gt;0,N(F30)&gt;0),F30/G30-1,""))</f>
        <v/>
      </c>
      <c r="U30">
        <f>IF(N(F30)&gt;0,F30,NA())</f>
        <v/>
      </c>
      <c r="V30">
        <f>IF(N(G30)&gt;0,G30,NA())</f>
        <v/>
      </c>
      <c r="W30">
        <f>IF(N(H30)&gt;0,H30,NA())</f>
        <v/>
      </c>
      <c r="X30">
        <f>IF(S30="",NA(),S30)</f>
        <v/>
      </c>
      <c r="Y30">
        <f>IF(N(F30)&gt;0,F30,"")</f>
        <v/>
      </c>
      <c r="Z30">
        <f>IF(B30=0,NA(),Statistics!$B$8)</f>
        <v/>
      </c>
      <c r="AA30">
        <f>IF(B30=0,NA(),Statistics!$B$8+2*Statistics!$E$8)</f>
        <v/>
      </c>
      <c r="AB30">
        <f>IF(B30=0,NA(),MAX(0,Statistics!$B$8-2*Statistics!$E$8))</f>
        <v/>
      </c>
      <c r="AC30">
        <f>IF(B30=0,"",IFERROR(M30/F30,""))</f>
        <v/>
      </c>
    </row>
    <row r="31">
      <c r="A31" t="n">
        <v>11</v>
      </c>
      <c r="B31">
        <f>IF(CHOOSE($B$4,A31&lt;=DAY(EOMONTH(DATE($B$2,$B$5,1),0)),$B$15+7*(A31-1)&lt;$B$11,A31&lt;=12,A31&lt;=4,A31&lt;=$B$13),1,0)</f>
        <v/>
      </c>
      <c r="C31">
        <f>IF(B31=0,"",CHOOSE($B$4,DATE($B$2,$B$5,A31),MAX($B$10,$B$15+7*(A31-1)),DATE($B$2,A31,1),DATE($B$2,3*A31-2,1),DATE($B$2-$B$13+A31,1,1)))</f>
        <v/>
      </c>
      <c r="D31">
        <f>IF(B31=0,"",MAX(C31,MIN($B$16+1,CHOOSE($B$4,C31+1,MIN($B$11,$B$15+7*A31),EDATE(C31,1),EDATE(C31,3),DATE(YEAR(C31)+1,1,1)))))</f>
        <v/>
      </c>
      <c r="E31">
        <f>IF(B31=0,"",CHOOSE($B$4,DAY(C31)&amp;"",Lang!$B$70&amp;WEEKNUM(C31,21),INDEX(Lang!$B$58:$B$69,MONTH(C31)),Lang!$B$71&amp;A31,YEAR(C31)&amp;""))</f>
        <v/>
      </c>
      <c r="F31">
        <f>IF(B31=0,"",SUMIFS(dOrders,dDate,"&gt;="&amp;C31,dDate,"&lt;"&amp;D31,dDept,$B$7))</f>
        <v/>
      </c>
      <c r="G31">
        <f>IF(B31=0,"",SUMIFS(dOrders,dDate,"&gt;="&amp;EDATE(C31,12*$B$14),dDate,"&lt;"&amp;EDATE(D31,12*$B$14),dDept,$B$7))</f>
        <v/>
      </c>
      <c r="H31">
        <f>IF(B31=0,"",SUMIFS(dTarget,dDate,"&gt;="&amp;C31,dDate,"&lt;"&amp;D31,dDept,$B$7))</f>
        <v/>
      </c>
      <c r="I31">
        <f>IF(B31=0,"",SUMIFS(dOnTime,dDate,"&gt;="&amp;C31,dDate,"&lt;"&amp;D31,dDept,$B$7))</f>
        <v/>
      </c>
      <c r="J31">
        <f>IF(B31=0,"",SUMIFS(dLines,dDate,"&gt;="&amp;C31,dDate,"&lt;"&amp;D31,dDept,$B$7))</f>
        <v/>
      </c>
      <c r="K31">
        <f>IF(B31=0,"",SUMIFS(dCorrect,dDate,"&gt;="&amp;C31,dDate,"&lt;"&amp;D31,dDept,$B$7))</f>
        <v/>
      </c>
      <c r="L31">
        <f>IF(B31=0,"",SUMIFS(dHours,dDate,"&gt;="&amp;C31,dDate,"&lt;"&amp;D31,dDept,$B$7))</f>
        <v/>
      </c>
      <c r="M31">
        <f>IF(B31=0,"",SUMIFS(dCost,dDate,"&gt;="&amp;C31,dDate,"&lt;"&amp;D31,dDept,$B$7))</f>
        <v/>
      </c>
      <c r="N31">
        <f>IF(B31=0,"",SUMIFS(dInc,dDate,"&gt;="&amp;C31,dDate,"&lt;"&amp;D31,dDept,$B$7))</f>
        <v/>
      </c>
      <c r="P31">
        <f>IF(B31=0,"",IFERROR(I31/F31,""))</f>
        <v/>
      </c>
      <c r="Q31">
        <f>IF(B31=0,"",IFERROR(K31/J31,""))</f>
        <v/>
      </c>
      <c r="R31">
        <f>IF(B31=0,"",IFERROR(F31/L31,""))</f>
        <v/>
      </c>
      <c r="S31">
        <f>IF(B31=0,"",IF(AND(N(H31)&gt;0,N(F31)&gt;0),F31/H31-1,""))</f>
        <v/>
      </c>
      <c r="T31">
        <f>IF(B31=0,"",IF(AND(N(G31)&gt;0,N(F31)&gt;0),F31/G31-1,""))</f>
        <v/>
      </c>
      <c r="U31">
        <f>IF(N(F31)&gt;0,F31,NA())</f>
        <v/>
      </c>
      <c r="V31">
        <f>IF(N(G31)&gt;0,G31,NA())</f>
        <v/>
      </c>
      <c r="W31">
        <f>IF(N(H31)&gt;0,H31,NA())</f>
        <v/>
      </c>
      <c r="X31">
        <f>IF(S31="",NA(),S31)</f>
        <v/>
      </c>
      <c r="Y31">
        <f>IF(N(F31)&gt;0,F31,"")</f>
        <v/>
      </c>
      <c r="Z31">
        <f>IF(B31=0,NA(),Statistics!$B$8)</f>
        <v/>
      </c>
      <c r="AA31">
        <f>IF(B31=0,NA(),Statistics!$B$8+2*Statistics!$E$8)</f>
        <v/>
      </c>
      <c r="AB31">
        <f>IF(B31=0,NA(),MAX(0,Statistics!$B$8-2*Statistics!$E$8))</f>
        <v/>
      </c>
      <c r="AC31">
        <f>IF(B31=0,"",IFERROR(M31/F31,""))</f>
        <v/>
      </c>
    </row>
    <row r="32">
      <c r="A32" t="n">
        <v>12</v>
      </c>
      <c r="B32">
        <f>IF(CHOOSE($B$4,A32&lt;=DAY(EOMONTH(DATE($B$2,$B$5,1),0)),$B$15+7*(A32-1)&lt;$B$11,A32&lt;=12,A32&lt;=4,A32&lt;=$B$13),1,0)</f>
        <v/>
      </c>
      <c r="C32">
        <f>IF(B32=0,"",CHOOSE($B$4,DATE($B$2,$B$5,A32),MAX($B$10,$B$15+7*(A32-1)),DATE($B$2,A32,1),DATE($B$2,3*A32-2,1),DATE($B$2-$B$13+A32,1,1)))</f>
        <v/>
      </c>
      <c r="D32">
        <f>IF(B32=0,"",MAX(C32,MIN($B$16+1,CHOOSE($B$4,C32+1,MIN($B$11,$B$15+7*A32),EDATE(C32,1),EDATE(C32,3),DATE(YEAR(C32)+1,1,1)))))</f>
        <v/>
      </c>
      <c r="E32">
        <f>IF(B32=0,"",CHOOSE($B$4,DAY(C32)&amp;"",Lang!$B$70&amp;WEEKNUM(C32,21),INDEX(Lang!$B$58:$B$69,MONTH(C32)),Lang!$B$71&amp;A32,YEAR(C32)&amp;""))</f>
        <v/>
      </c>
      <c r="F32">
        <f>IF(B32=0,"",SUMIFS(dOrders,dDate,"&gt;="&amp;C32,dDate,"&lt;"&amp;D32,dDept,$B$7))</f>
        <v/>
      </c>
      <c r="G32">
        <f>IF(B32=0,"",SUMIFS(dOrders,dDate,"&gt;="&amp;EDATE(C32,12*$B$14),dDate,"&lt;"&amp;EDATE(D32,12*$B$14),dDept,$B$7))</f>
        <v/>
      </c>
      <c r="H32">
        <f>IF(B32=0,"",SUMIFS(dTarget,dDate,"&gt;="&amp;C32,dDate,"&lt;"&amp;D32,dDept,$B$7))</f>
        <v/>
      </c>
      <c r="I32">
        <f>IF(B32=0,"",SUMIFS(dOnTime,dDate,"&gt;="&amp;C32,dDate,"&lt;"&amp;D32,dDept,$B$7))</f>
        <v/>
      </c>
      <c r="J32">
        <f>IF(B32=0,"",SUMIFS(dLines,dDate,"&gt;="&amp;C32,dDate,"&lt;"&amp;D32,dDept,$B$7))</f>
        <v/>
      </c>
      <c r="K32">
        <f>IF(B32=0,"",SUMIFS(dCorrect,dDate,"&gt;="&amp;C32,dDate,"&lt;"&amp;D32,dDept,$B$7))</f>
        <v/>
      </c>
      <c r="L32">
        <f>IF(B32=0,"",SUMIFS(dHours,dDate,"&gt;="&amp;C32,dDate,"&lt;"&amp;D32,dDept,$B$7))</f>
        <v/>
      </c>
      <c r="M32">
        <f>IF(B32=0,"",SUMIFS(dCost,dDate,"&gt;="&amp;C32,dDate,"&lt;"&amp;D32,dDept,$B$7))</f>
        <v/>
      </c>
      <c r="N32">
        <f>IF(B32=0,"",SUMIFS(dInc,dDate,"&gt;="&amp;C32,dDate,"&lt;"&amp;D32,dDept,$B$7))</f>
        <v/>
      </c>
      <c r="P32">
        <f>IF(B32=0,"",IFERROR(I32/F32,""))</f>
        <v/>
      </c>
      <c r="Q32">
        <f>IF(B32=0,"",IFERROR(K32/J32,""))</f>
        <v/>
      </c>
      <c r="R32">
        <f>IF(B32=0,"",IFERROR(F32/L32,""))</f>
        <v/>
      </c>
      <c r="S32">
        <f>IF(B32=0,"",IF(AND(N(H32)&gt;0,N(F32)&gt;0),F32/H32-1,""))</f>
        <v/>
      </c>
      <c r="T32">
        <f>IF(B32=0,"",IF(AND(N(G32)&gt;0,N(F32)&gt;0),F32/G32-1,""))</f>
        <v/>
      </c>
      <c r="U32">
        <f>IF(N(F32)&gt;0,F32,NA())</f>
        <v/>
      </c>
      <c r="V32">
        <f>IF(N(G32)&gt;0,G32,NA())</f>
        <v/>
      </c>
      <c r="W32">
        <f>IF(N(H32)&gt;0,H32,NA())</f>
        <v/>
      </c>
      <c r="X32">
        <f>IF(S32="",NA(),S32)</f>
        <v/>
      </c>
      <c r="Y32">
        <f>IF(N(F32)&gt;0,F32,"")</f>
        <v/>
      </c>
      <c r="Z32">
        <f>IF(B32=0,NA(),Statistics!$B$8)</f>
        <v/>
      </c>
      <c r="AA32">
        <f>IF(B32=0,NA(),Statistics!$B$8+2*Statistics!$E$8)</f>
        <v/>
      </c>
      <c r="AB32">
        <f>IF(B32=0,NA(),MAX(0,Statistics!$B$8-2*Statistics!$E$8))</f>
        <v/>
      </c>
      <c r="AC32">
        <f>IF(B32=0,"",IFERROR(M32/F32,""))</f>
        <v/>
      </c>
    </row>
    <row r="33">
      <c r="A33" t="n">
        <v>13</v>
      </c>
      <c r="B33">
        <f>IF(CHOOSE($B$4,A33&lt;=DAY(EOMONTH(DATE($B$2,$B$5,1),0)),$B$15+7*(A33-1)&lt;$B$11,A33&lt;=12,A33&lt;=4,A33&lt;=$B$13),1,0)</f>
        <v/>
      </c>
      <c r="C33">
        <f>IF(B33=0,"",CHOOSE($B$4,DATE($B$2,$B$5,A33),MAX($B$10,$B$15+7*(A33-1)),DATE($B$2,A33,1),DATE($B$2,3*A33-2,1),DATE($B$2-$B$13+A33,1,1)))</f>
        <v/>
      </c>
      <c r="D33">
        <f>IF(B33=0,"",MAX(C33,MIN($B$16+1,CHOOSE($B$4,C33+1,MIN($B$11,$B$15+7*A33),EDATE(C33,1),EDATE(C33,3),DATE(YEAR(C33)+1,1,1)))))</f>
        <v/>
      </c>
      <c r="E33">
        <f>IF(B33=0,"",CHOOSE($B$4,DAY(C33)&amp;"",Lang!$B$70&amp;WEEKNUM(C33,21),INDEX(Lang!$B$58:$B$69,MONTH(C33)),Lang!$B$71&amp;A33,YEAR(C33)&amp;""))</f>
        <v/>
      </c>
      <c r="F33">
        <f>IF(B33=0,"",SUMIFS(dOrders,dDate,"&gt;="&amp;C33,dDate,"&lt;"&amp;D33,dDept,$B$7))</f>
        <v/>
      </c>
      <c r="G33">
        <f>IF(B33=0,"",SUMIFS(dOrders,dDate,"&gt;="&amp;EDATE(C33,12*$B$14),dDate,"&lt;"&amp;EDATE(D33,12*$B$14),dDept,$B$7))</f>
        <v/>
      </c>
      <c r="H33">
        <f>IF(B33=0,"",SUMIFS(dTarget,dDate,"&gt;="&amp;C33,dDate,"&lt;"&amp;D33,dDept,$B$7))</f>
        <v/>
      </c>
      <c r="I33">
        <f>IF(B33=0,"",SUMIFS(dOnTime,dDate,"&gt;="&amp;C33,dDate,"&lt;"&amp;D33,dDept,$B$7))</f>
        <v/>
      </c>
      <c r="J33">
        <f>IF(B33=0,"",SUMIFS(dLines,dDate,"&gt;="&amp;C33,dDate,"&lt;"&amp;D33,dDept,$B$7))</f>
        <v/>
      </c>
      <c r="K33">
        <f>IF(B33=0,"",SUMIFS(dCorrect,dDate,"&gt;="&amp;C33,dDate,"&lt;"&amp;D33,dDept,$B$7))</f>
        <v/>
      </c>
      <c r="L33">
        <f>IF(B33=0,"",SUMIFS(dHours,dDate,"&gt;="&amp;C33,dDate,"&lt;"&amp;D33,dDept,$B$7))</f>
        <v/>
      </c>
      <c r="M33">
        <f>IF(B33=0,"",SUMIFS(dCost,dDate,"&gt;="&amp;C33,dDate,"&lt;"&amp;D33,dDept,$B$7))</f>
        <v/>
      </c>
      <c r="N33">
        <f>IF(B33=0,"",SUMIFS(dInc,dDate,"&gt;="&amp;C33,dDate,"&lt;"&amp;D33,dDept,$B$7))</f>
        <v/>
      </c>
      <c r="P33">
        <f>IF(B33=0,"",IFERROR(I33/F33,""))</f>
        <v/>
      </c>
      <c r="Q33">
        <f>IF(B33=0,"",IFERROR(K33/J33,""))</f>
        <v/>
      </c>
      <c r="R33">
        <f>IF(B33=0,"",IFERROR(F33/L33,""))</f>
        <v/>
      </c>
      <c r="S33">
        <f>IF(B33=0,"",IF(AND(N(H33)&gt;0,N(F33)&gt;0),F33/H33-1,""))</f>
        <v/>
      </c>
      <c r="T33">
        <f>IF(B33=0,"",IF(AND(N(G33)&gt;0,N(F33)&gt;0),F33/G33-1,""))</f>
        <v/>
      </c>
      <c r="U33">
        <f>IF(N(F33)&gt;0,F33,NA())</f>
        <v/>
      </c>
      <c r="V33">
        <f>IF(N(G33)&gt;0,G33,NA())</f>
        <v/>
      </c>
      <c r="W33">
        <f>IF(N(H33)&gt;0,H33,NA())</f>
        <v/>
      </c>
      <c r="X33">
        <f>IF(S33="",NA(),S33)</f>
        <v/>
      </c>
      <c r="Y33">
        <f>IF(N(F33)&gt;0,F33,"")</f>
        <v/>
      </c>
      <c r="Z33">
        <f>IF(B33=0,NA(),Statistics!$B$8)</f>
        <v/>
      </c>
      <c r="AA33">
        <f>IF(B33=0,NA(),Statistics!$B$8+2*Statistics!$E$8)</f>
        <v/>
      </c>
      <c r="AB33">
        <f>IF(B33=0,NA(),MAX(0,Statistics!$B$8-2*Statistics!$E$8))</f>
        <v/>
      </c>
      <c r="AC33">
        <f>IF(B33=0,"",IFERROR(M33/F33,""))</f>
        <v/>
      </c>
    </row>
    <row r="34">
      <c r="A34" t="n">
        <v>14</v>
      </c>
      <c r="B34">
        <f>IF(CHOOSE($B$4,A34&lt;=DAY(EOMONTH(DATE($B$2,$B$5,1),0)),$B$15+7*(A34-1)&lt;$B$11,A34&lt;=12,A34&lt;=4,A34&lt;=$B$13),1,0)</f>
        <v/>
      </c>
      <c r="C34">
        <f>IF(B34=0,"",CHOOSE($B$4,DATE($B$2,$B$5,A34),MAX($B$10,$B$15+7*(A34-1)),DATE($B$2,A34,1),DATE($B$2,3*A34-2,1),DATE($B$2-$B$13+A34,1,1)))</f>
        <v/>
      </c>
      <c r="D34">
        <f>IF(B34=0,"",MAX(C34,MIN($B$16+1,CHOOSE($B$4,C34+1,MIN($B$11,$B$15+7*A34),EDATE(C34,1),EDATE(C34,3),DATE(YEAR(C34)+1,1,1)))))</f>
        <v/>
      </c>
      <c r="E34">
        <f>IF(B34=0,"",CHOOSE($B$4,DAY(C34)&amp;"",Lang!$B$70&amp;WEEKNUM(C34,21),INDEX(Lang!$B$58:$B$69,MONTH(C34)),Lang!$B$71&amp;A34,YEAR(C34)&amp;""))</f>
        <v/>
      </c>
      <c r="F34">
        <f>IF(B34=0,"",SUMIFS(dOrders,dDate,"&gt;="&amp;C34,dDate,"&lt;"&amp;D34,dDept,$B$7))</f>
        <v/>
      </c>
      <c r="G34">
        <f>IF(B34=0,"",SUMIFS(dOrders,dDate,"&gt;="&amp;EDATE(C34,12*$B$14),dDate,"&lt;"&amp;EDATE(D34,12*$B$14),dDept,$B$7))</f>
        <v/>
      </c>
      <c r="H34">
        <f>IF(B34=0,"",SUMIFS(dTarget,dDate,"&gt;="&amp;C34,dDate,"&lt;"&amp;D34,dDept,$B$7))</f>
        <v/>
      </c>
      <c r="I34">
        <f>IF(B34=0,"",SUMIFS(dOnTime,dDate,"&gt;="&amp;C34,dDate,"&lt;"&amp;D34,dDept,$B$7))</f>
        <v/>
      </c>
      <c r="J34">
        <f>IF(B34=0,"",SUMIFS(dLines,dDate,"&gt;="&amp;C34,dDate,"&lt;"&amp;D34,dDept,$B$7))</f>
        <v/>
      </c>
      <c r="K34">
        <f>IF(B34=0,"",SUMIFS(dCorrect,dDate,"&gt;="&amp;C34,dDate,"&lt;"&amp;D34,dDept,$B$7))</f>
        <v/>
      </c>
      <c r="L34">
        <f>IF(B34=0,"",SUMIFS(dHours,dDate,"&gt;="&amp;C34,dDate,"&lt;"&amp;D34,dDept,$B$7))</f>
        <v/>
      </c>
      <c r="M34">
        <f>IF(B34=0,"",SUMIFS(dCost,dDate,"&gt;="&amp;C34,dDate,"&lt;"&amp;D34,dDept,$B$7))</f>
        <v/>
      </c>
      <c r="N34">
        <f>IF(B34=0,"",SUMIFS(dInc,dDate,"&gt;="&amp;C34,dDate,"&lt;"&amp;D34,dDept,$B$7))</f>
        <v/>
      </c>
      <c r="P34">
        <f>IF(B34=0,"",IFERROR(I34/F34,""))</f>
        <v/>
      </c>
      <c r="Q34">
        <f>IF(B34=0,"",IFERROR(K34/J34,""))</f>
        <v/>
      </c>
      <c r="R34">
        <f>IF(B34=0,"",IFERROR(F34/L34,""))</f>
        <v/>
      </c>
      <c r="S34">
        <f>IF(B34=0,"",IF(AND(N(H34)&gt;0,N(F34)&gt;0),F34/H34-1,""))</f>
        <v/>
      </c>
      <c r="T34">
        <f>IF(B34=0,"",IF(AND(N(G34)&gt;0,N(F34)&gt;0),F34/G34-1,""))</f>
        <v/>
      </c>
      <c r="U34">
        <f>IF(N(F34)&gt;0,F34,NA())</f>
        <v/>
      </c>
      <c r="V34">
        <f>IF(N(G34)&gt;0,G34,NA())</f>
        <v/>
      </c>
      <c r="W34">
        <f>IF(N(H34)&gt;0,H34,NA())</f>
        <v/>
      </c>
      <c r="X34">
        <f>IF(S34="",NA(),S34)</f>
        <v/>
      </c>
      <c r="Y34">
        <f>IF(N(F34)&gt;0,F34,"")</f>
        <v/>
      </c>
      <c r="Z34">
        <f>IF(B34=0,NA(),Statistics!$B$8)</f>
        <v/>
      </c>
      <c r="AA34">
        <f>IF(B34=0,NA(),Statistics!$B$8+2*Statistics!$E$8)</f>
        <v/>
      </c>
      <c r="AB34">
        <f>IF(B34=0,NA(),MAX(0,Statistics!$B$8-2*Statistics!$E$8))</f>
        <v/>
      </c>
      <c r="AC34">
        <f>IF(B34=0,"",IFERROR(M34/F34,""))</f>
        <v/>
      </c>
    </row>
    <row r="35">
      <c r="A35" t="n">
        <v>15</v>
      </c>
      <c r="B35">
        <f>IF(CHOOSE($B$4,A35&lt;=DAY(EOMONTH(DATE($B$2,$B$5,1),0)),$B$15+7*(A35-1)&lt;$B$11,A35&lt;=12,A35&lt;=4,A35&lt;=$B$13),1,0)</f>
        <v/>
      </c>
      <c r="C35">
        <f>IF(B35=0,"",CHOOSE($B$4,DATE($B$2,$B$5,A35),MAX($B$10,$B$15+7*(A35-1)),DATE($B$2,A35,1),DATE($B$2,3*A35-2,1),DATE($B$2-$B$13+A35,1,1)))</f>
        <v/>
      </c>
      <c r="D35">
        <f>IF(B35=0,"",MAX(C35,MIN($B$16+1,CHOOSE($B$4,C35+1,MIN($B$11,$B$15+7*A35),EDATE(C35,1),EDATE(C35,3),DATE(YEAR(C35)+1,1,1)))))</f>
        <v/>
      </c>
      <c r="E35">
        <f>IF(B35=0,"",CHOOSE($B$4,DAY(C35)&amp;"",Lang!$B$70&amp;WEEKNUM(C35,21),INDEX(Lang!$B$58:$B$69,MONTH(C35)),Lang!$B$71&amp;A35,YEAR(C35)&amp;""))</f>
        <v/>
      </c>
      <c r="F35">
        <f>IF(B35=0,"",SUMIFS(dOrders,dDate,"&gt;="&amp;C35,dDate,"&lt;"&amp;D35,dDept,$B$7))</f>
        <v/>
      </c>
      <c r="G35">
        <f>IF(B35=0,"",SUMIFS(dOrders,dDate,"&gt;="&amp;EDATE(C35,12*$B$14),dDate,"&lt;"&amp;EDATE(D35,12*$B$14),dDept,$B$7))</f>
        <v/>
      </c>
      <c r="H35">
        <f>IF(B35=0,"",SUMIFS(dTarget,dDate,"&gt;="&amp;C35,dDate,"&lt;"&amp;D35,dDept,$B$7))</f>
        <v/>
      </c>
      <c r="I35">
        <f>IF(B35=0,"",SUMIFS(dOnTime,dDate,"&gt;="&amp;C35,dDate,"&lt;"&amp;D35,dDept,$B$7))</f>
        <v/>
      </c>
      <c r="J35">
        <f>IF(B35=0,"",SUMIFS(dLines,dDate,"&gt;="&amp;C35,dDate,"&lt;"&amp;D35,dDept,$B$7))</f>
        <v/>
      </c>
      <c r="K35">
        <f>IF(B35=0,"",SUMIFS(dCorrect,dDate,"&gt;="&amp;C35,dDate,"&lt;"&amp;D35,dDept,$B$7))</f>
        <v/>
      </c>
      <c r="L35">
        <f>IF(B35=0,"",SUMIFS(dHours,dDate,"&gt;="&amp;C35,dDate,"&lt;"&amp;D35,dDept,$B$7))</f>
        <v/>
      </c>
      <c r="M35">
        <f>IF(B35=0,"",SUMIFS(dCost,dDate,"&gt;="&amp;C35,dDate,"&lt;"&amp;D35,dDept,$B$7))</f>
        <v/>
      </c>
      <c r="N35">
        <f>IF(B35=0,"",SUMIFS(dInc,dDate,"&gt;="&amp;C35,dDate,"&lt;"&amp;D35,dDept,$B$7))</f>
        <v/>
      </c>
      <c r="P35">
        <f>IF(B35=0,"",IFERROR(I35/F35,""))</f>
        <v/>
      </c>
      <c r="Q35">
        <f>IF(B35=0,"",IFERROR(K35/J35,""))</f>
        <v/>
      </c>
      <c r="R35">
        <f>IF(B35=0,"",IFERROR(F35/L35,""))</f>
        <v/>
      </c>
      <c r="S35">
        <f>IF(B35=0,"",IF(AND(N(H35)&gt;0,N(F35)&gt;0),F35/H35-1,""))</f>
        <v/>
      </c>
      <c r="T35">
        <f>IF(B35=0,"",IF(AND(N(G35)&gt;0,N(F35)&gt;0),F35/G35-1,""))</f>
        <v/>
      </c>
      <c r="U35">
        <f>IF(N(F35)&gt;0,F35,NA())</f>
        <v/>
      </c>
      <c r="V35">
        <f>IF(N(G35)&gt;0,G35,NA())</f>
        <v/>
      </c>
      <c r="W35">
        <f>IF(N(H35)&gt;0,H35,NA())</f>
        <v/>
      </c>
      <c r="X35">
        <f>IF(S35="",NA(),S35)</f>
        <v/>
      </c>
      <c r="Y35">
        <f>IF(N(F35)&gt;0,F35,"")</f>
        <v/>
      </c>
      <c r="Z35">
        <f>IF(B35=0,NA(),Statistics!$B$8)</f>
        <v/>
      </c>
      <c r="AA35">
        <f>IF(B35=0,NA(),Statistics!$B$8+2*Statistics!$E$8)</f>
        <v/>
      </c>
      <c r="AB35">
        <f>IF(B35=0,NA(),MAX(0,Statistics!$B$8-2*Statistics!$E$8))</f>
        <v/>
      </c>
      <c r="AC35">
        <f>IF(B35=0,"",IFERROR(M35/F35,""))</f>
        <v/>
      </c>
    </row>
    <row r="36">
      <c r="A36" t="n">
        <v>16</v>
      </c>
      <c r="B36">
        <f>IF(CHOOSE($B$4,A36&lt;=DAY(EOMONTH(DATE($B$2,$B$5,1),0)),$B$15+7*(A36-1)&lt;$B$11,A36&lt;=12,A36&lt;=4,A36&lt;=$B$13),1,0)</f>
        <v/>
      </c>
      <c r="C36">
        <f>IF(B36=0,"",CHOOSE($B$4,DATE($B$2,$B$5,A36),MAX($B$10,$B$15+7*(A36-1)),DATE($B$2,A36,1),DATE($B$2,3*A36-2,1),DATE($B$2-$B$13+A36,1,1)))</f>
        <v/>
      </c>
      <c r="D36">
        <f>IF(B36=0,"",MAX(C36,MIN($B$16+1,CHOOSE($B$4,C36+1,MIN($B$11,$B$15+7*A36),EDATE(C36,1),EDATE(C36,3),DATE(YEAR(C36)+1,1,1)))))</f>
        <v/>
      </c>
      <c r="E36">
        <f>IF(B36=0,"",CHOOSE($B$4,DAY(C36)&amp;"",Lang!$B$70&amp;WEEKNUM(C36,21),INDEX(Lang!$B$58:$B$69,MONTH(C36)),Lang!$B$71&amp;A36,YEAR(C36)&amp;""))</f>
        <v/>
      </c>
      <c r="F36">
        <f>IF(B36=0,"",SUMIFS(dOrders,dDate,"&gt;="&amp;C36,dDate,"&lt;"&amp;D36,dDept,$B$7))</f>
        <v/>
      </c>
      <c r="G36">
        <f>IF(B36=0,"",SUMIFS(dOrders,dDate,"&gt;="&amp;EDATE(C36,12*$B$14),dDate,"&lt;"&amp;EDATE(D36,12*$B$14),dDept,$B$7))</f>
        <v/>
      </c>
      <c r="H36">
        <f>IF(B36=0,"",SUMIFS(dTarget,dDate,"&gt;="&amp;C36,dDate,"&lt;"&amp;D36,dDept,$B$7))</f>
        <v/>
      </c>
      <c r="I36">
        <f>IF(B36=0,"",SUMIFS(dOnTime,dDate,"&gt;="&amp;C36,dDate,"&lt;"&amp;D36,dDept,$B$7))</f>
        <v/>
      </c>
      <c r="J36">
        <f>IF(B36=0,"",SUMIFS(dLines,dDate,"&gt;="&amp;C36,dDate,"&lt;"&amp;D36,dDept,$B$7))</f>
        <v/>
      </c>
      <c r="K36">
        <f>IF(B36=0,"",SUMIFS(dCorrect,dDate,"&gt;="&amp;C36,dDate,"&lt;"&amp;D36,dDept,$B$7))</f>
        <v/>
      </c>
      <c r="L36">
        <f>IF(B36=0,"",SUMIFS(dHours,dDate,"&gt;="&amp;C36,dDate,"&lt;"&amp;D36,dDept,$B$7))</f>
        <v/>
      </c>
      <c r="M36">
        <f>IF(B36=0,"",SUMIFS(dCost,dDate,"&gt;="&amp;C36,dDate,"&lt;"&amp;D36,dDept,$B$7))</f>
        <v/>
      </c>
      <c r="N36">
        <f>IF(B36=0,"",SUMIFS(dInc,dDate,"&gt;="&amp;C36,dDate,"&lt;"&amp;D36,dDept,$B$7))</f>
        <v/>
      </c>
      <c r="P36">
        <f>IF(B36=0,"",IFERROR(I36/F36,""))</f>
        <v/>
      </c>
      <c r="Q36">
        <f>IF(B36=0,"",IFERROR(K36/J36,""))</f>
        <v/>
      </c>
      <c r="R36">
        <f>IF(B36=0,"",IFERROR(F36/L36,""))</f>
        <v/>
      </c>
      <c r="S36">
        <f>IF(B36=0,"",IF(AND(N(H36)&gt;0,N(F36)&gt;0),F36/H36-1,""))</f>
        <v/>
      </c>
      <c r="T36">
        <f>IF(B36=0,"",IF(AND(N(G36)&gt;0,N(F36)&gt;0),F36/G36-1,""))</f>
        <v/>
      </c>
      <c r="U36">
        <f>IF(N(F36)&gt;0,F36,NA())</f>
        <v/>
      </c>
      <c r="V36">
        <f>IF(N(G36)&gt;0,G36,NA())</f>
        <v/>
      </c>
      <c r="W36">
        <f>IF(N(H36)&gt;0,H36,NA())</f>
        <v/>
      </c>
      <c r="X36">
        <f>IF(S36="",NA(),S36)</f>
        <v/>
      </c>
      <c r="Y36">
        <f>IF(N(F36)&gt;0,F36,"")</f>
        <v/>
      </c>
      <c r="Z36">
        <f>IF(B36=0,NA(),Statistics!$B$8)</f>
        <v/>
      </c>
      <c r="AA36">
        <f>IF(B36=0,NA(),Statistics!$B$8+2*Statistics!$E$8)</f>
        <v/>
      </c>
      <c r="AB36">
        <f>IF(B36=0,NA(),MAX(0,Statistics!$B$8-2*Statistics!$E$8))</f>
        <v/>
      </c>
      <c r="AC36">
        <f>IF(B36=0,"",IFERROR(M36/F36,""))</f>
        <v/>
      </c>
    </row>
    <row r="37">
      <c r="A37" t="n">
        <v>17</v>
      </c>
      <c r="B37">
        <f>IF(CHOOSE($B$4,A37&lt;=DAY(EOMONTH(DATE($B$2,$B$5,1),0)),$B$15+7*(A37-1)&lt;$B$11,A37&lt;=12,A37&lt;=4,A37&lt;=$B$13),1,0)</f>
        <v/>
      </c>
      <c r="C37">
        <f>IF(B37=0,"",CHOOSE($B$4,DATE($B$2,$B$5,A37),MAX($B$10,$B$15+7*(A37-1)),DATE($B$2,A37,1),DATE($B$2,3*A37-2,1),DATE($B$2-$B$13+A37,1,1)))</f>
        <v/>
      </c>
      <c r="D37">
        <f>IF(B37=0,"",MAX(C37,MIN($B$16+1,CHOOSE($B$4,C37+1,MIN($B$11,$B$15+7*A37),EDATE(C37,1),EDATE(C37,3),DATE(YEAR(C37)+1,1,1)))))</f>
        <v/>
      </c>
      <c r="E37">
        <f>IF(B37=0,"",CHOOSE($B$4,DAY(C37)&amp;"",Lang!$B$70&amp;WEEKNUM(C37,21),INDEX(Lang!$B$58:$B$69,MONTH(C37)),Lang!$B$71&amp;A37,YEAR(C37)&amp;""))</f>
        <v/>
      </c>
      <c r="F37">
        <f>IF(B37=0,"",SUMIFS(dOrders,dDate,"&gt;="&amp;C37,dDate,"&lt;"&amp;D37,dDept,$B$7))</f>
        <v/>
      </c>
      <c r="G37">
        <f>IF(B37=0,"",SUMIFS(dOrders,dDate,"&gt;="&amp;EDATE(C37,12*$B$14),dDate,"&lt;"&amp;EDATE(D37,12*$B$14),dDept,$B$7))</f>
        <v/>
      </c>
      <c r="H37">
        <f>IF(B37=0,"",SUMIFS(dTarget,dDate,"&gt;="&amp;C37,dDate,"&lt;"&amp;D37,dDept,$B$7))</f>
        <v/>
      </c>
      <c r="I37">
        <f>IF(B37=0,"",SUMIFS(dOnTime,dDate,"&gt;="&amp;C37,dDate,"&lt;"&amp;D37,dDept,$B$7))</f>
        <v/>
      </c>
      <c r="J37">
        <f>IF(B37=0,"",SUMIFS(dLines,dDate,"&gt;="&amp;C37,dDate,"&lt;"&amp;D37,dDept,$B$7))</f>
        <v/>
      </c>
      <c r="K37">
        <f>IF(B37=0,"",SUMIFS(dCorrect,dDate,"&gt;="&amp;C37,dDate,"&lt;"&amp;D37,dDept,$B$7))</f>
        <v/>
      </c>
      <c r="L37">
        <f>IF(B37=0,"",SUMIFS(dHours,dDate,"&gt;="&amp;C37,dDate,"&lt;"&amp;D37,dDept,$B$7))</f>
        <v/>
      </c>
      <c r="M37">
        <f>IF(B37=0,"",SUMIFS(dCost,dDate,"&gt;="&amp;C37,dDate,"&lt;"&amp;D37,dDept,$B$7))</f>
        <v/>
      </c>
      <c r="N37">
        <f>IF(B37=0,"",SUMIFS(dInc,dDate,"&gt;="&amp;C37,dDate,"&lt;"&amp;D37,dDept,$B$7))</f>
        <v/>
      </c>
      <c r="P37">
        <f>IF(B37=0,"",IFERROR(I37/F37,""))</f>
        <v/>
      </c>
      <c r="Q37">
        <f>IF(B37=0,"",IFERROR(K37/J37,""))</f>
        <v/>
      </c>
      <c r="R37">
        <f>IF(B37=0,"",IFERROR(F37/L37,""))</f>
        <v/>
      </c>
      <c r="S37">
        <f>IF(B37=0,"",IF(AND(N(H37)&gt;0,N(F37)&gt;0),F37/H37-1,""))</f>
        <v/>
      </c>
      <c r="T37">
        <f>IF(B37=0,"",IF(AND(N(G37)&gt;0,N(F37)&gt;0),F37/G37-1,""))</f>
        <v/>
      </c>
      <c r="U37">
        <f>IF(N(F37)&gt;0,F37,NA())</f>
        <v/>
      </c>
      <c r="V37">
        <f>IF(N(G37)&gt;0,G37,NA())</f>
        <v/>
      </c>
      <c r="W37">
        <f>IF(N(H37)&gt;0,H37,NA())</f>
        <v/>
      </c>
      <c r="X37">
        <f>IF(S37="",NA(),S37)</f>
        <v/>
      </c>
      <c r="Y37">
        <f>IF(N(F37)&gt;0,F37,"")</f>
        <v/>
      </c>
      <c r="Z37">
        <f>IF(B37=0,NA(),Statistics!$B$8)</f>
        <v/>
      </c>
      <c r="AA37">
        <f>IF(B37=0,NA(),Statistics!$B$8+2*Statistics!$E$8)</f>
        <v/>
      </c>
      <c r="AB37">
        <f>IF(B37=0,NA(),MAX(0,Statistics!$B$8-2*Statistics!$E$8))</f>
        <v/>
      </c>
      <c r="AC37">
        <f>IF(B37=0,"",IFERROR(M37/F37,""))</f>
        <v/>
      </c>
    </row>
    <row r="38">
      <c r="A38" t="n">
        <v>18</v>
      </c>
      <c r="B38">
        <f>IF(CHOOSE($B$4,A38&lt;=DAY(EOMONTH(DATE($B$2,$B$5,1),0)),$B$15+7*(A38-1)&lt;$B$11,A38&lt;=12,A38&lt;=4,A38&lt;=$B$13),1,0)</f>
        <v/>
      </c>
      <c r="C38">
        <f>IF(B38=0,"",CHOOSE($B$4,DATE($B$2,$B$5,A38),MAX($B$10,$B$15+7*(A38-1)),DATE($B$2,A38,1),DATE($B$2,3*A38-2,1),DATE($B$2-$B$13+A38,1,1)))</f>
        <v/>
      </c>
      <c r="D38">
        <f>IF(B38=0,"",MAX(C38,MIN($B$16+1,CHOOSE($B$4,C38+1,MIN($B$11,$B$15+7*A38),EDATE(C38,1),EDATE(C38,3),DATE(YEAR(C38)+1,1,1)))))</f>
        <v/>
      </c>
      <c r="E38">
        <f>IF(B38=0,"",CHOOSE($B$4,DAY(C38)&amp;"",Lang!$B$70&amp;WEEKNUM(C38,21),INDEX(Lang!$B$58:$B$69,MONTH(C38)),Lang!$B$71&amp;A38,YEAR(C38)&amp;""))</f>
        <v/>
      </c>
      <c r="F38">
        <f>IF(B38=0,"",SUMIFS(dOrders,dDate,"&gt;="&amp;C38,dDate,"&lt;"&amp;D38,dDept,$B$7))</f>
        <v/>
      </c>
      <c r="G38">
        <f>IF(B38=0,"",SUMIFS(dOrders,dDate,"&gt;="&amp;EDATE(C38,12*$B$14),dDate,"&lt;"&amp;EDATE(D38,12*$B$14),dDept,$B$7))</f>
        <v/>
      </c>
      <c r="H38">
        <f>IF(B38=0,"",SUMIFS(dTarget,dDate,"&gt;="&amp;C38,dDate,"&lt;"&amp;D38,dDept,$B$7))</f>
        <v/>
      </c>
      <c r="I38">
        <f>IF(B38=0,"",SUMIFS(dOnTime,dDate,"&gt;="&amp;C38,dDate,"&lt;"&amp;D38,dDept,$B$7))</f>
        <v/>
      </c>
      <c r="J38">
        <f>IF(B38=0,"",SUMIFS(dLines,dDate,"&gt;="&amp;C38,dDate,"&lt;"&amp;D38,dDept,$B$7))</f>
        <v/>
      </c>
      <c r="K38">
        <f>IF(B38=0,"",SUMIFS(dCorrect,dDate,"&gt;="&amp;C38,dDate,"&lt;"&amp;D38,dDept,$B$7))</f>
        <v/>
      </c>
      <c r="L38">
        <f>IF(B38=0,"",SUMIFS(dHours,dDate,"&gt;="&amp;C38,dDate,"&lt;"&amp;D38,dDept,$B$7))</f>
        <v/>
      </c>
      <c r="M38">
        <f>IF(B38=0,"",SUMIFS(dCost,dDate,"&gt;="&amp;C38,dDate,"&lt;"&amp;D38,dDept,$B$7))</f>
        <v/>
      </c>
      <c r="N38">
        <f>IF(B38=0,"",SUMIFS(dInc,dDate,"&gt;="&amp;C38,dDate,"&lt;"&amp;D38,dDept,$B$7))</f>
        <v/>
      </c>
      <c r="P38">
        <f>IF(B38=0,"",IFERROR(I38/F38,""))</f>
        <v/>
      </c>
      <c r="Q38">
        <f>IF(B38=0,"",IFERROR(K38/J38,""))</f>
        <v/>
      </c>
      <c r="R38">
        <f>IF(B38=0,"",IFERROR(F38/L38,""))</f>
        <v/>
      </c>
      <c r="S38">
        <f>IF(B38=0,"",IF(AND(N(H38)&gt;0,N(F38)&gt;0),F38/H38-1,""))</f>
        <v/>
      </c>
      <c r="T38">
        <f>IF(B38=0,"",IF(AND(N(G38)&gt;0,N(F38)&gt;0),F38/G38-1,""))</f>
        <v/>
      </c>
      <c r="U38">
        <f>IF(N(F38)&gt;0,F38,NA())</f>
        <v/>
      </c>
      <c r="V38">
        <f>IF(N(G38)&gt;0,G38,NA())</f>
        <v/>
      </c>
      <c r="W38">
        <f>IF(N(H38)&gt;0,H38,NA())</f>
        <v/>
      </c>
      <c r="X38">
        <f>IF(S38="",NA(),S38)</f>
        <v/>
      </c>
      <c r="Y38">
        <f>IF(N(F38)&gt;0,F38,"")</f>
        <v/>
      </c>
      <c r="Z38">
        <f>IF(B38=0,NA(),Statistics!$B$8)</f>
        <v/>
      </c>
      <c r="AA38">
        <f>IF(B38=0,NA(),Statistics!$B$8+2*Statistics!$E$8)</f>
        <v/>
      </c>
      <c r="AB38">
        <f>IF(B38=0,NA(),MAX(0,Statistics!$B$8-2*Statistics!$E$8))</f>
        <v/>
      </c>
      <c r="AC38">
        <f>IF(B38=0,"",IFERROR(M38/F38,""))</f>
        <v/>
      </c>
    </row>
    <row r="39">
      <c r="A39" t="n">
        <v>19</v>
      </c>
      <c r="B39">
        <f>IF(CHOOSE($B$4,A39&lt;=DAY(EOMONTH(DATE($B$2,$B$5,1),0)),$B$15+7*(A39-1)&lt;$B$11,A39&lt;=12,A39&lt;=4,A39&lt;=$B$13),1,0)</f>
        <v/>
      </c>
      <c r="C39">
        <f>IF(B39=0,"",CHOOSE($B$4,DATE($B$2,$B$5,A39),MAX($B$10,$B$15+7*(A39-1)),DATE($B$2,A39,1),DATE($B$2,3*A39-2,1),DATE($B$2-$B$13+A39,1,1)))</f>
        <v/>
      </c>
      <c r="D39">
        <f>IF(B39=0,"",MAX(C39,MIN($B$16+1,CHOOSE($B$4,C39+1,MIN($B$11,$B$15+7*A39),EDATE(C39,1),EDATE(C39,3),DATE(YEAR(C39)+1,1,1)))))</f>
        <v/>
      </c>
      <c r="E39">
        <f>IF(B39=0,"",CHOOSE($B$4,DAY(C39)&amp;"",Lang!$B$70&amp;WEEKNUM(C39,21),INDEX(Lang!$B$58:$B$69,MONTH(C39)),Lang!$B$71&amp;A39,YEAR(C39)&amp;""))</f>
        <v/>
      </c>
      <c r="F39">
        <f>IF(B39=0,"",SUMIFS(dOrders,dDate,"&gt;="&amp;C39,dDate,"&lt;"&amp;D39,dDept,$B$7))</f>
        <v/>
      </c>
      <c r="G39">
        <f>IF(B39=0,"",SUMIFS(dOrders,dDate,"&gt;="&amp;EDATE(C39,12*$B$14),dDate,"&lt;"&amp;EDATE(D39,12*$B$14),dDept,$B$7))</f>
        <v/>
      </c>
      <c r="H39">
        <f>IF(B39=0,"",SUMIFS(dTarget,dDate,"&gt;="&amp;C39,dDate,"&lt;"&amp;D39,dDept,$B$7))</f>
        <v/>
      </c>
      <c r="I39">
        <f>IF(B39=0,"",SUMIFS(dOnTime,dDate,"&gt;="&amp;C39,dDate,"&lt;"&amp;D39,dDept,$B$7))</f>
        <v/>
      </c>
      <c r="J39">
        <f>IF(B39=0,"",SUMIFS(dLines,dDate,"&gt;="&amp;C39,dDate,"&lt;"&amp;D39,dDept,$B$7))</f>
        <v/>
      </c>
      <c r="K39">
        <f>IF(B39=0,"",SUMIFS(dCorrect,dDate,"&gt;="&amp;C39,dDate,"&lt;"&amp;D39,dDept,$B$7))</f>
        <v/>
      </c>
      <c r="L39">
        <f>IF(B39=0,"",SUMIFS(dHours,dDate,"&gt;="&amp;C39,dDate,"&lt;"&amp;D39,dDept,$B$7))</f>
        <v/>
      </c>
      <c r="M39">
        <f>IF(B39=0,"",SUMIFS(dCost,dDate,"&gt;="&amp;C39,dDate,"&lt;"&amp;D39,dDept,$B$7))</f>
        <v/>
      </c>
      <c r="N39">
        <f>IF(B39=0,"",SUMIFS(dInc,dDate,"&gt;="&amp;C39,dDate,"&lt;"&amp;D39,dDept,$B$7))</f>
        <v/>
      </c>
      <c r="P39">
        <f>IF(B39=0,"",IFERROR(I39/F39,""))</f>
        <v/>
      </c>
      <c r="Q39">
        <f>IF(B39=0,"",IFERROR(K39/J39,""))</f>
        <v/>
      </c>
      <c r="R39">
        <f>IF(B39=0,"",IFERROR(F39/L39,""))</f>
        <v/>
      </c>
      <c r="S39">
        <f>IF(B39=0,"",IF(AND(N(H39)&gt;0,N(F39)&gt;0),F39/H39-1,""))</f>
        <v/>
      </c>
      <c r="T39">
        <f>IF(B39=0,"",IF(AND(N(G39)&gt;0,N(F39)&gt;0),F39/G39-1,""))</f>
        <v/>
      </c>
      <c r="U39">
        <f>IF(N(F39)&gt;0,F39,NA())</f>
        <v/>
      </c>
      <c r="V39">
        <f>IF(N(G39)&gt;0,G39,NA())</f>
        <v/>
      </c>
      <c r="W39">
        <f>IF(N(H39)&gt;0,H39,NA())</f>
        <v/>
      </c>
      <c r="X39">
        <f>IF(S39="",NA(),S39)</f>
        <v/>
      </c>
      <c r="Y39">
        <f>IF(N(F39)&gt;0,F39,"")</f>
        <v/>
      </c>
      <c r="Z39">
        <f>IF(B39=0,NA(),Statistics!$B$8)</f>
        <v/>
      </c>
      <c r="AA39">
        <f>IF(B39=0,NA(),Statistics!$B$8+2*Statistics!$E$8)</f>
        <v/>
      </c>
      <c r="AB39">
        <f>IF(B39=0,NA(),MAX(0,Statistics!$B$8-2*Statistics!$E$8))</f>
        <v/>
      </c>
      <c r="AC39">
        <f>IF(B39=0,"",IFERROR(M39/F39,""))</f>
        <v/>
      </c>
    </row>
    <row r="40">
      <c r="A40" t="n">
        <v>20</v>
      </c>
      <c r="B40">
        <f>IF(CHOOSE($B$4,A40&lt;=DAY(EOMONTH(DATE($B$2,$B$5,1),0)),$B$15+7*(A40-1)&lt;$B$11,A40&lt;=12,A40&lt;=4,A40&lt;=$B$13),1,0)</f>
        <v/>
      </c>
      <c r="C40">
        <f>IF(B40=0,"",CHOOSE($B$4,DATE($B$2,$B$5,A40),MAX($B$10,$B$15+7*(A40-1)),DATE($B$2,A40,1),DATE($B$2,3*A40-2,1),DATE($B$2-$B$13+A40,1,1)))</f>
        <v/>
      </c>
      <c r="D40">
        <f>IF(B40=0,"",MAX(C40,MIN($B$16+1,CHOOSE($B$4,C40+1,MIN($B$11,$B$15+7*A40),EDATE(C40,1),EDATE(C40,3),DATE(YEAR(C40)+1,1,1)))))</f>
        <v/>
      </c>
      <c r="E40">
        <f>IF(B40=0,"",CHOOSE($B$4,DAY(C40)&amp;"",Lang!$B$70&amp;WEEKNUM(C40,21),INDEX(Lang!$B$58:$B$69,MONTH(C40)),Lang!$B$71&amp;A40,YEAR(C40)&amp;""))</f>
        <v/>
      </c>
      <c r="F40">
        <f>IF(B40=0,"",SUMIFS(dOrders,dDate,"&gt;="&amp;C40,dDate,"&lt;"&amp;D40,dDept,$B$7))</f>
        <v/>
      </c>
      <c r="G40">
        <f>IF(B40=0,"",SUMIFS(dOrders,dDate,"&gt;="&amp;EDATE(C40,12*$B$14),dDate,"&lt;"&amp;EDATE(D40,12*$B$14),dDept,$B$7))</f>
        <v/>
      </c>
      <c r="H40">
        <f>IF(B40=0,"",SUMIFS(dTarget,dDate,"&gt;="&amp;C40,dDate,"&lt;"&amp;D40,dDept,$B$7))</f>
        <v/>
      </c>
      <c r="I40">
        <f>IF(B40=0,"",SUMIFS(dOnTime,dDate,"&gt;="&amp;C40,dDate,"&lt;"&amp;D40,dDept,$B$7))</f>
        <v/>
      </c>
      <c r="J40">
        <f>IF(B40=0,"",SUMIFS(dLines,dDate,"&gt;="&amp;C40,dDate,"&lt;"&amp;D40,dDept,$B$7))</f>
        <v/>
      </c>
      <c r="K40">
        <f>IF(B40=0,"",SUMIFS(dCorrect,dDate,"&gt;="&amp;C40,dDate,"&lt;"&amp;D40,dDept,$B$7))</f>
        <v/>
      </c>
      <c r="L40">
        <f>IF(B40=0,"",SUMIFS(dHours,dDate,"&gt;="&amp;C40,dDate,"&lt;"&amp;D40,dDept,$B$7))</f>
        <v/>
      </c>
      <c r="M40">
        <f>IF(B40=0,"",SUMIFS(dCost,dDate,"&gt;="&amp;C40,dDate,"&lt;"&amp;D40,dDept,$B$7))</f>
        <v/>
      </c>
      <c r="N40">
        <f>IF(B40=0,"",SUMIFS(dInc,dDate,"&gt;="&amp;C40,dDate,"&lt;"&amp;D40,dDept,$B$7))</f>
        <v/>
      </c>
      <c r="P40">
        <f>IF(B40=0,"",IFERROR(I40/F40,""))</f>
        <v/>
      </c>
      <c r="Q40">
        <f>IF(B40=0,"",IFERROR(K40/J40,""))</f>
        <v/>
      </c>
      <c r="R40">
        <f>IF(B40=0,"",IFERROR(F40/L40,""))</f>
        <v/>
      </c>
      <c r="S40">
        <f>IF(B40=0,"",IF(AND(N(H40)&gt;0,N(F40)&gt;0),F40/H40-1,""))</f>
        <v/>
      </c>
      <c r="T40">
        <f>IF(B40=0,"",IF(AND(N(G40)&gt;0,N(F40)&gt;0),F40/G40-1,""))</f>
        <v/>
      </c>
      <c r="U40">
        <f>IF(N(F40)&gt;0,F40,NA())</f>
        <v/>
      </c>
      <c r="V40">
        <f>IF(N(G40)&gt;0,G40,NA())</f>
        <v/>
      </c>
      <c r="W40">
        <f>IF(N(H40)&gt;0,H40,NA())</f>
        <v/>
      </c>
      <c r="X40">
        <f>IF(S40="",NA(),S40)</f>
        <v/>
      </c>
      <c r="Y40">
        <f>IF(N(F40)&gt;0,F40,"")</f>
        <v/>
      </c>
      <c r="Z40">
        <f>IF(B40=0,NA(),Statistics!$B$8)</f>
        <v/>
      </c>
      <c r="AA40">
        <f>IF(B40=0,NA(),Statistics!$B$8+2*Statistics!$E$8)</f>
        <v/>
      </c>
      <c r="AB40">
        <f>IF(B40=0,NA(),MAX(0,Statistics!$B$8-2*Statistics!$E$8))</f>
        <v/>
      </c>
      <c r="AC40">
        <f>IF(B40=0,"",IFERROR(M40/F40,""))</f>
        <v/>
      </c>
    </row>
    <row r="41">
      <c r="A41" t="n">
        <v>21</v>
      </c>
      <c r="B41">
        <f>IF(CHOOSE($B$4,A41&lt;=DAY(EOMONTH(DATE($B$2,$B$5,1),0)),$B$15+7*(A41-1)&lt;$B$11,A41&lt;=12,A41&lt;=4,A41&lt;=$B$13),1,0)</f>
        <v/>
      </c>
      <c r="C41">
        <f>IF(B41=0,"",CHOOSE($B$4,DATE($B$2,$B$5,A41),MAX($B$10,$B$15+7*(A41-1)),DATE($B$2,A41,1),DATE($B$2,3*A41-2,1),DATE($B$2-$B$13+A41,1,1)))</f>
        <v/>
      </c>
      <c r="D41">
        <f>IF(B41=0,"",MAX(C41,MIN($B$16+1,CHOOSE($B$4,C41+1,MIN($B$11,$B$15+7*A41),EDATE(C41,1),EDATE(C41,3),DATE(YEAR(C41)+1,1,1)))))</f>
        <v/>
      </c>
      <c r="E41">
        <f>IF(B41=0,"",CHOOSE($B$4,DAY(C41)&amp;"",Lang!$B$70&amp;WEEKNUM(C41,21),INDEX(Lang!$B$58:$B$69,MONTH(C41)),Lang!$B$71&amp;A41,YEAR(C41)&amp;""))</f>
        <v/>
      </c>
      <c r="F41">
        <f>IF(B41=0,"",SUMIFS(dOrders,dDate,"&gt;="&amp;C41,dDate,"&lt;"&amp;D41,dDept,$B$7))</f>
        <v/>
      </c>
      <c r="G41">
        <f>IF(B41=0,"",SUMIFS(dOrders,dDate,"&gt;="&amp;EDATE(C41,12*$B$14),dDate,"&lt;"&amp;EDATE(D41,12*$B$14),dDept,$B$7))</f>
        <v/>
      </c>
      <c r="H41">
        <f>IF(B41=0,"",SUMIFS(dTarget,dDate,"&gt;="&amp;C41,dDate,"&lt;"&amp;D41,dDept,$B$7))</f>
        <v/>
      </c>
      <c r="I41">
        <f>IF(B41=0,"",SUMIFS(dOnTime,dDate,"&gt;="&amp;C41,dDate,"&lt;"&amp;D41,dDept,$B$7))</f>
        <v/>
      </c>
      <c r="J41">
        <f>IF(B41=0,"",SUMIFS(dLines,dDate,"&gt;="&amp;C41,dDate,"&lt;"&amp;D41,dDept,$B$7))</f>
        <v/>
      </c>
      <c r="K41">
        <f>IF(B41=0,"",SUMIFS(dCorrect,dDate,"&gt;="&amp;C41,dDate,"&lt;"&amp;D41,dDept,$B$7))</f>
        <v/>
      </c>
      <c r="L41">
        <f>IF(B41=0,"",SUMIFS(dHours,dDate,"&gt;="&amp;C41,dDate,"&lt;"&amp;D41,dDept,$B$7))</f>
        <v/>
      </c>
      <c r="M41">
        <f>IF(B41=0,"",SUMIFS(dCost,dDate,"&gt;="&amp;C41,dDate,"&lt;"&amp;D41,dDept,$B$7))</f>
        <v/>
      </c>
      <c r="N41">
        <f>IF(B41=0,"",SUMIFS(dInc,dDate,"&gt;="&amp;C41,dDate,"&lt;"&amp;D41,dDept,$B$7))</f>
        <v/>
      </c>
      <c r="P41">
        <f>IF(B41=0,"",IFERROR(I41/F41,""))</f>
        <v/>
      </c>
      <c r="Q41">
        <f>IF(B41=0,"",IFERROR(K41/J41,""))</f>
        <v/>
      </c>
      <c r="R41">
        <f>IF(B41=0,"",IFERROR(F41/L41,""))</f>
        <v/>
      </c>
      <c r="S41">
        <f>IF(B41=0,"",IF(AND(N(H41)&gt;0,N(F41)&gt;0),F41/H41-1,""))</f>
        <v/>
      </c>
      <c r="T41">
        <f>IF(B41=0,"",IF(AND(N(G41)&gt;0,N(F41)&gt;0),F41/G41-1,""))</f>
        <v/>
      </c>
      <c r="U41">
        <f>IF(N(F41)&gt;0,F41,NA())</f>
        <v/>
      </c>
      <c r="V41">
        <f>IF(N(G41)&gt;0,G41,NA())</f>
        <v/>
      </c>
      <c r="W41">
        <f>IF(N(H41)&gt;0,H41,NA())</f>
        <v/>
      </c>
      <c r="X41">
        <f>IF(S41="",NA(),S41)</f>
        <v/>
      </c>
      <c r="Y41">
        <f>IF(N(F41)&gt;0,F41,"")</f>
        <v/>
      </c>
      <c r="Z41">
        <f>IF(B41=0,NA(),Statistics!$B$8)</f>
        <v/>
      </c>
      <c r="AA41">
        <f>IF(B41=0,NA(),Statistics!$B$8+2*Statistics!$E$8)</f>
        <v/>
      </c>
      <c r="AB41">
        <f>IF(B41=0,NA(),MAX(0,Statistics!$B$8-2*Statistics!$E$8))</f>
        <v/>
      </c>
      <c r="AC41">
        <f>IF(B41=0,"",IFERROR(M41/F41,""))</f>
        <v/>
      </c>
    </row>
    <row r="42">
      <c r="A42" t="n">
        <v>22</v>
      </c>
      <c r="B42">
        <f>IF(CHOOSE($B$4,A42&lt;=DAY(EOMONTH(DATE($B$2,$B$5,1),0)),$B$15+7*(A42-1)&lt;$B$11,A42&lt;=12,A42&lt;=4,A42&lt;=$B$13),1,0)</f>
        <v/>
      </c>
      <c r="C42">
        <f>IF(B42=0,"",CHOOSE($B$4,DATE($B$2,$B$5,A42),MAX($B$10,$B$15+7*(A42-1)),DATE($B$2,A42,1),DATE($B$2,3*A42-2,1),DATE($B$2-$B$13+A42,1,1)))</f>
        <v/>
      </c>
      <c r="D42">
        <f>IF(B42=0,"",MAX(C42,MIN($B$16+1,CHOOSE($B$4,C42+1,MIN($B$11,$B$15+7*A42),EDATE(C42,1),EDATE(C42,3),DATE(YEAR(C42)+1,1,1)))))</f>
        <v/>
      </c>
      <c r="E42">
        <f>IF(B42=0,"",CHOOSE($B$4,DAY(C42)&amp;"",Lang!$B$70&amp;WEEKNUM(C42,21),INDEX(Lang!$B$58:$B$69,MONTH(C42)),Lang!$B$71&amp;A42,YEAR(C42)&amp;""))</f>
        <v/>
      </c>
      <c r="F42">
        <f>IF(B42=0,"",SUMIFS(dOrders,dDate,"&gt;="&amp;C42,dDate,"&lt;"&amp;D42,dDept,$B$7))</f>
        <v/>
      </c>
      <c r="G42">
        <f>IF(B42=0,"",SUMIFS(dOrders,dDate,"&gt;="&amp;EDATE(C42,12*$B$14),dDate,"&lt;"&amp;EDATE(D42,12*$B$14),dDept,$B$7))</f>
        <v/>
      </c>
      <c r="H42">
        <f>IF(B42=0,"",SUMIFS(dTarget,dDate,"&gt;="&amp;C42,dDate,"&lt;"&amp;D42,dDept,$B$7))</f>
        <v/>
      </c>
      <c r="I42">
        <f>IF(B42=0,"",SUMIFS(dOnTime,dDate,"&gt;="&amp;C42,dDate,"&lt;"&amp;D42,dDept,$B$7))</f>
        <v/>
      </c>
      <c r="J42">
        <f>IF(B42=0,"",SUMIFS(dLines,dDate,"&gt;="&amp;C42,dDate,"&lt;"&amp;D42,dDept,$B$7))</f>
        <v/>
      </c>
      <c r="K42">
        <f>IF(B42=0,"",SUMIFS(dCorrect,dDate,"&gt;="&amp;C42,dDate,"&lt;"&amp;D42,dDept,$B$7))</f>
        <v/>
      </c>
      <c r="L42">
        <f>IF(B42=0,"",SUMIFS(dHours,dDate,"&gt;="&amp;C42,dDate,"&lt;"&amp;D42,dDept,$B$7))</f>
        <v/>
      </c>
      <c r="M42">
        <f>IF(B42=0,"",SUMIFS(dCost,dDate,"&gt;="&amp;C42,dDate,"&lt;"&amp;D42,dDept,$B$7))</f>
        <v/>
      </c>
      <c r="N42">
        <f>IF(B42=0,"",SUMIFS(dInc,dDate,"&gt;="&amp;C42,dDate,"&lt;"&amp;D42,dDept,$B$7))</f>
        <v/>
      </c>
      <c r="P42">
        <f>IF(B42=0,"",IFERROR(I42/F42,""))</f>
        <v/>
      </c>
      <c r="Q42">
        <f>IF(B42=0,"",IFERROR(K42/J42,""))</f>
        <v/>
      </c>
      <c r="R42">
        <f>IF(B42=0,"",IFERROR(F42/L42,""))</f>
        <v/>
      </c>
      <c r="S42">
        <f>IF(B42=0,"",IF(AND(N(H42)&gt;0,N(F42)&gt;0),F42/H42-1,""))</f>
        <v/>
      </c>
      <c r="T42">
        <f>IF(B42=0,"",IF(AND(N(G42)&gt;0,N(F42)&gt;0),F42/G42-1,""))</f>
        <v/>
      </c>
      <c r="U42">
        <f>IF(N(F42)&gt;0,F42,NA())</f>
        <v/>
      </c>
      <c r="V42">
        <f>IF(N(G42)&gt;0,G42,NA())</f>
        <v/>
      </c>
      <c r="W42">
        <f>IF(N(H42)&gt;0,H42,NA())</f>
        <v/>
      </c>
      <c r="X42">
        <f>IF(S42="",NA(),S42)</f>
        <v/>
      </c>
      <c r="Y42">
        <f>IF(N(F42)&gt;0,F42,"")</f>
        <v/>
      </c>
      <c r="Z42">
        <f>IF(B42=0,NA(),Statistics!$B$8)</f>
        <v/>
      </c>
      <c r="AA42">
        <f>IF(B42=0,NA(),Statistics!$B$8+2*Statistics!$E$8)</f>
        <v/>
      </c>
      <c r="AB42">
        <f>IF(B42=0,NA(),MAX(0,Statistics!$B$8-2*Statistics!$E$8))</f>
        <v/>
      </c>
      <c r="AC42">
        <f>IF(B42=0,"",IFERROR(M42/F42,""))</f>
        <v/>
      </c>
    </row>
    <row r="43">
      <c r="A43" t="n">
        <v>23</v>
      </c>
      <c r="B43">
        <f>IF(CHOOSE($B$4,A43&lt;=DAY(EOMONTH(DATE($B$2,$B$5,1),0)),$B$15+7*(A43-1)&lt;$B$11,A43&lt;=12,A43&lt;=4,A43&lt;=$B$13),1,0)</f>
        <v/>
      </c>
      <c r="C43">
        <f>IF(B43=0,"",CHOOSE($B$4,DATE($B$2,$B$5,A43),MAX($B$10,$B$15+7*(A43-1)),DATE($B$2,A43,1),DATE($B$2,3*A43-2,1),DATE($B$2-$B$13+A43,1,1)))</f>
        <v/>
      </c>
      <c r="D43">
        <f>IF(B43=0,"",MAX(C43,MIN($B$16+1,CHOOSE($B$4,C43+1,MIN($B$11,$B$15+7*A43),EDATE(C43,1),EDATE(C43,3),DATE(YEAR(C43)+1,1,1)))))</f>
        <v/>
      </c>
      <c r="E43">
        <f>IF(B43=0,"",CHOOSE($B$4,DAY(C43)&amp;"",Lang!$B$70&amp;WEEKNUM(C43,21),INDEX(Lang!$B$58:$B$69,MONTH(C43)),Lang!$B$71&amp;A43,YEAR(C43)&amp;""))</f>
        <v/>
      </c>
      <c r="F43">
        <f>IF(B43=0,"",SUMIFS(dOrders,dDate,"&gt;="&amp;C43,dDate,"&lt;"&amp;D43,dDept,$B$7))</f>
        <v/>
      </c>
      <c r="G43">
        <f>IF(B43=0,"",SUMIFS(dOrders,dDate,"&gt;="&amp;EDATE(C43,12*$B$14),dDate,"&lt;"&amp;EDATE(D43,12*$B$14),dDept,$B$7))</f>
        <v/>
      </c>
      <c r="H43">
        <f>IF(B43=0,"",SUMIFS(dTarget,dDate,"&gt;="&amp;C43,dDate,"&lt;"&amp;D43,dDept,$B$7))</f>
        <v/>
      </c>
      <c r="I43">
        <f>IF(B43=0,"",SUMIFS(dOnTime,dDate,"&gt;="&amp;C43,dDate,"&lt;"&amp;D43,dDept,$B$7))</f>
        <v/>
      </c>
      <c r="J43">
        <f>IF(B43=0,"",SUMIFS(dLines,dDate,"&gt;="&amp;C43,dDate,"&lt;"&amp;D43,dDept,$B$7))</f>
        <v/>
      </c>
      <c r="K43">
        <f>IF(B43=0,"",SUMIFS(dCorrect,dDate,"&gt;="&amp;C43,dDate,"&lt;"&amp;D43,dDept,$B$7))</f>
        <v/>
      </c>
      <c r="L43">
        <f>IF(B43=0,"",SUMIFS(dHours,dDate,"&gt;="&amp;C43,dDate,"&lt;"&amp;D43,dDept,$B$7))</f>
        <v/>
      </c>
      <c r="M43">
        <f>IF(B43=0,"",SUMIFS(dCost,dDate,"&gt;="&amp;C43,dDate,"&lt;"&amp;D43,dDept,$B$7))</f>
        <v/>
      </c>
      <c r="N43">
        <f>IF(B43=0,"",SUMIFS(dInc,dDate,"&gt;="&amp;C43,dDate,"&lt;"&amp;D43,dDept,$B$7))</f>
        <v/>
      </c>
      <c r="P43">
        <f>IF(B43=0,"",IFERROR(I43/F43,""))</f>
        <v/>
      </c>
      <c r="Q43">
        <f>IF(B43=0,"",IFERROR(K43/J43,""))</f>
        <v/>
      </c>
      <c r="R43">
        <f>IF(B43=0,"",IFERROR(F43/L43,""))</f>
        <v/>
      </c>
      <c r="S43">
        <f>IF(B43=0,"",IF(AND(N(H43)&gt;0,N(F43)&gt;0),F43/H43-1,""))</f>
        <v/>
      </c>
      <c r="T43">
        <f>IF(B43=0,"",IF(AND(N(G43)&gt;0,N(F43)&gt;0),F43/G43-1,""))</f>
        <v/>
      </c>
      <c r="U43">
        <f>IF(N(F43)&gt;0,F43,NA())</f>
        <v/>
      </c>
      <c r="V43">
        <f>IF(N(G43)&gt;0,G43,NA())</f>
        <v/>
      </c>
      <c r="W43">
        <f>IF(N(H43)&gt;0,H43,NA())</f>
        <v/>
      </c>
      <c r="X43">
        <f>IF(S43="",NA(),S43)</f>
        <v/>
      </c>
      <c r="Y43">
        <f>IF(N(F43)&gt;0,F43,"")</f>
        <v/>
      </c>
      <c r="Z43">
        <f>IF(B43=0,NA(),Statistics!$B$8)</f>
        <v/>
      </c>
      <c r="AA43">
        <f>IF(B43=0,NA(),Statistics!$B$8+2*Statistics!$E$8)</f>
        <v/>
      </c>
      <c r="AB43">
        <f>IF(B43=0,NA(),MAX(0,Statistics!$B$8-2*Statistics!$E$8))</f>
        <v/>
      </c>
      <c r="AC43">
        <f>IF(B43=0,"",IFERROR(M43/F43,""))</f>
        <v/>
      </c>
    </row>
    <row r="44">
      <c r="A44" t="n">
        <v>24</v>
      </c>
      <c r="B44">
        <f>IF(CHOOSE($B$4,A44&lt;=DAY(EOMONTH(DATE($B$2,$B$5,1),0)),$B$15+7*(A44-1)&lt;$B$11,A44&lt;=12,A44&lt;=4,A44&lt;=$B$13),1,0)</f>
        <v/>
      </c>
      <c r="C44">
        <f>IF(B44=0,"",CHOOSE($B$4,DATE($B$2,$B$5,A44),MAX($B$10,$B$15+7*(A44-1)),DATE($B$2,A44,1),DATE($B$2,3*A44-2,1),DATE($B$2-$B$13+A44,1,1)))</f>
        <v/>
      </c>
      <c r="D44">
        <f>IF(B44=0,"",MAX(C44,MIN($B$16+1,CHOOSE($B$4,C44+1,MIN($B$11,$B$15+7*A44),EDATE(C44,1),EDATE(C44,3),DATE(YEAR(C44)+1,1,1)))))</f>
        <v/>
      </c>
      <c r="E44">
        <f>IF(B44=0,"",CHOOSE($B$4,DAY(C44)&amp;"",Lang!$B$70&amp;WEEKNUM(C44,21),INDEX(Lang!$B$58:$B$69,MONTH(C44)),Lang!$B$71&amp;A44,YEAR(C44)&amp;""))</f>
        <v/>
      </c>
      <c r="F44">
        <f>IF(B44=0,"",SUMIFS(dOrders,dDate,"&gt;="&amp;C44,dDate,"&lt;"&amp;D44,dDept,$B$7))</f>
        <v/>
      </c>
      <c r="G44">
        <f>IF(B44=0,"",SUMIFS(dOrders,dDate,"&gt;="&amp;EDATE(C44,12*$B$14),dDate,"&lt;"&amp;EDATE(D44,12*$B$14),dDept,$B$7))</f>
        <v/>
      </c>
      <c r="H44">
        <f>IF(B44=0,"",SUMIFS(dTarget,dDate,"&gt;="&amp;C44,dDate,"&lt;"&amp;D44,dDept,$B$7))</f>
        <v/>
      </c>
      <c r="I44">
        <f>IF(B44=0,"",SUMIFS(dOnTime,dDate,"&gt;="&amp;C44,dDate,"&lt;"&amp;D44,dDept,$B$7))</f>
        <v/>
      </c>
      <c r="J44">
        <f>IF(B44=0,"",SUMIFS(dLines,dDate,"&gt;="&amp;C44,dDate,"&lt;"&amp;D44,dDept,$B$7))</f>
        <v/>
      </c>
      <c r="K44">
        <f>IF(B44=0,"",SUMIFS(dCorrect,dDate,"&gt;="&amp;C44,dDate,"&lt;"&amp;D44,dDept,$B$7))</f>
        <v/>
      </c>
      <c r="L44">
        <f>IF(B44=0,"",SUMIFS(dHours,dDate,"&gt;="&amp;C44,dDate,"&lt;"&amp;D44,dDept,$B$7))</f>
        <v/>
      </c>
      <c r="M44">
        <f>IF(B44=0,"",SUMIFS(dCost,dDate,"&gt;="&amp;C44,dDate,"&lt;"&amp;D44,dDept,$B$7))</f>
        <v/>
      </c>
      <c r="N44">
        <f>IF(B44=0,"",SUMIFS(dInc,dDate,"&gt;="&amp;C44,dDate,"&lt;"&amp;D44,dDept,$B$7))</f>
        <v/>
      </c>
      <c r="P44">
        <f>IF(B44=0,"",IFERROR(I44/F44,""))</f>
        <v/>
      </c>
      <c r="Q44">
        <f>IF(B44=0,"",IFERROR(K44/J44,""))</f>
        <v/>
      </c>
      <c r="R44">
        <f>IF(B44=0,"",IFERROR(F44/L44,""))</f>
        <v/>
      </c>
      <c r="S44">
        <f>IF(B44=0,"",IF(AND(N(H44)&gt;0,N(F44)&gt;0),F44/H44-1,""))</f>
        <v/>
      </c>
      <c r="T44">
        <f>IF(B44=0,"",IF(AND(N(G44)&gt;0,N(F44)&gt;0),F44/G44-1,""))</f>
        <v/>
      </c>
      <c r="U44">
        <f>IF(N(F44)&gt;0,F44,NA())</f>
        <v/>
      </c>
      <c r="V44">
        <f>IF(N(G44)&gt;0,G44,NA())</f>
        <v/>
      </c>
      <c r="W44">
        <f>IF(N(H44)&gt;0,H44,NA())</f>
        <v/>
      </c>
      <c r="X44">
        <f>IF(S44="",NA(),S44)</f>
        <v/>
      </c>
      <c r="Y44">
        <f>IF(N(F44)&gt;0,F44,"")</f>
        <v/>
      </c>
      <c r="Z44">
        <f>IF(B44=0,NA(),Statistics!$B$8)</f>
        <v/>
      </c>
      <c r="AA44">
        <f>IF(B44=0,NA(),Statistics!$B$8+2*Statistics!$E$8)</f>
        <v/>
      </c>
      <c r="AB44">
        <f>IF(B44=0,NA(),MAX(0,Statistics!$B$8-2*Statistics!$E$8))</f>
        <v/>
      </c>
      <c r="AC44">
        <f>IF(B44=0,"",IFERROR(M44/F44,""))</f>
        <v/>
      </c>
    </row>
    <row r="45">
      <c r="A45" t="n">
        <v>25</v>
      </c>
      <c r="B45">
        <f>IF(CHOOSE($B$4,A45&lt;=DAY(EOMONTH(DATE($B$2,$B$5,1),0)),$B$15+7*(A45-1)&lt;$B$11,A45&lt;=12,A45&lt;=4,A45&lt;=$B$13),1,0)</f>
        <v/>
      </c>
      <c r="C45">
        <f>IF(B45=0,"",CHOOSE($B$4,DATE($B$2,$B$5,A45),MAX($B$10,$B$15+7*(A45-1)),DATE($B$2,A45,1),DATE($B$2,3*A45-2,1),DATE($B$2-$B$13+A45,1,1)))</f>
        <v/>
      </c>
      <c r="D45">
        <f>IF(B45=0,"",MAX(C45,MIN($B$16+1,CHOOSE($B$4,C45+1,MIN($B$11,$B$15+7*A45),EDATE(C45,1),EDATE(C45,3),DATE(YEAR(C45)+1,1,1)))))</f>
        <v/>
      </c>
      <c r="E45">
        <f>IF(B45=0,"",CHOOSE($B$4,DAY(C45)&amp;"",Lang!$B$70&amp;WEEKNUM(C45,21),INDEX(Lang!$B$58:$B$69,MONTH(C45)),Lang!$B$71&amp;A45,YEAR(C45)&amp;""))</f>
        <v/>
      </c>
      <c r="F45">
        <f>IF(B45=0,"",SUMIFS(dOrders,dDate,"&gt;="&amp;C45,dDate,"&lt;"&amp;D45,dDept,$B$7))</f>
        <v/>
      </c>
      <c r="G45">
        <f>IF(B45=0,"",SUMIFS(dOrders,dDate,"&gt;="&amp;EDATE(C45,12*$B$14),dDate,"&lt;"&amp;EDATE(D45,12*$B$14),dDept,$B$7))</f>
        <v/>
      </c>
      <c r="H45">
        <f>IF(B45=0,"",SUMIFS(dTarget,dDate,"&gt;="&amp;C45,dDate,"&lt;"&amp;D45,dDept,$B$7))</f>
        <v/>
      </c>
      <c r="I45">
        <f>IF(B45=0,"",SUMIFS(dOnTime,dDate,"&gt;="&amp;C45,dDate,"&lt;"&amp;D45,dDept,$B$7))</f>
        <v/>
      </c>
      <c r="J45">
        <f>IF(B45=0,"",SUMIFS(dLines,dDate,"&gt;="&amp;C45,dDate,"&lt;"&amp;D45,dDept,$B$7))</f>
        <v/>
      </c>
      <c r="K45">
        <f>IF(B45=0,"",SUMIFS(dCorrect,dDate,"&gt;="&amp;C45,dDate,"&lt;"&amp;D45,dDept,$B$7))</f>
        <v/>
      </c>
      <c r="L45">
        <f>IF(B45=0,"",SUMIFS(dHours,dDate,"&gt;="&amp;C45,dDate,"&lt;"&amp;D45,dDept,$B$7))</f>
        <v/>
      </c>
      <c r="M45">
        <f>IF(B45=0,"",SUMIFS(dCost,dDate,"&gt;="&amp;C45,dDate,"&lt;"&amp;D45,dDept,$B$7))</f>
        <v/>
      </c>
      <c r="N45">
        <f>IF(B45=0,"",SUMIFS(dInc,dDate,"&gt;="&amp;C45,dDate,"&lt;"&amp;D45,dDept,$B$7))</f>
        <v/>
      </c>
      <c r="P45">
        <f>IF(B45=0,"",IFERROR(I45/F45,""))</f>
        <v/>
      </c>
      <c r="Q45">
        <f>IF(B45=0,"",IFERROR(K45/J45,""))</f>
        <v/>
      </c>
      <c r="R45">
        <f>IF(B45=0,"",IFERROR(F45/L45,""))</f>
        <v/>
      </c>
      <c r="S45">
        <f>IF(B45=0,"",IF(AND(N(H45)&gt;0,N(F45)&gt;0),F45/H45-1,""))</f>
        <v/>
      </c>
      <c r="T45">
        <f>IF(B45=0,"",IF(AND(N(G45)&gt;0,N(F45)&gt;0),F45/G45-1,""))</f>
        <v/>
      </c>
      <c r="U45">
        <f>IF(N(F45)&gt;0,F45,NA())</f>
        <v/>
      </c>
      <c r="V45">
        <f>IF(N(G45)&gt;0,G45,NA())</f>
        <v/>
      </c>
      <c r="W45">
        <f>IF(N(H45)&gt;0,H45,NA())</f>
        <v/>
      </c>
      <c r="X45">
        <f>IF(S45="",NA(),S45)</f>
        <v/>
      </c>
      <c r="Y45">
        <f>IF(N(F45)&gt;0,F45,"")</f>
        <v/>
      </c>
      <c r="Z45">
        <f>IF(B45=0,NA(),Statistics!$B$8)</f>
        <v/>
      </c>
      <c r="AA45">
        <f>IF(B45=0,NA(),Statistics!$B$8+2*Statistics!$E$8)</f>
        <v/>
      </c>
      <c r="AB45">
        <f>IF(B45=0,NA(),MAX(0,Statistics!$B$8-2*Statistics!$E$8))</f>
        <v/>
      </c>
      <c r="AC45">
        <f>IF(B45=0,"",IFERROR(M45/F45,""))</f>
        <v/>
      </c>
    </row>
    <row r="46">
      <c r="A46" t="n">
        <v>26</v>
      </c>
      <c r="B46">
        <f>IF(CHOOSE($B$4,A46&lt;=DAY(EOMONTH(DATE($B$2,$B$5,1),0)),$B$15+7*(A46-1)&lt;$B$11,A46&lt;=12,A46&lt;=4,A46&lt;=$B$13),1,0)</f>
        <v/>
      </c>
      <c r="C46">
        <f>IF(B46=0,"",CHOOSE($B$4,DATE($B$2,$B$5,A46),MAX($B$10,$B$15+7*(A46-1)),DATE($B$2,A46,1),DATE($B$2,3*A46-2,1),DATE($B$2-$B$13+A46,1,1)))</f>
        <v/>
      </c>
      <c r="D46">
        <f>IF(B46=0,"",MAX(C46,MIN($B$16+1,CHOOSE($B$4,C46+1,MIN($B$11,$B$15+7*A46),EDATE(C46,1),EDATE(C46,3),DATE(YEAR(C46)+1,1,1)))))</f>
        <v/>
      </c>
      <c r="E46">
        <f>IF(B46=0,"",CHOOSE($B$4,DAY(C46)&amp;"",Lang!$B$70&amp;WEEKNUM(C46,21),INDEX(Lang!$B$58:$B$69,MONTH(C46)),Lang!$B$71&amp;A46,YEAR(C46)&amp;""))</f>
        <v/>
      </c>
      <c r="F46">
        <f>IF(B46=0,"",SUMIFS(dOrders,dDate,"&gt;="&amp;C46,dDate,"&lt;"&amp;D46,dDept,$B$7))</f>
        <v/>
      </c>
      <c r="G46">
        <f>IF(B46=0,"",SUMIFS(dOrders,dDate,"&gt;="&amp;EDATE(C46,12*$B$14),dDate,"&lt;"&amp;EDATE(D46,12*$B$14),dDept,$B$7))</f>
        <v/>
      </c>
      <c r="H46">
        <f>IF(B46=0,"",SUMIFS(dTarget,dDate,"&gt;="&amp;C46,dDate,"&lt;"&amp;D46,dDept,$B$7))</f>
        <v/>
      </c>
      <c r="I46">
        <f>IF(B46=0,"",SUMIFS(dOnTime,dDate,"&gt;="&amp;C46,dDate,"&lt;"&amp;D46,dDept,$B$7))</f>
        <v/>
      </c>
      <c r="J46">
        <f>IF(B46=0,"",SUMIFS(dLines,dDate,"&gt;="&amp;C46,dDate,"&lt;"&amp;D46,dDept,$B$7))</f>
        <v/>
      </c>
      <c r="K46">
        <f>IF(B46=0,"",SUMIFS(dCorrect,dDate,"&gt;="&amp;C46,dDate,"&lt;"&amp;D46,dDept,$B$7))</f>
        <v/>
      </c>
      <c r="L46">
        <f>IF(B46=0,"",SUMIFS(dHours,dDate,"&gt;="&amp;C46,dDate,"&lt;"&amp;D46,dDept,$B$7))</f>
        <v/>
      </c>
      <c r="M46">
        <f>IF(B46=0,"",SUMIFS(dCost,dDate,"&gt;="&amp;C46,dDate,"&lt;"&amp;D46,dDept,$B$7))</f>
        <v/>
      </c>
      <c r="N46">
        <f>IF(B46=0,"",SUMIFS(dInc,dDate,"&gt;="&amp;C46,dDate,"&lt;"&amp;D46,dDept,$B$7))</f>
        <v/>
      </c>
      <c r="P46">
        <f>IF(B46=0,"",IFERROR(I46/F46,""))</f>
        <v/>
      </c>
      <c r="Q46">
        <f>IF(B46=0,"",IFERROR(K46/J46,""))</f>
        <v/>
      </c>
      <c r="R46">
        <f>IF(B46=0,"",IFERROR(F46/L46,""))</f>
        <v/>
      </c>
      <c r="S46">
        <f>IF(B46=0,"",IF(AND(N(H46)&gt;0,N(F46)&gt;0),F46/H46-1,""))</f>
        <v/>
      </c>
      <c r="T46">
        <f>IF(B46=0,"",IF(AND(N(G46)&gt;0,N(F46)&gt;0),F46/G46-1,""))</f>
        <v/>
      </c>
      <c r="U46">
        <f>IF(N(F46)&gt;0,F46,NA())</f>
        <v/>
      </c>
      <c r="V46">
        <f>IF(N(G46)&gt;0,G46,NA())</f>
        <v/>
      </c>
      <c r="W46">
        <f>IF(N(H46)&gt;0,H46,NA())</f>
        <v/>
      </c>
      <c r="X46">
        <f>IF(S46="",NA(),S46)</f>
        <v/>
      </c>
      <c r="Y46">
        <f>IF(N(F46)&gt;0,F46,"")</f>
        <v/>
      </c>
      <c r="Z46">
        <f>IF(B46=0,NA(),Statistics!$B$8)</f>
        <v/>
      </c>
      <c r="AA46">
        <f>IF(B46=0,NA(),Statistics!$B$8+2*Statistics!$E$8)</f>
        <v/>
      </c>
      <c r="AB46">
        <f>IF(B46=0,NA(),MAX(0,Statistics!$B$8-2*Statistics!$E$8))</f>
        <v/>
      </c>
      <c r="AC46">
        <f>IF(B46=0,"",IFERROR(M46/F46,""))</f>
        <v/>
      </c>
    </row>
    <row r="47">
      <c r="A47" t="n">
        <v>27</v>
      </c>
      <c r="B47">
        <f>IF(CHOOSE($B$4,A47&lt;=DAY(EOMONTH(DATE($B$2,$B$5,1),0)),$B$15+7*(A47-1)&lt;$B$11,A47&lt;=12,A47&lt;=4,A47&lt;=$B$13),1,0)</f>
        <v/>
      </c>
      <c r="C47">
        <f>IF(B47=0,"",CHOOSE($B$4,DATE($B$2,$B$5,A47),MAX($B$10,$B$15+7*(A47-1)),DATE($B$2,A47,1),DATE($B$2,3*A47-2,1),DATE($B$2-$B$13+A47,1,1)))</f>
        <v/>
      </c>
      <c r="D47">
        <f>IF(B47=0,"",MAX(C47,MIN($B$16+1,CHOOSE($B$4,C47+1,MIN($B$11,$B$15+7*A47),EDATE(C47,1),EDATE(C47,3),DATE(YEAR(C47)+1,1,1)))))</f>
        <v/>
      </c>
      <c r="E47">
        <f>IF(B47=0,"",CHOOSE($B$4,DAY(C47)&amp;"",Lang!$B$70&amp;WEEKNUM(C47,21),INDEX(Lang!$B$58:$B$69,MONTH(C47)),Lang!$B$71&amp;A47,YEAR(C47)&amp;""))</f>
        <v/>
      </c>
      <c r="F47">
        <f>IF(B47=0,"",SUMIFS(dOrders,dDate,"&gt;="&amp;C47,dDate,"&lt;"&amp;D47,dDept,$B$7))</f>
        <v/>
      </c>
      <c r="G47">
        <f>IF(B47=0,"",SUMIFS(dOrders,dDate,"&gt;="&amp;EDATE(C47,12*$B$14),dDate,"&lt;"&amp;EDATE(D47,12*$B$14),dDept,$B$7))</f>
        <v/>
      </c>
      <c r="H47">
        <f>IF(B47=0,"",SUMIFS(dTarget,dDate,"&gt;="&amp;C47,dDate,"&lt;"&amp;D47,dDept,$B$7))</f>
        <v/>
      </c>
      <c r="I47">
        <f>IF(B47=0,"",SUMIFS(dOnTime,dDate,"&gt;="&amp;C47,dDate,"&lt;"&amp;D47,dDept,$B$7))</f>
        <v/>
      </c>
      <c r="J47">
        <f>IF(B47=0,"",SUMIFS(dLines,dDate,"&gt;="&amp;C47,dDate,"&lt;"&amp;D47,dDept,$B$7))</f>
        <v/>
      </c>
      <c r="K47">
        <f>IF(B47=0,"",SUMIFS(dCorrect,dDate,"&gt;="&amp;C47,dDate,"&lt;"&amp;D47,dDept,$B$7))</f>
        <v/>
      </c>
      <c r="L47">
        <f>IF(B47=0,"",SUMIFS(dHours,dDate,"&gt;="&amp;C47,dDate,"&lt;"&amp;D47,dDept,$B$7))</f>
        <v/>
      </c>
      <c r="M47">
        <f>IF(B47=0,"",SUMIFS(dCost,dDate,"&gt;="&amp;C47,dDate,"&lt;"&amp;D47,dDept,$B$7))</f>
        <v/>
      </c>
      <c r="N47">
        <f>IF(B47=0,"",SUMIFS(dInc,dDate,"&gt;="&amp;C47,dDate,"&lt;"&amp;D47,dDept,$B$7))</f>
        <v/>
      </c>
      <c r="P47">
        <f>IF(B47=0,"",IFERROR(I47/F47,""))</f>
        <v/>
      </c>
      <c r="Q47">
        <f>IF(B47=0,"",IFERROR(K47/J47,""))</f>
        <v/>
      </c>
      <c r="R47">
        <f>IF(B47=0,"",IFERROR(F47/L47,""))</f>
        <v/>
      </c>
      <c r="S47">
        <f>IF(B47=0,"",IF(AND(N(H47)&gt;0,N(F47)&gt;0),F47/H47-1,""))</f>
        <v/>
      </c>
      <c r="T47">
        <f>IF(B47=0,"",IF(AND(N(G47)&gt;0,N(F47)&gt;0),F47/G47-1,""))</f>
        <v/>
      </c>
      <c r="U47">
        <f>IF(N(F47)&gt;0,F47,NA())</f>
        <v/>
      </c>
      <c r="V47">
        <f>IF(N(G47)&gt;0,G47,NA())</f>
        <v/>
      </c>
      <c r="W47">
        <f>IF(N(H47)&gt;0,H47,NA())</f>
        <v/>
      </c>
      <c r="X47">
        <f>IF(S47="",NA(),S47)</f>
        <v/>
      </c>
      <c r="Y47">
        <f>IF(N(F47)&gt;0,F47,"")</f>
        <v/>
      </c>
      <c r="Z47">
        <f>IF(B47=0,NA(),Statistics!$B$8)</f>
        <v/>
      </c>
      <c r="AA47">
        <f>IF(B47=0,NA(),Statistics!$B$8+2*Statistics!$E$8)</f>
        <v/>
      </c>
      <c r="AB47">
        <f>IF(B47=0,NA(),MAX(0,Statistics!$B$8-2*Statistics!$E$8))</f>
        <v/>
      </c>
      <c r="AC47">
        <f>IF(B47=0,"",IFERROR(M47/F47,""))</f>
        <v/>
      </c>
    </row>
    <row r="48">
      <c r="A48" t="n">
        <v>28</v>
      </c>
      <c r="B48">
        <f>IF(CHOOSE($B$4,A48&lt;=DAY(EOMONTH(DATE($B$2,$B$5,1),0)),$B$15+7*(A48-1)&lt;$B$11,A48&lt;=12,A48&lt;=4,A48&lt;=$B$13),1,0)</f>
        <v/>
      </c>
      <c r="C48">
        <f>IF(B48=0,"",CHOOSE($B$4,DATE($B$2,$B$5,A48),MAX($B$10,$B$15+7*(A48-1)),DATE($B$2,A48,1),DATE($B$2,3*A48-2,1),DATE($B$2-$B$13+A48,1,1)))</f>
        <v/>
      </c>
      <c r="D48">
        <f>IF(B48=0,"",MAX(C48,MIN($B$16+1,CHOOSE($B$4,C48+1,MIN($B$11,$B$15+7*A48),EDATE(C48,1),EDATE(C48,3),DATE(YEAR(C48)+1,1,1)))))</f>
        <v/>
      </c>
      <c r="E48">
        <f>IF(B48=0,"",CHOOSE($B$4,DAY(C48)&amp;"",Lang!$B$70&amp;WEEKNUM(C48,21),INDEX(Lang!$B$58:$B$69,MONTH(C48)),Lang!$B$71&amp;A48,YEAR(C48)&amp;""))</f>
        <v/>
      </c>
      <c r="F48">
        <f>IF(B48=0,"",SUMIFS(dOrders,dDate,"&gt;="&amp;C48,dDate,"&lt;"&amp;D48,dDept,$B$7))</f>
        <v/>
      </c>
      <c r="G48">
        <f>IF(B48=0,"",SUMIFS(dOrders,dDate,"&gt;="&amp;EDATE(C48,12*$B$14),dDate,"&lt;"&amp;EDATE(D48,12*$B$14),dDept,$B$7))</f>
        <v/>
      </c>
      <c r="H48">
        <f>IF(B48=0,"",SUMIFS(dTarget,dDate,"&gt;="&amp;C48,dDate,"&lt;"&amp;D48,dDept,$B$7))</f>
        <v/>
      </c>
      <c r="I48">
        <f>IF(B48=0,"",SUMIFS(dOnTime,dDate,"&gt;="&amp;C48,dDate,"&lt;"&amp;D48,dDept,$B$7))</f>
        <v/>
      </c>
      <c r="J48">
        <f>IF(B48=0,"",SUMIFS(dLines,dDate,"&gt;="&amp;C48,dDate,"&lt;"&amp;D48,dDept,$B$7))</f>
        <v/>
      </c>
      <c r="K48">
        <f>IF(B48=0,"",SUMIFS(dCorrect,dDate,"&gt;="&amp;C48,dDate,"&lt;"&amp;D48,dDept,$B$7))</f>
        <v/>
      </c>
      <c r="L48">
        <f>IF(B48=0,"",SUMIFS(dHours,dDate,"&gt;="&amp;C48,dDate,"&lt;"&amp;D48,dDept,$B$7))</f>
        <v/>
      </c>
      <c r="M48">
        <f>IF(B48=0,"",SUMIFS(dCost,dDate,"&gt;="&amp;C48,dDate,"&lt;"&amp;D48,dDept,$B$7))</f>
        <v/>
      </c>
      <c r="N48">
        <f>IF(B48=0,"",SUMIFS(dInc,dDate,"&gt;="&amp;C48,dDate,"&lt;"&amp;D48,dDept,$B$7))</f>
        <v/>
      </c>
      <c r="P48">
        <f>IF(B48=0,"",IFERROR(I48/F48,""))</f>
        <v/>
      </c>
      <c r="Q48">
        <f>IF(B48=0,"",IFERROR(K48/J48,""))</f>
        <v/>
      </c>
      <c r="R48">
        <f>IF(B48=0,"",IFERROR(F48/L48,""))</f>
        <v/>
      </c>
      <c r="S48">
        <f>IF(B48=0,"",IF(AND(N(H48)&gt;0,N(F48)&gt;0),F48/H48-1,""))</f>
        <v/>
      </c>
      <c r="T48">
        <f>IF(B48=0,"",IF(AND(N(G48)&gt;0,N(F48)&gt;0),F48/G48-1,""))</f>
        <v/>
      </c>
      <c r="U48">
        <f>IF(N(F48)&gt;0,F48,NA())</f>
        <v/>
      </c>
      <c r="V48">
        <f>IF(N(G48)&gt;0,G48,NA())</f>
        <v/>
      </c>
      <c r="W48">
        <f>IF(N(H48)&gt;0,H48,NA())</f>
        <v/>
      </c>
      <c r="X48">
        <f>IF(S48="",NA(),S48)</f>
        <v/>
      </c>
      <c r="Y48">
        <f>IF(N(F48)&gt;0,F48,"")</f>
        <v/>
      </c>
      <c r="Z48">
        <f>IF(B48=0,NA(),Statistics!$B$8)</f>
        <v/>
      </c>
      <c r="AA48">
        <f>IF(B48=0,NA(),Statistics!$B$8+2*Statistics!$E$8)</f>
        <v/>
      </c>
      <c r="AB48">
        <f>IF(B48=0,NA(),MAX(0,Statistics!$B$8-2*Statistics!$E$8))</f>
        <v/>
      </c>
      <c r="AC48">
        <f>IF(B48=0,"",IFERROR(M48/F48,""))</f>
        <v/>
      </c>
    </row>
    <row r="49">
      <c r="A49" t="n">
        <v>29</v>
      </c>
      <c r="B49">
        <f>IF(CHOOSE($B$4,A49&lt;=DAY(EOMONTH(DATE($B$2,$B$5,1),0)),$B$15+7*(A49-1)&lt;$B$11,A49&lt;=12,A49&lt;=4,A49&lt;=$B$13),1,0)</f>
        <v/>
      </c>
      <c r="C49">
        <f>IF(B49=0,"",CHOOSE($B$4,DATE($B$2,$B$5,A49),MAX($B$10,$B$15+7*(A49-1)),DATE($B$2,A49,1),DATE($B$2,3*A49-2,1),DATE($B$2-$B$13+A49,1,1)))</f>
        <v/>
      </c>
      <c r="D49">
        <f>IF(B49=0,"",MAX(C49,MIN($B$16+1,CHOOSE($B$4,C49+1,MIN($B$11,$B$15+7*A49),EDATE(C49,1),EDATE(C49,3),DATE(YEAR(C49)+1,1,1)))))</f>
        <v/>
      </c>
      <c r="E49">
        <f>IF(B49=0,"",CHOOSE($B$4,DAY(C49)&amp;"",Lang!$B$70&amp;WEEKNUM(C49,21),INDEX(Lang!$B$58:$B$69,MONTH(C49)),Lang!$B$71&amp;A49,YEAR(C49)&amp;""))</f>
        <v/>
      </c>
      <c r="F49">
        <f>IF(B49=0,"",SUMIFS(dOrders,dDate,"&gt;="&amp;C49,dDate,"&lt;"&amp;D49,dDept,$B$7))</f>
        <v/>
      </c>
      <c r="G49">
        <f>IF(B49=0,"",SUMIFS(dOrders,dDate,"&gt;="&amp;EDATE(C49,12*$B$14),dDate,"&lt;"&amp;EDATE(D49,12*$B$14),dDept,$B$7))</f>
        <v/>
      </c>
      <c r="H49">
        <f>IF(B49=0,"",SUMIFS(dTarget,dDate,"&gt;="&amp;C49,dDate,"&lt;"&amp;D49,dDept,$B$7))</f>
        <v/>
      </c>
      <c r="I49">
        <f>IF(B49=0,"",SUMIFS(dOnTime,dDate,"&gt;="&amp;C49,dDate,"&lt;"&amp;D49,dDept,$B$7))</f>
        <v/>
      </c>
      <c r="J49">
        <f>IF(B49=0,"",SUMIFS(dLines,dDate,"&gt;="&amp;C49,dDate,"&lt;"&amp;D49,dDept,$B$7))</f>
        <v/>
      </c>
      <c r="K49">
        <f>IF(B49=0,"",SUMIFS(dCorrect,dDate,"&gt;="&amp;C49,dDate,"&lt;"&amp;D49,dDept,$B$7))</f>
        <v/>
      </c>
      <c r="L49">
        <f>IF(B49=0,"",SUMIFS(dHours,dDate,"&gt;="&amp;C49,dDate,"&lt;"&amp;D49,dDept,$B$7))</f>
        <v/>
      </c>
      <c r="M49">
        <f>IF(B49=0,"",SUMIFS(dCost,dDate,"&gt;="&amp;C49,dDate,"&lt;"&amp;D49,dDept,$B$7))</f>
        <v/>
      </c>
      <c r="N49">
        <f>IF(B49=0,"",SUMIFS(dInc,dDate,"&gt;="&amp;C49,dDate,"&lt;"&amp;D49,dDept,$B$7))</f>
        <v/>
      </c>
      <c r="P49">
        <f>IF(B49=0,"",IFERROR(I49/F49,""))</f>
        <v/>
      </c>
      <c r="Q49">
        <f>IF(B49=0,"",IFERROR(K49/J49,""))</f>
        <v/>
      </c>
      <c r="R49">
        <f>IF(B49=0,"",IFERROR(F49/L49,""))</f>
        <v/>
      </c>
      <c r="S49">
        <f>IF(B49=0,"",IF(AND(N(H49)&gt;0,N(F49)&gt;0),F49/H49-1,""))</f>
        <v/>
      </c>
      <c r="T49">
        <f>IF(B49=0,"",IF(AND(N(G49)&gt;0,N(F49)&gt;0),F49/G49-1,""))</f>
        <v/>
      </c>
      <c r="U49">
        <f>IF(N(F49)&gt;0,F49,NA())</f>
        <v/>
      </c>
      <c r="V49">
        <f>IF(N(G49)&gt;0,G49,NA())</f>
        <v/>
      </c>
      <c r="W49">
        <f>IF(N(H49)&gt;0,H49,NA())</f>
        <v/>
      </c>
      <c r="X49">
        <f>IF(S49="",NA(),S49)</f>
        <v/>
      </c>
      <c r="Y49">
        <f>IF(N(F49)&gt;0,F49,"")</f>
        <v/>
      </c>
      <c r="Z49">
        <f>IF(B49=0,NA(),Statistics!$B$8)</f>
        <v/>
      </c>
      <c r="AA49">
        <f>IF(B49=0,NA(),Statistics!$B$8+2*Statistics!$E$8)</f>
        <v/>
      </c>
      <c r="AB49">
        <f>IF(B49=0,NA(),MAX(0,Statistics!$B$8-2*Statistics!$E$8))</f>
        <v/>
      </c>
      <c r="AC49">
        <f>IF(B49=0,"",IFERROR(M49/F49,""))</f>
        <v/>
      </c>
    </row>
    <row r="50">
      <c r="A50" t="n">
        <v>30</v>
      </c>
      <c r="B50">
        <f>IF(CHOOSE($B$4,A50&lt;=DAY(EOMONTH(DATE($B$2,$B$5,1),0)),$B$15+7*(A50-1)&lt;$B$11,A50&lt;=12,A50&lt;=4,A50&lt;=$B$13),1,0)</f>
        <v/>
      </c>
      <c r="C50">
        <f>IF(B50=0,"",CHOOSE($B$4,DATE($B$2,$B$5,A50),MAX($B$10,$B$15+7*(A50-1)),DATE($B$2,A50,1),DATE($B$2,3*A50-2,1),DATE($B$2-$B$13+A50,1,1)))</f>
        <v/>
      </c>
      <c r="D50">
        <f>IF(B50=0,"",MAX(C50,MIN($B$16+1,CHOOSE($B$4,C50+1,MIN($B$11,$B$15+7*A50),EDATE(C50,1),EDATE(C50,3),DATE(YEAR(C50)+1,1,1)))))</f>
        <v/>
      </c>
      <c r="E50">
        <f>IF(B50=0,"",CHOOSE($B$4,DAY(C50)&amp;"",Lang!$B$70&amp;WEEKNUM(C50,21),INDEX(Lang!$B$58:$B$69,MONTH(C50)),Lang!$B$71&amp;A50,YEAR(C50)&amp;""))</f>
        <v/>
      </c>
      <c r="F50">
        <f>IF(B50=0,"",SUMIFS(dOrders,dDate,"&gt;="&amp;C50,dDate,"&lt;"&amp;D50,dDept,$B$7))</f>
        <v/>
      </c>
      <c r="G50">
        <f>IF(B50=0,"",SUMIFS(dOrders,dDate,"&gt;="&amp;EDATE(C50,12*$B$14),dDate,"&lt;"&amp;EDATE(D50,12*$B$14),dDept,$B$7))</f>
        <v/>
      </c>
      <c r="H50">
        <f>IF(B50=0,"",SUMIFS(dTarget,dDate,"&gt;="&amp;C50,dDate,"&lt;"&amp;D50,dDept,$B$7))</f>
        <v/>
      </c>
      <c r="I50">
        <f>IF(B50=0,"",SUMIFS(dOnTime,dDate,"&gt;="&amp;C50,dDate,"&lt;"&amp;D50,dDept,$B$7))</f>
        <v/>
      </c>
      <c r="J50">
        <f>IF(B50=0,"",SUMIFS(dLines,dDate,"&gt;="&amp;C50,dDate,"&lt;"&amp;D50,dDept,$B$7))</f>
        <v/>
      </c>
      <c r="K50">
        <f>IF(B50=0,"",SUMIFS(dCorrect,dDate,"&gt;="&amp;C50,dDate,"&lt;"&amp;D50,dDept,$B$7))</f>
        <v/>
      </c>
      <c r="L50">
        <f>IF(B50=0,"",SUMIFS(dHours,dDate,"&gt;="&amp;C50,dDate,"&lt;"&amp;D50,dDept,$B$7))</f>
        <v/>
      </c>
      <c r="M50">
        <f>IF(B50=0,"",SUMIFS(dCost,dDate,"&gt;="&amp;C50,dDate,"&lt;"&amp;D50,dDept,$B$7))</f>
        <v/>
      </c>
      <c r="N50">
        <f>IF(B50=0,"",SUMIFS(dInc,dDate,"&gt;="&amp;C50,dDate,"&lt;"&amp;D50,dDept,$B$7))</f>
        <v/>
      </c>
      <c r="P50">
        <f>IF(B50=0,"",IFERROR(I50/F50,""))</f>
        <v/>
      </c>
      <c r="Q50">
        <f>IF(B50=0,"",IFERROR(K50/J50,""))</f>
        <v/>
      </c>
      <c r="R50">
        <f>IF(B50=0,"",IFERROR(F50/L50,""))</f>
        <v/>
      </c>
      <c r="S50">
        <f>IF(B50=0,"",IF(AND(N(H50)&gt;0,N(F50)&gt;0),F50/H50-1,""))</f>
        <v/>
      </c>
      <c r="T50">
        <f>IF(B50=0,"",IF(AND(N(G50)&gt;0,N(F50)&gt;0),F50/G50-1,""))</f>
        <v/>
      </c>
      <c r="U50">
        <f>IF(N(F50)&gt;0,F50,NA())</f>
        <v/>
      </c>
      <c r="V50">
        <f>IF(N(G50)&gt;0,G50,NA())</f>
        <v/>
      </c>
      <c r="W50">
        <f>IF(N(H50)&gt;0,H50,NA())</f>
        <v/>
      </c>
      <c r="X50">
        <f>IF(S50="",NA(),S50)</f>
        <v/>
      </c>
      <c r="Y50">
        <f>IF(N(F50)&gt;0,F50,"")</f>
        <v/>
      </c>
      <c r="Z50">
        <f>IF(B50=0,NA(),Statistics!$B$8)</f>
        <v/>
      </c>
      <c r="AA50">
        <f>IF(B50=0,NA(),Statistics!$B$8+2*Statistics!$E$8)</f>
        <v/>
      </c>
      <c r="AB50">
        <f>IF(B50=0,NA(),MAX(0,Statistics!$B$8-2*Statistics!$E$8))</f>
        <v/>
      </c>
      <c r="AC50">
        <f>IF(B50=0,"",IFERROR(M50/F50,""))</f>
        <v/>
      </c>
    </row>
    <row r="51">
      <c r="A51" t="n">
        <v>31</v>
      </c>
      <c r="B51">
        <f>IF(CHOOSE($B$4,A51&lt;=DAY(EOMONTH(DATE($B$2,$B$5,1),0)),$B$15+7*(A51-1)&lt;$B$11,A51&lt;=12,A51&lt;=4,A51&lt;=$B$13),1,0)</f>
        <v/>
      </c>
      <c r="C51">
        <f>IF(B51=0,"",CHOOSE($B$4,DATE($B$2,$B$5,A51),MAX($B$10,$B$15+7*(A51-1)),DATE($B$2,A51,1),DATE($B$2,3*A51-2,1),DATE($B$2-$B$13+A51,1,1)))</f>
        <v/>
      </c>
      <c r="D51">
        <f>IF(B51=0,"",MAX(C51,MIN($B$16+1,CHOOSE($B$4,C51+1,MIN($B$11,$B$15+7*A51),EDATE(C51,1),EDATE(C51,3),DATE(YEAR(C51)+1,1,1)))))</f>
        <v/>
      </c>
      <c r="E51">
        <f>IF(B51=0,"",CHOOSE($B$4,DAY(C51)&amp;"",Lang!$B$70&amp;WEEKNUM(C51,21),INDEX(Lang!$B$58:$B$69,MONTH(C51)),Lang!$B$71&amp;A51,YEAR(C51)&amp;""))</f>
        <v/>
      </c>
      <c r="F51">
        <f>IF(B51=0,"",SUMIFS(dOrders,dDate,"&gt;="&amp;C51,dDate,"&lt;"&amp;D51,dDept,$B$7))</f>
        <v/>
      </c>
      <c r="G51">
        <f>IF(B51=0,"",SUMIFS(dOrders,dDate,"&gt;="&amp;EDATE(C51,12*$B$14),dDate,"&lt;"&amp;EDATE(D51,12*$B$14),dDept,$B$7))</f>
        <v/>
      </c>
      <c r="H51">
        <f>IF(B51=0,"",SUMIFS(dTarget,dDate,"&gt;="&amp;C51,dDate,"&lt;"&amp;D51,dDept,$B$7))</f>
        <v/>
      </c>
      <c r="I51">
        <f>IF(B51=0,"",SUMIFS(dOnTime,dDate,"&gt;="&amp;C51,dDate,"&lt;"&amp;D51,dDept,$B$7))</f>
        <v/>
      </c>
      <c r="J51">
        <f>IF(B51=0,"",SUMIFS(dLines,dDate,"&gt;="&amp;C51,dDate,"&lt;"&amp;D51,dDept,$B$7))</f>
        <v/>
      </c>
      <c r="K51">
        <f>IF(B51=0,"",SUMIFS(dCorrect,dDate,"&gt;="&amp;C51,dDate,"&lt;"&amp;D51,dDept,$B$7))</f>
        <v/>
      </c>
      <c r="L51">
        <f>IF(B51=0,"",SUMIFS(dHours,dDate,"&gt;="&amp;C51,dDate,"&lt;"&amp;D51,dDept,$B$7))</f>
        <v/>
      </c>
      <c r="M51">
        <f>IF(B51=0,"",SUMIFS(dCost,dDate,"&gt;="&amp;C51,dDate,"&lt;"&amp;D51,dDept,$B$7))</f>
        <v/>
      </c>
      <c r="N51">
        <f>IF(B51=0,"",SUMIFS(dInc,dDate,"&gt;="&amp;C51,dDate,"&lt;"&amp;D51,dDept,$B$7))</f>
        <v/>
      </c>
      <c r="P51">
        <f>IF(B51=0,"",IFERROR(I51/F51,""))</f>
        <v/>
      </c>
      <c r="Q51">
        <f>IF(B51=0,"",IFERROR(K51/J51,""))</f>
        <v/>
      </c>
      <c r="R51">
        <f>IF(B51=0,"",IFERROR(F51/L51,""))</f>
        <v/>
      </c>
      <c r="S51">
        <f>IF(B51=0,"",IF(AND(N(H51)&gt;0,N(F51)&gt;0),F51/H51-1,""))</f>
        <v/>
      </c>
      <c r="T51">
        <f>IF(B51=0,"",IF(AND(N(G51)&gt;0,N(F51)&gt;0),F51/G51-1,""))</f>
        <v/>
      </c>
      <c r="U51">
        <f>IF(N(F51)&gt;0,F51,NA())</f>
        <v/>
      </c>
      <c r="V51">
        <f>IF(N(G51)&gt;0,G51,NA())</f>
        <v/>
      </c>
      <c r="W51">
        <f>IF(N(H51)&gt;0,H51,NA())</f>
        <v/>
      </c>
      <c r="X51">
        <f>IF(S51="",NA(),S51)</f>
        <v/>
      </c>
      <c r="Y51">
        <f>IF(N(F51)&gt;0,F51,"")</f>
        <v/>
      </c>
      <c r="Z51">
        <f>IF(B51=0,NA(),Statistics!$B$8)</f>
        <v/>
      </c>
      <c r="AA51">
        <f>IF(B51=0,NA(),Statistics!$B$8+2*Statistics!$E$8)</f>
        <v/>
      </c>
      <c r="AB51">
        <f>IF(B51=0,NA(),MAX(0,Statistics!$B$8-2*Statistics!$E$8))</f>
        <v/>
      </c>
      <c r="AC51">
        <f>IF(B51=0,"",IFERROR(M51/F51,""))</f>
        <v/>
      </c>
    </row>
    <row r="59">
      <c r="A59" t="inlineStr">
        <is>
          <t>comparison</t>
        </is>
      </c>
    </row>
    <row r="60">
      <c r="A60">
        <f>INDEX(Lang!$B$58:$B$69,1)</f>
        <v/>
      </c>
      <c r="B60">
        <f>IF(N(Comparison!C10)&gt;0,Comparison!C10,NA())</f>
        <v/>
      </c>
      <c r="C60">
        <f>IF(N(Comparison!D10)&gt;0,Comparison!D10,NA())</f>
        <v/>
      </c>
      <c r="D60">
        <f>IF(N(Comparison!E10)&gt;0,Comparison!E10,NA())</f>
        <v/>
      </c>
    </row>
    <row r="61">
      <c r="A61">
        <f>INDEX(Lang!$B$58:$B$69,2)</f>
        <v/>
      </c>
      <c r="B61">
        <f>IF(N(Comparison!C11)&gt;0,Comparison!C11,NA())</f>
        <v/>
      </c>
      <c r="C61">
        <f>IF(N(Comparison!D11)&gt;0,Comparison!D11,NA())</f>
        <v/>
      </c>
      <c r="D61">
        <f>IF(N(Comparison!E11)&gt;0,Comparison!E11,NA())</f>
        <v/>
      </c>
    </row>
    <row r="62">
      <c r="A62">
        <f>INDEX(Lang!$B$58:$B$69,3)</f>
        <v/>
      </c>
      <c r="B62">
        <f>IF(N(Comparison!C12)&gt;0,Comparison!C12,NA())</f>
        <v/>
      </c>
      <c r="C62">
        <f>IF(N(Comparison!D12)&gt;0,Comparison!D12,NA())</f>
        <v/>
      </c>
      <c r="D62">
        <f>IF(N(Comparison!E12)&gt;0,Comparison!E12,NA())</f>
        <v/>
      </c>
    </row>
    <row r="63">
      <c r="A63">
        <f>INDEX(Lang!$B$58:$B$69,4)</f>
        <v/>
      </c>
      <c r="B63">
        <f>IF(N(Comparison!C13)&gt;0,Comparison!C13,NA())</f>
        <v/>
      </c>
      <c r="C63">
        <f>IF(N(Comparison!D13)&gt;0,Comparison!D13,NA())</f>
        <v/>
      </c>
      <c r="D63">
        <f>IF(N(Comparison!E13)&gt;0,Comparison!E13,NA())</f>
        <v/>
      </c>
    </row>
    <row r="64">
      <c r="A64">
        <f>INDEX(Lang!$B$58:$B$69,5)</f>
        <v/>
      </c>
      <c r="B64">
        <f>IF(N(Comparison!C14)&gt;0,Comparison!C14,NA())</f>
        <v/>
      </c>
      <c r="C64">
        <f>IF(N(Comparison!D14)&gt;0,Comparison!D14,NA())</f>
        <v/>
      </c>
      <c r="D64">
        <f>IF(N(Comparison!E14)&gt;0,Comparison!E14,NA())</f>
        <v/>
      </c>
    </row>
    <row r="65">
      <c r="A65">
        <f>INDEX(Lang!$B$58:$B$69,6)</f>
        <v/>
      </c>
      <c r="B65">
        <f>IF(N(Comparison!C15)&gt;0,Comparison!C15,NA())</f>
        <v/>
      </c>
      <c r="C65">
        <f>IF(N(Comparison!D15)&gt;0,Comparison!D15,NA())</f>
        <v/>
      </c>
      <c r="D65">
        <f>IF(N(Comparison!E15)&gt;0,Comparison!E15,NA())</f>
        <v/>
      </c>
    </row>
    <row r="66">
      <c r="A66">
        <f>INDEX(Lang!$B$58:$B$69,7)</f>
        <v/>
      </c>
      <c r="B66">
        <f>IF(N(Comparison!C16)&gt;0,Comparison!C16,NA())</f>
        <v/>
      </c>
      <c r="C66">
        <f>IF(N(Comparison!D16)&gt;0,Comparison!D16,NA())</f>
        <v/>
      </c>
      <c r="D66">
        <f>IF(N(Comparison!E16)&gt;0,Comparison!E16,NA())</f>
        <v/>
      </c>
    </row>
    <row r="67">
      <c r="A67">
        <f>INDEX(Lang!$B$58:$B$69,8)</f>
        <v/>
      </c>
      <c r="B67">
        <f>IF(N(Comparison!C17)&gt;0,Comparison!C17,NA())</f>
        <v/>
      </c>
      <c r="C67">
        <f>IF(N(Comparison!D17)&gt;0,Comparison!D17,NA())</f>
        <v/>
      </c>
      <c r="D67">
        <f>IF(N(Comparison!E17)&gt;0,Comparison!E17,NA())</f>
        <v/>
      </c>
    </row>
    <row r="68">
      <c r="A68">
        <f>INDEX(Lang!$B$58:$B$69,9)</f>
        <v/>
      </c>
      <c r="B68">
        <f>IF(N(Comparison!C18)&gt;0,Comparison!C18,NA())</f>
        <v/>
      </c>
      <c r="C68">
        <f>IF(N(Comparison!D18)&gt;0,Comparison!D18,NA())</f>
        <v/>
      </c>
      <c r="D68">
        <f>IF(N(Comparison!E18)&gt;0,Comparison!E18,NA())</f>
        <v/>
      </c>
    </row>
    <row r="69">
      <c r="A69">
        <f>INDEX(Lang!$B$58:$B$69,10)</f>
        <v/>
      </c>
      <c r="B69">
        <f>IF(N(Comparison!C19)&gt;0,Comparison!C19,NA())</f>
        <v/>
      </c>
      <c r="C69">
        <f>IF(N(Comparison!D19)&gt;0,Comparison!D19,NA())</f>
        <v/>
      </c>
      <c r="D69">
        <f>IF(N(Comparison!E19)&gt;0,Comparison!E19,NA())</f>
        <v/>
      </c>
    </row>
    <row r="70">
      <c r="A70">
        <f>INDEX(Lang!$B$58:$B$69,11)</f>
        <v/>
      </c>
      <c r="B70">
        <f>IF(N(Comparison!C20)&gt;0,Comparison!C20,NA())</f>
        <v/>
      </c>
      <c r="C70">
        <f>IF(N(Comparison!D20)&gt;0,Comparison!D20,NA())</f>
        <v/>
      </c>
      <c r="D70">
        <f>IF(N(Comparison!E20)&gt;0,Comparison!E20,NA())</f>
        <v/>
      </c>
    </row>
    <row r="71">
      <c r="A71">
        <f>INDEX(Lang!$B$58:$B$69,12)</f>
        <v/>
      </c>
      <c r="B71">
        <f>IF(N(Comparison!C21)&gt;0,Comparison!C21,NA())</f>
        <v/>
      </c>
      <c r="C71">
        <f>IF(N(Comparison!D21)&gt;0,Comparison!D21,NA())</f>
        <v/>
      </c>
      <c r="D71">
        <f>IF(N(Comparison!E21)&gt;0,Comparison!E21,NA())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Keywan Fakhri</dc:creator>
  <dc:title xmlns:dc="http://purl.org/dc/elements/1.1/">KeyOne Executive Reporting Center</dc:title>
  <dc:subject xmlns:dc="http://purl.org/dc/elements/1.1/">Multi-year operations reporting template</dc:subject>
  <dcterms:created xmlns:dcterms="http://purl.org/dc/terms/" xmlns:xsi="http://www.w3.org/2001/XMLSchema-instance" xsi:type="dcterms:W3CDTF">2026-10-15T13:44:36Z</dcterms:created>
  <dcterms:modified xmlns:dcterms="http://purl.org/dc/terms/" xmlns:xsi="http://www.w3.org/2001/XMLSchema-instance" xsi:type="dcterms:W3CDTF">2026-10-15T13:44:37Z</dcterms:modified>
  <cp:lastModifiedBy>Keywan Fakhri</cp:lastModifiedBy>
  <cp:keywords>KeyOne, Keywan Fakhri, keywanfakhri.com</cp:keywords>
</cp:coreProperties>
</file>