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778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oster" sheetId="3" state="visible" r:id="rId3"/>
    <sheet xmlns:r="http://schemas.openxmlformats.org/officeDocument/2006/relationships" name="Shifts" sheetId="4" state="visible" r:id="rId4"/>
    <sheet xmlns:r="http://schemas.openxmlformats.org/officeDocument/2006/relationships" name="Leave" sheetId="5" state="visible" r:id="rId5"/>
    <sheet xmlns:r="http://schemas.openxmlformats.org/officeDocument/2006/relationships" name="Staff" sheetId="6" state="visible" r:id="rId6"/>
    <sheet xmlns:r="http://schemas.openxmlformats.org/officeDocument/2006/relationships" name="Settings" sheetId="7" state="visible" r:id="rId7"/>
    <sheet xmlns:r="http://schemas.openxmlformats.org/officeDocument/2006/relationships" name="Lang" sheetId="8" state="hidden" r:id="rId8"/>
    <sheet xmlns:r="http://schemas.openxmlformats.org/officeDocument/2006/relationships" name="Calc" sheetId="9" state="hidden" r:id="rId9"/>
  </sheets>
  <definedNames>
    <definedName name="_xlnm.Print_Area" localSheetId="0">'START'!$A$1:$T$41</definedName>
    <definedName name="_xlnm.Print_Area" localSheetId="1">'Dashboard'!$A$1:$T$57</definedName>
    <definedName name="_xlnm.Print_Area" localSheetId="2">'Roster'!$A$1:$K$42</definedName>
    <definedName name="_xlnm._FilterDatabase" localSheetId="3" hidden="1">'Shifts'!$A$7:$G$5007</definedName>
    <definedName name="_xlnm.Print_Titles" localSheetId="3">'Shifts'!$7:$7</definedName>
    <definedName name="_xlnm._FilterDatabase" localSheetId="4" hidden="1">'Leave'!$A$7:$F$507</definedName>
    <definedName name="_xlnm.Print_Titles" localSheetId="4">'Leave'!$7:$7</definedName>
    <definedName name="_xlnm.Print_Area" localSheetId="6">'Settings'!$A$1:$T$37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hh:mm"/>
    <numFmt numFmtId="165" formatCode="0.0"/>
    <numFmt numFmtId="166" formatCode="#,##0.00 &quot;€&quot;"/>
    <numFmt numFmtId="167" formatCode="yyyy-mm-dd"/>
    <numFmt numFmtId="168" formatCode="dd.mm.yyyy"/>
    <numFmt numFmtId="169" formatCode="0.0 &quot;h&quot;;-0.0 &quot;h&quot;;&quot;–&quot;"/>
    <numFmt numFmtId="170" formatCode="#,##0 &quot;€&quot;;-#,##0 &quot;€&quot;;&quot;–&quot;"/>
  </numFmts>
  <fonts count="40">
    <font>
      <name val="Calibri"/>
      <family val="2"/>
      <color theme="1"/>
      <sz val="11"/>
      <scheme val="minor"/>
    </font>
    <font>
      <name val="Calibri"/>
      <b val="1"/>
      <color rgb="00073B3C"/>
      <sz val="20"/>
    </font>
    <font>
      <name val="Calibri"/>
      <b val="1"/>
      <color rgb="00EAF5F7"/>
      <sz val="18"/>
    </font>
    <font>
      <name val="Calibri"/>
      <b val="1"/>
      <color rgb="00EAF5F7"/>
      <sz val="9"/>
    </font>
    <font>
      <name val="Calibri"/>
      <b val="1"/>
      <color rgb="00073B3C"/>
      <sz val="9"/>
    </font>
    <font>
      <name val="Calibri"/>
      <b val="1"/>
      <color rgb="00EAF5F7"/>
      <sz val="11"/>
    </font>
    <font>
      <name val="Calibri"/>
      <b val="1"/>
      <color rgb="00073B3C"/>
      <sz val="12"/>
    </font>
    <font>
      <name val="Calibri"/>
      <b val="1"/>
      <color rgb="00073B3C"/>
      <sz val="11"/>
    </font>
    <font>
      <name val="Calibri"/>
      <color rgb="00073B3C"/>
      <sz val="11"/>
    </font>
    <font>
      <name val="Calibri"/>
      <i val="1"/>
      <color rgb="009AB5C1"/>
      <sz val="9"/>
    </font>
    <font>
      <name val="Calibri"/>
      <color rgb="009AB5C1"/>
      <sz val="8"/>
    </font>
    <font>
      <name val="Calibri"/>
      <b val="1"/>
      <color rgb="00EAF5F7"/>
      <sz val="16"/>
    </font>
    <font>
      <name val="Calibri"/>
      <color rgb="009AB5C1"/>
      <sz val="9"/>
    </font>
    <font>
      <name val="Calibri"/>
      <b val="1"/>
      <color rgb="00073B3C"/>
      <sz val="10"/>
    </font>
    <font>
      <name val="Calibri"/>
      <b val="1"/>
      <color rgb="001B2B36"/>
      <sz val="10"/>
    </font>
    <font>
      <name val="Calibri"/>
      <color rgb="001B2B36"/>
      <sz val="10"/>
    </font>
    <font>
      <name val="Calibri"/>
      <color rgb="005B6B75"/>
      <sz val="8"/>
    </font>
    <font>
      <name val="Calibri"/>
      <b val="1"/>
      <color rgb="001B9299"/>
      <sz val="10"/>
    </font>
    <font>
      <name val="Calibri"/>
      <b val="1"/>
      <color rgb="009AB5C1"/>
      <sz val="9"/>
    </font>
    <font>
      <name val="Calibri"/>
      <b val="1"/>
      <color rgb="009AB5C1"/>
      <sz val="8"/>
    </font>
    <font>
      <name val="Calibri"/>
      <b val="1"/>
      <color rgb="00EAF5F7"/>
      <sz val="12"/>
    </font>
    <font>
      <name val="Calibri"/>
      <i val="1"/>
      <color rgb="009AB5C1"/>
      <sz val="8"/>
    </font>
    <font>
      <name val="Calibri"/>
      <b val="1"/>
      <color rgb="0036DAC5"/>
      <sz val="10"/>
    </font>
    <font>
      <name val="Calibri"/>
      <b val="1"/>
      <color rgb="0036DAC5"/>
      <sz val="9"/>
    </font>
    <font>
      <name val="Calibri"/>
      <b val="1"/>
      <color rgb="00EAF5F7"/>
      <sz val="10"/>
    </font>
    <font>
      <name val="Calibri"/>
      <color rgb="00EAF5F7"/>
      <sz val="9"/>
    </font>
    <font>
      <name val="Calibri"/>
      <b val="1"/>
      <color rgb="00D4C8FF"/>
      <sz val="8"/>
    </font>
    <font>
      <name val="Calibri"/>
      <b val="1"/>
      <color rgb="00FFB3B3"/>
      <sz val="8"/>
    </font>
    <font>
      <name val="Calibri"/>
      <b val="1"/>
      <color rgb="00FFE08A"/>
      <sz val="8"/>
    </font>
    <font>
      <name val="Calibri"/>
      <b val="1"/>
      <color rgb="00EAF5F7"/>
      <sz val="19"/>
    </font>
    <font>
      <name val="Calibri"/>
      <b val="1"/>
      <color rgb="0036DAC5"/>
      <sz val="8"/>
    </font>
    <font>
      <name val="Calibri"/>
      <b val="1"/>
      <color rgb="0036DAC5"/>
      <sz val="12"/>
    </font>
    <font>
      <name val="Calibri"/>
      <b val="1"/>
      <color rgb="00073B3C"/>
      <sz val="8"/>
    </font>
    <font>
      <name val="Calibri"/>
      <b val="1"/>
      <color rgb="00073B3C"/>
      <sz val="30"/>
    </font>
    <font>
      <name val="Calibri"/>
      <b val="1"/>
      <color rgb="00EAF5F7"/>
      <sz val="22"/>
    </font>
    <font>
      <name val="Calibri"/>
      <color rgb="009AB5C1"/>
      <sz val="10"/>
    </font>
    <font>
      <name val="Calibri"/>
      <color rgb="00EAF5F7"/>
      <sz val="11"/>
    </font>
    <font>
      <name val="Calibri"/>
      <b val="1"/>
      <color rgb="0036DAC5"/>
      <sz val="11"/>
    </font>
    <font>
      <name val="Calibri"/>
      <color rgb="00EAF5F7"/>
      <sz val="10"/>
    </font>
    <font>
      <name val="Calibri"/>
      <b val="1"/>
      <color rgb="00EAF5F7"/>
      <sz val="14"/>
    </font>
  </fonts>
  <fills count="11">
    <fill>
      <patternFill/>
    </fill>
    <fill>
      <patternFill patternType="gray125"/>
    </fill>
    <fill>
      <patternFill patternType="solid">
        <fgColor rgb="00091522"/>
      </patternFill>
    </fill>
    <fill>
      <patternFill patternType="solid">
        <fgColor rgb="0036DAC5"/>
      </patternFill>
    </fill>
    <fill>
      <patternFill patternType="solid">
        <fgColor rgb="0013283A"/>
      </patternFill>
    </fill>
    <fill>
      <patternFill patternType="solid">
        <fgColor rgb="00CBFFF2"/>
      </patternFill>
    </fill>
    <fill>
      <patternFill patternType="solid">
        <fgColor rgb="00E9FBF6"/>
      </patternFill>
    </fill>
    <fill>
      <patternFill patternType="solid">
        <fgColor rgb="000F2232"/>
      </patternFill>
    </fill>
    <fill>
      <patternFill patternType="solid">
        <fgColor rgb="002B2350"/>
      </patternFill>
    </fill>
    <fill>
      <patternFill patternType="solid">
        <fgColor rgb="003A1E26"/>
      </patternFill>
    </fill>
    <fill>
      <patternFill patternType="solid">
        <fgColor rgb="003A3018"/>
      </patternFill>
    </fill>
  </fills>
  <borders count="2">
    <border>
      <left/>
      <right/>
      <top/>
      <bottom/>
      <diagonal/>
    </border>
    <border>
      <left style="thick">
        <color rgb="00091522"/>
      </left>
    </border>
  </borders>
  <cellStyleXfs count="1">
    <xf numFmtId="0" fontId="0" fillId="0" borderId="0"/>
  </cellStyleXfs>
  <cellXfs count="87">
    <xf numFmtId="0" fontId="0" fillId="0" borderId="0" pivotButton="0" quotePrefix="0" xfId="0"/>
    <xf numFmtId="0" fontId="0" fillId="2" borderId="0" pivotButton="0" quotePrefix="0" xfId="0"/>
    <xf numFmtId="0" fontId="3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34" fillId="2" borderId="0" applyAlignment="1" pivotButton="0" quotePrefix="0" xfId="0">
      <alignment horizontal="left" vertical="center"/>
    </xf>
    <xf numFmtId="0" fontId="35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36" fillId="4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/>
    </xf>
    <xf numFmtId="0" fontId="37" fillId="4" borderId="0" applyAlignment="1" pivotButton="0" quotePrefix="0" xfId="0">
      <alignment horizontal="left" vertical="center"/>
    </xf>
    <xf numFmtId="0" fontId="38" fillId="4" borderId="0" applyAlignment="1" pivotButton="0" quotePrefix="0" xfId="0">
      <alignment horizontal="left" vertical="top" wrapText="1"/>
    </xf>
    <xf numFmtId="0" fontId="9" fillId="2" borderId="0" applyAlignment="1" pivotButton="0" quotePrefix="0" xfId="0">
      <alignment horizontal="left" vertical="center"/>
    </xf>
    <xf numFmtId="0" fontId="12" fillId="4" borderId="0" applyAlignment="1" pivotButton="0" quotePrefix="0" xfId="0">
      <alignment horizontal="left" vertical="center" wrapText="1"/>
    </xf>
    <xf numFmtId="0" fontId="19" fillId="4" borderId="0" applyAlignment="1" pivotButton="0" quotePrefix="0" xfId="0">
      <alignment horizontal="left" vertical="center"/>
    </xf>
    <xf numFmtId="0" fontId="39" fillId="4" borderId="0" applyAlignment="1" pivotButton="0" quotePrefix="0" xfId="0">
      <alignment horizontal="left" vertical="center"/>
    </xf>
    <xf numFmtId="0" fontId="12" fillId="4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18" fillId="2" borderId="0" applyAlignment="1" pivotButton="0" quotePrefix="0" xfId="0">
      <alignment horizontal="left" vertical="center"/>
    </xf>
    <xf numFmtId="0" fontId="19" fillId="2" borderId="0" applyAlignment="1" pivotButton="0" quotePrefix="0" xfId="0">
      <alignment horizontal="left" vertical="bottom"/>
    </xf>
    <xf numFmtId="0" fontId="20" fillId="4" borderId="0" applyAlignment="1" pivotButton="0" quotePrefix="0" xfId="0">
      <alignment horizontal="left" vertical="center"/>
    </xf>
    <xf numFmtId="1" fontId="6" fillId="5" borderId="0" applyAlignment="1" applyProtection="1" pivotButton="0" quotePrefix="0" xfId="0">
      <alignment horizontal="center" vertical="center"/>
      <protection locked="0" hidden="0"/>
    </xf>
    <xf numFmtId="0" fontId="0" fillId="5" borderId="0" pivotButton="0" quotePrefix="0" xfId="0"/>
    <xf numFmtId="0" fontId="6" fillId="5" borderId="0" applyAlignment="1" applyProtection="1" pivotButton="0" quotePrefix="0" xfId="0">
      <alignment horizontal="center" vertical="center"/>
      <protection locked="0" hidden="0"/>
    </xf>
    <xf numFmtId="0" fontId="21" fillId="2" borderId="0" applyAlignment="1" pivotButton="0" quotePrefix="0" xfId="0">
      <alignment horizontal="left" vertical="center"/>
    </xf>
    <xf numFmtId="0" fontId="19" fillId="4" borderId="0" applyAlignment="1" pivotButton="0" quotePrefix="0" xfId="0">
      <alignment horizontal="left" vertical="center" wrapText="1"/>
    </xf>
    <xf numFmtId="0" fontId="19" fillId="4" borderId="1" applyAlignment="1" pivotButton="0" quotePrefix="0" xfId="0">
      <alignment horizontal="left" vertical="center" wrapText="1"/>
    </xf>
    <xf numFmtId="169" fontId="29" fillId="4" borderId="0" applyAlignment="1" pivotButton="0" quotePrefix="0" xfId="0">
      <alignment horizontal="left" vertical="center"/>
    </xf>
    <xf numFmtId="170" fontId="29" fillId="4" borderId="1" applyAlignment="1" pivotButton="0" quotePrefix="0" xfId="0">
      <alignment horizontal="left" vertical="center"/>
    </xf>
    <xf numFmtId="169" fontId="29" fillId="4" borderId="1" applyAlignment="1" pivotButton="0" quotePrefix="0" xfId="0">
      <alignment horizontal="left" vertical="center"/>
    </xf>
    <xf numFmtId="1" fontId="29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10" fillId="4" borderId="0" applyAlignment="1" pivotButton="0" quotePrefix="0" xfId="0">
      <alignment horizontal="left" vertical="center"/>
    </xf>
    <xf numFmtId="169" fontId="30" fillId="4" borderId="0" applyAlignment="1" pivotButton="0" quotePrefix="0" xfId="0">
      <alignment horizontal="right" vertical="center"/>
    </xf>
    <xf numFmtId="0" fontId="10" fillId="4" borderId="1" applyAlignment="1" pivotButton="0" quotePrefix="0" xfId="0">
      <alignment horizontal="left" vertical="center"/>
    </xf>
    <xf numFmtId="166" fontId="30" fillId="4" borderId="0" applyAlignment="1" pivotButton="0" quotePrefix="0" xfId="0">
      <alignment horizontal="right" vertical="center"/>
    </xf>
    <xf numFmtId="1" fontId="30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wrapText="1"/>
    </xf>
    <xf numFmtId="169" fontId="31" fillId="4" borderId="0" applyAlignment="1" pivotButton="0" quotePrefix="0" xfId="0">
      <alignment horizontal="right" vertical="center"/>
    </xf>
    <xf numFmtId="1" fontId="31" fillId="4" borderId="0" applyAlignment="1" pivotButton="0" quotePrefix="0" xfId="0">
      <alignment horizontal="right" vertical="center"/>
    </xf>
    <xf numFmtId="0" fontId="32" fillId="3" borderId="0" applyAlignment="1" pivotButton="0" quotePrefix="0" xfId="0">
      <alignment horizontal="center" vertical="center" wrapText="1"/>
    </xf>
    <xf numFmtId="0" fontId="25" fillId="4" borderId="0" applyAlignment="1" pivotButton="0" quotePrefix="0" xfId="0">
      <alignment horizontal="left" vertical="center"/>
    </xf>
    <xf numFmtId="1" fontId="12" fillId="4" borderId="0" applyAlignment="1" pivotButton="0" quotePrefix="0" xfId="0">
      <alignment horizontal="center" vertical="center"/>
    </xf>
    <xf numFmtId="1" fontId="22" fillId="4" borderId="0" applyAlignment="1" pivotButton="0" quotePrefix="0" xfId="0">
      <alignment horizontal="center" vertical="center"/>
    </xf>
    <xf numFmtId="0" fontId="21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left" vertical="center" wrapText="1"/>
    </xf>
    <xf numFmtId="0" fontId="18" fillId="4" borderId="0" applyAlignment="1" pivotButton="0" quotePrefix="0" xfId="0">
      <alignment horizontal="left" vertical="center" wrapText="1"/>
    </xf>
    <xf numFmtId="168" fontId="6" fillId="5" borderId="0" applyAlignment="1" applyProtection="1" pivotButton="0" quotePrefix="0" xfId="0">
      <alignment horizontal="center" vertical="center"/>
      <protection locked="0" hidden="0"/>
    </xf>
    <xf numFmtId="0" fontId="5" fillId="4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  <xf numFmtId="0" fontId="0" fillId="7" borderId="0" pivotButton="0" quotePrefix="0" xfId="0"/>
    <xf numFmtId="1" fontId="22" fillId="7" borderId="0" applyAlignment="1" pivotButton="0" quotePrefix="0" xfId="0">
      <alignment horizontal="center" vertical="center"/>
    </xf>
    <xf numFmtId="169" fontId="23" fillId="7" borderId="0" applyAlignment="1" pivotButton="0" quotePrefix="0" xfId="0">
      <alignment horizontal="center" vertical="center"/>
    </xf>
    <xf numFmtId="1" fontId="12" fillId="7" borderId="0" applyAlignment="1" pivotButton="0" quotePrefix="0" xfId="0">
      <alignment horizontal="center" vertical="center"/>
    </xf>
    <xf numFmtId="169" fontId="12" fillId="7" borderId="0" applyAlignment="1" pivotButton="0" quotePrefix="0" xfId="0">
      <alignment horizontal="center" vertical="center"/>
    </xf>
    <xf numFmtId="0" fontId="24" fillId="4" borderId="0" applyAlignment="1" pivotButton="0" quotePrefix="0" xfId="0">
      <alignment horizontal="left" vertical="center"/>
    </xf>
    <xf numFmtId="0" fontId="25" fillId="2" borderId="0" applyAlignment="1" pivotButton="0" quotePrefix="0" xfId="0">
      <alignment horizontal="center" vertical="center" wrapText="1"/>
    </xf>
    <xf numFmtId="169" fontId="22" fillId="4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7" fillId="9" borderId="0" applyAlignment="1" pivotButton="0" quotePrefix="0" xfId="0">
      <alignment horizontal="center" vertical="center"/>
    </xf>
    <xf numFmtId="0" fontId="28" fillId="10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left" vertical="center" wrapText="1"/>
    </xf>
    <xf numFmtId="0" fontId="13" fillId="3" borderId="0" applyAlignment="1" pivotButton="0" quotePrefix="0" xfId="0">
      <alignment horizontal="center" vertical="center" wrapText="1"/>
    </xf>
    <xf numFmtId="167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2" fontId="17" fillId="0" borderId="0" pivotButton="0" quotePrefix="0" xfId="0"/>
    <xf numFmtId="0" fontId="17" fillId="0" borderId="0" pivotButton="0" quotePrefix="0" xfId="0"/>
    <xf numFmtId="0" fontId="14" fillId="6" borderId="0" applyProtection="1" pivotButton="0" quotePrefix="0" xfId="0">
      <protection locked="0" hidden="0"/>
    </xf>
    <xf numFmtId="0" fontId="15" fillId="6" borderId="0" applyProtection="1" pivotButton="0" quotePrefix="0" xfId="0">
      <protection locked="0" hidden="0"/>
    </xf>
    <xf numFmtId="165" fontId="15" fillId="6" borderId="0" applyProtection="1" pivotButton="0" quotePrefix="0" xfId="0">
      <protection locked="0" hidden="0"/>
    </xf>
    <xf numFmtId="166" fontId="15" fillId="6" borderId="0" applyProtection="1" pivotButton="0" quotePrefix="0" xfId="0">
      <protection locked="0" hidden="0"/>
    </xf>
    <xf numFmtId="1" fontId="15" fillId="6" borderId="0" applyProtection="1" pivotButton="0" quotePrefix="0" xfId="0">
      <protection locked="0" hidden="0"/>
    </xf>
    <xf numFmtId="0" fontId="16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0" fontId="7" fillId="5" borderId="0" applyAlignment="1" applyProtection="1" pivotButton="0" quotePrefix="0" xfId="0">
      <alignment horizontal="center" vertical="center"/>
      <protection locked="0" hidden="0"/>
    </xf>
    <xf numFmtId="164" fontId="8" fillId="5" borderId="0" applyAlignment="1" applyProtection="1" pivotButton="0" quotePrefix="0" xfId="0">
      <alignment horizontal="center" vertical="center"/>
      <protection locked="0" hidden="0"/>
    </xf>
    <xf numFmtId="1" fontId="8" fillId="5" borderId="0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8">
    <dxf>
      <font>
        <b val="1"/>
        <color rgb="00FFAD6A"/>
      </font>
    </dxf>
    <dxf>
      <font>
        <b val="1"/>
        <color rgb="00FFAD6A"/>
      </font>
      <fill>
        <patternFill patternType="solid">
          <fgColor rgb="003A2618"/>
        </patternFill>
      </fill>
    </dxf>
    <dxf>
      <font>
        <color rgb="00EAF5F7"/>
      </font>
      <fill>
        <patternFill patternType="solid">
          <fgColor rgb="000F2232"/>
        </patternFill>
      </fill>
    </dxf>
    <dxf>
      <font>
        <color rgb="00D4C8FF"/>
      </font>
      <fill>
        <patternFill patternType="solid">
          <fgColor rgb="002B2350"/>
        </patternFill>
      </fill>
    </dxf>
    <dxf>
      <font>
        <color rgb="00FFB3B3"/>
      </font>
      <fill>
        <patternFill patternType="solid">
          <fgColor rgb="003A1E26"/>
        </patternFill>
      </fill>
    </dxf>
    <dxf>
      <font>
        <color rgb="00FFE08A"/>
      </font>
      <fill>
        <patternFill patternType="solid">
          <fgColor rgb="003A3018"/>
        </patternFill>
      </fill>
    </dxf>
    <dxf>
      <fill>
        <patternFill patternType="solid">
          <fgColor rgb="00091522"/>
        </patternFill>
      </fill>
    </dxf>
    <dxf>
      <fill>
        <patternFill patternType="solid">
          <fgColor rgb="00F1FA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plotArea>
      <barChart>
        <barDir val="bar"/>
        <grouping val="clustered"/>
        <ser>
          <idx val="0"/>
          <order val="0"/>
          <tx>
            <strRef>
              <f>Lang!$B$73</f>
            </strRef>
          </tx>
          <spPr>
            <a:solidFill xmlns:a="http://schemas.openxmlformats.org/drawingml/2006/main">
              <a:srgbClr val="36DAC5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'Calc'!$L$20:$L$31</f>
            </numRef>
          </cat>
          <val>
            <numRef>
              <f>'Calc'!$M$20:$M$31</f>
            </numRef>
          </val>
        </ser>
        <ser>
          <idx val="1"/>
          <order val="1"/>
          <tx>
            <strRef>
              <f>Lang!$B$74</f>
            </strRef>
          </tx>
          <spPr>
            <a:solidFill xmlns:a="http://schemas.openxmlformats.org/drawingml/2006/main">
              <a:srgbClr val="35506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'Calc'!$L$20:$L$31</f>
            </numRef>
          </cat>
          <val>
            <numRef>
              <f>'Calc'!$N$20:$N$31</f>
            </numRef>
          </val>
        </ser>
        <gapWidth val="45"/>
        <overlap val="-1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B9299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'Calc'!$A$50:$A$56</f>
            </numRef>
          </cat>
          <val>
            <numRef>
              <f>'Calc'!$B$50:$B$56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35</row>
      <rowOff>0</rowOff>
    </from>
    <ext cx="6480000" cy="338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44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18" customHeight="1">
      <c r="A2" s="1" t="n"/>
      <c r="B2" s="2" t="inlineStr">
        <is>
          <t>K1</t>
        </is>
      </c>
      <c r="C2" s="3" t="n"/>
      <c r="D2" s="3" t="n"/>
      <c r="E2" s="1" t="n"/>
      <c r="F2" s="4">
        <f>"KEYONE  /  "&amp;Lang!$B$43</f>
        <v/>
      </c>
      <c r="T2" s="1" t="n"/>
      <c r="U2" s="1" t="n"/>
    </row>
    <row r="3" ht="18" customHeight="1">
      <c r="A3" s="1" t="n"/>
      <c r="B3" s="3" t="n"/>
      <c r="C3" s="3" t="n"/>
      <c r="D3" s="3" t="n"/>
      <c r="E3" s="1" t="n"/>
      <c r="T3" s="1" t="n"/>
      <c r="U3" s="1" t="n"/>
    </row>
    <row r="4" ht="18" customHeight="1">
      <c r="A4" s="1" t="n"/>
      <c r="B4" s="3" t="n"/>
      <c r="C4" s="3" t="n"/>
      <c r="D4" s="3" t="n"/>
      <c r="E4" s="1" t="n"/>
      <c r="F4" s="5">
        <f>Lang!$B$44</f>
        <v/>
      </c>
      <c r="T4" s="1" t="n"/>
      <c r="U4" s="1" t="n"/>
    </row>
    <row r="5" ht="18" customHeight="1">
      <c r="A5" s="1" t="n"/>
      <c r="B5" s="3" t="n"/>
      <c r="C5" s="3" t="n"/>
      <c r="D5" s="3" t="n"/>
      <c r="E5" s="1" t="n"/>
      <c r="T5" s="1" t="n"/>
      <c r="U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 ht="24" customHeight="1">
      <c r="A7" s="1" t="n"/>
      <c r="B7" s="6">
        <f>HYPERLINK("#'START'!A1",Lang!$B$2)</f>
        <v/>
      </c>
      <c r="C7" s="3" t="n"/>
      <c r="D7" s="7">
        <f>HYPERLINK("#'Dashboard'!A1",Lang!$B$3)</f>
        <v/>
      </c>
      <c r="E7" s="8" t="n"/>
      <c r="F7" s="7">
        <f>HYPERLINK("#'Roster'!A1",Lang!$B$39)</f>
        <v/>
      </c>
      <c r="G7" s="8" t="n"/>
      <c r="H7" s="7">
        <f>HYPERLINK("#'Shifts'!A1",Lang!$B$40)</f>
        <v/>
      </c>
      <c r="I7" s="8" t="n"/>
      <c r="J7" s="7">
        <f>HYPERLINK("#'Leave'!A1",Lang!$B$41)</f>
        <v/>
      </c>
      <c r="K7" s="8" t="n"/>
      <c r="L7" s="7">
        <f>HYPERLINK("#'Staff'!A1",Lang!$B$42)</f>
        <v/>
      </c>
      <c r="M7" s="8" t="n"/>
      <c r="N7" s="7">
        <f>HYPERLINK("#'Settings'!A1",Lang!$B$4)</f>
        <v/>
      </c>
      <c r="O7" s="8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9">
        <f>Lang!$B$45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1" t="n"/>
      <c r="U9" s="1" t="n"/>
    </row>
    <row r="10" ht="24" customHeight="1">
      <c r="A10" s="1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1" t="n"/>
      <c r="U10" s="1" t="n"/>
    </row>
    <row r="11">
      <c r="A11" s="1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1" t="n"/>
      <c r="U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0" t="inlineStr">
        <is>
          <t>01</t>
        </is>
      </c>
      <c r="C13" s="3" t="n"/>
      <c r="D13" s="1" t="n"/>
      <c r="E13" s="11">
        <f>Lang!$B$46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1" t="n"/>
      <c r="U13" s="1" t="n"/>
    </row>
    <row r="14">
      <c r="A14" s="1" t="n"/>
      <c r="B14" s="3" t="n"/>
      <c r="C14" s="3" t="n"/>
      <c r="D14" s="1" t="n"/>
      <c r="E14" s="12">
        <f>Lang!$B$47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1" t="n"/>
      <c r="U14" s="1" t="n"/>
    </row>
    <row r="15">
      <c r="A15" s="1" t="n"/>
      <c r="B15" s="3" t="n"/>
      <c r="C15" s="3" t="n"/>
      <c r="D15" s="1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1" t="n"/>
      <c r="U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0" t="inlineStr">
        <is>
          <t>02</t>
        </is>
      </c>
      <c r="C17" s="3" t="n"/>
      <c r="D17" s="1" t="n"/>
      <c r="E17" s="11">
        <f>Lang!$B$48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3" t="n"/>
      <c r="C18" s="3" t="n"/>
      <c r="D18" s="1" t="n"/>
      <c r="E18" s="12">
        <f>Lang!$B$49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3" t="n"/>
      <c r="C19" s="3" t="n"/>
      <c r="D19" s="1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0" t="inlineStr">
        <is>
          <t>03</t>
        </is>
      </c>
      <c r="C21" s="3" t="n"/>
      <c r="D21" s="1" t="n"/>
      <c r="E21" s="11">
        <f>Lang!$B$50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3" t="n"/>
      <c r="C22" s="3" t="n"/>
      <c r="D22" s="1" t="n"/>
      <c r="E22" s="12">
        <f>Lang!$B$51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3" t="n"/>
      <c r="C23" s="3" t="n"/>
      <c r="D23" s="1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0" t="inlineStr">
        <is>
          <t>04</t>
        </is>
      </c>
      <c r="C25" s="3" t="n"/>
      <c r="D25" s="1" t="n"/>
      <c r="E25" s="11">
        <f>Lang!$B$52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3" t="n"/>
      <c r="C26" s="3" t="n"/>
      <c r="D26" s="1" t="n"/>
      <c r="E26" s="12">
        <f>Lang!$B$53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3" t="n"/>
      <c r="C27" s="3" t="n"/>
      <c r="D27" s="1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3">
        <f>Lang!$B$54</f>
        <v/>
      </c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4">
        <f>Lang!$B$5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5">
        <f>Lang!$B$6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6" t="inlineStr">
        <is>
          <t>Keywan Fakhri</t>
        </is>
      </c>
      <c r="C36" s="8" t="n"/>
      <c r="D36" s="8" t="n"/>
      <c r="E36" s="8" t="n"/>
      <c r="F36" s="8" t="n"/>
      <c r="G36" s="8" t="n"/>
      <c r="H36" s="8" t="n"/>
      <c r="I36" s="14">
        <f>Lang!$B$7</f>
        <v/>
      </c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1" t="n"/>
      <c r="U36" s="1" t="n"/>
    </row>
    <row r="37">
      <c r="A37" s="1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1" t="n"/>
      <c r="U37" s="1" t="n"/>
    </row>
    <row r="38">
      <c r="A38" s="1" t="n"/>
      <c r="B38" s="17">
        <f>Lang!$B$8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1" t="n"/>
      <c r="U38" s="1" t="n"/>
    </row>
    <row r="39">
      <c r="A39" s="1" t="n"/>
      <c r="B39" s="18">
        <f>HYPERLINK("https://keywanfakhri.com","keywanfakhri.com")</f>
        <v/>
      </c>
      <c r="C39" s="8" t="n"/>
      <c r="D39" s="8" t="n"/>
      <c r="E39" s="8" t="n"/>
      <c r="F39" s="18">
        <f>HYPERLINK("mailto:keywanfakhri1@gmail.com","keywanfakhri1@gmail.com")</f>
        <v/>
      </c>
      <c r="G39" s="8" t="n"/>
      <c r="H39" s="8" t="n"/>
      <c r="I39" s="8" t="n"/>
      <c r="J39" s="8" t="n"/>
      <c r="K39" s="8" t="n"/>
      <c r="L39" s="18">
        <f>HYPERLINK("https://www.linkedin.com/in/rahmatallah-keywan-fakhri/","LinkedIn: rahmatallah-keywan-fakhri")</f>
        <v/>
      </c>
      <c r="M39" s="8" t="n"/>
      <c r="N39" s="8" t="n"/>
      <c r="O39" s="8" t="n"/>
      <c r="P39" s="8" t="n"/>
      <c r="Q39" s="8" t="n"/>
      <c r="R39" s="8" t="n"/>
      <c r="S39" s="8" t="n"/>
      <c r="T39" s="1" t="n"/>
      <c r="U39" s="1" t="n"/>
    </row>
    <row r="40">
      <c r="A40" s="1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2">
    <mergeCell ref="L7:M7"/>
    <mergeCell ref="B7:C7"/>
    <mergeCell ref="N7:O7"/>
    <mergeCell ref="B25:C27"/>
    <mergeCell ref="E13:S13"/>
    <mergeCell ref="E26:S27"/>
    <mergeCell ref="B32:S33"/>
    <mergeCell ref="F7:G7"/>
    <mergeCell ref="E18:S19"/>
    <mergeCell ref="B21:C23"/>
    <mergeCell ref="B38:S38"/>
    <mergeCell ref="E22:S23"/>
    <mergeCell ref="B9:S11"/>
    <mergeCell ref="E14:S15"/>
    <mergeCell ref="B17:C19"/>
    <mergeCell ref="B13:C15"/>
    <mergeCell ref="F39:K39"/>
    <mergeCell ref="L39:S39"/>
    <mergeCell ref="B30:S30"/>
    <mergeCell ref="B2:D5"/>
    <mergeCell ref="D7:E7"/>
    <mergeCell ref="E25:S25"/>
    <mergeCell ref="H7:I7"/>
    <mergeCell ref="B36:H37"/>
    <mergeCell ref="F4:S5"/>
    <mergeCell ref="J7:K7"/>
    <mergeCell ref="B39:E39"/>
    <mergeCell ref="B35:S35"/>
    <mergeCell ref="E21:S21"/>
    <mergeCell ref="I36:S37"/>
    <mergeCell ref="F2:S3"/>
    <mergeCell ref="E17:S17"/>
  </mergeCells>
  <printOptions horizontalCentered="1"/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6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"&amp;Lang!$B$58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Lang!$B$59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6">
        <f>HYPERLINK("#'Dashboard'!A1",Lang!$B$3)</f>
        <v/>
      </c>
      <c r="E4" s="3" t="n"/>
      <c r="F4" s="7">
        <f>HYPERLINK("#'Roster'!A1",Lang!$B$39)</f>
        <v/>
      </c>
      <c r="G4" s="8" t="n"/>
      <c r="H4" s="7">
        <f>HYPERLINK("#'Shifts'!A1",Lang!$B$40)</f>
        <v/>
      </c>
      <c r="I4" s="8" t="n"/>
      <c r="J4" s="7">
        <f>HYPERLINK("#'Leave'!A1",Lang!$B$41)</f>
        <v/>
      </c>
      <c r="K4" s="8" t="n"/>
      <c r="L4" s="7">
        <f>HYPERLINK("#'Staff'!A1",Lang!$B$42)</f>
        <v/>
      </c>
      <c r="M4" s="8" t="n"/>
      <c r="N4" s="7">
        <f>HYPERLINK("#'Settings'!A1",Lang!$B$4)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18" customHeight="1">
      <c r="A6" s="1" t="n"/>
      <c r="B6" s="21">
        <f>Lang!$B$36</f>
        <v/>
      </c>
      <c r="H6" s="21">
        <f>Lang!$B$11</f>
        <v/>
      </c>
      <c r="J6" s="1" t="n"/>
      <c r="K6" s="21">
        <f>Lang!$B$12</f>
        <v/>
      </c>
      <c r="N6" s="1" t="n"/>
      <c r="O6" s="1" t="n"/>
      <c r="P6" s="1" t="n"/>
      <c r="Q6" s="1" t="n"/>
      <c r="R6" s="1" t="n"/>
      <c r="S6" s="1" t="n"/>
      <c r="T6" s="1" t="n"/>
      <c r="U6" s="1" t="n"/>
    </row>
    <row r="7" ht="26" customHeight="1">
      <c r="A7" s="1" t="n"/>
      <c r="B7" s="22">
        <f>Settings!$D$8</f>
        <v/>
      </c>
      <c r="C7" s="8" t="n"/>
      <c r="D7" s="8" t="n"/>
      <c r="E7" s="8" t="n"/>
      <c r="F7" s="8" t="n"/>
      <c r="G7" s="8" t="n"/>
      <c r="H7" s="23" t="n">
        <v>2026</v>
      </c>
      <c r="I7" s="24" t="n"/>
      <c r="J7" s="1" t="n"/>
      <c r="K7" s="25" t="inlineStr">
        <is>
          <t>Oct</t>
        </is>
      </c>
      <c r="L7" s="24" t="n"/>
      <c r="M7" s="24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n"/>
      <c r="B8" s="26">
        <f>Lang!$B$83</f>
        <v/>
      </c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 ht="26" customHeight="1">
      <c r="A10" s="1" t="n"/>
      <c r="B10" s="27">
        <f>Lang!$B$60</f>
        <v/>
      </c>
      <c r="C10" s="8" t="n"/>
      <c r="D10" s="8" t="n"/>
      <c r="E10" s="28">
        <f>Lang!$B$61</f>
        <v/>
      </c>
      <c r="F10" s="8" t="n"/>
      <c r="G10" s="8" t="n"/>
      <c r="H10" s="28">
        <f>Lang!$B$62</f>
        <v/>
      </c>
      <c r="I10" s="8" t="n"/>
      <c r="J10" s="8" t="n"/>
      <c r="K10" s="28">
        <f>Lang!$B$63</f>
        <v/>
      </c>
      <c r="L10" s="8" t="n"/>
      <c r="M10" s="8" t="n"/>
      <c r="N10" s="28">
        <f>Lang!$B$64</f>
        <v/>
      </c>
      <c r="O10" s="8" t="n"/>
      <c r="P10" s="8" t="n"/>
      <c r="Q10" s="28">
        <f>Lang!$B$65</f>
        <v/>
      </c>
      <c r="R10" s="8" t="n"/>
      <c r="S10" s="8" t="n"/>
      <c r="T10" s="1" t="n"/>
      <c r="U10" s="1" t="n"/>
    </row>
    <row r="11">
      <c r="A11" s="1" t="n"/>
      <c r="B11" s="29">
        <f>SUM(Calc!$B$20:$B$44)</f>
        <v/>
      </c>
      <c r="C11" s="8" t="n"/>
      <c r="D11" s="8" t="n"/>
      <c r="E11" s="30">
        <f>SUM(Calc!$H$20:$H$44)</f>
        <v/>
      </c>
      <c r="F11" s="8" t="n"/>
      <c r="G11" s="8" t="n"/>
      <c r="H11" s="31">
        <f>SUM(Calc!$G$20:$G$44)</f>
        <v/>
      </c>
      <c r="I11" s="8" t="n"/>
      <c r="J11" s="8" t="n"/>
      <c r="K11" s="32">
        <f>SUM(Calc!$C$20:$C$44)</f>
        <v/>
      </c>
      <c r="L11" s="8" t="n"/>
      <c r="M11" s="8" t="n"/>
      <c r="N11" s="32">
        <f>SUM(Calc!$D$20:$D$44)</f>
        <v/>
      </c>
      <c r="O11" s="8" t="n"/>
      <c r="P11" s="8" t="n"/>
      <c r="Q11" s="32">
        <f>SUM(Calc!$E$60:$E$90)</f>
        <v/>
      </c>
      <c r="R11" s="8" t="n"/>
      <c r="S11" s="8" t="n"/>
      <c r="T11" s="1" t="n"/>
      <c r="U11" s="1" t="n"/>
    </row>
    <row r="12">
      <c r="A12" s="1" t="n"/>
      <c r="B12" s="8" t="n"/>
      <c r="C12" s="8" t="n"/>
      <c r="D12" s="8" t="n"/>
      <c r="E12" s="33" t="n"/>
      <c r="F12" s="8" t="n"/>
      <c r="G12" s="8" t="n"/>
      <c r="H12" s="33" t="n"/>
      <c r="I12" s="8" t="n"/>
      <c r="J12" s="8" t="n"/>
      <c r="K12" s="33" t="n"/>
      <c r="L12" s="8" t="n"/>
      <c r="M12" s="8" t="n"/>
      <c r="N12" s="33" t="n"/>
      <c r="O12" s="8" t="n"/>
      <c r="P12" s="8" t="n"/>
      <c r="Q12" s="33" t="n"/>
      <c r="R12" s="8" t="n"/>
      <c r="S12" s="8" t="n"/>
      <c r="T12" s="1" t="n"/>
      <c r="U12" s="1" t="n"/>
    </row>
    <row r="13">
      <c r="A13" s="1" t="n"/>
      <c r="B13" s="34">
        <f>Lang!$B$66</f>
        <v/>
      </c>
      <c r="C13" s="8" t="n"/>
      <c r="D13" s="35">
        <f>IF(Calc!$B$9=0,0,B11/Calc!$B$9)</f>
        <v/>
      </c>
      <c r="E13" s="36">
        <f>Lang!$B$67</f>
        <v/>
      </c>
      <c r="F13" s="8" t="n"/>
      <c r="G13" s="37">
        <f>IF(B11=0,0,E11/B11)</f>
        <v/>
      </c>
      <c r="H13" s="36">
        <f>Lang!$B$68</f>
        <v/>
      </c>
      <c r="I13" s="8" t="n"/>
      <c r="J13" s="38">
        <f>SUM(Calc!$P$20:$P$44)</f>
        <v/>
      </c>
      <c r="K13" s="36">
        <f>Lang!$B$78</f>
        <v/>
      </c>
      <c r="L13" s="8" t="n"/>
      <c r="M13" s="38">
        <f>SUMIF(Calc!$A$20:$A$44,"?*",Calc!$K$20:$K$44)</f>
        <v/>
      </c>
      <c r="N13" s="36">
        <f>Lang!$B$68</f>
        <v/>
      </c>
      <c r="O13" s="8" t="n"/>
      <c r="P13" s="38">
        <f>SUM(Calc!$O$20:$O$44)</f>
        <v/>
      </c>
      <c r="Q13" s="36">
        <f>Lang!$B$69</f>
        <v/>
      </c>
      <c r="R13" s="8" t="n"/>
      <c r="S13" s="38">
        <f>Calc!$B$11</f>
        <v/>
      </c>
      <c r="T13" s="1" t="n"/>
      <c r="U13" s="1" t="n"/>
    </row>
    <row r="14">
      <c r="A14" s="1" t="n"/>
      <c r="B14" s="8" t="n"/>
      <c r="C14" s="8" t="n"/>
      <c r="D14" s="8" t="n"/>
      <c r="E14" s="33" t="n"/>
      <c r="F14" s="8" t="n"/>
      <c r="G14" s="8" t="n"/>
      <c r="H14" s="33" t="n"/>
      <c r="I14" s="8" t="n"/>
      <c r="J14" s="8" t="n"/>
      <c r="K14" s="33" t="n"/>
      <c r="L14" s="8" t="n"/>
      <c r="M14" s="8" t="n"/>
      <c r="N14" s="33" t="n"/>
      <c r="O14" s="8" t="n"/>
      <c r="P14" s="8" t="n"/>
      <c r="Q14" s="33" t="n"/>
      <c r="R14" s="8" t="n"/>
      <c r="S14" s="8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8">
        <f>Lang!$B$70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8">
        <f>Lang!$B$37</f>
        <v/>
      </c>
      <c r="N16" s="8" t="n"/>
      <c r="O16" s="8" t="n"/>
      <c r="P16" s="8" t="n"/>
      <c r="Q16" s="8" t="n"/>
      <c r="R16" s="8" t="n"/>
      <c r="S16" s="8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5">
        <f>Lang!$B$79</f>
        <v/>
      </c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39">
        <f>IFERROR(INDEX(Calc!$A$20:$A$44,MATCH(MAX(Calc!$B$20:$B$44),Calc!$B$20:$B$44,0)),"–")</f>
        <v/>
      </c>
      <c r="N19" s="8" t="n"/>
      <c r="O19" s="8" t="n"/>
      <c r="P19" s="8" t="n"/>
      <c r="Q19" s="40">
        <f>MAX(Calc!$B$20:$B$44)</f>
        <v/>
      </c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8" t="n"/>
      <c r="N20" s="8" t="n"/>
      <c r="O20" s="8" t="n"/>
      <c r="P20" s="8" t="n"/>
      <c r="Q20" s="8" t="n"/>
      <c r="R20" s="8" t="n"/>
      <c r="S20" s="8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5">
        <f>Lang!$B$80</f>
        <v/>
      </c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39">
        <f>IF(MAX(Calc!$G$20:$G$44)=0,"–",INDEX(Calc!$A$20:$A$44,MATCH(MAX(Calc!$G$20:$G$44),Calc!$G$20:$G$44,0)))</f>
        <v/>
      </c>
      <c r="N23" s="8" t="n"/>
      <c r="O23" s="8" t="n"/>
      <c r="P23" s="8" t="n"/>
      <c r="Q23" s="40">
        <f>MAX(Calc!$G$20:$G$44)</f>
        <v/>
      </c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8" t="n"/>
      <c r="N24" s="8" t="n"/>
      <c r="O24" s="8" t="n"/>
      <c r="P24" s="8" t="n"/>
      <c r="Q24" s="8" t="n"/>
      <c r="R24" s="8" t="n"/>
      <c r="S24" s="8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5">
        <f>Lang!$B$81</f>
        <v/>
      </c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39">
        <f>INDEX(Calc!$A$50:$A$56,MATCH(MAX(Calc!$B$50:$B$56),Calc!$B$50:$B$56,0))</f>
        <v/>
      </c>
      <c r="N27" s="8" t="n"/>
      <c r="O27" s="8" t="n"/>
      <c r="P27" s="8" t="n"/>
      <c r="Q27" s="40">
        <f>MAX(Calc!$B$50:$B$56)</f>
        <v/>
      </c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8" t="n"/>
      <c r="N28" s="8" t="n"/>
      <c r="O28" s="8" t="n"/>
      <c r="P28" s="8" t="n"/>
      <c r="Q28" s="8" t="n"/>
      <c r="R28" s="8" t="n"/>
      <c r="S28" s="8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8" t="n"/>
      <c r="N29" s="8" t="n"/>
      <c r="O29" s="8" t="n"/>
      <c r="P29" s="8" t="n"/>
      <c r="Q29" s="8" t="n"/>
      <c r="R29" s="8" t="n"/>
      <c r="S29" s="8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5">
        <f>Lang!$B$82</f>
        <v/>
      </c>
      <c r="N30" s="8" t="n"/>
      <c r="O30" s="8" t="n"/>
      <c r="P30" s="8" t="n"/>
      <c r="Q30" s="8" t="n"/>
      <c r="R30" s="8" t="n"/>
      <c r="S30" s="8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39">
        <f>IFERROR(INDEX(Calc!$A$20:$A$44,MATCH(MAX(Calc!$K$20:$K$44),Calc!$K$20:$K$44,0)),"–")</f>
        <v/>
      </c>
      <c r="N31" s="8" t="n"/>
      <c r="O31" s="8" t="n"/>
      <c r="P31" s="8" t="n"/>
      <c r="Q31" s="41">
        <f>MAX(Calc!$K$20:$K$44)</f>
        <v/>
      </c>
      <c r="R31" s="8" t="n"/>
      <c r="S31" s="8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8">
        <f>Lang!$B$71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8">
        <f>Lang!$B$72</f>
        <v/>
      </c>
      <c r="N35" s="8" t="n"/>
      <c r="O35" s="8" t="n"/>
      <c r="P35" s="8" t="n"/>
      <c r="Q35" s="8" t="n"/>
      <c r="R35" s="8" t="n"/>
      <c r="S35" s="8" t="n"/>
      <c r="T35" s="1" t="n"/>
      <c r="U35" s="1" t="n"/>
    </row>
    <row r="36" ht="22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42">
        <f>Lang!$B$75</f>
        <v/>
      </c>
      <c r="N36" s="3" t="n"/>
      <c r="O36" s="3" t="n"/>
      <c r="P36" s="42">
        <f>Lang!$B$76</f>
        <v/>
      </c>
      <c r="Q36" s="42">
        <f>Lang!$B$77</f>
        <v/>
      </c>
      <c r="R36" s="42">
        <f>Lang!$B$78</f>
        <v/>
      </c>
      <c r="S36" s="3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43">
        <f>Calc!$A$20</f>
        <v/>
      </c>
      <c r="N37" s="8" t="n"/>
      <c r="O37" s="8" t="n"/>
      <c r="P37" s="44">
        <f>IF(Calc!$A$20="","",Calc!$I$20)</f>
        <v/>
      </c>
      <c r="Q37" s="44">
        <f>IF(Calc!$A$20="","",Calc!$J$20)</f>
        <v/>
      </c>
      <c r="R37" s="45">
        <f>IF(Calc!$A$20="","",Calc!$K$20)</f>
        <v/>
      </c>
      <c r="S37" s="8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43">
        <f>Calc!$A$21</f>
        <v/>
      </c>
      <c r="N38" s="8" t="n"/>
      <c r="O38" s="8" t="n"/>
      <c r="P38" s="44">
        <f>IF(Calc!$A$21="","",Calc!$I$21)</f>
        <v/>
      </c>
      <c r="Q38" s="44">
        <f>IF(Calc!$A$21="","",Calc!$J$21)</f>
        <v/>
      </c>
      <c r="R38" s="45">
        <f>IF(Calc!$A$21="","",Calc!$K$21)</f>
        <v/>
      </c>
      <c r="S38" s="8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43">
        <f>Calc!$A$22</f>
        <v/>
      </c>
      <c r="N39" s="8" t="n"/>
      <c r="O39" s="8" t="n"/>
      <c r="P39" s="44">
        <f>IF(Calc!$A$22="","",Calc!$I$22)</f>
        <v/>
      </c>
      <c r="Q39" s="44">
        <f>IF(Calc!$A$22="","",Calc!$J$22)</f>
        <v/>
      </c>
      <c r="R39" s="45">
        <f>IF(Calc!$A$22="","",Calc!$K$22)</f>
        <v/>
      </c>
      <c r="S39" s="8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43">
        <f>Calc!$A$23</f>
        <v/>
      </c>
      <c r="N40" s="8" t="n"/>
      <c r="O40" s="8" t="n"/>
      <c r="P40" s="44">
        <f>IF(Calc!$A$23="","",Calc!$I$23)</f>
        <v/>
      </c>
      <c r="Q40" s="44">
        <f>IF(Calc!$A$23="","",Calc!$J$23)</f>
        <v/>
      </c>
      <c r="R40" s="45">
        <f>IF(Calc!$A$23="","",Calc!$K$23)</f>
        <v/>
      </c>
      <c r="S40" s="8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43">
        <f>Calc!$A$24</f>
        <v/>
      </c>
      <c r="N41" s="8" t="n"/>
      <c r="O41" s="8" t="n"/>
      <c r="P41" s="44">
        <f>IF(Calc!$A$24="","",Calc!$I$24)</f>
        <v/>
      </c>
      <c r="Q41" s="44">
        <f>IF(Calc!$A$24="","",Calc!$J$24)</f>
        <v/>
      </c>
      <c r="R41" s="45">
        <f>IF(Calc!$A$24="","",Calc!$K$24)</f>
        <v/>
      </c>
      <c r="S41" s="8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43">
        <f>Calc!$A$25</f>
        <v/>
      </c>
      <c r="N42" s="8" t="n"/>
      <c r="O42" s="8" t="n"/>
      <c r="P42" s="44">
        <f>IF(Calc!$A$25="","",Calc!$I$25)</f>
        <v/>
      </c>
      <c r="Q42" s="44">
        <f>IF(Calc!$A$25="","",Calc!$J$25)</f>
        <v/>
      </c>
      <c r="R42" s="45">
        <f>IF(Calc!$A$25="","",Calc!$K$25)</f>
        <v/>
      </c>
      <c r="S42" s="8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43">
        <f>Calc!$A$26</f>
        <v/>
      </c>
      <c r="N43" s="8" t="n"/>
      <c r="O43" s="8" t="n"/>
      <c r="P43" s="44">
        <f>IF(Calc!$A$26="","",Calc!$I$26)</f>
        <v/>
      </c>
      <c r="Q43" s="44">
        <f>IF(Calc!$A$26="","",Calc!$J$26)</f>
        <v/>
      </c>
      <c r="R43" s="45">
        <f>IF(Calc!$A$26="","",Calc!$K$26)</f>
        <v/>
      </c>
      <c r="S43" s="8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43">
        <f>Calc!$A$27</f>
        <v/>
      </c>
      <c r="N44" s="8" t="n"/>
      <c r="O44" s="8" t="n"/>
      <c r="P44" s="44">
        <f>IF(Calc!$A$27="","",Calc!$I$27)</f>
        <v/>
      </c>
      <c r="Q44" s="44">
        <f>IF(Calc!$A$27="","",Calc!$J$27)</f>
        <v/>
      </c>
      <c r="R44" s="45">
        <f>IF(Calc!$A$27="","",Calc!$K$27)</f>
        <v/>
      </c>
      <c r="S44" s="8" t="n"/>
      <c r="T44" s="1" t="n"/>
      <c r="U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43">
        <f>Calc!$A$28</f>
        <v/>
      </c>
      <c r="N45" s="8" t="n"/>
      <c r="O45" s="8" t="n"/>
      <c r="P45" s="44">
        <f>IF(Calc!$A$28="","",Calc!$I$28)</f>
        <v/>
      </c>
      <c r="Q45" s="44">
        <f>IF(Calc!$A$28="","",Calc!$J$28)</f>
        <v/>
      </c>
      <c r="R45" s="45">
        <f>IF(Calc!$A$28="","",Calc!$K$28)</f>
        <v/>
      </c>
      <c r="S45" s="8" t="n"/>
      <c r="T45" s="1" t="n"/>
      <c r="U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43">
        <f>Calc!$A$29</f>
        <v/>
      </c>
      <c r="N46" s="8" t="n"/>
      <c r="O46" s="8" t="n"/>
      <c r="P46" s="44">
        <f>IF(Calc!$A$29="","",Calc!$I$29)</f>
        <v/>
      </c>
      <c r="Q46" s="44">
        <f>IF(Calc!$A$29="","",Calc!$J$29)</f>
        <v/>
      </c>
      <c r="R46" s="45">
        <f>IF(Calc!$A$29="","",Calc!$K$29)</f>
        <v/>
      </c>
      <c r="S46" s="8" t="n"/>
      <c r="T46" s="1" t="n"/>
      <c r="U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43">
        <f>Calc!$A$30</f>
        <v/>
      </c>
      <c r="N47" s="8" t="n"/>
      <c r="O47" s="8" t="n"/>
      <c r="P47" s="44">
        <f>IF(Calc!$A$30="","",Calc!$I$30)</f>
        <v/>
      </c>
      <c r="Q47" s="44">
        <f>IF(Calc!$A$30="","",Calc!$J$30)</f>
        <v/>
      </c>
      <c r="R47" s="45">
        <f>IF(Calc!$A$30="","",Calc!$K$30)</f>
        <v/>
      </c>
      <c r="S47" s="8" t="n"/>
      <c r="T47" s="1" t="n"/>
      <c r="U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43">
        <f>Calc!$A$31</f>
        <v/>
      </c>
      <c r="N48" s="8" t="n"/>
      <c r="O48" s="8" t="n"/>
      <c r="P48" s="44">
        <f>IF(Calc!$A$31="","",Calc!$I$31)</f>
        <v/>
      </c>
      <c r="Q48" s="44">
        <f>IF(Calc!$A$31="","",Calc!$J$31)</f>
        <v/>
      </c>
      <c r="R48" s="45">
        <f>IF(Calc!$A$31="","",Calc!$K$31)</f>
        <v/>
      </c>
      <c r="S48" s="8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8" t="n"/>
      <c r="N49" s="8" t="n"/>
      <c r="O49" s="8" t="n"/>
      <c r="P49" s="8" t="n"/>
      <c r="Q49" s="8" t="n"/>
      <c r="R49" s="8" t="n"/>
      <c r="S49" s="8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8" t="n"/>
      <c r="N50" s="8" t="n"/>
      <c r="O50" s="8" t="n"/>
      <c r="P50" s="8" t="n"/>
      <c r="Q50" s="8" t="n"/>
      <c r="R50" s="8" t="n"/>
      <c r="S50" s="8" t="n"/>
      <c r="T50" s="1" t="n"/>
      <c r="U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8" t="n"/>
      <c r="N51" s="8" t="n"/>
      <c r="O51" s="8" t="n"/>
      <c r="P51" s="8" t="n"/>
      <c r="Q51" s="8" t="n"/>
      <c r="R51" s="8" t="n"/>
      <c r="S51" s="8" t="n"/>
      <c r="T51" s="1" t="n"/>
      <c r="U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8" t="n"/>
      <c r="N52" s="8" t="n"/>
      <c r="O52" s="8" t="n"/>
      <c r="P52" s="8" t="n"/>
      <c r="Q52" s="8" t="n"/>
      <c r="R52" s="8" t="n"/>
      <c r="S52" s="8" t="n"/>
      <c r="T52" s="1" t="n"/>
      <c r="U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8" t="n"/>
      <c r="N53" s="8" t="n"/>
      <c r="O53" s="8" t="n"/>
      <c r="P53" s="8" t="n"/>
      <c r="Q53" s="8" t="n"/>
      <c r="R53" s="8" t="n"/>
      <c r="S53" s="8" t="n"/>
      <c r="T53" s="1" t="n"/>
      <c r="U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</row>
    <row r="55">
      <c r="A55" s="1" t="n"/>
      <c r="B55" s="46">
        <f>Lang!$B$54</f>
        <v/>
      </c>
      <c r="T55" s="1" t="n"/>
      <c r="U55" s="1" t="n"/>
    </row>
    <row r="56">
      <c r="A56" s="1" t="n"/>
      <c r="B56" s="47">
        <f>Lang!$B$5</f>
        <v/>
      </c>
      <c r="T56" s="1" t="n"/>
      <c r="U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79">
    <mergeCell ref="Q13:R13"/>
    <mergeCell ref="M18:S18"/>
    <mergeCell ref="R44:S44"/>
    <mergeCell ref="M40:O40"/>
    <mergeCell ref="M41:O41"/>
    <mergeCell ref="B13:C13"/>
    <mergeCell ref="M27:P28"/>
    <mergeCell ref="J4:K4"/>
    <mergeCell ref="H11:J12"/>
    <mergeCell ref="L4:M4"/>
    <mergeCell ref="K10:M10"/>
    <mergeCell ref="Q23:S24"/>
    <mergeCell ref="D4:E4"/>
    <mergeCell ref="R41:S41"/>
    <mergeCell ref="H13:I13"/>
    <mergeCell ref="M23:P24"/>
    <mergeCell ref="R43:S43"/>
    <mergeCell ref="E11:G12"/>
    <mergeCell ref="Q27:S28"/>
    <mergeCell ref="M39:O39"/>
    <mergeCell ref="K13:L13"/>
    <mergeCell ref="Q11:S12"/>
    <mergeCell ref="B35:L35"/>
    <mergeCell ref="B16:L16"/>
    <mergeCell ref="B10:D10"/>
    <mergeCell ref="M37:O37"/>
    <mergeCell ref="M31:P32"/>
    <mergeCell ref="N10:P10"/>
    <mergeCell ref="E2:S2"/>
    <mergeCell ref="R36:S36"/>
    <mergeCell ref="R45:S45"/>
    <mergeCell ref="K7:M7"/>
    <mergeCell ref="M38:O38"/>
    <mergeCell ref="B55:S55"/>
    <mergeCell ref="R42:S42"/>
    <mergeCell ref="R47:S47"/>
    <mergeCell ref="M43:O43"/>
    <mergeCell ref="N13:O13"/>
    <mergeCell ref="Q31:S32"/>
    <mergeCell ref="B56:S56"/>
    <mergeCell ref="N4:O4"/>
    <mergeCell ref="F4:G4"/>
    <mergeCell ref="E10:G10"/>
    <mergeCell ref="Q10:S10"/>
    <mergeCell ref="M26:S26"/>
    <mergeCell ref="M46:O46"/>
    <mergeCell ref="M42:O42"/>
    <mergeCell ref="E13:F13"/>
    <mergeCell ref="B11:D12"/>
    <mergeCell ref="K11:M12"/>
    <mergeCell ref="B7:G7"/>
    <mergeCell ref="E3:S3"/>
    <mergeCell ref="M44:O44"/>
    <mergeCell ref="H10:J10"/>
    <mergeCell ref="M22:S22"/>
    <mergeCell ref="R46:S46"/>
    <mergeCell ref="M30:S30"/>
    <mergeCell ref="M19:P20"/>
    <mergeCell ref="B4:C4"/>
    <mergeCell ref="R39:S39"/>
    <mergeCell ref="R48:S48"/>
    <mergeCell ref="N11:P12"/>
    <mergeCell ref="R38:S38"/>
    <mergeCell ref="H4:I4"/>
    <mergeCell ref="B8:S8"/>
    <mergeCell ref="R40:S40"/>
    <mergeCell ref="H6:I6"/>
    <mergeCell ref="M36:O36"/>
    <mergeCell ref="M45:O45"/>
    <mergeCell ref="R37:S37"/>
    <mergeCell ref="B6:G6"/>
    <mergeCell ref="M47:O47"/>
    <mergeCell ref="K6:M6"/>
    <mergeCell ref="H7:I7"/>
    <mergeCell ref="M35:S35"/>
    <mergeCell ref="Q19:S20"/>
    <mergeCell ref="B2:C3"/>
    <mergeCell ref="M16:S16"/>
    <mergeCell ref="M48:O48"/>
  </mergeCells>
  <conditionalFormatting sqref="H11">
    <cfRule type="expression" priority="1" dxfId="0">
      <formula>H11&gt;0</formula>
    </cfRule>
  </conditionalFormatting>
  <conditionalFormatting sqref="Q11">
    <cfRule type="expression" priority="2" dxfId="0">
      <formula>Q11&gt;0</formula>
    </cfRule>
  </conditionalFormatting>
  <conditionalFormatting sqref="R37:S48">
    <cfRule type="expression" priority="3" dxfId="0">
      <formula>AND(ISNUMBER(R37),R37&lt;=3)</formula>
    </cfRule>
  </conditionalFormatting>
  <dataValidations count="2">
    <dataValidation sqref="K7" showDropDown="0" showInputMessage="0" showErrorMessage="0" allowBlank="0" type="list">
      <formula1>=Lang!$B$16:$B$27</formula1>
    </dataValidation>
    <dataValidation sqref="H7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AI44"/>
  <sheetViews>
    <sheetView showGridLines="0" zoomScale="9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13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9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"&amp;Lang!$B$84</f>
        <v/>
      </c>
      <c r="L2" s="1" t="n"/>
    </row>
    <row r="3" ht="22" customHeight="1">
      <c r="A3" s="1" t="n"/>
      <c r="B3" s="3" t="n"/>
      <c r="C3" s="3" t="n"/>
      <c r="D3" s="1" t="n"/>
      <c r="E3" s="20">
        <f>Lang!$B$85</f>
        <v/>
      </c>
      <c r="L3" s="1" t="n"/>
    </row>
    <row r="4" ht="24" customHeight="1">
      <c r="A4" s="1" t="n"/>
      <c r="B4" s="7">
        <f>HYPERLINK("#'START'!A1",Lang!$B$2)</f>
        <v/>
      </c>
      <c r="C4" s="7">
        <f>HYPERLINK("#'Dashboard'!A1",Lang!$B$3)</f>
        <v/>
      </c>
      <c r="D4" s="6">
        <f>HYPERLINK("#'Roster'!A1",Lang!$B$39)</f>
        <v/>
      </c>
      <c r="E4" s="7">
        <f>HYPERLINK("#'Shifts'!A1",Lang!$B$40)</f>
        <v/>
      </c>
      <c r="F4" s="7">
        <f>HYPERLINK("#'Leave'!A1",Lang!$B$41)</f>
        <v/>
      </c>
      <c r="G4" s="7">
        <f>HYPERLINK("#'Staff'!A1",Lang!$B$42)</f>
        <v/>
      </c>
      <c r="H4" s="7">
        <f>HYPERLINK("#'Settings'!A1",Lang!$B$4)</f>
        <v/>
      </c>
      <c r="I4" s="1" t="n"/>
      <c r="J4" s="1" t="n"/>
      <c r="K4" s="1" t="n"/>
      <c r="L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26" customHeight="1">
      <c r="A6" s="1" t="n"/>
      <c r="B6" s="48">
        <f>Lang!$B$86</f>
        <v/>
      </c>
      <c r="C6" s="8" t="n"/>
      <c r="D6" s="49" t="n">
        <v>46314</v>
      </c>
      <c r="E6" s="24" t="n"/>
      <c r="F6" s="50">
        <f>Settings!$D$8</f>
        <v/>
      </c>
      <c r="G6" s="8" t="n"/>
      <c r="H6" s="8" t="n"/>
      <c r="I6" s="51">
        <f>Lang!$B$38&amp;WEEKNUM(Calc!$B$10,21)</f>
        <v/>
      </c>
      <c r="J6" s="8" t="n"/>
      <c r="K6" s="8" t="n"/>
      <c r="L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>
        <f>Calc!$B$10+0</f>
        <v/>
      </c>
      <c r="N7">
        <f>Calc!$B$10+1</f>
        <v/>
      </c>
      <c r="O7">
        <f>Calc!$B$10+2</f>
        <v/>
      </c>
      <c r="P7">
        <f>Calc!$B$10+3</f>
        <v/>
      </c>
      <c r="Q7">
        <f>Calc!$B$10+4</f>
        <v/>
      </c>
      <c r="R7">
        <f>Calc!$B$10+5</f>
        <v/>
      </c>
      <c r="S7">
        <f>Calc!$B$10+6</f>
        <v/>
      </c>
    </row>
    <row r="8" ht="24" customHeight="1">
      <c r="A8" s="1" t="n"/>
      <c r="B8" s="52">
        <f>Lang!$B$75</f>
        <v/>
      </c>
      <c r="C8" s="52">
        <f>Lang!$B$112</f>
        <v/>
      </c>
      <c r="D8" s="6">
        <f>Lang!$B$28&amp;"  "&amp;DAY(M7)&amp;"."&amp;MONTH(M7)&amp;"."</f>
        <v/>
      </c>
      <c r="E8" s="6">
        <f>Lang!$B$29&amp;"  "&amp;DAY(N7)&amp;"."&amp;MONTH(N7)&amp;"."</f>
        <v/>
      </c>
      <c r="F8" s="6">
        <f>Lang!$B$30&amp;"  "&amp;DAY(O7)&amp;"."&amp;MONTH(O7)&amp;"."</f>
        <v/>
      </c>
      <c r="G8" s="6">
        <f>Lang!$B$31&amp;"  "&amp;DAY(P7)&amp;"."&amp;MONTH(P7)&amp;"."</f>
        <v/>
      </c>
      <c r="H8" s="6">
        <f>Lang!$B$32&amp;"  "&amp;DAY(Q7)&amp;"."&amp;MONTH(Q7)&amp;"."</f>
        <v/>
      </c>
      <c r="I8" s="6">
        <f>Lang!$B$33&amp;"  "&amp;DAY(R7)&amp;"."&amp;MONTH(R7)&amp;"."</f>
        <v/>
      </c>
      <c r="J8" s="6">
        <f>Lang!$B$34&amp;"  "&amp;DAY(S7)&amp;"."&amp;MONTH(S7)&amp;"."</f>
        <v/>
      </c>
      <c r="K8" s="6">
        <f>Lang!$B$89</f>
        <v/>
      </c>
      <c r="L8" s="1" t="n"/>
    </row>
    <row r="9">
      <c r="A9" s="1" t="n"/>
      <c r="B9" s="53">
        <f>Lang!$B$87</f>
        <v/>
      </c>
      <c r="C9" s="54" t="n"/>
      <c r="D9" s="55">
        <f>COUNTIF(M13:M37,1)</f>
        <v/>
      </c>
      <c r="E9" s="55">
        <f>COUNTIF(N13:N37,1)</f>
        <v/>
      </c>
      <c r="F9" s="55">
        <f>COUNTIF(O13:O37,1)</f>
        <v/>
      </c>
      <c r="G9" s="55">
        <f>COUNTIF(P13:P37,1)</f>
        <v/>
      </c>
      <c r="H9" s="55">
        <f>COUNTIF(Q13:Q37,1)</f>
        <v/>
      </c>
      <c r="I9" s="55">
        <f>COUNTIF(R13:R37,1)</f>
        <v/>
      </c>
      <c r="J9" s="55">
        <f>COUNTIF(S13:S37,1)</f>
        <v/>
      </c>
      <c r="K9" s="56" t="n"/>
      <c r="L9" s="1" t="n"/>
    </row>
    <row r="10">
      <c r="A10" s="1" t="n"/>
      <c r="B10" s="53">
        <f>Lang!$B$88</f>
        <v/>
      </c>
      <c r="C10" s="54" t="n"/>
      <c r="D10" s="57">
        <f>INDEX(Settings!$D$21:$J$21,1)</f>
        <v/>
      </c>
      <c r="E10" s="57">
        <f>INDEX(Settings!$D$21:$J$21,2)</f>
        <v/>
      </c>
      <c r="F10" s="57">
        <f>INDEX(Settings!$D$21:$J$21,3)</f>
        <v/>
      </c>
      <c r="G10" s="57">
        <f>INDEX(Settings!$D$21:$J$21,4)</f>
        <v/>
      </c>
      <c r="H10" s="57">
        <f>INDEX(Settings!$D$21:$J$21,5)</f>
        <v/>
      </c>
      <c r="I10" s="57">
        <f>INDEX(Settings!$D$21:$J$21,6)</f>
        <v/>
      </c>
      <c r="J10" s="57">
        <f>INDEX(Settings!$D$21:$J$21,7)</f>
        <v/>
      </c>
      <c r="K10" s="56" t="n"/>
      <c r="L10" s="1" t="n"/>
    </row>
    <row r="11">
      <c r="A11" s="1" t="n"/>
      <c r="B11" s="53">
        <f>Lang!$B$89</f>
        <v/>
      </c>
      <c r="C11" s="54" t="n"/>
      <c r="D11" s="58">
        <f>SUMIFS(Shifts!$G$8:$G$5007,Shifts!$A$8:$A$5007,M$7)</f>
        <v/>
      </c>
      <c r="E11" s="58">
        <f>SUMIFS(Shifts!$G$8:$G$5007,Shifts!$A$8:$A$5007,N$7)</f>
        <v/>
      </c>
      <c r="F11" s="58">
        <f>SUMIFS(Shifts!$G$8:$G$5007,Shifts!$A$8:$A$5007,O$7)</f>
        <v/>
      </c>
      <c r="G11" s="58">
        <f>SUMIFS(Shifts!$G$8:$G$5007,Shifts!$A$8:$A$5007,P$7)</f>
        <v/>
      </c>
      <c r="H11" s="58">
        <f>SUMIFS(Shifts!$G$8:$G$5007,Shifts!$A$8:$A$5007,Q$7)</f>
        <v/>
      </c>
      <c r="I11" s="58">
        <f>SUMIFS(Shifts!$G$8:$G$5007,Shifts!$A$8:$A$5007,R$7)</f>
        <v/>
      </c>
      <c r="J11" s="58">
        <f>SUMIFS(Shifts!$G$8:$G$5007,Shifts!$A$8:$A$5007,S$7)</f>
        <v/>
      </c>
      <c r="K11" s="56">
        <f>SUM(D11:J11)</f>
        <v/>
      </c>
      <c r="L11" s="1" t="n"/>
    </row>
    <row r="12" ht="6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59">
        <f>IF(Staff!$A$8="","",Staff!$A$8)</f>
        <v/>
      </c>
      <c r="C13" s="34">
        <f>IF(Staff!$A$8="","",Staff!$B$8&amp;"")</f>
        <v/>
      </c>
      <c r="D13" s="60">
        <f>IF(M13=0,"",IF(M13&gt;1,INDEX(Lang!$B$90:$B$92,M13-1),INDEX(Shifts!$C$8:$C$5007,U13)&amp;CHAR(10)&amp;HOUR(INDEX(Shifts!$H$8:$H$5007,U13))&amp;":"&amp;RIGHT("0"&amp;MINUTE(INDEX(Shifts!$H$8:$H$5007,U13)),2)&amp;"–"&amp;HOUR(INDEX(Shifts!$I$8:$I$5007,U13))&amp;":"&amp;RIGHT("0"&amp;MINUTE(INDEX(Shifts!$I$8:$I$5007,U13)),2)))</f>
        <v/>
      </c>
      <c r="E13" s="60">
        <f>IF(N13=0,"",IF(N13&gt;1,INDEX(Lang!$B$90:$B$92,N13-1),INDEX(Shifts!$C$8:$C$5007,V13)&amp;CHAR(10)&amp;HOUR(INDEX(Shifts!$H$8:$H$5007,V13))&amp;":"&amp;RIGHT("0"&amp;MINUTE(INDEX(Shifts!$H$8:$H$5007,V13)),2)&amp;"–"&amp;HOUR(INDEX(Shifts!$I$8:$I$5007,V13))&amp;":"&amp;RIGHT("0"&amp;MINUTE(INDEX(Shifts!$I$8:$I$5007,V13)),2)))</f>
        <v/>
      </c>
      <c r="F13" s="60">
        <f>IF(O13=0,"",IF(O13&gt;1,INDEX(Lang!$B$90:$B$92,O13-1),INDEX(Shifts!$C$8:$C$5007,W13)&amp;CHAR(10)&amp;HOUR(INDEX(Shifts!$H$8:$H$5007,W13))&amp;":"&amp;RIGHT("0"&amp;MINUTE(INDEX(Shifts!$H$8:$H$5007,W13)),2)&amp;"–"&amp;HOUR(INDEX(Shifts!$I$8:$I$5007,W13))&amp;":"&amp;RIGHT("0"&amp;MINUTE(INDEX(Shifts!$I$8:$I$5007,W13)),2)))</f>
        <v/>
      </c>
      <c r="G13" s="60">
        <f>IF(P13=0,"",IF(P13&gt;1,INDEX(Lang!$B$90:$B$92,P13-1),INDEX(Shifts!$C$8:$C$5007,X13)&amp;CHAR(10)&amp;HOUR(INDEX(Shifts!$H$8:$H$5007,X13))&amp;":"&amp;RIGHT("0"&amp;MINUTE(INDEX(Shifts!$H$8:$H$5007,X13)),2)&amp;"–"&amp;HOUR(INDEX(Shifts!$I$8:$I$5007,X13))&amp;":"&amp;RIGHT("0"&amp;MINUTE(INDEX(Shifts!$I$8:$I$5007,X13)),2)))</f>
        <v/>
      </c>
      <c r="H13" s="60">
        <f>IF(Q13=0,"",IF(Q13&gt;1,INDEX(Lang!$B$90:$B$92,Q13-1),INDEX(Shifts!$C$8:$C$5007,Y13)&amp;CHAR(10)&amp;HOUR(INDEX(Shifts!$H$8:$H$5007,Y13))&amp;":"&amp;RIGHT("0"&amp;MINUTE(INDEX(Shifts!$H$8:$H$5007,Y13)),2)&amp;"–"&amp;HOUR(INDEX(Shifts!$I$8:$I$5007,Y13))&amp;":"&amp;RIGHT("0"&amp;MINUTE(INDEX(Shifts!$I$8:$I$5007,Y13)),2)))</f>
        <v/>
      </c>
      <c r="I13" s="60">
        <f>IF(R13=0,"",IF(R13&gt;1,INDEX(Lang!$B$90:$B$92,R13-1),INDEX(Shifts!$C$8:$C$5007,Z13)&amp;CHAR(10)&amp;HOUR(INDEX(Shifts!$H$8:$H$5007,Z13))&amp;":"&amp;RIGHT("0"&amp;MINUTE(INDEX(Shifts!$H$8:$H$5007,Z13)),2)&amp;"–"&amp;HOUR(INDEX(Shifts!$I$8:$I$5007,Z13))&amp;":"&amp;RIGHT("0"&amp;MINUTE(INDEX(Shifts!$I$8:$I$5007,Z13)),2)))</f>
        <v/>
      </c>
      <c r="J13" s="60">
        <f>IF(S13=0,"",IF(S13&gt;1,INDEX(Lang!$B$90:$B$92,S13-1),INDEX(Shifts!$C$8:$C$5007,AA13)&amp;CHAR(10)&amp;HOUR(INDEX(Shifts!$H$8:$H$5007,AA13))&amp;":"&amp;RIGHT("0"&amp;MINUTE(INDEX(Shifts!$H$8:$H$5007,AA13)),2)&amp;"–"&amp;HOUR(INDEX(Shifts!$I$8:$I$5007,AA13))&amp;":"&amp;RIGHT("0"&amp;MINUTE(INDEX(Shifts!$I$8:$I$5007,AA13)),2)))</f>
        <v/>
      </c>
      <c r="K13" s="61">
        <f>IF($B13="","",SUMIFS(Shifts!$G$8:$G$5007,Shifts!$B$8:$B$5007,$B13,Shifts!$A$8:$A$5007,"&gt;="&amp;Calc!$B$10,Shifts!$A$8:$A$5007,"&lt;"&amp;Calc!$B$10+7))</f>
        <v/>
      </c>
      <c r="L13" s="1" t="n"/>
      <c r="M13">
        <f>IF($B13="",0,IF(AC13&gt;0,1+MAX(1,INDEX(Leave!$G:$G,AC13)),IF(U13&gt;0,1,0)))</f>
        <v/>
      </c>
      <c r="N13">
        <f>IF($B13="",0,IF(AD13&gt;0,1+MAX(1,INDEX(Leave!$G:$G,AD13)),IF(V13&gt;0,1,0)))</f>
        <v/>
      </c>
      <c r="O13">
        <f>IF($B13="",0,IF(AE13&gt;0,1+MAX(1,INDEX(Leave!$G:$G,AE13)),IF(W13&gt;0,1,0)))</f>
        <v/>
      </c>
      <c r="P13">
        <f>IF($B13="",0,IF(AF13&gt;0,1+MAX(1,INDEX(Leave!$G:$G,AF13)),IF(X13&gt;0,1,0)))</f>
        <v/>
      </c>
      <c r="Q13">
        <f>IF($B13="",0,IF(AG13&gt;0,1+MAX(1,INDEX(Leave!$G:$G,AG13)),IF(Y13&gt;0,1,0)))</f>
        <v/>
      </c>
      <c r="R13">
        <f>IF($B13="",0,IF(AH13&gt;0,1+MAX(1,INDEX(Leave!$G:$G,AH13)),IF(Z13&gt;0,1,0)))</f>
        <v/>
      </c>
      <c r="S13">
        <f>IF($B13="",0,IF(AI13&gt;0,1+MAX(1,INDEX(Leave!$G:$G,AI13)),IF(AA13&gt;0,1,0)))</f>
        <v/>
      </c>
      <c r="U13">
        <f>IF($B13="",0,IFERROR(MATCH($B13&amp;"|"&amp;M$7,Shifts!$K$8:$K$5007,0),0))</f>
        <v/>
      </c>
      <c r="V13">
        <f>IF($B13="",0,IFERROR(MATCH($B13&amp;"|"&amp;N$7,Shifts!$K$8:$K$5007,0),0))</f>
        <v/>
      </c>
      <c r="W13">
        <f>IF($B13="",0,IFERROR(MATCH($B13&amp;"|"&amp;O$7,Shifts!$K$8:$K$5007,0),0))</f>
        <v/>
      </c>
      <c r="X13">
        <f>IF($B13="",0,IFERROR(MATCH($B13&amp;"|"&amp;P$7,Shifts!$K$8:$K$5007,0),0))</f>
        <v/>
      </c>
      <c r="Y13">
        <f>IF($B13="",0,IFERROR(MATCH($B13&amp;"|"&amp;Q$7,Shifts!$K$8:$K$5007,0),0))</f>
        <v/>
      </c>
      <c r="Z13">
        <f>IF($B13="",0,IFERROR(MATCH($B13&amp;"|"&amp;R$7,Shifts!$K$8:$K$5007,0),0))</f>
        <v/>
      </c>
      <c r="AA13">
        <f>IF($B13="",0,IFERROR(MATCH($B13&amp;"|"&amp;S$7,Shifts!$K$8:$K$5007,0),0))</f>
        <v/>
      </c>
      <c r="AC13">
        <f>IF($B13="",0,SUMPRODUCT(MAX((Leave!$A$8:$A$507=$B13)*(Leave!$C$8:$C$507&lt;=M$7)*(Leave!$D$8:$D$507&gt;=M$7)*ROW(Leave!$A$8:$A$507))))</f>
        <v/>
      </c>
      <c r="AD13">
        <f>IF($B13="",0,SUMPRODUCT(MAX((Leave!$A$8:$A$507=$B13)*(Leave!$C$8:$C$507&lt;=N$7)*(Leave!$D$8:$D$507&gt;=N$7)*ROW(Leave!$A$8:$A$507))))</f>
        <v/>
      </c>
      <c r="AE13">
        <f>IF($B13="",0,SUMPRODUCT(MAX((Leave!$A$8:$A$507=$B13)*(Leave!$C$8:$C$507&lt;=O$7)*(Leave!$D$8:$D$507&gt;=O$7)*ROW(Leave!$A$8:$A$507))))</f>
        <v/>
      </c>
      <c r="AF13">
        <f>IF($B13="",0,SUMPRODUCT(MAX((Leave!$A$8:$A$507=$B13)*(Leave!$C$8:$C$507&lt;=P$7)*(Leave!$D$8:$D$507&gt;=P$7)*ROW(Leave!$A$8:$A$507))))</f>
        <v/>
      </c>
      <c r="AG13">
        <f>IF($B13="",0,SUMPRODUCT(MAX((Leave!$A$8:$A$507=$B13)*(Leave!$C$8:$C$507&lt;=Q$7)*(Leave!$D$8:$D$507&gt;=Q$7)*ROW(Leave!$A$8:$A$507))))</f>
        <v/>
      </c>
      <c r="AH13">
        <f>IF($B13="",0,SUMPRODUCT(MAX((Leave!$A$8:$A$507=$B13)*(Leave!$C$8:$C$507&lt;=R$7)*(Leave!$D$8:$D$507&gt;=R$7)*ROW(Leave!$A$8:$A$507))))</f>
        <v/>
      </c>
      <c r="AI13">
        <f>IF($B13="",0,SUMPRODUCT(MAX((Leave!$A$8:$A$507=$B13)*(Leave!$C$8:$C$507&lt;=S$7)*(Leave!$D$8:$D$507&gt;=S$7)*ROW(Leave!$A$8:$A$507))))</f>
        <v/>
      </c>
    </row>
    <row r="14" ht="30" customHeight="1">
      <c r="A14" s="1" t="n"/>
      <c r="B14" s="59">
        <f>IF(Staff!$A$9="","",Staff!$A$9)</f>
        <v/>
      </c>
      <c r="C14" s="34">
        <f>IF(Staff!$A$9="","",Staff!$B$9&amp;"")</f>
        <v/>
      </c>
      <c r="D14" s="60">
        <f>IF(M14=0,"",IF(M14&gt;1,INDEX(Lang!$B$90:$B$92,M14-1),INDEX(Shifts!$C$8:$C$5007,U14)&amp;CHAR(10)&amp;HOUR(INDEX(Shifts!$H$8:$H$5007,U14))&amp;":"&amp;RIGHT("0"&amp;MINUTE(INDEX(Shifts!$H$8:$H$5007,U14)),2)&amp;"–"&amp;HOUR(INDEX(Shifts!$I$8:$I$5007,U14))&amp;":"&amp;RIGHT("0"&amp;MINUTE(INDEX(Shifts!$I$8:$I$5007,U14)),2)))</f>
        <v/>
      </c>
      <c r="E14" s="60">
        <f>IF(N14=0,"",IF(N14&gt;1,INDEX(Lang!$B$90:$B$92,N14-1),INDEX(Shifts!$C$8:$C$5007,V14)&amp;CHAR(10)&amp;HOUR(INDEX(Shifts!$H$8:$H$5007,V14))&amp;":"&amp;RIGHT("0"&amp;MINUTE(INDEX(Shifts!$H$8:$H$5007,V14)),2)&amp;"–"&amp;HOUR(INDEX(Shifts!$I$8:$I$5007,V14))&amp;":"&amp;RIGHT("0"&amp;MINUTE(INDEX(Shifts!$I$8:$I$5007,V14)),2)))</f>
        <v/>
      </c>
      <c r="F14" s="60">
        <f>IF(O14=0,"",IF(O14&gt;1,INDEX(Lang!$B$90:$B$92,O14-1),INDEX(Shifts!$C$8:$C$5007,W14)&amp;CHAR(10)&amp;HOUR(INDEX(Shifts!$H$8:$H$5007,W14))&amp;":"&amp;RIGHT("0"&amp;MINUTE(INDEX(Shifts!$H$8:$H$5007,W14)),2)&amp;"–"&amp;HOUR(INDEX(Shifts!$I$8:$I$5007,W14))&amp;":"&amp;RIGHT("0"&amp;MINUTE(INDEX(Shifts!$I$8:$I$5007,W14)),2)))</f>
        <v/>
      </c>
      <c r="G14" s="60">
        <f>IF(P14=0,"",IF(P14&gt;1,INDEX(Lang!$B$90:$B$92,P14-1),INDEX(Shifts!$C$8:$C$5007,X14)&amp;CHAR(10)&amp;HOUR(INDEX(Shifts!$H$8:$H$5007,X14))&amp;":"&amp;RIGHT("0"&amp;MINUTE(INDEX(Shifts!$H$8:$H$5007,X14)),2)&amp;"–"&amp;HOUR(INDEX(Shifts!$I$8:$I$5007,X14))&amp;":"&amp;RIGHT("0"&amp;MINUTE(INDEX(Shifts!$I$8:$I$5007,X14)),2)))</f>
        <v/>
      </c>
      <c r="H14" s="60">
        <f>IF(Q14=0,"",IF(Q14&gt;1,INDEX(Lang!$B$90:$B$92,Q14-1),INDEX(Shifts!$C$8:$C$5007,Y14)&amp;CHAR(10)&amp;HOUR(INDEX(Shifts!$H$8:$H$5007,Y14))&amp;":"&amp;RIGHT("0"&amp;MINUTE(INDEX(Shifts!$H$8:$H$5007,Y14)),2)&amp;"–"&amp;HOUR(INDEX(Shifts!$I$8:$I$5007,Y14))&amp;":"&amp;RIGHT("0"&amp;MINUTE(INDEX(Shifts!$I$8:$I$5007,Y14)),2)))</f>
        <v/>
      </c>
      <c r="I14" s="60">
        <f>IF(R14=0,"",IF(R14&gt;1,INDEX(Lang!$B$90:$B$92,R14-1),INDEX(Shifts!$C$8:$C$5007,Z14)&amp;CHAR(10)&amp;HOUR(INDEX(Shifts!$H$8:$H$5007,Z14))&amp;":"&amp;RIGHT("0"&amp;MINUTE(INDEX(Shifts!$H$8:$H$5007,Z14)),2)&amp;"–"&amp;HOUR(INDEX(Shifts!$I$8:$I$5007,Z14))&amp;":"&amp;RIGHT("0"&amp;MINUTE(INDEX(Shifts!$I$8:$I$5007,Z14)),2)))</f>
        <v/>
      </c>
      <c r="J14" s="60">
        <f>IF(S14=0,"",IF(S14&gt;1,INDEX(Lang!$B$90:$B$92,S14-1),INDEX(Shifts!$C$8:$C$5007,AA14)&amp;CHAR(10)&amp;HOUR(INDEX(Shifts!$H$8:$H$5007,AA14))&amp;":"&amp;RIGHT("0"&amp;MINUTE(INDEX(Shifts!$H$8:$H$5007,AA14)),2)&amp;"–"&amp;HOUR(INDEX(Shifts!$I$8:$I$5007,AA14))&amp;":"&amp;RIGHT("0"&amp;MINUTE(INDEX(Shifts!$I$8:$I$5007,AA14)),2)))</f>
        <v/>
      </c>
      <c r="K14" s="61">
        <f>IF($B14="","",SUMIFS(Shifts!$G$8:$G$5007,Shifts!$B$8:$B$5007,$B14,Shifts!$A$8:$A$5007,"&gt;="&amp;Calc!$B$10,Shifts!$A$8:$A$5007,"&lt;"&amp;Calc!$B$10+7))</f>
        <v/>
      </c>
      <c r="L14" s="1" t="n"/>
      <c r="M14">
        <f>IF($B14="",0,IF(AC14&gt;0,1+MAX(1,INDEX(Leave!$G:$G,AC14)),IF(U14&gt;0,1,0)))</f>
        <v/>
      </c>
      <c r="N14">
        <f>IF($B14="",0,IF(AD14&gt;0,1+MAX(1,INDEX(Leave!$G:$G,AD14)),IF(V14&gt;0,1,0)))</f>
        <v/>
      </c>
      <c r="O14">
        <f>IF($B14="",0,IF(AE14&gt;0,1+MAX(1,INDEX(Leave!$G:$G,AE14)),IF(W14&gt;0,1,0)))</f>
        <v/>
      </c>
      <c r="P14">
        <f>IF($B14="",0,IF(AF14&gt;0,1+MAX(1,INDEX(Leave!$G:$G,AF14)),IF(X14&gt;0,1,0)))</f>
        <v/>
      </c>
      <c r="Q14">
        <f>IF($B14="",0,IF(AG14&gt;0,1+MAX(1,INDEX(Leave!$G:$G,AG14)),IF(Y14&gt;0,1,0)))</f>
        <v/>
      </c>
      <c r="R14">
        <f>IF($B14="",0,IF(AH14&gt;0,1+MAX(1,INDEX(Leave!$G:$G,AH14)),IF(Z14&gt;0,1,0)))</f>
        <v/>
      </c>
      <c r="S14">
        <f>IF($B14="",0,IF(AI14&gt;0,1+MAX(1,INDEX(Leave!$G:$G,AI14)),IF(AA14&gt;0,1,0)))</f>
        <v/>
      </c>
      <c r="U14">
        <f>IF($B14="",0,IFERROR(MATCH($B14&amp;"|"&amp;M$7,Shifts!$K$8:$K$5007,0),0))</f>
        <v/>
      </c>
      <c r="V14">
        <f>IF($B14="",0,IFERROR(MATCH($B14&amp;"|"&amp;N$7,Shifts!$K$8:$K$5007,0),0))</f>
        <v/>
      </c>
      <c r="W14">
        <f>IF($B14="",0,IFERROR(MATCH($B14&amp;"|"&amp;O$7,Shifts!$K$8:$K$5007,0),0))</f>
        <v/>
      </c>
      <c r="X14">
        <f>IF($B14="",0,IFERROR(MATCH($B14&amp;"|"&amp;P$7,Shifts!$K$8:$K$5007,0),0))</f>
        <v/>
      </c>
      <c r="Y14">
        <f>IF($B14="",0,IFERROR(MATCH($B14&amp;"|"&amp;Q$7,Shifts!$K$8:$K$5007,0),0))</f>
        <v/>
      </c>
      <c r="Z14">
        <f>IF($B14="",0,IFERROR(MATCH($B14&amp;"|"&amp;R$7,Shifts!$K$8:$K$5007,0),0))</f>
        <v/>
      </c>
      <c r="AA14">
        <f>IF($B14="",0,IFERROR(MATCH($B14&amp;"|"&amp;S$7,Shifts!$K$8:$K$5007,0),0))</f>
        <v/>
      </c>
      <c r="AC14">
        <f>IF($B14="",0,SUMPRODUCT(MAX((Leave!$A$8:$A$507=$B14)*(Leave!$C$8:$C$507&lt;=M$7)*(Leave!$D$8:$D$507&gt;=M$7)*ROW(Leave!$A$8:$A$507))))</f>
        <v/>
      </c>
      <c r="AD14">
        <f>IF($B14="",0,SUMPRODUCT(MAX((Leave!$A$8:$A$507=$B14)*(Leave!$C$8:$C$507&lt;=N$7)*(Leave!$D$8:$D$507&gt;=N$7)*ROW(Leave!$A$8:$A$507))))</f>
        <v/>
      </c>
      <c r="AE14">
        <f>IF($B14="",0,SUMPRODUCT(MAX((Leave!$A$8:$A$507=$B14)*(Leave!$C$8:$C$507&lt;=O$7)*(Leave!$D$8:$D$507&gt;=O$7)*ROW(Leave!$A$8:$A$507))))</f>
        <v/>
      </c>
      <c r="AF14">
        <f>IF($B14="",0,SUMPRODUCT(MAX((Leave!$A$8:$A$507=$B14)*(Leave!$C$8:$C$507&lt;=P$7)*(Leave!$D$8:$D$507&gt;=P$7)*ROW(Leave!$A$8:$A$507))))</f>
        <v/>
      </c>
      <c r="AG14">
        <f>IF($B14="",0,SUMPRODUCT(MAX((Leave!$A$8:$A$507=$B14)*(Leave!$C$8:$C$507&lt;=Q$7)*(Leave!$D$8:$D$507&gt;=Q$7)*ROW(Leave!$A$8:$A$507))))</f>
        <v/>
      </c>
      <c r="AH14">
        <f>IF($B14="",0,SUMPRODUCT(MAX((Leave!$A$8:$A$507=$B14)*(Leave!$C$8:$C$507&lt;=R$7)*(Leave!$D$8:$D$507&gt;=R$7)*ROW(Leave!$A$8:$A$507))))</f>
        <v/>
      </c>
      <c r="AI14">
        <f>IF($B14="",0,SUMPRODUCT(MAX((Leave!$A$8:$A$507=$B14)*(Leave!$C$8:$C$507&lt;=S$7)*(Leave!$D$8:$D$507&gt;=S$7)*ROW(Leave!$A$8:$A$507))))</f>
        <v/>
      </c>
    </row>
    <row r="15" ht="30" customHeight="1">
      <c r="A15" s="1" t="n"/>
      <c r="B15" s="59">
        <f>IF(Staff!$A$10="","",Staff!$A$10)</f>
        <v/>
      </c>
      <c r="C15" s="34">
        <f>IF(Staff!$A$10="","",Staff!$B$10&amp;"")</f>
        <v/>
      </c>
      <c r="D15" s="60">
        <f>IF(M15=0,"",IF(M15&gt;1,INDEX(Lang!$B$90:$B$92,M15-1),INDEX(Shifts!$C$8:$C$5007,U15)&amp;CHAR(10)&amp;HOUR(INDEX(Shifts!$H$8:$H$5007,U15))&amp;":"&amp;RIGHT("0"&amp;MINUTE(INDEX(Shifts!$H$8:$H$5007,U15)),2)&amp;"–"&amp;HOUR(INDEX(Shifts!$I$8:$I$5007,U15))&amp;":"&amp;RIGHT("0"&amp;MINUTE(INDEX(Shifts!$I$8:$I$5007,U15)),2)))</f>
        <v/>
      </c>
      <c r="E15" s="60">
        <f>IF(N15=0,"",IF(N15&gt;1,INDEX(Lang!$B$90:$B$92,N15-1),INDEX(Shifts!$C$8:$C$5007,V15)&amp;CHAR(10)&amp;HOUR(INDEX(Shifts!$H$8:$H$5007,V15))&amp;":"&amp;RIGHT("0"&amp;MINUTE(INDEX(Shifts!$H$8:$H$5007,V15)),2)&amp;"–"&amp;HOUR(INDEX(Shifts!$I$8:$I$5007,V15))&amp;":"&amp;RIGHT("0"&amp;MINUTE(INDEX(Shifts!$I$8:$I$5007,V15)),2)))</f>
        <v/>
      </c>
      <c r="F15" s="60">
        <f>IF(O15=0,"",IF(O15&gt;1,INDEX(Lang!$B$90:$B$92,O15-1),INDEX(Shifts!$C$8:$C$5007,W15)&amp;CHAR(10)&amp;HOUR(INDEX(Shifts!$H$8:$H$5007,W15))&amp;":"&amp;RIGHT("0"&amp;MINUTE(INDEX(Shifts!$H$8:$H$5007,W15)),2)&amp;"–"&amp;HOUR(INDEX(Shifts!$I$8:$I$5007,W15))&amp;":"&amp;RIGHT("0"&amp;MINUTE(INDEX(Shifts!$I$8:$I$5007,W15)),2)))</f>
        <v/>
      </c>
      <c r="G15" s="60">
        <f>IF(P15=0,"",IF(P15&gt;1,INDEX(Lang!$B$90:$B$92,P15-1),INDEX(Shifts!$C$8:$C$5007,X15)&amp;CHAR(10)&amp;HOUR(INDEX(Shifts!$H$8:$H$5007,X15))&amp;":"&amp;RIGHT("0"&amp;MINUTE(INDEX(Shifts!$H$8:$H$5007,X15)),2)&amp;"–"&amp;HOUR(INDEX(Shifts!$I$8:$I$5007,X15))&amp;":"&amp;RIGHT("0"&amp;MINUTE(INDEX(Shifts!$I$8:$I$5007,X15)),2)))</f>
        <v/>
      </c>
      <c r="H15" s="60">
        <f>IF(Q15=0,"",IF(Q15&gt;1,INDEX(Lang!$B$90:$B$92,Q15-1),INDEX(Shifts!$C$8:$C$5007,Y15)&amp;CHAR(10)&amp;HOUR(INDEX(Shifts!$H$8:$H$5007,Y15))&amp;":"&amp;RIGHT("0"&amp;MINUTE(INDEX(Shifts!$H$8:$H$5007,Y15)),2)&amp;"–"&amp;HOUR(INDEX(Shifts!$I$8:$I$5007,Y15))&amp;":"&amp;RIGHT("0"&amp;MINUTE(INDEX(Shifts!$I$8:$I$5007,Y15)),2)))</f>
        <v/>
      </c>
      <c r="I15" s="60">
        <f>IF(R15=0,"",IF(R15&gt;1,INDEX(Lang!$B$90:$B$92,R15-1),INDEX(Shifts!$C$8:$C$5007,Z15)&amp;CHAR(10)&amp;HOUR(INDEX(Shifts!$H$8:$H$5007,Z15))&amp;":"&amp;RIGHT("0"&amp;MINUTE(INDEX(Shifts!$H$8:$H$5007,Z15)),2)&amp;"–"&amp;HOUR(INDEX(Shifts!$I$8:$I$5007,Z15))&amp;":"&amp;RIGHT("0"&amp;MINUTE(INDEX(Shifts!$I$8:$I$5007,Z15)),2)))</f>
        <v/>
      </c>
      <c r="J15" s="60">
        <f>IF(S15=0,"",IF(S15&gt;1,INDEX(Lang!$B$90:$B$92,S15-1),INDEX(Shifts!$C$8:$C$5007,AA15)&amp;CHAR(10)&amp;HOUR(INDEX(Shifts!$H$8:$H$5007,AA15))&amp;":"&amp;RIGHT("0"&amp;MINUTE(INDEX(Shifts!$H$8:$H$5007,AA15)),2)&amp;"–"&amp;HOUR(INDEX(Shifts!$I$8:$I$5007,AA15))&amp;":"&amp;RIGHT("0"&amp;MINUTE(INDEX(Shifts!$I$8:$I$5007,AA15)),2)))</f>
        <v/>
      </c>
      <c r="K15" s="61">
        <f>IF($B15="","",SUMIFS(Shifts!$G$8:$G$5007,Shifts!$B$8:$B$5007,$B15,Shifts!$A$8:$A$5007,"&gt;="&amp;Calc!$B$10,Shifts!$A$8:$A$5007,"&lt;"&amp;Calc!$B$10+7))</f>
        <v/>
      </c>
      <c r="L15" s="1" t="n"/>
      <c r="M15">
        <f>IF($B15="",0,IF(AC15&gt;0,1+MAX(1,INDEX(Leave!$G:$G,AC15)),IF(U15&gt;0,1,0)))</f>
        <v/>
      </c>
      <c r="N15">
        <f>IF($B15="",0,IF(AD15&gt;0,1+MAX(1,INDEX(Leave!$G:$G,AD15)),IF(V15&gt;0,1,0)))</f>
        <v/>
      </c>
      <c r="O15">
        <f>IF($B15="",0,IF(AE15&gt;0,1+MAX(1,INDEX(Leave!$G:$G,AE15)),IF(W15&gt;0,1,0)))</f>
        <v/>
      </c>
      <c r="P15">
        <f>IF($B15="",0,IF(AF15&gt;0,1+MAX(1,INDEX(Leave!$G:$G,AF15)),IF(X15&gt;0,1,0)))</f>
        <v/>
      </c>
      <c r="Q15">
        <f>IF($B15="",0,IF(AG15&gt;0,1+MAX(1,INDEX(Leave!$G:$G,AG15)),IF(Y15&gt;0,1,0)))</f>
        <v/>
      </c>
      <c r="R15">
        <f>IF($B15="",0,IF(AH15&gt;0,1+MAX(1,INDEX(Leave!$G:$G,AH15)),IF(Z15&gt;0,1,0)))</f>
        <v/>
      </c>
      <c r="S15">
        <f>IF($B15="",0,IF(AI15&gt;0,1+MAX(1,INDEX(Leave!$G:$G,AI15)),IF(AA15&gt;0,1,0)))</f>
        <v/>
      </c>
      <c r="U15">
        <f>IF($B15="",0,IFERROR(MATCH($B15&amp;"|"&amp;M$7,Shifts!$K$8:$K$5007,0),0))</f>
        <v/>
      </c>
      <c r="V15">
        <f>IF($B15="",0,IFERROR(MATCH($B15&amp;"|"&amp;N$7,Shifts!$K$8:$K$5007,0),0))</f>
        <v/>
      </c>
      <c r="W15">
        <f>IF($B15="",0,IFERROR(MATCH($B15&amp;"|"&amp;O$7,Shifts!$K$8:$K$5007,0),0))</f>
        <v/>
      </c>
      <c r="X15">
        <f>IF($B15="",0,IFERROR(MATCH($B15&amp;"|"&amp;P$7,Shifts!$K$8:$K$5007,0),0))</f>
        <v/>
      </c>
      <c r="Y15">
        <f>IF($B15="",0,IFERROR(MATCH($B15&amp;"|"&amp;Q$7,Shifts!$K$8:$K$5007,0),0))</f>
        <v/>
      </c>
      <c r="Z15">
        <f>IF($B15="",0,IFERROR(MATCH($B15&amp;"|"&amp;R$7,Shifts!$K$8:$K$5007,0),0))</f>
        <v/>
      </c>
      <c r="AA15">
        <f>IF($B15="",0,IFERROR(MATCH($B15&amp;"|"&amp;S$7,Shifts!$K$8:$K$5007,0),0))</f>
        <v/>
      </c>
      <c r="AC15">
        <f>IF($B15="",0,SUMPRODUCT(MAX((Leave!$A$8:$A$507=$B15)*(Leave!$C$8:$C$507&lt;=M$7)*(Leave!$D$8:$D$507&gt;=M$7)*ROW(Leave!$A$8:$A$507))))</f>
        <v/>
      </c>
      <c r="AD15">
        <f>IF($B15="",0,SUMPRODUCT(MAX((Leave!$A$8:$A$507=$B15)*(Leave!$C$8:$C$507&lt;=N$7)*(Leave!$D$8:$D$507&gt;=N$7)*ROW(Leave!$A$8:$A$507))))</f>
        <v/>
      </c>
      <c r="AE15">
        <f>IF($B15="",0,SUMPRODUCT(MAX((Leave!$A$8:$A$507=$B15)*(Leave!$C$8:$C$507&lt;=O$7)*(Leave!$D$8:$D$507&gt;=O$7)*ROW(Leave!$A$8:$A$507))))</f>
        <v/>
      </c>
      <c r="AF15">
        <f>IF($B15="",0,SUMPRODUCT(MAX((Leave!$A$8:$A$507=$B15)*(Leave!$C$8:$C$507&lt;=P$7)*(Leave!$D$8:$D$507&gt;=P$7)*ROW(Leave!$A$8:$A$507))))</f>
        <v/>
      </c>
      <c r="AG15">
        <f>IF($B15="",0,SUMPRODUCT(MAX((Leave!$A$8:$A$507=$B15)*(Leave!$C$8:$C$507&lt;=Q$7)*(Leave!$D$8:$D$507&gt;=Q$7)*ROW(Leave!$A$8:$A$507))))</f>
        <v/>
      </c>
      <c r="AH15">
        <f>IF($B15="",0,SUMPRODUCT(MAX((Leave!$A$8:$A$507=$B15)*(Leave!$C$8:$C$507&lt;=R$7)*(Leave!$D$8:$D$507&gt;=R$7)*ROW(Leave!$A$8:$A$507))))</f>
        <v/>
      </c>
      <c r="AI15">
        <f>IF($B15="",0,SUMPRODUCT(MAX((Leave!$A$8:$A$507=$B15)*(Leave!$C$8:$C$507&lt;=S$7)*(Leave!$D$8:$D$507&gt;=S$7)*ROW(Leave!$A$8:$A$507))))</f>
        <v/>
      </c>
    </row>
    <row r="16" ht="30" customHeight="1">
      <c r="A16" s="1" t="n"/>
      <c r="B16" s="59">
        <f>IF(Staff!$A$11="","",Staff!$A$11)</f>
        <v/>
      </c>
      <c r="C16" s="34">
        <f>IF(Staff!$A$11="","",Staff!$B$11&amp;"")</f>
        <v/>
      </c>
      <c r="D16" s="60">
        <f>IF(M16=0,"",IF(M16&gt;1,INDEX(Lang!$B$90:$B$92,M16-1),INDEX(Shifts!$C$8:$C$5007,U16)&amp;CHAR(10)&amp;HOUR(INDEX(Shifts!$H$8:$H$5007,U16))&amp;":"&amp;RIGHT("0"&amp;MINUTE(INDEX(Shifts!$H$8:$H$5007,U16)),2)&amp;"–"&amp;HOUR(INDEX(Shifts!$I$8:$I$5007,U16))&amp;":"&amp;RIGHT("0"&amp;MINUTE(INDEX(Shifts!$I$8:$I$5007,U16)),2)))</f>
        <v/>
      </c>
      <c r="E16" s="60">
        <f>IF(N16=0,"",IF(N16&gt;1,INDEX(Lang!$B$90:$B$92,N16-1),INDEX(Shifts!$C$8:$C$5007,V16)&amp;CHAR(10)&amp;HOUR(INDEX(Shifts!$H$8:$H$5007,V16))&amp;":"&amp;RIGHT("0"&amp;MINUTE(INDEX(Shifts!$H$8:$H$5007,V16)),2)&amp;"–"&amp;HOUR(INDEX(Shifts!$I$8:$I$5007,V16))&amp;":"&amp;RIGHT("0"&amp;MINUTE(INDEX(Shifts!$I$8:$I$5007,V16)),2)))</f>
        <v/>
      </c>
      <c r="F16" s="60">
        <f>IF(O16=0,"",IF(O16&gt;1,INDEX(Lang!$B$90:$B$92,O16-1),INDEX(Shifts!$C$8:$C$5007,W16)&amp;CHAR(10)&amp;HOUR(INDEX(Shifts!$H$8:$H$5007,W16))&amp;":"&amp;RIGHT("0"&amp;MINUTE(INDEX(Shifts!$H$8:$H$5007,W16)),2)&amp;"–"&amp;HOUR(INDEX(Shifts!$I$8:$I$5007,W16))&amp;":"&amp;RIGHT("0"&amp;MINUTE(INDEX(Shifts!$I$8:$I$5007,W16)),2)))</f>
        <v/>
      </c>
      <c r="G16" s="60">
        <f>IF(P16=0,"",IF(P16&gt;1,INDEX(Lang!$B$90:$B$92,P16-1),INDEX(Shifts!$C$8:$C$5007,X16)&amp;CHAR(10)&amp;HOUR(INDEX(Shifts!$H$8:$H$5007,X16))&amp;":"&amp;RIGHT("0"&amp;MINUTE(INDEX(Shifts!$H$8:$H$5007,X16)),2)&amp;"–"&amp;HOUR(INDEX(Shifts!$I$8:$I$5007,X16))&amp;":"&amp;RIGHT("0"&amp;MINUTE(INDEX(Shifts!$I$8:$I$5007,X16)),2)))</f>
        <v/>
      </c>
      <c r="H16" s="60">
        <f>IF(Q16=0,"",IF(Q16&gt;1,INDEX(Lang!$B$90:$B$92,Q16-1),INDEX(Shifts!$C$8:$C$5007,Y16)&amp;CHAR(10)&amp;HOUR(INDEX(Shifts!$H$8:$H$5007,Y16))&amp;":"&amp;RIGHT("0"&amp;MINUTE(INDEX(Shifts!$H$8:$H$5007,Y16)),2)&amp;"–"&amp;HOUR(INDEX(Shifts!$I$8:$I$5007,Y16))&amp;":"&amp;RIGHT("0"&amp;MINUTE(INDEX(Shifts!$I$8:$I$5007,Y16)),2)))</f>
        <v/>
      </c>
      <c r="I16" s="60">
        <f>IF(R16=0,"",IF(R16&gt;1,INDEX(Lang!$B$90:$B$92,R16-1),INDEX(Shifts!$C$8:$C$5007,Z16)&amp;CHAR(10)&amp;HOUR(INDEX(Shifts!$H$8:$H$5007,Z16))&amp;":"&amp;RIGHT("0"&amp;MINUTE(INDEX(Shifts!$H$8:$H$5007,Z16)),2)&amp;"–"&amp;HOUR(INDEX(Shifts!$I$8:$I$5007,Z16))&amp;":"&amp;RIGHT("0"&amp;MINUTE(INDEX(Shifts!$I$8:$I$5007,Z16)),2)))</f>
        <v/>
      </c>
      <c r="J16" s="60">
        <f>IF(S16=0,"",IF(S16&gt;1,INDEX(Lang!$B$90:$B$92,S16-1),INDEX(Shifts!$C$8:$C$5007,AA16)&amp;CHAR(10)&amp;HOUR(INDEX(Shifts!$H$8:$H$5007,AA16))&amp;":"&amp;RIGHT("0"&amp;MINUTE(INDEX(Shifts!$H$8:$H$5007,AA16)),2)&amp;"–"&amp;HOUR(INDEX(Shifts!$I$8:$I$5007,AA16))&amp;":"&amp;RIGHT("0"&amp;MINUTE(INDEX(Shifts!$I$8:$I$5007,AA16)),2)))</f>
        <v/>
      </c>
      <c r="K16" s="61">
        <f>IF($B16="","",SUMIFS(Shifts!$G$8:$G$5007,Shifts!$B$8:$B$5007,$B16,Shifts!$A$8:$A$5007,"&gt;="&amp;Calc!$B$10,Shifts!$A$8:$A$5007,"&lt;"&amp;Calc!$B$10+7))</f>
        <v/>
      </c>
      <c r="L16" s="1" t="n"/>
      <c r="M16">
        <f>IF($B16="",0,IF(AC16&gt;0,1+MAX(1,INDEX(Leave!$G:$G,AC16)),IF(U16&gt;0,1,0)))</f>
        <v/>
      </c>
      <c r="N16">
        <f>IF($B16="",0,IF(AD16&gt;0,1+MAX(1,INDEX(Leave!$G:$G,AD16)),IF(V16&gt;0,1,0)))</f>
        <v/>
      </c>
      <c r="O16">
        <f>IF($B16="",0,IF(AE16&gt;0,1+MAX(1,INDEX(Leave!$G:$G,AE16)),IF(W16&gt;0,1,0)))</f>
        <v/>
      </c>
      <c r="P16">
        <f>IF($B16="",0,IF(AF16&gt;0,1+MAX(1,INDEX(Leave!$G:$G,AF16)),IF(X16&gt;0,1,0)))</f>
        <v/>
      </c>
      <c r="Q16">
        <f>IF($B16="",0,IF(AG16&gt;0,1+MAX(1,INDEX(Leave!$G:$G,AG16)),IF(Y16&gt;0,1,0)))</f>
        <v/>
      </c>
      <c r="R16">
        <f>IF($B16="",0,IF(AH16&gt;0,1+MAX(1,INDEX(Leave!$G:$G,AH16)),IF(Z16&gt;0,1,0)))</f>
        <v/>
      </c>
      <c r="S16">
        <f>IF($B16="",0,IF(AI16&gt;0,1+MAX(1,INDEX(Leave!$G:$G,AI16)),IF(AA16&gt;0,1,0)))</f>
        <v/>
      </c>
      <c r="U16">
        <f>IF($B16="",0,IFERROR(MATCH($B16&amp;"|"&amp;M$7,Shifts!$K$8:$K$5007,0),0))</f>
        <v/>
      </c>
      <c r="V16">
        <f>IF($B16="",0,IFERROR(MATCH($B16&amp;"|"&amp;N$7,Shifts!$K$8:$K$5007,0),0))</f>
        <v/>
      </c>
      <c r="W16">
        <f>IF($B16="",0,IFERROR(MATCH($B16&amp;"|"&amp;O$7,Shifts!$K$8:$K$5007,0),0))</f>
        <v/>
      </c>
      <c r="X16">
        <f>IF($B16="",0,IFERROR(MATCH($B16&amp;"|"&amp;P$7,Shifts!$K$8:$K$5007,0),0))</f>
        <v/>
      </c>
      <c r="Y16">
        <f>IF($B16="",0,IFERROR(MATCH($B16&amp;"|"&amp;Q$7,Shifts!$K$8:$K$5007,0),0))</f>
        <v/>
      </c>
      <c r="Z16">
        <f>IF($B16="",0,IFERROR(MATCH($B16&amp;"|"&amp;R$7,Shifts!$K$8:$K$5007,0),0))</f>
        <v/>
      </c>
      <c r="AA16">
        <f>IF($B16="",0,IFERROR(MATCH($B16&amp;"|"&amp;S$7,Shifts!$K$8:$K$5007,0),0))</f>
        <v/>
      </c>
      <c r="AC16">
        <f>IF($B16="",0,SUMPRODUCT(MAX((Leave!$A$8:$A$507=$B16)*(Leave!$C$8:$C$507&lt;=M$7)*(Leave!$D$8:$D$507&gt;=M$7)*ROW(Leave!$A$8:$A$507))))</f>
        <v/>
      </c>
      <c r="AD16">
        <f>IF($B16="",0,SUMPRODUCT(MAX((Leave!$A$8:$A$507=$B16)*(Leave!$C$8:$C$507&lt;=N$7)*(Leave!$D$8:$D$507&gt;=N$7)*ROW(Leave!$A$8:$A$507))))</f>
        <v/>
      </c>
      <c r="AE16">
        <f>IF($B16="",0,SUMPRODUCT(MAX((Leave!$A$8:$A$507=$B16)*(Leave!$C$8:$C$507&lt;=O$7)*(Leave!$D$8:$D$507&gt;=O$7)*ROW(Leave!$A$8:$A$507))))</f>
        <v/>
      </c>
      <c r="AF16">
        <f>IF($B16="",0,SUMPRODUCT(MAX((Leave!$A$8:$A$507=$B16)*(Leave!$C$8:$C$507&lt;=P$7)*(Leave!$D$8:$D$507&gt;=P$7)*ROW(Leave!$A$8:$A$507))))</f>
        <v/>
      </c>
      <c r="AG16">
        <f>IF($B16="",0,SUMPRODUCT(MAX((Leave!$A$8:$A$507=$B16)*(Leave!$C$8:$C$507&lt;=Q$7)*(Leave!$D$8:$D$507&gt;=Q$7)*ROW(Leave!$A$8:$A$507))))</f>
        <v/>
      </c>
      <c r="AH16">
        <f>IF($B16="",0,SUMPRODUCT(MAX((Leave!$A$8:$A$507=$B16)*(Leave!$C$8:$C$507&lt;=R$7)*(Leave!$D$8:$D$507&gt;=R$7)*ROW(Leave!$A$8:$A$507))))</f>
        <v/>
      </c>
      <c r="AI16">
        <f>IF($B16="",0,SUMPRODUCT(MAX((Leave!$A$8:$A$507=$B16)*(Leave!$C$8:$C$507&lt;=S$7)*(Leave!$D$8:$D$507&gt;=S$7)*ROW(Leave!$A$8:$A$507))))</f>
        <v/>
      </c>
    </row>
    <row r="17" ht="30" customHeight="1">
      <c r="A17" s="1" t="n"/>
      <c r="B17" s="59">
        <f>IF(Staff!$A$12="","",Staff!$A$12)</f>
        <v/>
      </c>
      <c r="C17" s="34">
        <f>IF(Staff!$A$12="","",Staff!$B$12&amp;"")</f>
        <v/>
      </c>
      <c r="D17" s="60">
        <f>IF(M17=0,"",IF(M17&gt;1,INDEX(Lang!$B$90:$B$92,M17-1),INDEX(Shifts!$C$8:$C$5007,U17)&amp;CHAR(10)&amp;HOUR(INDEX(Shifts!$H$8:$H$5007,U17))&amp;":"&amp;RIGHT("0"&amp;MINUTE(INDEX(Shifts!$H$8:$H$5007,U17)),2)&amp;"–"&amp;HOUR(INDEX(Shifts!$I$8:$I$5007,U17))&amp;":"&amp;RIGHT("0"&amp;MINUTE(INDEX(Shifts!$I$8:$I$5007,U17)),2)))</f>
        <v/>
      </c>
      <c r="E17" s="60">
        <f>IF(N17=0,"",IF(N17&gt;1,INDEX(Lang!$B$90:$B$92,N17-1),INDEX(Shifts!$C$8:$C$5007,V17)&amp;CHAR(10)&amp;HOUR(INDEX(Shifts!$H$8:$H$5007,V17))&amp;":"&amp;RIGHT("0"&amp;MINUTE(INDEX(Shifts!$H$8:$H$5007,V17)),2)&amp;"–"&amp;HOUR(INDEX(Shifts!$I$8:$I$5007,V17))&amp;":"&amp;RIGHT("0"&amp;MINUTE(INDEX(Shifts!$I$8:$I$5007,V17)),2)))</f>
        <v/>
      </c>
      <c r="F17" s="60">
        <f>IF(O17=0,"",IF(O17&gt;1,INDEX(Lang!$B$90:$B$92,O17-1),INDEX(Shifts!$C$8:$C$5007,W17)&amp;CHAR(10)&amp;HOUR(INDEX(Shifts!$H$8:$H$5007,W17))&amp;":"&amp;RIGHT("0"&amp;MINUTE(INDEX(Shifts!$H$8:$H$5007,W17)),2)&amp;"–"&amp;HOUR(INDEX(Shifts!$I$8:$I$5007,W17))&amp;":"&amp;RIGHT("0"&amp;MINUTE(INDEX(Shifts!$I$8:$I$5007,W17)),2)))</f>
        <v/>
      </c>
      <c r="G17" s="60">
        <f>IF(P17=0,"",IF(P17&gt;1,INDEX(Lang!$B$90:$B$92,P17-1),INDEX(Shifts!$C$8:$C$5007,X17)&amp;CHAR(10)&amp;HOUR(INDEX(Shifts!$H$8:$H$5007,X17))&amp;":"&amp;RIGHT("0"&amp;MINUTE(INDEX(Shifts!$H$8:$H$5007,X17)),2)&amp;"–"&amp;HOUR(INDEX(Shifts!$I$8:$I$5007,X17))&amp;":"&amp;RIGHT("0"&amp;MINUTE(INDEX(Shifts!$I$8:$I$5007,X17)),2)))</f>
        <v/>
      </c>
      <c r="H17" s="60">
        <f>IF(Q17=0,"",IF(Q17&gt;1,INDEX(Lang!$B$90:$B$92,Q17-1),INDEX(Shifts!$C$8:$C$5007,Y17)&amp;CHAR(10)&amp;HOUR(INDEX(Shifts!$H$8:$H$5007,Y17))&amp;":"&amp;RIGHT("0"&amp;MINUTE(INDEX(Shifts!$H$8:$H$5007,Y17)),2)&amp;"–"&amp;HOUR(INDEX(Shifts!$I$8:$I$5007,Y17))&amp;":"&amp;RIGHT("0"&amp;MINUTE(INDEX(Shifts!$I$8:$I$5007,Y17)),2)))</f>
        <v/>
      </c>
      <c r="I17" s="60">
        <f>IF(R17=0,"",IF(R17&gt;1,INDEX(Lang!$B$90:$B$92,R17-1),INDEX(Shifts!$C$8:$C$5007,Z17)&amp;CHAR(10)&amp;HOUR(INDEX(Shifts!$H$8:$H$5007,Z17))&amp;":"&amp;RIGHT("0"&amp;MINUTE(INDEX(Shifts!$H$8:$H$5007,Z17)),2)&amp;"–"&amp;HOUR(INDEX(Shifts!$I$8:$I$5007,Z17))&amp;":"&amp;RIGHT("0"&amp;MINUTE(INDEX(Shifts!$I$8:$I$5007,Z17)),2)))</f>
        <v/>
      </c>
      <c r="J17" s="60">
        <f>IF(S17=0,"",IF(S17&gt;1,INDEX(Lang!$B$90:$B$92,S17-1),INDEX(Shifts!$C$8:$C$5007,AA17)&amp;CHAR(10)&amp;HOUR(INDEX(Shifts!$H$8:$H$5007,AA17))&amp;":"&amp;RIGHT("0"&amp;MINUTE(INDEX(Shifts!$H$8:$H$5007,AA17)),2)&amp;"–"&amp;HOUR(INDEX(Shifts!$I$8:$I$5007,AA17))&amp;":"&amp;RIGHT("0"&amp;MINUTE(INDEX(Shifts!$I$8:$I$5007,AA17)),2)))</f>
        <v/>
      </c>
      <c r="K17" s="61">
        <f>IF($B17="","",SUMIFS(Shifts!$G$8:$G$5007,Shifts!$B$8:$B$5007,$B17,Shifts!$A$8:$A$5007,"&gt;="&amp;Calc!$B$10,Shifts!$A$8:$A$5007,"&lt;"&amp;Calc!$B$10+7))</f>
        <v/>
      </c>
      <c r="L17" s="1" t="n"/>
      <c r="M17">
        <f>IF($B17="",0,IF(AC17&gt;0,1+MAX(1,INDEX(Leave!$G:$G,AC17)),IF(U17&gt;0,1,0)))</f>
        <v/>
      </c>
      <c r="N17">
        <f>IF($B17="",0,IF(AD17&gt;0,1+MAX(1,INDEX(Leave!$G:$G,AD17)),IF(V17&gt;0,1,0)))</f>
        <v/>
      </c>
      <c r="O17">
        <f>IF($B17="",0,IF(AE17&gt;0,1+MAX(1,INDEX(Leave!$G:$G,AE17)),IF(W17&gt;0,1,0)))</f>
        <v/>
      </c>
      <c r="P17">
        <f>IF($B17="",0,IF(AF17&gt;0,1+MAX(1,INDEX(Leave!$G:$G,AF17)),IF(X17&gt;0,1,0)))</f>
        <v/>
      </c>
      <c r="Q17">
        <f>IF($B17="",0,IF(AG17&gt;0,1+MAX(1,INDEX(Leave!$G:$G,AG17)),IF(Y17&gt;0,1,0)))</f>
        <v/>
      </c>
      <c r="R17">
        <f>IF($B17="",0,IF(AH17&gt;0,1+MAX(1,INDEX(Leave!$G:$G,AH17)),IF(Z17&gt;0,1,0)))</f>
        <v/>
      </c>
      <c r="S17">
        <f>IF($B17="",0,IF(AI17&gt;0,1+MAX(1,INDEX(Leave!$G:$G,AI17)),IF(AA17&gt;0,1,0)))</f>
        <v/>
      </c>
      <c r="U17">
        <f>IF($B17="",0,IFERROR(MATCH($B17&amp;"|"&amp;M$7,Shifts!$K$8:$K$5007,0),0))</f>
        <v/>
      </c>
      <c r="V17">
        <f>IF($B17="",0,IFERROR(MATCH($B17&amp;"|"&amp;N$7,Shifts!$K$8:$K$5007,0),0))</f>
        <v/>
      </c>
      <c r="W17">
        <f>IF($B17="",0,IFERROR(MATCH($B17&amp;"|"&amp;O$7,Shifts!$K$8:$K$5007,0),0))</f>
        <v/>
      </c>
      <c r="X17">
        <f>IF($B17="",0,IFERROR(MATCH($B17&amp;"|"&amp;P$7,Shifts!$K$8:$K$5007,0),0))</f>
        <v/>
      </c>
      <c r="Y17">
        <f>IF($B17="",0,IFERROR(MATCH($B17&amp;"|"&amp;Q$7,Shifts!$K$8:$K$5007,0),0))</f>
        <v/>
      </c>
      <c r="Z17">
        <f>IF($B17="",0,IFERROR(MATCH($B17&amp;"|"&amp;R$7,Shifts!$K$8:$K$5007,0),0))</f>
        <v/>
      </c>
      <c r="AA17">
        <f>IF($B17="",0,IFERROR(MATCH($B17&amp;"|"&amp;S$7,Shifts!$K$8:$K$5007,0),0))</f>
        <v/>
      </c>
      <c r="AC17">
        <f>IF($B17="",0,SUMPRODUCT(MAX((Leave!$A$8:$A$507=$B17)*(Leave!$C$8:$C$507&lt;=M$7)*(Leave!$D$8:$D$507&gt;=M$7)*ROW(Leave!$A$8:$A$507))))</f>
        <v/>
      </c>
      <c r="AD17">
        <f>IF($B17="",0,SUMPRODUCT(MAX((Leave!$A$8:$A$507=$B17)*(Leave!$C$8:$C$507&lt;=N$7)*(Leave!$D$8:$D$507&gt;=N$7)*ROW(Leave!$A$8:$A$507))))</f>
        <v/>
      </c>
      <c r="AE17">
        <f>IF($B17="",0,SUMPRODUCT(MAX((Leave!$A$8:$A$507=$B17)*(Leave!$C$8:$C$507&lt;=O$7)*(Leave!$D$8:$D$507&gt;=O$7)*ROW(Leave!$A$8:$A$507))))</f>
        <v/>
      </c>
      <c r="AF17">
        <f>IF($B17="",0,SUMPRODUCT(MAX((Leave!$A$8:$A$507=$B17)*(Leave!$C$8:$C$507&lt;=P$7)*(Leave!$D$8:$D$507&gt;=P$7)*ROW(Leave!$A$8:$A$507))))</f>
        <v/>
      </c>
      <c r="AG17">
        <f>IF($B17="",0,SUMPRODUCT(MAX((Leave!$A$8:$A$507=$B17)*(Leave!$C$8:$C$507&lt;=Q$7)*(Leave!$D$8:$D$507&gt;=Q$7)*ROW(Leave!$A$8:$A$507))))</f>
        <v/>
      </c>
      <c r="AH17">
        <f>IF($B17="",0,SUMPRODUCT(MAX((Leave!$A$8:$A$507=$B17)*(Leave!$C$8:$C$507&lt;=R$7)*(Leave!$D$8:$D$507&gt;=R$7)*ROW(Leave!$A$8:$A$507))))</f>
        <v/>
      </c>
      <c r="AI17">
        <f>IF($B17="",0,SUMPRODUCT(MAX((Leave!$A$8:$A$507=$B17)*(Leave!$C$8:$C$507&lt;=S$7)*(Leave!$D$8:$D$507&gt;=S$7)*ROW(Leave!$A$8:$A$507))))</f>
        <v/>
      </c>
    </row>
    <row r="18" ht="30" customHeight="1">
      <c r="A18" s="1" t="n"/>
      <c r="B18" s="59">
        <f>IF(Staff!$A$13="","",Staff!$A$13)</f>
        <v/>
      </c>
      <c r="C18" s="34">
        <f>IF(Staff!$A$13="","",Staff!$B$13&amp;"")</f>
        <v/>
      </c>
      <c r="D18" s="60">
        <f>IF(M18=0,"",IF(M18&gt;1,INDEX(Lang!$B$90:$B$92,M18-1),INDEX(Shifts!$C$8:$C$5007,U18)&amp;CHAR(10)&amp;HOUR(INDEX(Shifts!$H$8:$H$5007,U18))&amp;":"&amp;RIGHT("0"&amp;MINUTE(INDEX(Shifts!$H$8:$H$5007,U18)),2)&amp;"–"&amp;HOUR(INDEX(Shifts!$I$8:$I$5007,U18))&amp;":"&amp;RIGHT("0"&amp;MINUTE(INDEX(Shifts!$I$8:$I$5007,U18)),2)))</f>
        <v/>
      </c>
      <c r="E18" s="60">
        <f>IF(N18=0,"",IF(N18&gt;1,INDEX(Lang!$B$90:$B$92,N18-1),INDEX(Shifts!$C$8:$C$5007,V18)&amp;CHAR(10)&amp;HOUR(INDEX(Shifts!$H$8:$H$5007,V18))&amp;":"&amp;RIGHT("0"&amp;MINUTE(INDEX(Shifts!$H$8:$H$5007,V18)),2)&amp;"–"&amp;HOUR(INDEX(Shifts!$I$8:$I$5007,V18))&amp;":"&amp;RIGHT("0"&amp;MINUTE(INDEX(Shifts!$I$8:$I$5007,V18)),2)))</f>
        <v/>
      </c>
      <c r="F18" s="60">
        <f>IF(O18=0,"",IF(O18&gt;1,INDEX(Lang!$B$90:$B$92,O18-1),INDEX(Shifts!$C$8:$C$5007,W18)&amp;CHAR(10)&amp;HOUR(INDEX(Shifts!$H$8:$H$5007,W18))&amp;":"&amp;RIGHT("0"&amp;MINUTE(INDEX(Shifts!$H$8:$H$5007,W18)),2)&amp;"–"&amp;HOUR(INDEX(Shifts!$I$8:$I$5007,W18))&amp;":"&amp;RIGHT("0"&amp;MINUTE(INDEX(Shifts!$I$8:$I$5007,W18)),2)))</f>
        <v/>
      </c>
      <c r="G18" s="60">
        <f>IF(P18=0,"",IF(P18&gt;1,INDEX(Lang!$B$90:$B$92,P18-1),INDEX(Shifts!$C$8:$C$5007,X18)&amp;CHAR(10)&amp;HOUR(INDEX(Shifts!$H$8:$H$5007,X18))&amp;":"&amp;RIGHT("0"&amp;MINUTE(INDEX(Shifts!$H$8:$H$5007,X18)),2)&amp;"–"&amp;HOUR(INDEX(Shifts!$I$8:$I$5007,X18))&amp;":"&amp;RIGHT("0"&amp;MINUTE(INDEX(Shifts!$I$8:$I$5007,X18)),2)))</f>
        <v/>
      </c>
      <c r="H18" s="60">
        <f>IF(Q18=0,"",IF(Q18&gt;1,INDEX(Lang!$B$90:$B$92,Q18-1),INDEX(Shifts!$C$8:$C$5007,Y18)&amp;CHAR(10)&amp;HOUR(INDEX(Shifts!$H$8:$H$5007,Y18))&amp;":"&amp;RIGHT("0"&amp;MINUTE(INDEX(Shifts!$H$8:$H$5007,Y18)),2)&amp;"–"&amp;HOUR(INDEX(Shifts!$I$8:$I$5007,Y18))&amp;":"&amp;RIGHT("0"&amp;MINUTE(INDEX(Shifts!$I$8:$I$5007,Y18)),2)))</f>
        <v/>
      </c>
      <c r="I18" s="60">
        <f>IF(R18=0,"",IF(R18&gt;1,INDEX(Lang!$B$90:$B$92,R18-1),INDEX(Shifts!$C$8:$C$5007,Z18)&amp;CHAR(10)&amp;HOUR(INDEX(Shifts!$H$8:$H$5007,Z18))&amp;":"&amp;RIGHT("0"&amp;MINUTE(INDEX(Shifts!$H$8:$H$5007,Z18)),2)&amp;"–"&amp;HOUR(INDEX(Shifts!$I$8:$I$5007,Z18))&amp;":"&amp;RIGHT("0"&amp;MINUTE(INDEX(Shifts!$I$8:$I$5007,Z18)),2)))</f>
        <v/>
      </c>
      <c r="J18" s="60">
        <f>IF(S18=0,"",IF(S18&gt;1,INDEX(Lang!$B$90:$B$92,S18-1),INDEX(Shifts!$C$8:$C$5007,AA18)&amp;CHAR(10)&amp;HOUR(INDEX(Shifts!$H$8:$H$5007,AA18))&amp;":"&amp;RIGHT("0"&amp;MINUTE(INDEX(Shifts!$H$8:$H$5007,AA18)),2)&amp;"–"&amp;HOUR(INDEX(Shifts!$I$8:$I$5007,AA18))&amp;":"&amp;RIGHT("0"&amp;MINUTE(INDEX(Shifts!$I$8:$I$5007,AA18)),2)))</f>
        <v/>
      </c>
      <c r="K18" s="61">
        <f>IF($B18="","",SUMIFS(Shifts!$G$8:$G$5007,Shifts!$B$8:$B$5007,$B18,Shifts!$A$8:$A$5007,"&gt;="&amp;Calc!$B$10,Shifts!$A$8:$A$5007,"&lt;"&amp;Calc!$B$10+7))</f>
        <v/>
      </c>
      <c r="L18" s="1" t="n"/>
      <c r="M18">
        <f>IF($B18="",0,IF(AC18&gt;0,1+MAX(1,INDEX(Leave!$G:$G,AC18)),IF(U18&gt;0,1,0)))</f>
        <v/>
      </c>
      <c r="N18">
        <f>IF($B18="",0,IF(AD18&gt;0,1+MAX(1,INDEX(Leave!$G:$G,AD18)),IF(V18&gt;0,1,0)))</f>
        <v/>
      </c>
      <c r="O18">
        <f>IF($B18="",0,IF(AE18&gt;0,1+MAX(1,INDEX(Leave!$G:$G,AE18)),IF(W18&gt;0,1,0)))</f>
        <v/>
      </c>
      <c r="P18">
        <f>IF($B18="",0,IF(AF18&gt;0,1+MAX(1,INDEX(Leave!$G:$G,AF18)),IF(X18&gt;0,1,0)))</f>
        <v/>
      </c>
      <c r="Q18">
        <f>IF($B18="",0,IF(AG18&gt;0,1+MAX(1,INDEX(Leave!$G:$G,AG18)),IF(Y18&gt;0,1,0)))</f>
        <v/>
      </c>
      <c r="R18">
        <f>IF($B18="",0,IF(AH18&gt;0,1+MAX(1,INDEX(Leave!$G:$G,AH18)),IF(Z18&gt;0,1,0)))</f>
        <v/>
      </c>
      <c r="S18">
        <f>IF($B18="",0,IF(AI18&gt;0,1+MAX(1,INDEX(Leave!$G:$G,AI18)),IF(AA18&gt;0,1,0)))</f>
        <v/>
      </c>
      <c r="U18">
        <f>IF($B18="",0,IFERROR(MATCH($B18&amp;"|"&amp;M$7,Shifts!$K$8:$K$5007,0),0))</f>
        <v/>
      </c>
      <c r="V18">
        <f>IF($B18="",0,IFERROR(MATCH($B18&amp;"|"&amp;N$7,Shifts!$K$8:$K$5007,0),0))</f>
        <v/>
      </c>
      <c r="W18">
        <f>IF($B18="",0,IFERROR(MATCH($B18&amp;"|"&amp;O$7,Shifts!$K$8:$K$5007,0),0))</f>
        <v/>
      </c>
      <c r="X18">
        <f>IF($B18="",0,IFERROR(MATCH($B18&amp;"|"&amp;P$7,Shifts!$K$8:$K$5007,0),0))</f>
        <v/>
      </c>
      <c r="Y18">
        <f>IF($B18="",0,IFERROR(MATCH($B18&amp;"|"&amp;Q$7,Shifts!$K$8:$K$5007,0),0))</f>
        <v/>
      </c>
      <c r="Z18">
        <f>IF($B18="",0,IFERROR(MATCH($B18&amp;"|"&amp;R$7,Shifts!$K$8:$K$5007,0),0))</f>
        <v/>
      </c>
      <c r="AA18">
        <f>IF($B18="",0,IFERROR(MATCH($B18&amp;"|"&amp;S$7,Shifts!$K$8:$K$5007,0),0))</f>
        <v/>
      </c>
      <c r="AC18">
        <f>IF($B18="",0,SUMPRODUCT(MAX((Leave!$A$8:$A$507=$B18)*(Leave!$C$8:$C$507&lt;=M$7)*(Leave!$D$8:$D$507&gt;=M$7)*ROW(Leave!$A$8:$A$507))))</f>
        <v/>
      </c>
      <c r="AD18">
        <f>IF($B18="",0,SUMPRODUCT(MAX((Leave!$A$8:$A$507=$B18)*(Leave!$C$8:$C$507&lt;=N$7)*(Leave!$D$8:$D$507&gt;=N$7)*ROW(Leave!$A$8:$A$507))))</f>
        <v/>
      </c>
      <c r="AE18">
        <f>IF($B18="",0,SUMPRODUCT(MAX((Leave!$A$8:$A$507=$B18)*(Leave!$C$8:$C$507&lt;=O$7)*(Leave!$D$8:$D$507&gt;=O$7)*ROW(Leave!$A$8:$A$507))))</f>
        <v/>
      </c>
      <c r="AF18">
        <f>IF($B18="",0,SUMPRODUCT(MAX((Leave!$A$8:$A$507=$B18)*(Leave!$C$8:$C$507&lt;=P$7)*(Leave!$D$8:$D$507&gt;=P$7)*ROW(Leave!$A$8:$A$507))))</f>
        <v/>
      </c>
      <c r="AG18">
        <f>IF($B18="",0,SUMPRODUCT(MAX((Leave!$A$8:$A$507=$B18)*(Leave!$C$8:$C$507&lt;=Q$7)*(Leave!$D$8:$D$507&gt;=Q$7)*ROW(Leave!$A$8:$A$507))))</f>
        <v/>
      </c>
      <c r="AH18">
        <f>IF($B18="",0,SUMPRODUCT(MAX((Leave!$A$8:$A$507=$B18)*(Leave!$C$8:$C$507&lt;=R$7)*(Leave!$D$8:$D$507&gt;=R$7)*ROW(Leave!$A$8:$A$507))))</f>
        <v/>
      </c>
      <c r="AI18">
        <f>IF($B18="",0,SUMPRODUCT(MAX((Leave!$A$8:$A$507=$B18)*(Leave!$C$8:$C$507&lt;=S$7)*(Leave!$D$8:$D$507&gt;=S$7)*ROW(Leave!$A$8:$A$507))))</f>
        <v/>
      </c>
    </row>
    <row r="19" ht="30" customHeight="1">
      <c r="A19" s="1" t="n"/>
      <c r="B19" s="59">
        <f>IF(Staff!$A$14="","",Staff!$A$14)</f>
        <v/>
      </c>
      <c r="C19" s="34">
        <f>IF(Staff!$A$14="","",Staff!$B$14&amp;"")</f>
        <v/>
      </c>
      <c r="D19" s="60">
        <f>IF(M19=0,"",IF(M19&gt;1,INDEX(Lang!$B$90:$B$92,M19-1),INDEX(Shifts!$C$8:$C$5007,U19)&amp;CHAR(10)&amp;HOUR(INDEX(Shifts!$H$8:$H$5007,U19))&amp;":"&amp;RIGHT("0"&amp;MINUTE(INDEX(Shifts!$H$8:$H$5007,U19)),2)&amp;"–"&amp;HOUR(INDEX(Shifts!$I$8:$I$5007,U19))&amp;":"&amp;RIGHT("0"&amp;MINUTE(INDEX(Shifts!$I$8:$I$5007,U19)),2)))</f>
        <v/>
      </c>
      <c r="E19" s="60">
        <f>IF(N19=0,"",IF(N19&gt;1,INDEX(Lang!$B$90:$B$92,N19-1),INDEX(Shifts!$C$8:$C$5007,V19)&amp;CHAR(10)&amp;HOUR(INDEX(Shifts!$H$8:$H$5007,V19))&amp;":"&amp;RIGHT("0"&amp;MINUTE(INDEX(Shifts!$H$8:$H$5007,V19)),2)&amp;"–"&amp;HOUR(INDEX(Shifts!$I$8:$I$5007,V19))&amp;":"&amp;RIGHT("0"&amp;MINUTE(INDEX(Shifts!$I$8:$I$5007,V19)),2)))</f>
        <v/>
      </c>
      <c r="F19" s="60">
        <f>IF(O19=0,"",IF(O19&gt;1,INDEX(Lang!$B$90:$B$92,O19-1),INDEX(Shifts!$C$8:$C$5007,W19)&amp;CHAR(10)&amp;HOUR(INDEX(Shifts!$H$8:$H$5007,W19))&amp;":"&amp;RIGHT("0"&amp;MINUTE(INDEX(Shifts!$H$8:$H$5007,W19)),2)&amp;"–"&amp;HOUR(INDEX(Shifts!$I$8:$I$5007,W19))&amp;":"&amp;RIGHT("0"&amp;MINUTE(INDEX(Shifts!$I$8:$I$5007,W19)),2)))</f>
        <v/>
      </c>
      <c r="G19" s="60">
        <f>IF(P19=0,"",IF(P19&gt;1,INDEX(Lang!$B$90:$B$92,P19-1),INDEX(Shifts!$C$8:$C$5007,X19)&amp;CHAR(10)&amp;HOUR(INDEX(Shifts!$H$8:$H$5007,X19))&amp;":"&amp;RIGHT("0"&amp;MINUTE(INDEX(Shifts!$H$8:$H$5007,X19)),2)&amp;"–"&amp;HOUR(INDEX(Shifts!$I$8:$I$5007,X19))&amp;":"&amp;RIGHT("0"&amp;MINUTE(INDEX(Shifts!$I$8:$I$5007,X19)),2)))</f>
        <v/>
      </c>
      <c r="H19" s="60">
        <f>IF(Q19=0,"",IF(Q19&gt;1,INDEX(Lang!$B$90:$B$92,Q19-1),INDEX(Shifts!$C$8:$C$5007,Y19)&amp;CHAR(10)&amp;HOUR(INDEX(Shifts!$H$8:$H$5007,Y19))&amp;":"&amp;RIGHT("0"&amp;MINUTE(INDEX(Shifts!$H$8:$H$5007,Y19)),2)&amp;"–"&amp;HOUR(INDEX(Shifts!$I$8:$I$5007,Y19))&amp;":"&amp;RIGHT("0"&amp;MINUTE(INDEX(Shifts!$I$8:$I$5007,Y19)),2)))</f>
        <v/>
      </c>
      <c r="I19" s="60">
        <f>IF(R19=0,"",IF(R19&gt;1,INDEX(Lang!$B$90:$B$92,R19-1),INDEX(Shifts!$C$8:$C$5007,Z19)&amp;CHAR(10)&amp;HOUR(INDEX(Shifts!$H$8:$H$5007,Z19))&amp;":"&amp;RIGHT("0"&amp;MINUTE(INDEX(Shifts!$H$8:$H$5007,Z19)),2)&amp;"–"&amp;HOUR(INDEX(Shifts!$I$8:$I$5007,Z19))&amp;":"&amp;RIGHT("0"&amp;MINUTE(INDEX(Shifts!$I$8:$I$5007,Z19)),2)))</f>
        <v/>
      </c>
      <c r="J19" s="60">
        <f>IF(S19=0,"",IF(S19&gt;1,INDEX(Lang!$B$90:$B$92,S19-1),INDEX(Shifts!$C$8:$C$5007,AA19)&amp;CHAR(10)&amp;HOUR(INDEX(Shifts!$H$8:$H$5007,AA19))&amp;":"&amp;RIGHT("0"&amp;MINUTE(INDEX(Shifts!$H$8:$H$5007,AA19)),2)&amp;"–"&amp;HOUR(INDEX(Shifts!$I$8:$I$5007,AA19))&amp;":"&amp;RIGHT("0"&amp;MINUTE(INDEX(Shifts!$I$8:$I$5007,AA19)),2)))</f>
        <v/>
      </c>
      <c r="K19" s="61">
        <f>IF($B19="","",SUMIFS(Shifts!$G$8:$G$5007,Shifts!$B$8:$B$5007,$B19,Shifts!$A$8:$A$5007,"&gt;="&amp;Calc!$B$10,Shifts!$A$8:$A$5007,"&lt;"&amp;Calc!$B$10+7))</f>
        <v/>
      </c>
      <c r="L19" s="1" t="n"/>
      <c r="M19">
        <f>IF($B19="",0,IF(AC19&gt;0,1+MAX(1,INDEX(Leave!$G:$G,AC19)),IF(U19&gt;0,1,0)))</f>
        <v/>
      </c>
      <c r="N19">
        <f>IF($B19="",0,IF(AD19&gt;0,1+MAX(1,INDEX(Leave!$G:$G,AD19)),IF(V19&gt;0,1,0)))</f>
        <v/>
      </c>
      <c r="O19">
        <f>IF($B19="",0,IF(AE19&gt;0,1+MAX(1,INDEX(Leave!$G:$G,AE19)),IF(W19&gt;0,1,0)))</f>
        <v/>
      </c>
      <c r="P19">
        <f>IF($B19="",0,IF(AF19&gt;0,1+MAX(1,INDEX(Leave!$G:$G,AF19)),IF(X19&gt;0,1,0)))</f>
        <v/>
      </c>
      <c r="Q19">
        <f>IF($B19="",0,IF(AG19&gt;0,1+MAX(1,INDEX(Leave!$G:$G,AG19)),IF(Y19&gt;0,1,0)))</f>
        <v/>
      </c>
      <c r="R19">
        <f>IF($B19="",0,IF(AH19&gt;0,1+MAX(1,INDEX(Leave!$G:$G,AH19)),IF(Z19&gt;0,1,0)))</f>
        <v/>
      </c>
      <c r="S19">
        <f>IF($B19="",0,IF(AI19&gt;0,1+MAX(1,INDEX(Leave!$G:$G,AI19)),IF(AA19&gt;0,1,0)))</f>
        <v/>
      </c>
      <c r="U19">
        <f>IF($B19="",0,IFERROR(MATCH($B19&amp;"|"&amp;M$7,Shifts!$K$8:$K$5007,0),0))</f>
        <v/>
      </c>
      <c r="V19">
        <f>IF($B19="",0,IFERROR(MATCH($B19&amp;"|"&amp;N$7,Shifts!$K$8:$K$5007,0),0))</f>
        <v/>
      </c>
      <c r="W19">
        <f>IF($B19="",0,IFERROR(MATCH($B19&amp;"|"&amp;O$7,Shifts!$K$8:$K$5007,0),0))</f>
        <v/>
      </c>
      <c r="X19">
        <f>IF($B19="",0,IFERROR(MATCH($B19&amp;"|"&amp;P$7,Shifts!$K$8:$K$5007,0),0))</f>
        <v/>
      </c>
      <c r="Y19">
        <f>IF($B19="",0,IFERROR(MATCH($B19&amp;"|"&amp;Q$7,Shifts!$K$8:$K$5007,0),0))</f>
        <v/>
      </c>
      <c r="Z19">
        <f>IF($B19="",0,IFERROR(MATCH($B19&amp;"|"&amp;R$7,Shifts!$K$8:$K$5007,0),0))</f>
        <v/>
      </c>
      <c r="AA19">
        <f>IF($B19="",0,IFERROR(MATCH($B19&amp;"|"&amp;S$7,Shifts!$K$8:$K$5007,0),0))</f>
        <v/>
      </c>
      <c r="AC19">
        <f>IF($B19="",0,SUMPRODUCT(MAX((Leave!$A$8:$A$507=$B19)*(Leave!$C$8:$C$507&lt;=M$7)*(Leave!$D$8:$D$507&gt;=M$7)*ROW(Leave!$A$8:$A$507))))</f>
        <v/>
      </c>
      <c r="AD19">
        <f>IF($B19="",0,SUMPRODUCT(MAX((Leave!$A$8:$A$507=$B19)*(Leave!$C$8:$C$507&lt;=N$7)*(Leave!$D$8:$D$507&gt;=N$7)*ROW(Leave!$A$8:$A$507))))</f>
        <v/>
      </c>
      <c r="AE19">
        <f>IF($B19="",0,SUMPRODUCT(MAX((Leave!$A$8:$A$507=$B19)*(Leave!$C$8:$C$507&lt;=O$7)*(Leave!$D$8:$D$507&gt;=O$7)*ROW(Leave!$A$8:$A$507))))</f>
        <v/>
      </c>
      <c r="AF19">
        <f>IF($B19="",0,SUMPRODUCT(MAX((Leave!$A$8:$A$507=$B19)*(Leave!$C$8:$C$507&lt;=P$7)*(Leave!$D$8:$D$507&gt;=P$7)*ROW(Leave!$A$8:$A$507))))</f>
        <v/>
      </c>
      <c r="AG19">
        <f>IF($B19="",0,SUMPRODUCT(MAX((Leave!$A$8:$A$507=$B19)*(Leave!$C$8:$C$507&lt;=Q$7)*(Leave!$D$8:$D$507&gt;=Q$7)*ROW(Leave!$A$8:$A$507))))</f>
        <v/>
      </c>
      <c r="AH19">
        <f>IF($B19="",0,SUMPRODUCT(MAX((Leave!$A$8:$A$507=$B19)*(Leave!$C$8:$C$507&lt;=R$7)*(Leave!$D$8:$D$507&gt;=R$7)*ROW(Leave!$A$8:$A$507))))</f>
        <v/>
      </c>
      <c r="AI19">
        <f>IF($B19="",0,SUMPRODUCT(MAX((Leave!$A$8:$A$507=$B19)*(Leave!$C$8:$C$507&lt;=S$7)*(Leave!$D$8:$D$507&gt;=S$7)*ROW(Leave!$A$8:$A$507))))</f>
        <v/>
      </c>
    </row>
    <row r="20" ht="30" customHeight="1">
      <c r="A20" s="1" t="n"/>
      <c r="B20" s="59">
        <f>IF(Staff!$A$15="","",Staff!$A$15)</f>
        <v/>
      </c>
      <c r="C20" s="34">
        <f>IF(Staff!$A$15="","",Staff!$B$15&amp;"")</f>
        <v/>
      </c>
      <c r="D20" s="60">
        <f>IF(M20=0,"",IF(M20&gt;1,INDEX(Lang!$B$90:$B$92,M20-1),INDEX(Shifts!$C$8:$C$5007,U20)&amp;CHAR(10)&amp;HOUR(INDEX(Shifts!$H$8:$H$5007,U20))&amp;":"&amp;RIGHT("0"&amp;MINUTE(INDEX(Shifts!$H$8:$H$5007,U20)),2)&amp;"–"&amp;HOUR(INDEX(Shifts!$I$8:$I$5007,U20))&amp;":"&amp;RIGHT("0"&amp;MINUTE(INDEX(Shifts!$I$8:$I$5007,U20)),2)))</f>
        <v/>
      </c>
      <c r="E20" s="60">
        <f>IF(N20=0,"",IF(N20&gt;1,INDEX(Lang!$B$90:$B$92,N20-1),INDEX(Shifts!$C$8:$C$5007,V20)&amp;CHAR(10)&amp;HOUR(INDEX(Shifts!$H$8:$H$5007,V20))&amp;":"&amp;RIGHT("0"&amp;MINUTE(INDEX(Shifts!$H$8:$H$5007,V20)),2)&amp;"–"&amp;HOUR(INDEX(Shifts!$I$8:$I$5007,V20))&amp;":"&amp;RIGHT("0"&amp;MINUTE(INDEX(Shifts!$I$8:$I$5007,V20)),2)))</f>
        <v/>
      </c>
      <c r="F20" s="60">
        <f>IF(O20=0,"",IF(O20&gt;1,INDEX(Lang!$B$90:$B$92,O20-1),INDEX(Shifts!$C$8:$C$5007,W20)&amp;CHAR(10)&amp;HOUR(INDEX(Shifts!$H$8:$H$5007,W20))&amp;":"&amp;RIGHT("0"&amp;MINUTE(INDEX(Shifts!$H$8:$H$5007,W20)),2)&amp;"–"&amp;HOUR(INDEX(Shifts!$I$8:$I$5007,W20))&amp;":"&amp;RIGHT("0"&amp;MINUTE(INDEX(Shifts!$I$8:$I$5007,W20)),2)))</f>
        <v/>
      </c>
      <c r="G20" s="60">
        <f>IF(P20=0,"",IF(P20&gt;1,INDEX(Lang!$B$90:$B$92,P20-1),INDEX(Shifts!$C$8:$C$5007,X20)&amp;CHAR(10)&amp;HOUR(INDEX(Shifts!$H$8:$H$5007,X20))&amp;":"&amp;RIGHT("0"&amp;MINUTE(INDEX(Shifts!$H$8:$H$5007,X20)),2)&amp;"–"&amp;HOUR(INDEX(Shifts!$I$8:$I$5007,X20))&amp;":"&amp;RIGHT("0"&amp;MINUTE(INDEX(Shifts!$I$8:$I$5007,X20)),2)))</f>
        <v/>
      </c>
      <c r="H20" s="60">
        <f>IF(Q20=0,"",IF(Q20&gt;1,INDEX(Lang!$B$90:$B$92,Q20-1),INDEX(Shifts!$C$8:$C$5007,Y20)&amp;CHAR(10)&amp;HOUR(INDEX(Shifts!$H$8:$H$5007,Y20))&amp;":"&amp;RIGHT("0"&amp;MINUTE(INDEX(Shifts!$H$8:$H$5007,Y20)),2)&amp;"–"&amp;HOUR(INDEX(Shifts!$I$8:$I$5007,Y20))&amp;":"&amp;RIGHT("0"&amp;MINUTE(INDEX(Shifts!$I$8:$I$5007,Y20)),2)))</f>
        <v/>
      </c>
      <c r="I20" s="60">
        <f>IF(R20=0,"",IF(R20&gt;1,INDEX(Lang!$B$90:$B$92,R20-1),INDEX(Shifts!$C$8:$C$5007,Z20)&amp;CHAR(10)&amp;HOUR(INDEX(Shifts!$H$8:$H$5007,Z20))&amp;":"&amp;RIGHT("0"&amp;MINUTE(INDEX(Shifts!$H$8:$H$5007,Z20)),2)&amp;"–"&amp;HOUR(INDEX(Shifts!$I$8:$I$5007,Z20))&amp;":"&amp;RIGHT("0"&amp;MINUTE(INDEX(Shifts!$I$8:$I$5007,Z20)),2)))</f>
        <v/>
      </c>
      <c r="J20" s="60">
        <f>IF(S20=0,"",IF(S20&gt;1,INDEX(Lang!$B$90:$B$92,S20-1),INDEX(Shifts!$C$8:$C$5007,AA20)&amp;CHAR(10)&amp;HOUR(INDEX(Shifts!$H$8:$H$5007,AA20))&amp;":"&amp;RIGHT("0"&amp;MINUTE(INDEX(Shifts!$H$8:$H$5007,AA20)),2)&amp;"–"&amp;HOUR(INDEX(Shifts!$I$8:$I$5007,AA20))&amp;":"&amp;RIGHT("0"&amp;MINUTE(INDEX(Shifts!$I$8:$I$5007,AA20)),2)))</f>
        <v/>
      </c>
      <c r="K20" s="61">
        <f>IF($B20="","",SUMIFS(Shifts!$G$8:$G$5007,Shifts!$B$8:$B$5007,$B20,Shifts!$A$8:$A$5007,"&gt;="&amp;Calc!$B$10,Shifts!$A$8:$A$5007,"&lt;"&amp;Calc!$B$10+7))</f>
        <v/>
      </c>
      <c r="L20" s="1" t="n"/>
      <c r="M20">
        <f>IF($B20="",0,IF(AC20&gt;0,1+MAX(1,INDEX(Leave!$G:$G,AC20)),IF(U20&gt;0,1,0)))</f>
        <v/>
      </c>
      <c r="N20">
        <f>IF($B20="",0,IF(AD20&gt;0,1+MAX(1,INDEX(Leave!$G:$G,AD20)),IF(V20&gt;0,1,0)))</f>
        <v/>
      </c>
      <c r="O20">
        <f>IF($B20="",0,IF(AE20&gt;0,1+MAX(1,INDEX(Leave!$G:$G,AE20)),IF(W20&gt;0,1,0)))</f>
        <v/>
      </c>
      <c r="P20">
        <f>IF($B20="",0,IF(AF20&gt;0,1+MAX(1,INDEX(Leave!$G:$G,AF20)),IF(X20&gt;0,1,0)))</f>
        <v/>
      </c>
      <c r="Q20">
        <f>IF($B20="",0,IF(AG20&gt;0,1+MAX(1,INDEX(Leave!$G:$G,AG20)),IF(Y20&gt;0,1,0)))</f>
        <v/>
      </c>
      <c r="R20">
        <f>IF($B20="",0,IF(AH20&gt;0,1+MAX(1,INDEX(Leave!$G:$G,AH20)),IF(Z20&gt;0,1,0)))</f>
        <v/>
      </c>
      <c r="S20">
        <f>IF($B20="",0,IF(AI20&gt;0,1+MAX(1,INDEX(Leave!$G:$G,AI20)),IF(AA20&gt;0,1,0)))</f>
        <v/>
      </c>
      <c r="U20">
        <f>IF($B20="",0,IFERROR(MATCH($B20&amp;"|"&amp;M$7,Shifts!$K$8:$K$5007,0),0))</f>
        <v/>
      </c>
      <c r="V20">
        <f>IF($B20="",0,IFERROR(MATCH($B20&amp;"|"&amp;N$7,Shifts!$K$8:$K$5007,0),0))</f>
        <v/>
      </c>
      <c r="W20">
        <f>IF($B20="",0,IFERROR(MATCH($B20&amp;"|"&amp;O$7,Shifts!$K$8:$K$5007,0),0))</f>
        <v/>
      </c>
      <c r="X20">
        <f>IF($B20="",0,IFERROR(MATCH($B20&amp;"|"&amp;P$7,Shifts!$K$8:$K$5007,0),0))</f>
        <v/>
      </c>
      <c r="Y20">
        <f>IF($B20="",0,IFERROR(MATCH($B20&amp;"|"&amp;Q$7,Shifts!$K$8:$K$5007,0),0))</f>
        <v/>
      </c>
      <c r="Z20">
        <f>IF($B20="",0,IFERROR(MATCH($B20&amp;"|"&amp;R$7,Shifts!$K$8:$K$5007,0),0))</f>
        <v/>
      </c>
      <c r="AA20">
        <f>IF($B20="",0,IFERROR(MATCH($B20&amp;"|"&amp;S$7,Shifts!$K$8:$K$5007,0),0))</f>
        <v/>
      </c>
      <c r="AC20">
        <f>IF($B20="",0,SUMPRODUCT(MAX((Leave!$A$8:$A$507=$B20)*(Leave!$C$8:$C$507&lt;=M$7)*(Leave!$D$8:$D$507&gt;=M$7)*ROW(Leave!$A$8:$A$507))))</f>
        <v/>
      </c>
      <c r="AD20">
        <f>IF($B20="",0,SUMPRODUCT(MAX((Leave!$A$8:$A$507=$B20)*(Leave!$C$8:$C$507&lt;=N$7)*(Leave!$D$8:$D$507&gt;=N$7)*ROW(Leave!$A$8:$A$507))))</f>
        <v/>
      </c>
      <c r="AE20">
        <f>IF($B20="",0,SUMPRODUCT(MAX((Leave!$A$8:$A$507=$B20)*(Leave!$C$8:$C$507&lt;=O$7)*(Leave!$D$8:$D$507&gt;=O$7)*ROW(Leave!$A$8:$A$507))))</f>
        <v/>
      </c>
      <c r="AF20">
        <f>IF($B20="",0,SUMPRODUCT(MAX((Leave!$A$8:$A$507=$B20)*(Leave!$C$8:$C$507&lt;=P$7)*(Leave!$D$8:$D$507&gt;=P$7)*ROW(Leave!$A$8:$A$507))))</f>
        <v/>
      </c>
      <c r="AG20">
        <f>IF($B20="",0,SUMPRODUCT(MAX((Leave!$A$8:$A$507=$B20)*(Leave!$C$8:$C$507&lt;=Q$7)*(Leave!$D$8:$D$507&gt;=Q$7)*ROW(Leave!$A$8:$A$507))))</f>
        <v/>
      </c>
      <c r="AH20">
        <f>IF($B20="",0,SUMPRODUCT(MAX((Leave!$A$8:$A$507=$B20)*(Leave!$C$8:$C$507&lt;=R$7)*(Leave!$D$8:$D$507&gt;=R$7)*ROW(Leave!$A$8:$A$507))))</f>
        <v/>
      </c>
      <c r="AI20">
        <f>IF($B20="",0,SUMPRODUCT(MAX((Leave!$A$8:$A$507=$B20)*(Leave!$C$8:$C$507&lt;=S$7)*(Leave!$D$8:$D$507&gt;=S$7)*ROW(Leave!$A$8:$A$507))))</f>
        <v/>
      </c>
    </row>
    <row r="21" ht="30" customHeight="1">
      <c r="A21" s="1" t="n"/>
      <c r="B21" s="59">
        <f>IF(Staff!$A$16="","",Staff!$A$16)</f>
        <v/>
      </c>
      <c r="C21" s="34">
        <f>IF(Staff!$A$16="","",Staff!$B$16&amp;"")</f>
        <v/>
      </c>
      <c r="D21" s="60">
        <f>IF(M21=0,"",IF(M21&gt;1,INDEX(Lang!$B$90:$B$92,M21-1),INDEX(Shifts!$C$8:$C$5007,U21)&amp;CHAR(10)&amp;HOUR(INDEX(Shifts!$H$8:$H$5007,U21))&amp;":"&amp;RIGHT("0"&amp;MINUTE(INDEX(Shifts!$H$8:$H$5007,U21)),2)&amp;"–"&amp;HOUR(INDEX(Shifts!$I$8:$I$5007,U21))&amp;":"&amp;RIGHT("0"&amp;MINUTE(INDEX(Shifts!$I$8:$I$5007,U21)),2)))</f>
        <v/>
      </c>
      <c r="E21" s="60">
        <f>IF(N21=0,"",IF(N21&gt;1,INDEX(Lang!$B$90:$B$92,N21-1),INDEX(Shifts!$C$8:$C$5007,V21)&amp;CHAR(10)&amp;HOUR(INDEX(Shifts!$H$8:$H$5007,V21))&amp;":"&amp;RIGHT("0"&amp;MINUTE(INDEX(Shifts!$H$8:$H$5007,V21)),2)&amp;"–"&amp;HOUR(INDEX(Shifts!$I$8:$I$5007,V21))&amp;":"&amp;RIGHT("0"&amp;MINUTE(INDEX(Shifts!$I$8:$I$5007,V21)),2)))</f>
        <v/>
      </c>
      <c r="F21" s="60">
        <f>IF(O21=0,"",IF(O21&gt;1,INDEX(Lang!$B$90:$B$92,O21-1),INDEX(Shifts!$C$8:$C$5007,W21)&amp;CHAR(10)&amp;HOUR(INDEX(Shifts!$H$8:$H$5007,W21))&amp;":"&amp;RIGHT("0"&amp;MINUTE(INDEX(Shifts!$H$8:$H$5007,W21)),2)&amp;"–"&amp;HOUR(INDEX(Shifts!$I$8:$I$5007,W21))&amp;":"&amp;RIGHT("0"&amp;MINUTE(INDEX(Shifts!$I$8:$I$5007,W21)),2)))</f>
        <v/>
      </c>
      <c r="G21" s="60">
        <f>IF(P21=0,"",IF(P21&gt;1,INDEX(Lang!$B$90:$B$92,P21-1),INDEX(Shifts!$C$8:$C$5007,X21)&amp;CHAR(10)&amp;HOUR(INDEX(Shifts!$H$8:$H$5007,X21))&amp;":"&amp;RIGHT("0"&amp;MINUTE(INDEX(Shifts!$H$8:$H$5007,X21)),2)&amp;"–"&amp;HOUR(INDEX(Shifts!$I$8:$I$5007,X21))&amp;":"&amp;RIGHT("0"&amp;MINUTE(INDEX(Shifts!$I$8:$I$5007,X21)),2)))</f>
        <v/>
      </c>
      <c r="H21" s="60">
        <f>IF(Q21=0,"",IF(Q21&gt;1,INDEX(Lang!$B$90:$B$92,Q21-1),INDEX(Shifts!$C$8:$C$5007,Y21)&amp;CHAR(10)&amp;HOUR(INDEX(Shifts!$H$8:$H$5007,Y21))&amp;":"&amp;RIGHT("0"&amp;MINUTE(INDEX(Shifts!$H$8:$H$5007,Y21)),2)&amp;"–"&amp;HOUR(INDEX(Shifts!$I$8:$I$5007,Y21))&amp;":"&amp;RIGHT("0"&amp;MINUTE(INDEX(Shifts!$I$8:$I$5007,Y21)),2)))</f>
        <v/>
      </c>
      <c r="I21" s="60">
        <f>IF(R21=0,"",IF(R21&gt;1,INDEX(Lang!$B$90:$B$92,R21-1),INDEX(Shifts!$C$8:$C$5007,Z21)&amp;CHAR(10)&amp;HOUR(INDEX(Shifts!$H$8:$H$5007,Z21))&amp;":"&amp;RIGHT("0"&amp;MINUTE(INDEX(Shifts!$H$8:$H$5007,Z21)),2)&amp;"–"&amp;HOUR(INDEX(Shifts!$I$8:$I$5007,Z21))&amp;":"&amp;RIGHT("0"&amp;MINUTE(INDEX(Shifts!$I$8:$I$5007,Z21)),2)))</f>
        <v/>
      </c>
      <c r="J21" s="60">
        <f>IF(S21=0,"",IF(S21&gt;1,INDEX(Lang!$B$90:$B$92,S21-1),INDEX(Shifts!$C$8:$C$5007,AA21)&amp;CHAR(10)&amp;HOUR(INDEX(Shifts!$H$8:$H$5007,AA21))&amp;":"&amp;RIGHT("0"&amp;MINUTE(INDEX(Shifts!$H$8:$H$5007,AA21)),2)&amp;"–"&amp;HOUR(INDEX(Shifts!$I$8:$I$5007,AA21))&amp;":"&amp;RIGHT("0"&amp;MINUTE(INDEX(Shifts!$I$8:$I$5007,AA21)),2)))</f>
        <v/>
      </c>
      <c r="K21" s="61">
        <f>IF($B21="","",SUMIFS(Shifts!$G$8:$G$5007,Shifts!$B$8:$B$5007,$B21,Shifts!$A$8:$A$5007,"&gt;="&amp;Calc!$B$10,Shifts!$A$8:$A$5007,"&lt;"&amp;Calc!$B$10+7))</f>
        <v/>
      </c>
      <c r="L21" s="1" t="n"/>
      <c r="M21">
        <f>IF($B21="",0,IF(AC21&gt;0,1+MAX(1,INDEX(Leave!$G:$G,AC21)),IF(U21&gt;0,1,0)))</f>
        <v/>
      </c>
      <c r="N21">
        <f>IF($B21="",0,IF(AD21&gt;0,1+MAX(1,INDEX(Leave!$G:$G,AD21)),IF(V21&gt;0,1,0)))</f>
        <v/>
      </c>
      <c r="O21">
        <f>IF($B21="",0,IF(AE21&gt;0,1+MAX(1,INDEX(Leave!$G:$G,AE21)),IF(W21&gt;0,1,0)))</f>
        <v/>
      </c>
      <c r="P21">
        <f>IF($B21="",0,IF(AF21&gt;0,1+MAX(1,INDEX(Leave!$G:$G,AF21)),IF(X21&gt;0,1,0)))</f>
        <v/>
      </c>
      <c r="Q21">
        <f>IF($B21="",0,IF(AG21&gt;0,1+MAX(1,INDEX(Leave!$G:$G,AG21)),IF(Y21&gt;0,1,0)))</f>
        <v/>
      </c>
      <c r="R21">
        <f>IF($B21="",0,IF(AH21&gt;0,1+MAX(1,INDEX(Leave!$G:$G,AH21)),IF(Z21&gt;0,1,0)))</f>
        <v/>
      </c>
      <c r="S21">
        <f>IF($B21="",0,IF(AI21&gt;0,1+MAX(1,INDEX(Leave!$G:$G,AI21)),IF(AA21&gt;0,1,0)))</f>
        <v/>
      </c>
      <c r="U21">
        <f>IF($B21="",0,IFERROR(MATCH($B21&amp;"|"&amp;M$7,Shifts!$K$8:$K$5007,0),0))</f>
        <v/>
      </c>
      <c r="V21">
        <f>IF($B21="",0,IFERROR(MATCH($B21&amp;"|"&amp;N$7,Shifts!$K$8:$K$5007,0),0))</f>
        <v/>
      </c>
      <c r="W21">
        <f>IF($B21="",0,IFERROR(MATCH($B21&amp;"|"&amp;O$7,Shifts!$K$8:$K$5007,0),0))</f>
        <v/>
      </c>
      <c r="X21">
        <f>IF($B21="",0,IFERROR(MATCH($B21&amp;"|"&amp;P$7,Shifts!$K$8:$K$5007,0),0))</f>
        <v/>
      </c>
      <c r="Y21">
        <f>IF($B21="",0,IFERROR(MATCH($B21&amp;"|"&amp;Q$7,Shifts!$K$8:$K$5007,0),0))</f>
        <v/>
      </c>
      <c r="Z21">
        <f>IF($B21="",0,IFERROR(MATCH($B21&amp;"|"&amp;R$7,Shifts!$K$8:$K$5007,0),0))</f>
        <v/>
      </c>
      <c r="AA21">
        <f>IF($B21="",0,IFERROR(MATCH($B21&amp;"|"&amp;S$7,Shifts!$K$8:$K$5007,0),0))</f>
        <v/>
      </c>
      <c r="AC21">
        <f>IF($B21="",0,SUMPRODUCT(MAX((Leave!$A$8:$A$507=$B21)*(Leave!$C$8:$C$507&lt;=M$7)*(Leave!$D$8:$D$507&gt;=M$7)*ROW(Leave!$A$8:$A$507))))</f>
        <v/>
      </c>
      <c r="AD21">
        <f>IF($B21="",0,SUMPRODUCT(MAX((Leave!$A$8:$A$507=$B21)*(Leave!$C$8:$C$507&lt;=N$7)*(Leave!$D$8:$D$507&gt;=N$7)*ROW(Leave!$A$8:$A$507))))</f>
        <v/>
      </c>
      <c r="AE21">
        <f>IF($B21="",0,SUMPRODUCT(MAX((Leave!$A$8:$A$507=$B21)*(Leave!$C$8:$C$507&lt;=O$7)*(Leave!$D$8:$D$507&gt;=O$7)*ROW(Leave!$A$8:$A$507))))</f>
        <v/>
      </c>
      <c r="AF21">
        <f>IF($B21="",0,SUMPRODUCT(MAX((Leave!$A$8:$A$507=$B21)*(Leave!$C$8:$C$507&lt;=P$7)*(Leave!$D$8:$D$507&gt;=P$7)*ROW(Leave!$A$8:$A$507))))</f>
        <v/>
      </c>
      <c r="AG21">
        <f>IF($B21="",0,SUMPRODUCT(MAX((Leave!$A$8:$A$507=$B21)*(Leave!$C$8:$C$507&lt;=Q$7)*(Leave!$D$8:$D$507&gt;=Q$7)*ROW(Leave!$A$8:$A$507))))</f>
        <v/>
      </c>
      <c r="AH21">
        <f>IF($B21="",0,SUMPRODUCT(MAX((Leave!$A$8:$A$507=$B21)*(Leave!$C$8:$C$507&lt;=R$7)*(Leave!$D$8:$D$507&gt;=R$7)*ROW(Leave!$A$8:$A$507))))</f>
        <v/>
      </c>
      <c r="AI21">
        <f>IF($B21="",0,SUMPRODUCT(MAX((Leave!$A$8:$A$507=$B21)*(Leave!$C$8:$C$507&lt;=S$7)*(Leave!$D$8:$D$507&gt;=S$7)*ROW(Leave!$A$8:$A$507))))</f>
        <v/>
      </c>
    </row>
    <row r="22" ht="30" customHeight="1">
      <c r="A22" s="1" t="n"/>
      <c r="B22" s="59">
        <f>IF(Staff!$A$17="","",Staff!$A$17)</f>
        <v/>
      </c>
      <c r="C22" s="34">
        <f>IF(Staff!$A$17="","",Staff!$B$17&amp;"")</f>
        <v/>
      </c>
      <c r="D22" s="60">
        <f>IF(M22=0,"",IF(M22&gt;1,INDEX(Lang!$B$90:$B$92,M22-1),INDEX(Shifts!$C$8:$C$5007,U22)&amp;CHAR(10)&amp;HOUR(INDEX(Shifts!$H$8:$H$5007,U22))&amp;":"&amp;RIGHT("0"&amp;MINUTE(INDEX(Shifts!$H$8:$H$5007,U22)),2)&amp;"–"&amp;HOUR(INDEX(Shifts!$I$8:$I$5007,U22))&amp;":"&amp;RIGHT("0"&amp;MINUTE(INDEX(Shifts!$I$8:$I$5007,U22)),2)))</f>
        <v/>
      </c>
      <c r="E22" s="60">
        <f>IF(N22=0,"",IF(N22&gt;1,INDEX(Lang!$B$90:$B$92,N22-1),INDEX(Shifts!$C$8:$C$5007,V22)&amp;CHAR(10)&amp;HOUR(INDEX(Shifts!$H$8:$H$5007,V22))&amp;":"&amp;RIGHT("0"&amp;MINUTE(INDEX(Shifts!$H$8:$H$5007,V22)),2)&amp;"–"&amp;HOUR(INDEX(Shifts!$I$8:$I$5007,V22))&amp;":"&amp;RIGHT("0"&amp;MINUTE(INDEX(Shifts!$I$8:$I$5007,V22)),2)))</f>
        <v/>
      </c>
      <c r="F22" s="60">
        <f>IF(O22=0,"",IF(O22&gt;1,INDEX(Lang!$B$90:$B$92,O22-1),INDEX(Shifts!$C$8:$C$5007,W22)&amp;CHAR(10)&amp;HOUR(INDEX(Shifts!$H$8:$H$5007,W22))&amp;":"&amp;RIGHT("0"&amp;MINUTE(INDEX(Shifts!$H$8:$H$5007,W22)),2)&amp;"–"&amp;HOUR(INDEX(Shifts!$I$8:$I$5007,W22))&amp;":"&amp;RIGHT("0"&amp;MINUTE(INDEX(Shifts!$I$8:$I$5007,W22)),2)))</f>
        <v/>
      </c>
      <c r="G22" s="60">
        <f>IF(P22=0,"",IF(P22&gt;1,INDEX(Lang!$B$90:$B$92,P22-1),INDEX(Shifts!$C$8:$C$5007,X22)&amp;CHAR(10)&amp;HOUR(INDEX(Shifts!$H$8:$H$5007,X22))&amp;":"&amp;RIGHT("0"&amp;MINUTE(INDEX(Shifts!$H$8:$H$5007,X22)),2)&amp;"–"&amp;HOUR(INDEX(Shifts!$I$8:$I$5007,X22))&amp;":"&amp;RIGHT("0"&amp;MINUTE(INDEX(Shifts!$I$8:$I$5007,X22)),2)))</f>
        <v/>
      </c>
      <c r="H22" s="60">
        <f>IF(Q22=0,"",IF(Q22&gt;1,INDEX(Lang!$B$90:$B$92,Q22-1),INDEX(Shifts!$C$8:$C$5007,Y22)&amp;CHAR(10)&amp;HOUR(INDEX(Shifts!$H$8:$H$5007,Y22))&amp;":"&amp;RIGHT("0"&amp;MINUTE(INDEX(Shifts!$H$8:$H$5007,Y22)),2)&amp;"–"&amp;HOUR(INDEX(Shifts!$I$8:$I$5007,Y22))&amp;":"&amp;RIGHT("0"&amp;MINUTE(INDEX(Shifts!$I$8:$I$5007,Y22)),2)))</f>
        <v/>
      </c>
      <c r="I22" s="60">
        <f>IF(R22=0,"",IF(R22&gt;1,INDEX(Lang!$B$90:$B$92,R22-1),INDEX(Shifts!$C$8:$C$5007,Z22)&amp;CHAR(10)&amp;HOUR(INDEX(Shifts!$H$8:$H$5007,Z22))&amp;":"&amp;RIGHT("0"&amp;MINUTE(INDEX(Shifts!$H$8:$H$5007,Z22)),2)&amp;"–"&amp;HOUR(INDEX(Shifts!$I$8:$I$5007,Z22))&amp;":"&amp;RIGHT("0"&amp;MINUTE(INDEX(Shifts!$I$8:$I$5007,Z22)),2)))</f>
        <v/>
      </c>
      <c r="J22" s="60">
        <f>IF(S22=0,"",IF(S22&gt;1,INDEX(Lang!$B$90:$B$92,S22-1),INDEX(Shifts!$C$8:$C$5007,AA22)&amp;CHAR(10)&amp;HOUR(INDEX(Shifts!$H$8:$H$5007,AA22))&amp;":"&amp;RIGHT("0"&amp;MINUTE(INDEX(Shifts!$H$8:$H$5007,AA22)),2)&amp;"–"&amp;HOUR(INDEX(Shifts!$I$8:$I$5007,AA22))&amp;":"&amp;RIGHT("0"&amp;MINUTE(INDEX(Shifts!$I$8:$I$5007,AA22)),2)))</f>
        <v/>
      </c>
      <c r="K22" s="61">
        <f>IF($B22="","",SUMIFS(Shifts!$G$8:$G$5007,Shifts!$B$8:$B$5007,$B22,Shifts!$A$8:$A$5007,"&gt;="&amp;Calc!$B$10,Shifts!$A$8:$A$5007,"&lt;"&amp;Calc!$B$10+7))</f>
        <v/>
      </c>
      <c r="L22" s="1" t="n"/>
      <c r="M22">
        <f>IF($B22="",0,IF(AC22&gt;0,1+MAX(1,INDEX(Leave!$G:$G,AC22)),IF(U22&gt;0,1,0)))</f>
        <v/>
      </c>
      <c r="N22">
        <f>IF($B22="",0,IF(AD22&gt;0,1+MAX(1,INDEX(Leave!$G:$G,AD22)),IF(V22&gt;0,1,0)))</f>
        <v/>
      </c>
      <c r="O22">
        <f>IF($B22="",0,IF(AE22&gt;0,1+MAX(1,INDEX(Leave!$G:$G,AE22)),IF(W22&gt;0,1,0)))</f>
        <v/>
      </c>
      <c r="P22">
        <f>IF($B22="",0,IF(AF22&gt;0,1+MAX(1,INDEX(Leave!$G:$G,AF22)),IF(X22&gt;0,1,0)))</f>
        <v/>
      </c>
      <c r="Q22">
        <f>IF($B22="",0,IF(AG22&gt;0,1+MAX(1,INDEX(Leave!$G:$G,AG22)),IF(Y22&gt;0,1,0)))</f>
        <v/>
      </c>
      <c r="R22">
        <f>IF($B22="",0,IF(AH22&gt;0,1+MAX(1,INDEX(Leave!$G:$G,AH22)),IF(Z22&gt;0,1,0)))</f>
        <v/>
      </c>
      <c r="S22">
        <f>IF($B22="",0,IF(AI22&gt;0,1+MAX(1,INDEX(Leave!$G:$G,AI22)),IF(AA22&gt;0,1,0)))</f>
        <v/>
      </c>
      <c r="U22">
        <f>IF($B22="",0,IFERROR(MATCH($B22&amp;"|"&amp;M$7,Shifts!$K$8:$K$5007,0),0))</f>
        <v/>
      </c>
      <c r="V22">
        <f>IF($B22="",0,IFERROR(MATCH($B22&amp;"|"&amp;N$7,Shifts!$K$8:$K$5007,0),0))</f>
        <v/>
      </c>
      <c r="W22">
        <f>IF($B22="",0,IFERROR(MATCH($B22&amp;"|"&amp;O$7,Shifts!$K$8:$K$5007,0),0))</f>
        <v/>
      </c>
      <c r="X22">
        <f>IF($B22="",0,IFERROR(MATCH($B22&amp;"|"&amp;P$7,Shifts!$K$8:$K$5007,0),0))</f>
        <v/>
      </c>
      <c r="Y22">
        <f>IF($B22="",0,IFERROR(MATCH($B22&amp;"|"&amp;Q$7,Shifts!$K$8:$K$5007,0),0))</f>
        <v/>
      </c>
      <c r="Z22">
        <f>IF($B22="",0,IFERROR(MATCH($B22&amp;"|"&amp;R$7,Shifts!$K$8:$K$5007,0),0))</f>
        <v/>
      </c>
      <c r="AA22">
        <f>IF($B22="",0,IFERROR(MATCH($B22&amp;"|"&amp;S$7,Shifts!$K$8:$K$5007,0),0))</f>
        <v/>
      </c>
      <c r="AC22">
        <f>IF($B22="",0,SUMPRODUCT(MAX((Leave!$A$8:$A$507=$B22)*(Leave!$C$8:$C$507&lt;=M$7)*(Leave!$D$8:$D$507&gt;=M$7)*ROW(Leave!$A$8:$A$507))))</f>
        <v/>
      </c>
      <c r="AD22">
        <f>IF($B22="",0,SUMPRODUCT(MAX((Leave!$A$8:$A$507=$B22)*(Leave!$C$8:$C$507&lt;=N$7)*(Leave!$D$8:$D$507&gt;=N$7)*ROW(Leave!$A$8:$A$507))))</f>
        <v/>
      </c>
      <c r="AE22">
        <f>IF($B22="",0,SUMPRODUCT(MAX((Leave!$A$8:$A$507=$B22)*(Leave!$C$8:$C$507&lt;=O$7)*(Leave!$D$8:$D$507&gt;=O$7)*ROW(Leave!$A$8:$A$507))))</f>
        <v/>
      </c>
      <c r="AF22">
        <f>IF($B22="",0,SUMPRODUCT(MAX((Leave!$A$8:$A$507=$B22)*(Leave!$C$8:$C$507&lt;=P$7)*(Leave!$D$8:$D$507&gt;=P$7)*ROW(Leave!$A$8:$A$507))))</f>
        <v/>
      </c>
      <c r="AG22">
        <f>IF($B22="",0,SUMPRODUCT(MAX((Leave!$A$8:$A$507=$B22)*(Leave!$C$8:$C$507&lt;=Q$7)*(Leave!$D$8:$D$507&gt;=Q$7)*ROW(Leave!$A$8:$A$507))))</f>
        <v/>
      </c>
      <c r="AH22">
        <f>IF($B22="",0,SUMPRODUCT(MAX((Leave!$A$8:$A$507=$B22)*(Leave!$C$8:$C$507&lt;=R$7)*(Leave!$D$8:$D$507&gt;=R$7)*ROW(Leave!$A$8:$A$507))))</f>
        <v/>
      </c>
      <c r="AI22">
        <f>IF($B22="",0,SUMPRODUCT(MAX((Leave!$A$8:$A$507=$B22)*(Leave!$C$8:$C$507&lt;=S$7)*(Leave!$D$8:$D$507&gt;=S$7)*ROW(Leave!$A$8:$A$507))))</f>
        <v/>
      </c>
    </row>
    <row r="23" ht="30" customHeight="1">
      <c r="A23" s="1" t="n"/>
      <c r="B23" s="59">
        <f>IF(Staff!$A$18="","",Staff!$A$18)</f>
        <v/>
      </c>
      <c r="C23" s="34">
        <f>IF(Staff!$A$18="","",Staff!$B$18&amp;"")</f>
        <v/>
      </c>
      <c r="D23" s="60">
        <f>IF(M23=0,"",IF(M23&gt;1,INDEX(Lang!$B$90:$B$92,M23-1),INDEX(Shifts!$C$8:$C$5007,U23)&amp;CHAR(10)&amp;HOUR(INDEX(Shifts!$H$8:$H$5007,U23))&amp;":"&amp;RIGHT("0"&amp;MINUTE(INDEX(Shifts!$H$8:$H$5007,U23)),2)&amp;"–"&amp;HOUR(INDEX(Shifts!$I$8:$I$5007,U23))&amp;":"&amp;RIGHT("0"&amp;MINUTE(INDEX(Shifts!$I$8:$I$5007,U23)),2)))</f>
        <v/>
      </c>
      <c r="E23" s="60">
        <f>IF(N23=0,"",IF(N23&gt;1,INDEX(Lang!$B$90:$B$92,N23-1),INDEX(Shifts!$C$8:$C$5007,V23)&amp;CHAR(10)&amp;HOUR(INDEX(Shifts!$H$8:$H$5007,V23))&amp;":"&amp;RIGHT("0"&amp;MINUTE(INDEX(Shifts!$H$8:$H$5007,V23)),2)&amp;"–"&amp;HOUR(INDEX(Shifts!$I$8:$I$5007,V23))&amp;":"&amp;RIGHT("0"&amp;MINUTE(INDEX(Shifts!$I$8:$I$5007,V23)),2)))</f>
        <v/>
      </c>
      <c r="F23" s="60">
        <f>IF(O23=0,"",IF(O23&gt;1,INDEX(Lang!$B$90:$B$92,O23-1),INDEX(Shifts!$C$8:$C$5007,W23)&amp;CHAR(10)&amp;HOUR(INDEX(Shifts!$H$8:$H$5007,W23))&amp;":"&amp;RIGHT("0"&amp;MINUTE(INDEX(Shifts!$H$8:$H$5007,W23)),2)&amp;"–"&amp;HOUR(INDEX(Shifts!$I$8:$I$5007,W23))&amp;":"&amp;RIGHT("0"&amp;MINUTE(INDEX(Shifts!$I$8:$I$5007,W23)),2)))</f>
        <v/>
      </c>
      <c r="G23" s="60">
        <f>IF(P23=0,"",IF(P23&gt;1,INDEX(Lang!$B$90:$B$92,P23-1),INDEX(Shifts!$C$8:$C$5007,X23)&amp;CHAR(10)&amp;HOUR(INDEX(Shifts!$H$8:$H$5007,X23))&amp;":"&amp;RIGHT("0"&amp;MINUTE(INDEX(Shifts!$H$8:$H$5007,X23)),2)&amp;"–"&amp;HOUR(INDEX(Shifts!$I$8:$I$5007,X23))&amp;":"&amp;RIGHT("0"&amp;MINUTE(INDEX(Shifts!$I$8:$I$5007,X23)),2)))</f>
        <v/>
      </c>
      <c r="H23" s="60">
        <f>IF(Q23=0,"",IF(Q23&gt;1,INDEX(Lang!$B$90:$B$92,Q23-1),INDEX(Shifts!$C$8:$C$5007,Y23)&amp;CHAR(10)&amp;HOUR(INDEX(Shifts!$H$8:$H$5007,Y23))&amp;":"&amp;RIGHT("0"&amp;MINUTE(INDEX(Shifts!$H$8:$H$5007,Y23)),2)&amp;"–"&amp;HOUR(INDEX(Shifts!$I$8:$I$5007,Y23))&amp;":"&amp;RIGHT("0"&amp;MINUTE(INDEX(Shifts!$I$8:$I$5007,Y23)),2)))</f>
        <v/>
      </c>
      <c r="I23" s="60">
        <f>IF(R23=0,"",IF(R23&gt;1,INDEX(Lang!$B$90:$B$92,R23-1),INDEX(Shifts!$C$8:$C$5007,Z23)&amp;CHAR(10)&amp;HOUR(INDEX(Shifts!$H$8:$H$5007,Z23))&amp;":"&amp;RIGHT("0"&amp;MINUTE(INDEX(Shifts!$H$8:$H$5007,Z23)),2)&amp;"–"&amp;HOUR(INDEX(Shifts!$I$8:$I$5007,Z23))&amp;":"&amp;RIGHT("0"&amp;MINUTE(INDEX(Shifts!$I$8:$I$5007,Z23)),2)))</f>
        <v/>
      </c>
      <c r="J23" s="60">
        <f>IF(S23=0,"",IF(S23&gt;1,INDEX(Lang!$B$90:$B$92,S23-1),INDEX(Shifts!$C$8:$C$5007,AA23)&amp;CHAR(10)&amp;HOUR(INDEX(Shifts!$H$8:$H$5007,AA23))&amp;":"&amp;RIGHT("0"&amp;MINUTE(INDEX(Shifts!$H$8:$H$5007,AA23)),2)&amp;"–"&amp;HOUR(INDEX(Shifts!$I$8:$I$5007,AA23))&amp;":"&amp;RIGHT("0"&amp;MINUTE(INDEX(Shifts!$I$8:$I$5007,AA23)),2)))</f>
        <v/>
      </c>
      <c r="K23" s="61">
        <f>IF($B23="","",SUMIFS(Shifts!$G$8:$G$5007,Shifts!$B$8:$B$5007,$B23,Shifts!$A$8:$A$5007,"&gt;="&amp;Calc!$B$10,Shifts!$A$8:$A$5007,"&lt;"&amp;Calc!$B$10+7))</f>
        <v/>
      </c>
      <c r="L23" s="1" t="n"/>
      <c r="M23">
        <f>IF($B23="",0,IF(AC23&gt;0,1+MAX(1,INDEX(Leave!$G:$G,AC23)),IF(U23&gt;0,1,0)))</f>
        <v/>
      </c>
      <c r="N23">
        <f>IF($B23="",0,IF(AD23&gt;0,1+MAX(1,INDEX(Leave!$G:$G,AD23)),IF(V23&gt;0,1,0)))</f>
        <v/>
      </c>
      <c r="O23">
        <f>IF($B23="",0,IF(AE23&gt;0,1+MAX(1,INDEX(Leave!$G:$G,AE23)),IF(W23&gt;0,1,0)))</f>
        <v/>
      </c>
      <c r="P23">
        <f>IF($B23="",0,IF(AF23&gt;0,1+MAX(1,INDEX(Leave!$G:$G,AF23)),IF(X23&gt;0,1,0)))</f>
        <v/>
      </c>
      <c r="Q23">
        <f>IF($B23="",0,IF(AG23&gt;0,1+MAX(1,INDEX(Leave!$G:$G,AG23)),IF(Y23&gt;0,1,0)))</f>
        <v/>
      </c>
      <c r="R23">
        <f>IF($B23="",0,IF(AH23&gt;0,1+MAX(1,INDEX(Leave!$G:$G,AH23)),IF(Z23&gt;0,1,0)))</f>
        <v/>
      </c>
      <c r="S23">
        <f>IF($B23="",0,IF(AI23&gt;0,1+MAX(1,INDEX(Leave!$G:$G,AI23)),IF(AA23&gt;0,1,0)))</f>
        <v/>
      </c>
      <c r="U23">
        <f>IF($B23="",0,IFERROR(MATCH($B23&amp;"|"&amp;M$7,Shifts!$K$8:$K$5007,0),0))</f>
        <v/>
      </c>
      <c r="V23">
        <f>IF($B23="",0,IFERROR(MATCH($B23&amp;"|"&amp;N$7,Shifts!$K$8:$K$5007,0),0))</f>
        <v/>
      </c>
      <c r="W23">
        <f>IF($B23="",0,IFERROR(MATCH($B23&amp;"|"&amp;O$7,Shifts!$K$8:$K$5007,0),0))</f>
        <v/>
      </c>
      <c r="X23">
        <f>IF($B23="",0,IFERROR(MATCH($B23&amp;"|"&amp;P$7,Shifts!$K$8:$K$5007,0),0))</f>
        <v/>
      </c>
      <c r="Y23">
        <f>IF($B23="",0,IFERROR(MATCH($B23&amp;"|"&amp;Q$7,Shifts!$K$8:$K$5007,0),0))</f>
        <v/>
      </c>
      <c r="Z23">
        <f>IF($B23="",0,IFERROR(MATCH($B23&amp;"|"&amp;R$7,Shifts!$K$8:$K$5007,0),0))</f>
        <v/>
      </c>
      <c r="AA23">
        <f>IF($B23="",0,IFERROR(MATCH($B23&amp;"|"&amp;S$7,Shifts!$K$8:$K$5007,0),0))</f>
        <v/>
      </c>
      <c r="AC23">
        <f>IF($B23="",0,SUMPRODUCT(MAX((Leave!$A$8:$A$507=$B23)*(Leave!$C$8:$C$507&lt;=M$7)*(Leave!$D$8:$D$507&gt;=M$7)*ROW(Leave!$A$8:$A$507))))</f>
        <v/>
      </c>
      <c r="AD23">
        <f>IF($B23="",0,SUMPRODUCT(MAX((Leave!$A$8:$A$507=$B23)*(Leave!$C$8:$C$507&lt;=N$7)*(Leave!$D$8:$D$507&gt;=N$7)*ROW(Leave!$A$8:$A$507))))</f>
        <v/>
      </c>
      <c r="AE23">
        <f>IF($B23="",0,SUMPRODUCT(MAX((Leave!$A$8:$A$507=$B23)*(Leave!$C$8:$C$507&lt;=O$7)*(Leave!$D$8:$D$507&gt;=O$7)*ROW(Leave!$A$8:$A$507))))</f>
        <v/>
      </c>
      <c r="AF23">
        <f>IF($B23="",0,SUMPRODUCT(MAX((Leave!$A$8:$A$507=$B23)*(Leave!$C$8:$C$507&lt;=P$7)*(Leave!$D$8:$D$507&gt;=P$7)*ROW(Leave!$A$8:$A$507))))</f>
        <v/>
      </c>
      <c r="AG23">
        <f>IF($B23="",0,SUMPRODUCT(MAX((Leave!$A$8:$A$507=$B23)*(Leave!$C$8:$C$507&lt;=Q$7)*(Leave!$D$8:$D$507&gt;=Q$7)*ROW(Leave!$A$8:$A$507))))</f>
        <v/>
      </c>
      <c r="AH23">
        <f>IF($B23="",0,SUMPRODUCT(MAX((Leave!$A$8:$A$507=$B23)*(Leave!$C$8:$C$507&lt;=R$7)*(Leave!$D$8:$D$507&gt;=R$7)*ROW(Leave!$A$8:$A$507))))</f>
        <v/>
      </c>
      <c r="AI23">
        <f>IF($B23="",0,SUMPRODUCT(MAX((Leave!$A$8:$A$507=$B23)*(Leave!$C$8:$C$507&lt;=S$7)*(Leave!$D$8:$D$507&gt;=S$7)*ROW(Leave!$A$8:$A$507))))</f>
        <v/>
      </c>
    </row>
    <row r="24" ht="30" customHeight="1">
      <c r="A24" s="1" t="n"/>
      <c r="B24" s="59">
        <f>IF(Staff!$A$19="","",Staff!$A$19)</f>
        <v/>
      </c>
      <c r="C24" s="34">
        <f>IF(Staff!$A$19="","",Staff!$B$19&amp;"")</f>
        <v/>
      </c>
      <c r="D24" s="60">
        <f>IF(M24=0,"",IF(M24&gt;1,INDEX(Lang!$B$90:$B$92,M24-1),INDEX(Shifts!$C$8:$C$5007,U24)&amp;CHAR(10)&amp;HOUR(INDEX(Shifts!$H$8:$H$5007,U24))&amp;":"&amp;RIGHT("0"&amp;MINUTE(INDEX(Shifts!$H$8:$H$5007,U24)),2)&amp;"–"&amp;HOUR(INDEX(Shifts!$I$8:$I$5007,U24))&amp;":"&amp;RIGHT("0"&amp;MINUTE(INDEX(Shifts!$I$8:$I$5007,U24)),2)))</f>
        <v/>
      </c>
      <c r="E24" s="60">
        <f>IF(N24=0,"",IF(N24&gt;1,INDEX(Lang!$B$90:$B$92,N24-1),INDEX(Shifts!$C$8:$C$5007,V24)&amp;CHAR(10)&amp;HOUR(INDEX(Shifts!$H$8:$H$5007,V24))&amp;":"&amp;RIGHT("0"&amp;MINUTE(INDEX(Shifts!$H$8:$H$5007,V24)),2)&amp;"–"&amp;HOUR(INDEX(Shifts!$I$8:$I$5007,V24))&amp;":"&amp;RIGHT("0"&amp;MINUTE(INDEX(Shifts!$I$8:$I$5007,V24)),2)))</f>
        <v/>
      </c>
      <c r="F24" s="60">
        <f>IF(O24=0,"",IF(O24&gt;1,INDEX(Lang!$B$90:$B$92,O24-1),INDEX(Shifts!$C$8:$C$5007,W24)&amp;CHAR(10)&amp;HOUR(INDEX(Shifts!$H$8:$H$5007,W24))&amp;":"&amp;RIGHT("0"&amp;MINUTE(INDEX(Shifts!$H$8:$H$5007,W24)),2)&amp;"–"&amp;HOUR(INDEX(Shifts!$I$8:$I$5007,W24))&amp;":"&amp;RIGHT("0"&amp;MINUTE(INDEX(Shifts!$I$8:$I$5007,W24)),2)))</f>
        <v/>
      </c>
      <c r="G24" s="60">
        <f>IF(P24=0,"",IF(P24&gt;1,INDEX(Lang!$B$90:$B$92,P24-1),INDEX(Shifts!$C$8:$C$5007,X24)&amp;CHAR(10)&amp;HOUR(INDEX(Shifts!$H$8:$H$5007,X24))&amp;":"&amp;RIGHT("0"&amp;MINUTE(INDEX(Shifts!$H$8:$H$5007,X24)),2)&amp;"–"&amp;HOUR(INDEX(Shifts!$I$8:$I$5007,X24))&amp;":"&amp;RIGHT("0"&amp;MINUTE(INDEX(Shifts!$I$8:$I$5007,X24)),2)))</f>
        <v/>
      </c>
      <c r="H24" s="60">
        <f>IF(Q24=0,"",IF(Q24&gt;1,INDEX(Lang!$B$90:$B$92,Q24-1),INDEX(Shifts!$C$8:$C$5007,Y24)&amp;CHAR(10)&amp;HOUR(INDEX(Shifts!$H$8:$H$5007,Y24))&amp;":"&amp;RIGHT("0"&amp;MINUTE(INDEX(Shifts!$H$8:$H$5007,Y24)),2)&amp;"–"&amp;HOUR(INDEX(Shifts!$I$8:$I$5007,Y24))&amp;":"&amp;RIGHT("0"&amp;MINUTE(INDEX(Shifts!$I$8:$I$5007,Y24)),2)))</f>
        <v/>
      </c>
      <c r="I24" s="60">
        <f>IF(R24=0,"",IF(R24&gt;1,INDEX(Lang!$B$90:$B$92,R24-1),INDEX(Shifts!$C$8:$C$5007,Z24)&amp;CHAR(10)&amp;HOUR(INDEX(Shifts!$H$8:$H$5007,Z24))&amp;":"&amp;RIGHT("0"&amp;MINUTE(INDEX(Shifts!$H$8:$H$5007,Z24)),2)&amp;"–"&amp;HOUR(INDEX(Shifts!$I$8:$I$5007,Z24))&amp;":"&amp;RIGHT("0"&amp;MINUTE(INDEX(Shifts!$I$8:$I$5007,Z24)),2)))</f>
        <v/>
      </c>
      <c r="J24" s="60">
        <f>IF(S24=0,"",IF(S24&gt;1,INDEX(Lang!$B$90:$B$92,S24-1),INDEX(Shifts!$C$8:$C$5007,AA24)&amp;CHAR(10)&amp;HOUR(INDEX(Shifts!$H$8:$H$5007,AA24))&amp;":"&amp;RIGHT("0"&amp;MINUTE(INDEX(Shifts!$H$8:$H$5007,AA24)),2)&amp;"–"&amp;HOUR(INDEX(Shifts!$I$8:$I$5007,AA24))&amp;":"&amp;RIGHT("0"&amp;MINUTE(INDEX(Shifts!$I$8:$I$5007,AA24)),2)))</f>
        <v/>
      </c>
      <c r="K24" s="61">
        <f>IF($B24="","",SUMIFS(Shifts!$G$8:$G$5007,Shifts!$B$8:$B$5007,$B24,Shifts!$A$8:$A$5007,"&gt;="&amp;Calc!$B$10,Shifts!$A$8:$A$5007,"&lt;"&amp;Calc!$B$10+7))</f>
        <v/>
      </c>
      <c r="L24" s="1" t="n"/>
      <c r="M24">
        <f>IF($B24="",0,IF(AC24&gt;0,1+MAX(1,INDEX(Leave!$G:$G,AC24)),IF(U24&gt;0,1,0)))</f>
        <v/>
      </c>
      <c r="N24">
        <f>IF($B24="",0,IF(AD24&gt;0,1+MAX(1,INDEX(Leave!$G:$G,AD24)),IF(V24&gt;0,1,0)))</f>
        <v/>
      </c>
      <c r="O24">
        <f>IF($B24="",0,IF(AE24&gt;0,1+MAX(1,INDEX(Leave!$G:$G,AE24)),IF(W24&gt;0,1,0)))</f>
        <v/>
      </c>
      <c r="P24">
        <f>IF($B24="",0,IF(AF24&gt;0,1+MAX(1,INDEX(Leave!$G:$G,AF24)),IF(X24&gt;0,1,0)))</f>
        <v/>
      </c>
      <c r="Q24">
        <f>IF($B24="",0,IF(AG24&gt;0,1+MAX(1,INDEX(Leave!$G:$G,AG24)),IF(Y24&gt;0,1,0)))</f>
        <v/>
      </c>
      <c r="R24">
        <f>IF($B24="",0,IF(AH24&gt;0,1+MAX(1,INDEX(Leave!$G:$G,AH24)),IF(Z24&gt;0,1,0)))</f>
        <v/>
      </c>
      <c r="S24">
        <f>IF($B24="",0,IF(AI24&gt;0,1+MAX(1,INDEX(Leave!$G:$G,AI24)),IF(AA24&gt;0,1,0)))</f>
        <v/>
      </c>
      <c r="U24">
        <f>IF($B24="",0,IFERROR(MATCH($B24&amp;"|"&amp;M$7,Shifts!$K$8:$K$5007,0),0))</f>
        <v/>
      </c>
      <c r="V24">
        <f>IF($B24="",0,IFERROR(MATCH($B24&amp;"|"&amp;N$7,Shifts!$K$8:$K$5007,0),0))</f>
        <v/>
      </c>
      <c r="W24">
        <f>IF($B24="",0,IFERROR(MATCH($B24&amp;"|"&amp;O$7,Shifts!$K$8:$K$5007,0),0))</f>
        <v/>
      </c>
      <c r="X24">
        <f>IF($B24="",0,IFERROR(MATCH($B24&amp;"|"&amp;P$7,Shifts!$K$8:$K$5007,0),0))</f>
        <v/>
      </c>
      <c r="Y24">
        <f>IF($B24="",0,IFERROR(MATCH($B24&amp;"|"&amp;Q$7,Shifts!$K$8:$K$5007,0),0))</f>
        <v/>
      </c>
      <c r="Z24">
        <f>IF($B24="",0,IFERROR(MATCH($B24&amp;"|"&amp;R$7,Shifts!$K$8:$K$5007,0),0))</f>
        <v/>
      </c>
      <c r="AA24">
        <f>IF($B24="",0,IFERROR(MATCH($B24&amp;"|"&amp;S$7,Shifts!$K$8:$K$5007,0),0))</f>
        <v/>
      </c>
      <c r="AC24">
        <f>IF($B24="",0,SUMPRODUCT(MAX((Leave!$A$8:$A$507=$B24)*(Leave!$C$8:$C$507&lt;=M$7)*(Leave!$D$8:$D$507&gt;=M$7)*ROW(Leave!$A$8:$A$507))))</f>
        <v/>
      </c>
      <c r="AD24">
        <f>IF($B24="",0,SUMPRODUCT(MAX((Leave!$A$8:$A$507=$B24)*(Leave!$C$8:$C$507&lt;=N$7)*(Leave!$D$8:$D$507&gt;=N$7)*ROW(Leave!$A$8:$A$507))))</f>
        <v/>
      </c>
      <c r="AE24">
        <f>IF($B24="",0,SUMPRODUCT(MAX((Leave!$A$8:$A$507=$B24)*(Leave!$C$8:$C$507&lt;=O$7)*(Leave!$D$8:$D$507&gt;=O$7)*ROW(Leave!$A$8:$A$507))))</f>
        <v/>
      </c>
      <c r="AF24">
        <f>IF($B24="",0,SUMPRODUCT(MAX((Leave!$A$8:$A$507=$B24)*(Leave!$C$8:$C$507&lt;=P$7)*(Leave!$D$8:$D$507&gt;=P$7)*ROW(Leave!$A$8:$A$507))))</f>
        <v/>
      </c>
      <c r="AG24">
        <f>IF($B24="",0,SUMPRODUCT(MAX((Leave!$A$8:$A$507=$B24)*(Leave!$C$8:$C$507&lt;=Q$7)*(Leave!$D$8:$D$507&gt;=Q$7)*ROW(Leave!$A$8:$A$507))))</f>
        <v/>
      </c>
      <c r="AH24">
        <f>IF($B24="",0,SUMPRODUCT(MAX((Leave!$A$8:$A$507=$B24)*(Leave!$C$8:$C$507&lt;=R$7)*(Leave!$D$8:$D$507&gt;=R$7)*ROW(Leave!$A$8:$A$507))))</f>
        <v/>
      </c>
      <c r="AI24">
        <f>IF($B24="",0,SUMPRODUCT(MAX((Leave!$A$8:$A$507=$B24)*(Leave!$C$8:$C$507&lt;=S$7)*(Leave!$D$8:$D$507&gt;=S$7)*ROW(Leave!$A$8:$A$507))))</f>
        <v/>
      </c>
    </row>
    <row r="25" ht="30" customHeight="1">
      <c r="A25" s="1" t="n"/>
      <c r="B25" s="59">
        <f>IF(Staff!$A$20="","",Staff!$A$20)</f>
        <v/>
      </c>
      <c r="C25" s="34">
        <f>IF(Staff!$A$20="","",Staff!$B$20&amp;"")</f>
        <v/>
      </c>
      <c r="D25" s="60">
        <f>IF(M25=0,"",IF(M25&gt;1,INDEX(Lang!$B$90:$B$92,M25-1),INDEX(Shifts!$C$8:$C$5007,U25)&amp;CHAR(10)&amp;HOUR(INDEX(Shifts!$H$8:$H$5007,U25))&amp;":"&amp;RIGHT("0"&amp;MINUTE(INDEX(Shifts!$H$8:$H$5007,U25)),2)&amp;"–"&amp;HOUR(INDEX(Shifts!$I$8:$I$5007,U25))&amp;":"&amp;RIGHT("0"&amp;MINUTE(INDEX(Shifts!$I$8:$I$5007,U25)),2)))</f>
        <v/>
      </c>
      <c r="E25" s="60">
        <f>IF(N25=0,"",IF(N25&gt;1,INDEX(Lang!$B$90:$B$92,N25-1),INDEX(Shifts!$C$8:$C$5007,V25)&amp;CHAR(10)&amp;HOUR(INDEX(Shifts!$H$8:$H$5007,V25))&amp;":"&amp;RIGHT("0"&amp;MINUTE(INDEX(Shifts!$H$8:$H$5007,V25)),2)&amp;"–"&amp;HOUR(INDEX(Shifts!$I$8:$I$5007,V25))&amp;":"&amp;RIGHT("0"&amp;MINUTE(INDEX(Shifts!$I$8:$I$5007,V25)),2)))</f>
        <v/>
      </c>
      <c r="F25" s="60">
        <f>IF(O25=0,"",IF(O25&gt;1,INDEX(Lang!$B$90:$B$92,O25-1),INDEX(Shifts!$C$8:$C$5007,W25)&amp;CHAR(10)&amp;HOUR(INDEX(Shifts!$H$8:$H$5007,W25))&amp;":"&amp;RIGHT("0"&amp;MINUTE(INDEX(Shifts!$H$8:$H$5007,W25)),2)&amp;"–"&amp;HOUR(INDEX(Shifts!$I$8:$I$5007,W25))&amp;":"&amp;RIGHT("0"&amp;MINUTE(INDEX(Shifts!$I$8:$I$5007,W25)),2)))</f>
        <v/>
      </c>
      <c r="G25" s="60">
        <f>IF(P25=0,"",IF(P25&gt;1,INDEX(Lang!$B$90:$B$92,P25-1),INDEX(Shifts!$C$8:$C$5007,X25)&amp;CHAR(10)&amp;HOUR(INDEX(Shifts!$H$8:$H$5007,X25))&amp;":"&amp;RIGHT("0"&amp;MINUTE(INDEX(Shifts!$H$8:$H$5007,X25)),2)&amp;"–"&amp;HOUR(INDEX(Shifts!$I$8:$I$5007,X25))&amp;":"&amp;RIGHT("0"&amp;MINUTE(INDEX(Shifts!$I$8:$I$5007,X25)),2)))</f>
        <v/>
      </c>
      <c r="H25" s="60">
        <f>IF(Q25=0,"",IF(Q25&gt;1,INDEX(Lang!$B$90:$B$92,Q25-1),INDEX(Shifts!$C$8:$C$5007,Y25)&amp;CHAR(10)&amp;HOUR(INDEX(Shifts!$H$8:$H$5007,Y25))&amp;":"&amp;RIGHT("0"&amp;MINUTE(INDEX(Shifts!$H$8:$H$5007,Y25)),2)&amp;"–"&amp;HOUR(INDEX(Shifts!$I$8:$I$5007,Y25))&amp;":"&amp;RIGHT("0"&amp;MINUTE(INDEX(Shifts!$I$8:$I$5007,Y25)),2)))</f>
        <v/>
      </c>
      <c r="I25" s="60">
        <f>IF(R25=0,"",IF(R25&gt;1,INDEX(Lang!$B$90:$B$92,R25-1),INDEX(Shifts!$C$8:$C$5007,Z25)&amp;CHAR(10)&amp;HOUR(INDEX(Shifts!$H$8:$H$5007,Z25))&amp;":"&amp;RIGHT("0"&amp;MINUTE(INDEX(Shifts!$H$8:$H$5007,Z25)),2)&amp;"–"&amp;HOUR(INDEX(Shifts!$I$8:$I$5007,Z25))&amp;":"&amp;RIGHT("0"&amp;MINUTE(INDEX(Shifts!$I$8:$I$5007,Z25)),2)))</f>
        <v/>
      </c>
      <c r="J25" s="60">
        <f>IF(S25=0,"",IF(S25&gt;1,INDEX(Lang!$B$90:$B$92,S25-1),INDEX(Shifts!$C$8:$C$5007,AA25)&amp;CHAR(10)&amp;HOUR(INDEX(Shifts!$H$8:$H$5007,AA25))&amp;":"&amp;RIGHT("0"&amp;MINUTE(INDEX(Shifts!$H$8:$H$5007,AA25)),2)&amp;"–"&amp;HOUR(INDEX(Shifts!$I$8:$I$5007,AA25))&amp;":"&amp;RIGHT("0"&amp;MINUTE(INDEX(Shifts!$I$8:$I$5007,AA25)),2)))</f>
        <v/>
      </c>
      <c r="K25" s="61">
        <f>IF($B25="","",SUMIFS(Shifts!$G$8:$G$5007,Shifts!$B$8:$B$5007,$B25,Shifts!$A$8:$A$5007,"&gt;="&amp;Calc!$B$10,Shifts!$A$8:$A$5007,"&lt;"&amp;Calc!$B$10+7))</f>
        <v/>
      </c>
      <c r="L25" s="1" t="n"/>
      <c r="M25">
        <f>IF($B25="",0,IF(AC25&gt;0,1+MAX(1,INDEX(Leave!$G:$G,AC25)),IF(U25&gt;0,1,0)))</f>
        <v/>
      </c>
      <c r="N25">
        <f>IF($B25="",0,IF(AD25&gt;0,1+MAX(1,INDEX(Leave!$G:$G,AD25)),IF(V25&gt;0,1,0)))</f>
        <v/>
      </c>
      <c r="O25">
        <f>IF($B25="",0,IF(AE25&gt;0,1+MAX(1,INDEX(Leave!$G:$G,AE25)),IF(W25&gt;0,1,0)))</f>
        <v/>
      </c>
      <c r="P25">
        <f>IF($B25="",0,IF(AF25&gt;0,1+MAX(1,INDEX(Leave!$G:$G,AF25)),IF(X25&gt;0,1,0)))</f>
        <v/>
      </c>
      <c r="Q25">
        <f>IF($B25="",0,IF(AG25&gt;0,1+MAX(1,INDEX(Leave!$G:$G,AG25)),IF(Y25&gt;0,1,0)))</f>
        <v/>
      </c>
      <c r="R25">
        <f>IF($B25="",0,IF(AH25&gt;0,1+MAX(1,INDEX(Leave!$G:$G,AH25)),IF(Z25&gt;0,1,0)))</f>
        <v/>
      </c>
      <c r="S25">
        <f>IF($B25="",0,IF(AI25&gt;0,1+MAX(1,INDEX(Leave!$G:$G,AI25)),IF(AA25&gt;0,1,0)))</f>
        <v/>
      </c>
      <c r="U25">
        <f>IF($B25="",0,IFERROR(MATCH($B25&amp;"|"&amp;M$7,Shifts!$K$8:$K$5007,0),0))</f>
        <v/>
      </c>
      <c r="V25">
        <f>IF($B25="",0,IFERROR(MATCH($B25&amp;"|"&amp;N$7,Shifts!$K$8:$K$5007,0),0))</f>
        <v/>
      </c>
      <c r="W25">
        <f>IF($B25="",0,IFERROR(MATCH($B25&amp;"|"&amp;O$7,Shifts!$K$8:$K$5007,0),0))</f>
        <v/>
      </c>
      <c r="X25">
        <f>IF($B25="",0,IFERROR(MATCH($B25&amp;"|"&amp;P$7,Shifts!$K$8:$K$5007,0),0))</f>
        <v/>
      </c>
      <c r="Y25">
        <f>IF($B25="",0,IFERROR(MATCH($B25&amp;"|"&amp;Q$7,Shifts!$K$8:$K$5007,0),0))</f>
        <v/>
      </c>
      <c r="Z25">
        <f>IF($B25="",0,IFERROR(MATCH($B25&amp;"|"&amp;R$7,Shifts!$K$8:$K$5007,0),0))</f>
        <v/>
      </c>
      <c r="AA25">
        <f>IF($B25="",0,IFERROR(MATCH($B25&amp;"|"&amp;S$7,Shifts!$K$8:$K$5007,0),0))</f>
        <v/>
      </c>
      <c r="AC25">
        <f>IF($B25="",0,SUMPRODUCT(MAX((Leave!$A$8:$A$507=$B25)*(Leave!$C$8:$C$507&lt;=M$7)*(Leave!$D$8:$D$507&gt;=M$7)*ROW(Leave!$A$8:$A$507))))</f>
        <v/>
      </c>
      <c r="AD25">
        <f>IF($B25="",0,SUMPRODUCT(MAX((Leave!$A$8:$A$507=$B25)*(Leave!$C$8:$C$507&lt;=N$7)*(Leave!$D$8:$D$507&gt;=N$7)*ROW(Leave!$A$8:$A$507))))</f>
        <v/>
      </c>
      <c r="AE25">
        <f>IF($B25="",0,SUMPRODUCT(MAX((Leave!$A$8:$A$507=$B25)*(Leave!$C$8:$C$507&lt;=O$7)*(Leave!$D$8:$D$507&gt;=O$7)*ROW(Leave!$A$8:$A$507))))</f>
        <v/>
      </c>
      <c r="AF25">
        <f>IF($B25="",0,SUMPRODUCT(MAX((Leave!$A$8:$A$507=$B25)*(Leave!$C$8:$C$507&lt;=P$7)*(Leave!$D$8:$D$507&gt;=P$7)*ROW(Leave!$A$8:$A$507))))</f>
        <v/>
      </c>
      <c r="AG25">
        <f>IF($B25="",0,SUMPRODUCT(MAX((Leave!$A$8:$A$507=$B25)*(Leave!$C$8:$C$507&lt;=Q$7)*(Leave!$D$8:$D$507&gt;=Q$7)*ROW(Leave!$A$8:$A$507))))</f>
        <v/>
      </c>
      <c r="AH25">
        <f>IF($B25="",0,SUMPRODUCT(MAX((Leave!$A$8:$A$507=$B25)*(Leave!$C$8:$C$507&lt;=R$7)*(Leave!$D$8:$D$507&gt;=R$7)*ROW(Leave!$A$8:$A$507))))</f>
        <v/>
      </c>
      <c r="AI25">
        <f>IF($B25="",0,SUMPRODUCT(MAX((Leave!$A$8:$A$507=$B25)*(Leave!$C$8:$C$507&lt;=S$7)*(Leave!$D$8:$D$507&gt;=S$7)*ROW(Leave!$A$8:$A$507))))</f>
        <v/>
      </c>
    </row>
    <row r="26" ht="30" customHeight="1">
      <c r="A26" s="1" t="n"/>
      <c r="B26" s="59">
        <f>IF(Staff!$A$21="","",Staff!$A$21)</f>
        <v/>
      </c>
      <c r="C26" s="34">
        <f>IF(Staff!$A$21="","",Staff!$B$21&amp;"")</f>
        <v/>
      </c>
      <c r="D26" s="60">
        <f>IF(M26=0,"",IF(M26&gt;1,INDEX(Lang!$B$90:$B$92,M26-1),INDEX(Shifts!$C$8:$C$5007,U26)&amp;CHAR(10)&amp;HOUR(INDEX(Shifts!$H$8:$H$5007,U26))&amp;":"&amp;RIGHT("0"&amp;MINUTE(INDEX(Shifts!$H$8:$H$5007,U26)),2)&amp;"–"&amp;HOUR(INDEX(Shifts!$I$8:$I$5007,U26))&amp;":"&amp;RIGHT("0"&amp;MINUTE(INDEX(Shifts!$I$8:$I$5007,U26)),2)))</f>
        <v/>
      </c>
      <c r="E26" s="60">
        <f>IF(N26=0,"",IF(N26&gt;1,INDEX(Lang!$B$90:$B$92,N26-1),INDEX(Shifts!$C$8:$C$5007,V26)&amp;CHAR(10)&amp;HOUR(INDEX(Shifts!$H$8:$H$5007,V26))&amp;":"&amp;RIGHT("0"&amp;MINUTE(INDEX(Shifts!$H$8:$H$5007,V26)),2)&amp;"–"&amp;HOUR(INDEX(Shifts!$I$8:$I$5007,V26))&amp;":"&amp;RIGHT("0"&amp;MINUTE(INDEX(Shifts!$I$8:$I$5007,V26)),2)))</f>
        <v/>
      </c>
      <c r="F26" s="60">
        <f>IF(O26=0,"",IF(O26&gt;1,INDEX(Lang!$B$90:$B$92,O26-1),INDEX(Shifts!$C$8:$C$5007,W26)&amp;CHAR(10)&amp;HOUR(INDEX(Shifts!$H$8:$H$5007,W26))&amp;":"&amp;RIGHT("0"&amp;MINUTE(INDEX(Shifts!$H$8:$H$5007,W26)),2)&amp;"–"&amp;HOUR(INDEX(Shifts!$I$8:$I$5007,W26))&amp;":"&amp;RIGHT("0"&amp;MINUTE(INDEX(Shifts!$I$8:$I$5007,W26)),2)))</f>
        <v/>
      </c>
      <c r="G26" s="60">
        <f>IF(P26=0,"",IF(P26&gt;1,INDEX(Lang!$B$90:$B$92,P26-1),INDEX(Shifts!$C$8:$C$5007,X26)&amp;CHAR(10)&amp;HOUR(INDEX(Shifts!$H$8:$H$5007,X26))&amp;":"&amp;RIGHT("0"&amp;MINUTE(INDEX(Shifts!$H$8:$H$5007,X26)),2)&amp;"–"&amp;HOUR(INDEX(Shifts!$I$8:$I$5007,X26))&amp;":"&amp;RIGHT("0"&amp;MINUTE(INDEX(Shifts!$I$8:$I$5007,X26)),2)))</f>
        <v/>
      </c>
      <c r="H26" s="60">
        <f>IF(Q26=0,"",IF(Q26&gt;1,INDEX(Lang!$B$90:$B$92,Q26-1),INDEX(Shifts!$C$8:$C$5007,Y26)&amp;CHAR(10)&amp;HOUR(INDEX(Shifts!$H$8:$H$5007,Y26))&amp;":"&amp;RIGHT("0"&amp;MINUTE(INDEX(Shifts!$H$8:$H$5007,Y26)),2)&amp;"–"&amp;HOUR(INDEX(Shifts!$I$8:$I$5007,Y26))&amp;":"&amp;RIGHT("0"&amp;MINUTE(INDEX(Shifts!$I$8:$I$5007,Y26)),2)))</f>
        <v/>
      </c>
      <c r="I26" s="60">
        <f>IF(R26=0,"",IF(R26&gt;1,INDEX(Lang!$B$90:$B$92,R26-1),INDEX(Shifts!$C$8:$C$5007,Z26)&amp;CHAR(10)&amp;HOUR(INDEX(Shifts!$H$8:$H$5007,Z26))&amp;":"&amp;RIGHT("0"&amp;MINUTE(INDEX(Shifts!$H$8:$H$5007,Z26)),2)&amp;"–"&amp;HOUR(INDEX(Shifts!$I$8:$I$5007,Z26))&amp;":"&amp;RIGHT("0"&amp;MINUTE(INDEX(Shifts!$I$8:$I$5007,Z26)),2)))</f>
        <v/>
      </c>
      <c r="J26" s="60">
        <f>IF(S26=0,"",IF(S26&gt;1,INDEX(Lang!$B$90:$B$92,S26-1),INDEX(Shifts!$C$8:$C$5007,AA26)&amp;CHAR(10)&amp;HOUR(INDEX(Shifts!$H$8:$H$5007,AA26))&amp;":"&amp;RIGHT("0"&amp;MINUTE(INDEX(Shifts!$H$8:$H$5007,AA26)),2)&amp;"–"&amp;HOUR(INDEX(Shifts!$I$8:$I$5007,AA26))&amp;":"&amp;RIGHT("0"&amp;MINUTE(INDEX(Shifts!$I$8:$I$5007,AA26)),2)))</f>
        <v/>
      </c>
      <c r="K26" s="61">
        <f>IF($B26="","",SUMIFS(Shifts!$G$8:$G$5007,Shifts!$B$8:$B$5007,$B26,Shifts!$A$8:$A$5007,"&gt;="&amp;Calc!$B$10,Shifts!$A$8:$A$5007,"&lt;"&amp;Calc!$B$10+7))</f>
        <v/>
      </c>
      <c r="L26" s="1" t="n"/>
      <c r="M26">
        <f>IF($B26="",0,IF(AC26&gt;0,1+MAX(1,INDEX(Leave!$G:$G,AC26)),IF(U26&gt;0,1,0)))</f>
        <v/>
      </c>
      <c r="N26">
        <f>IF($B26="",0,IF(AD26&gt;0,1+MAX(1,INDEX(Leave!$G:$G,AD26)),IF(V26&gt;0,1,0)))</f>
        <v/>
      </c>
      <c r="O26">
        <f>IF($B26="",0,IF(AE26&gt;0,1+MAX(1,INDEX(Leave!$G:$G,AE26)),IF(W26&gt;0,1,0)))</f>
        <v/>
      </c>
      <c r="P26">
        <f>IF($B26="",0,IF(AF26&gt;0,1+MAX(1,INDEX(Leave!$G:$G,AF26)),IF(X26&gt;0,1,0)))</f>
        <v/>
      </c>
      <c r="Q26">
        <f>IF($B26="",0,IF(AG26&gt;0,1+MAX(1,INDEX(Leave!$G:$G,AG26)),IF(Y26&gt;0,1,0)))</f>
        <v/>
      </c>
      <c r="R26">
        <f>IF($B26="",0,IF(AH26&gt;0,1+MAX(1,INDEX(Leave!$G:$G,AH26)),IF(Z26&gt;0,1,0)))</f>
        <v/>
      </c>
      <c r="S26">
        <f>IF($B26="",0,IF(AI26&gt;0,1+MAX(1,INDEX(Leave!$G:$G,AI26)),IF(AA26&gt;0,1,0)))</f>
        <v/>
      </c>
      <c r="U26">
        <f>IF($B26="",0,IFERROR(MATCH($B26&amp;"|"&amp;M$7,Shifts!$K$8:$K$5007,0),0))</f>
        <v/>
      </c>
      <c r="V26">
        <f>IF($B26="",0,IFERROR(MATCH($B26&amp;"|"&amp;N$7,Shifts!$K$8:$K$5007,0),0))</f>
        <v/>
      </c>
      <c r="W26">
        <f>IF($B26="",0,IFERROR(MATCH($B26&amp;"|"&amp;O$7,Shifts!$K$8:$K$5007,0),0))</f>
        <v/>
      </c>
      <c r="X26">
        <f>IF($B26="",0,IFERROR(MATCH($B26&amp;"|"&amp;P$7,Shifts!$K$8:$K$5007,0),0))</f>
        <v/>
      </c>
      <c r="Y26">
        <f>IF($B26="",0,IFERROR(MATCH($B26&amp;"|"&amp;Q$7,Shifts!$K$8:$K$5007,0),0))</f>
        <v/>
      </c>
      <c r="Z26">
        <f>IF($B26="",0,IFERROR(MATCH($B26&amp;"|"&amp;R$7,Shifts!$K$8:$K$5007,0),0))</f>
        <v/>
      </c>
      <c r="AA26">
        <f>IF($B26="",0,IFERROR(MATCH($B26&amp;"|"&amp;S$7,Shifts!$K$8:$K$5007,0),0))</f>
        <v/>
      </c>
      <c r="AC26">
        <f>IF($B26="",0,SUMPRODUCT(MAX((Leave!$A$8:$A$507=$B26)*(Leave!$C$8:$C$507&lt;=M$7)*(Leave!$D$8:$D$507&gt;=M$7)*ROW(Leave!$A$8:$A$507))))</f>
        <v/>
      </c>
      <c r="AD26">
        <f>IF($B26="",0,SUMPRODUCT(MAX((Leave!$A$8:$A$507=$B26)*(Leave!$C$8:$C$507&lt;=N$7)*(Leave!$D$8:$D$507&gt;=N$7)*ROW(Leave!$A$8:$A$507))))</f>
        <v/>
      </c>
      <c r="AE26">
        <f>IF($B26="",0,SUMPRODUCT(MAX((Leave!$A$8:$A$507=$B26)*(Leave!$C$8:$C$507&lt;=O$7)*(Leave!$D$8:$D$507&gt;=O$7)*ROW(Leave!$A$8:$A$507))))</f>
        <v/>
      </c>
      <c r="AF26">
        <f>IF($B26="",0,SUMPRODUCT(MAX((Leave!$A$8:$A$507=$B26)*(Leave!$C$8:$C$507&lt;=P$7)*(Leave!$D$8:$D$507&gt;=P$7)*ROW(Leave!$A$8:$A$507))))</f>
        <v/>
      </c>
      <c r="AG26">
        <f>IF($B26="",0,SUMPRODUCT(MAX((Leave!$A$8:$A$507=$B26)*(Leave!$C$8:$C$507&lt;=Q$7)*(Leave!$D$8:$D$507&gt;=Q$7)*ROW(Leave!$A$8:$A$507))))</f>
        <v/>
      </c>
      <c r="AH26">
        <f>IF($B26="",0,SUMPRODUCT(MAX((Leave!$A$8:$A$507=$B26)*(Leave!$C$8:$C$507&lt;=R$7)*(Leave!$D$8:$D$507&gt;=R$7)*ROW(Leave!$A$8:$A$507))))</f>
        <v/>
      </c>
      <c r="AI26">
        <f>IF($B26="",0,SUMPRODUCT(MAX((Leave!$A$8:$A$507=$B26)*(Leave!$C$8:$C$507&lt;=S$7)*(Leave!$D$8:$D$507&gt;=S$7)*ROW(Leave!$A$8:$A$507))))</f>
        <v/>
      </c>
    </row>
    <row r="27" ht="30" customHeight="1">
      <c r="A27" s="1" t="n"/>
      <c r="B27" s="59">
        <f>IF(Staff!$A$22="","",Staff!$A$22)</f>
        <v/>
      </c>
      <c r="C27" s="34">
        <f>IF(Staff!$A$22="","",Staff!$B$22&amp;"")</f>
        <v/>
      </c>
      <c r="D27" s="60">
        <f>IF(M27=0,"",IF(M27&gt;1,INDEX(Lang!$B$90:$B$92,M27-1),INDEX(Shifts!$C$8:$C$5007,U27)&amp;CHAR(10)&amp;HOUR(INDEX(Shifts!$H$8:$H$5007,U27))&amp;":"&amp;RIGHT("0"&amp;MINUTE(INDEX(Shifts!$H$8:$H$5007,U27)),2)&amp;"–"&amp;HOUR(INDEX(Shifts!$I$8:$I$5007,U27))&amp;":"&amp;RIGHT("0"&amp;MINUTE(INDEX(Shifts!$I$8:$I$5007,U27)),2)))</f>
        <v/>
      </c>
      <c r="E27" s="60">
        <f>IF(N27=0,"",IF(N27&gt;1,INDEX(Lang!$B$90:$B$92,N27-1),INDEX(Shifts!$C$8:$C$5007,V27)&amp;CHAR(10)&amp;HOUR(INDEX(Shifts!$H$8:$H$5007,V27))&amp;":"&amp;RIGHT("0"&amp;MINUTE(INDEX(Shifts!$H$8:$H$5007,V27)),2)&amp;"–"&amp;HOUR(INDEX(Shifts!$I$8:$I$5007,V27))&amp;":"&amp;RIGHT("0"&amp;MINUTE(INDEX(Shifts!$I$8:$I$5007,V27)),2)))</f>
        <v/>
      </c>
      <c r="F27" s="60">
        <f>IF(O27=0,"",IF(O27&gt;1,INDEX(Lang!$B$90:$B$92,O27-1),INDEX(Shifts!$C$8:$C$5007,W27)&amp;CHAR(10)&amp;HOUR(INDEX(Shifts!$H$8:$H$5007,W27))&amp;":"&amp;RIGHT("0"&amp;MINUTE(INDEX(Shifts!$H$8:$H$5007,W27)),2)&amp;"–"&amp;HOUR(INDEX(Shifts!$I$8:$I$5007,W27))&amp;":"&amp;RIGHT("0"&amp;MINUTE(INDEX(Shifts!$I$8:$I$5007,W27)),2)))</f>
        <v/>
      </c>
      <c r="G27" s="60">
        <f>IF(P27=0,"",IF(P27&gt;1,INDEX(Lang!$B$90:$B$92,P27-1),INDEX(Shifts!$C$8:$C$5007,X27)&amp;CHAR(10)&amp;HOUR(INDEX(Shifts!$H$8:$H$5007,X27))&amp;":"&amp;RIGHT("0"&amp;MINUTE(INDEX(Shifts!$H$8:$H$5007,X27)),2)&amp;"–"&amp;HOUR(INDEX(Shifts!$I$8:$I$5007,X27))&amp;":"&amp;RIGHT("0"&amp;MINUTE(INDEX(Shifts!$I$8:$I$5007,X27)),2)))</f>
        <v/>
      </c>
      <c r="H27" s="60">
        <f>IF(Q27=0,"",IF(Q27&gt;1,INDEX(Lang!$B$90:$B$92,Q27-1),INDEX(Shifts!$C$8:$C$5007,Y27)&amp;CHAR(10)&amp;HOUR(INDEX(Shifts!$H$8:$H$5007,Y27))&amp;":"&amp;RIGHT("0"&amp;MINUTE(INDEX(Shifts!$H$8:$H$5007,Y27)),2)&amp;"–"&amp;HOUR(INDEX(Shifts!$I$8:$I$5007,Y27))&amp;":"&amp;RIGHT("0"&amp;MINUTE(INDEX(Shifts!$I$8:$I$5007,Y27)),2)))</f>
        <v/>
      </c>
      <c r="I27" s="60">
        <f>IF(R27=0,"",IF(R27&gt;1,INDEX(Lang!$B$90:$B$92,R27-1),INDEX(Shifts!$C$8:$C$5007,Z27)&amp;CHAR(10)&amp;HOUR(INDEX(Shifts!$H$8:$H$5007,Z27))&amp;":"&amp;RIGHT("0"&amp;MINUTE(INDEX(Shifts!$H$8:$H$5007,Z27)),2)&amp;"–"&amp;HOUR(INDEX(Shifts!$I$8:$I$5007,Z27))&amp;":"&amp;RIGHT("0"&amp;MINUTE(INDEX(Shifts!$I$8:$I$5007,Z27)),2)))</f>
        <v/>
      </c>
      <c r="J27" s="60">
        <f>IF(S27=0,"",IF(S27&gt;1,INDEX(Lang!$B$90:$B$92,S27-1),INDEX(Shifts!$C$8:$C$5007,AA27)&amp;CHAR(10)&amp;HOUR(INDEX(Shifts!$H$8:$H$5007,AA27))&amp;":"&amp;RIGHT("0"&amp;MINUTE(INDEX(Shifts!$H$8:$H$5007,AA27)),2)&amp;"–"&amp;HOUR(INDEX(Shifts!$I$8:$I$5007,AA27))&amp;":"&amp;RIGHT("0"&amp;MINUTE(INDEX(Shifts!$I$8:$I$5007,AA27)),2)))</f>
        <v/>
      </c>
      <c r="K27" s="61">
        <f>IF($B27="","",SUMIFS(Shifts!$G$8:$G$5007,Shifts!$B$8:$B$5007,$B27,Shifts!$A$8:$A$5007,"&gt;="&amp;Calc!$B$10,Shifts!$A$8:$A$5007,"&lt;"&amp;Calc!$B$10+7))</f>
        <v/>
      </c>
      <c r="L27" s="1" t="n"/>
      <c r="M27">
        <f>IF($B27="",0,IF(AC27&gt;0,1+MAX(1,INDEX(Leave!$G:$G,AC27)),IF(U27&gt;0,1,0)))</f>
        <v/>
      </c>
      <c r="N27">
        <f>IF($B27="",0,IF(AD27&gt;0,1+MAX(1,INDEX(Leave!$G:$G,AD27)),IF(V27&gt;0,1,0)))</f>
        <v/>
      </c>
      <c r="O27">
        <f>IF($B27="",0,IF(AE27&gt;0,1+MAX(1,INDEX(Leave!$G:$G,AE27)),IF(W27&gt;0,1,0)))</f>
        <v/>
      </c>
      <c r="P27">
        <f>IF($B27="",0,IF(AF27&gt;0,1+MAX(1,INDEX(Leave!$G:$G,AF27)),IF(X27&gt;0,1,0)))</f>
        <v/>
      </c>
      <c r="Q27">
        <f>IF($B27="",0,IF(AG27&gt;0,1+MAX(1,INDEX(Leave!$G:$G,AG27)),IF(Y27&gt;0,1,0)))</f>
        <v/>
      </c>
      <c r="R27">
        <f>IF($B27="",0,IF(AH27&gt;0,1+MAX(1,INDEX(Leave!$G:$G,AH27)),IF(Z27&gt;0,1,0)))</f>
        <v/>
      </c>
      <c r="S27">
        <f>IF($B27="",0,IF(AI27&gt;0,1+MAX(1,INDEX(Leave!$G:$G,AI27)),IF(AA27&gt;0,1,0)))</f>
        <v/>
      </c>
      <c r="U27">
        <f>IF($B27="",0,IFERROR(MATCH($B27&amp;"|"&amp;M$7,Shifts!$K$8:$K$5007,0),0))</f>
        <v/>
      </c>
      <c r="V27">
        <f>IF($B27="",0,IFERROR(MATCH($B27&amp;"|"&amp;N$7,Shifts!$K$8:$K$5007,0),0))</f>
        <v/>
      </c>
      <c r="W27">
        <f>IF($B27="",0,IFERROR(MATCH($B27&amp;"|"&amp;O$7,Shifts!$K$8:$K$5007,0),0))</f>
        <v/>
      </c>
      <c r="X27">
        <f>IF($B27="",0,IFERROR(MATCH($B27&amp;"|"&amp;P$7,Shifts!$K$8:$K$5007,0),0))</f>
        <v/>
      </c>
      <c r="Y27">
        <f>IF($B27="",0,IFERROR(MATCH($B27&amp;"|"&amp;Q$7,Shifts!$K$8:$K$5007,0),0))</f>
        <v/>
      </c>
      <c r="Z27">
        <f>IF($B27="",0,IFERROR(MATCH($B27&amp;"|"&amp;R$7,Shifts!$K$8:$K$5007,0),0))</f>
        <v/>
      </c>
      <c r="AA27">
        <f>IF($B27="",0,IFERROR(MATCH($B27&amp;"|"&amp;S$7,Shifts!$K$8:$K$5007,0),0))</f>
        <v/>
      </c>
      <c r="AC27">
        <f>IF($B27="",0,SUMPRODUCT(MAX((Leave!$A$8:$A$507=$B27)*(Leave!$C$8:$C$507&lt;=M$7)*(Leave!$D$8:$D$507&gt;=M$7)*ROW(Leave!$A$8:$A$507))))</f>
        <v/>
      </c>
      <c r="AD27">
        <f>IF($B27="",0,SUMPRODUCT(MAX((Leave!$A$8:$A$507=$B27)*(Leave!$C$8:$C$507&lt;=N$7)*(Leave!$D$8:$D$507&gt;=N$7)*ROW(Leave!$A$8:$A$507))))</f>
        <v/>
      </c>
      <c r="AE27">
        <f>IF($B27="",0,SUMPRODUCT(MAX((Leave!$A$8:$A$507=$B27)*(Leave!$C$8:$C$507&lt;=O$7)*(Leave!$D$8:$D$507&gt;=O$7)*ROW(Leave!$A$8:$A$507))))</f>
        <v/>
      </c>
      <c r="AF27">
        <f>IF($B27="",0,SUMPRODUCT(MAX((Leave!$A$8:$A$507=$B27)*(Leave!$C$8:$C$507&lt;=P$7)*(Leave!$D$8:$D$507&gt;=P$7)*ROW(Leave!$A$8:$A$507))))</f>
        <v/>
      </c>
      <c r="AG27">
        <f>IF($B27="",0,SUMPRODUCT(MAX((Leave!$A$8:$A$507=$B27)*(Leave!$C$8:$C$507&lt;=Q$7)*(Leave!$D$8:$D$507&gt;=Q$7)*ROW(Leave!$A$8:$A$507))))</f>
        <v/>
      </c>
      <c r="AH27">
        <f>IF($B27="",0,SUMPRODUCT(MAX((Leave!$A$8:$A$507=$B27)*(Leave!$C$8:$C$507&lt;=R$7)*(Leave!$D$8:$D$507&gt;=R$7)*ROW(Leave!$A$8:$A$507))))</f>
        <v/>
      </c>
      <c r="AI27">
        <f>IF($B27="",0,SUMPRODUCT(MAX((Leave!$A$8:$A$507=$B27)*(Leave!$C$8:$C$507&lt;=S$7)*(Leave!$D$8:$D$507&gt;=S$7)*ROW(Leave!$A$8:$A$507))))</f>
        <v/>
      </c>
    </row>
    <row r="28" ht="30" customHeight="1">
      <c r="A28" s="1" t="n"/>
      <c r="B28" s="59">
        <f>IF(Staff!$A$23="","",Staff!$A$23)</f>
        <v/>
      </c>
      <c r="C28" s="34">
        <f>IF(Staff!$A$23="","",Staff!$B$23&amp;"")</f>
        <v/>
      </c>
      <c r="D28" s="60">
        <f>IF(M28=0,"",IF(M28&gt;1,INDEX(Lang!$B$90:$B$92,M28-1),INDEX(Shifts!$C$8:$C$5007,U28)&amp;CHAR(10)&amp;HOUR(INDEX(Shifts!$H$8:$H$5007,U28))&amp;":"&amp;RIGHT("0"&amp;MINUTE(INDEX(Shifts!$H$8:$H$5007,U28)),2)&amp;"–"&amp;HOUR(INDEX(Shifts!$I$8:$I$5007,U28))&amp;":"&amp;RIGHT("0"&amp;MINUTE(INDEX(Shifts!$I$8:$I$5007,U28)),2)))</f>
        <v/>
      </c>
      <c r="E28" s="60">
        <f>IF(N28=0,"",IF(N28&gt;1,INDEX(Lang!$B$90:$B$92,N28-1),INDEX(Shifts!$C$8:$C$5007,V28)&amp;CHAR(10)&amp;HOUR(INDEX(Shifts!$H$8:$H$5007,V28))&amp;":"&amp;RIGHT("0"&amp;MINUTE(INDEX(Shifts!$H$8:$H$5007,V28)),2)&amp;"–"&amp;HOUR(INDEX(Shifts!$I$8:$I$5007,V28))&amp;":"&amp;RIGHT("0"&amp;MINUTE(INDEX(Shifts!$I$8:$I$5007,V28)),2)))</f>
        <v/>
      </c>
      <c r="F28" s="60">
        <f>IF(O28=0,"",IF(O28&gt;1,INDEX(Lang!$B$90:$B$92,O28-1),INDEX(Shifts!$C$8:$C$5007,W28)&amp;CHAR(10)&amp;HOUR(INDEX(Shifts!$H$8:$H$5007,W28))&amp;":"&amp;RIGHT("0"&amp;MINUTE(INDEX(Shifts!$H$8:$H$5007,W28)),2)&amp;"–"&amp;HOUR(INDEX(Shifts!$I$8:$I$5007,W28))&amp;":"&amp;RIGHT("0"&amp;MINUTE(INDEX(Shifts!$I$8:$I$5007,W28)),2)))</f>
        <v/>
      </c>
      <c r="G28" s="60">
        <f>IF(P28=0,"",IF(P28&gt;1,INDEX(Lang!$B$90:$B$92,P28-1),INDEX(Shifts!$C$8:$C$5007,X28)&amp;CHAR(10)&amp;HOUR(INDEX(Shifts!$H$8:$H$5007,X28))&amp;":"&amp;RIGHT("0"&amp;MINUTE(INDEX(Shifts!$H$8:$H$5007,X28)),2)&amp;"–"&amp;HOUR(INDEX(Shifts!$I$8:$I$5007,X28))&amp;":"&amp;RIGHT("0"&amp;MINUTE(INDEX(Shifts!$I$8:$I$5007,X28)),2)))</f>
        <v/>
      </c>
      <c r="H28" s="60">
        <f>IF(Q28=0,"",IF(Q28&gt;1,INDEX(Lang!$B$90:$B$92,Q28-1),INDEX(Shifts!$C$8:$C$5007,Y28)&amp;CHAR(10)&amp;HOUR(INDEX(Shifts!$H$8:$H$5007,Y28))&amp;":"&amp;RIGHT("0"&amp;MINUTE(INDEX(Shifts!$H$8:$H$5007,Y28)),2)&amp;"–"&amp;HOUR(INDEX(Shifts!$I$8:$I$5007,Y28))&amp;":"&amp;RIGHT("0"&amp;MINUTE(INDEX(Shifts!$I$8:$I$5007,Y28)),2)))</f>
        <v/>
      </c>
      <c r="I28" s="60">
        <f>IF(R28=0,"",IF(R28&gt;1,INDEX(Lang!$B$90:$B$92,R28-1),INDEX(Shifts!$C$8:$C$5007,Z28)&amp;CHAR(10)&amp;HOUR(INDEX(Shifts!$H$8:$H$5007,Z28))&amp;":"&amp;RIGHT("0"&amp;MINUTE(INDEX(Shifts!$H$8:$H$5007,Z28)),2)&amp;"–"&amp;HOUR(INDEX(Shifts!$I$8:$I$5007,Z28))&amp;":"&amp;RIGHT("0"&amp;MINUTE(INDEX(Shifts!$I$8:$I$5007,Z28)),2)))</f>
        <v/>
      </c>
      <c r="J28" s="60">
        <f>IF(S28=0,"",IF(S28&gt;1,INDEX(Lang!$B$90:$B$92,S28-1),INDEX(Shifts!$C$8:$C$5007,AA28)&amp;CHAR(10)&amp;HOUR(INDEX(Shifts!$H$8:$H$5007,AA28))&amp;":"&amp;RIGHT("0"&amp;MINUTE(INDEX(Shifts!$H$8:$H$5007,AA28)),2)&amp;"–"&amp;HOUR(INDEX(Shifts!$I$8:$I$5007,AA28))&amp;":"&amp;RIGHT("0"&amp;MINUTE(INDEX(Shifts!$I$8:$I$5007,AA28)),2)))</f>
        <v/>
      </c>
      <c r="K28" s="61">
        <f>IF($B28="","",SUMIFS(Shifts!$G$8:$G$5007,Shifts!$B$8:$B$5007,$B28,Shifts!$A$8:$A$5007,"&gt;="&amp;Calc!$B$10,Shifts!$A$8:$A$5007,"&lt;"&amp;Calc!$B$10+7))</f>
        <v/>
      </c>
      <c r="L28" s="1" t="n"/>
      <c r="M28">
        <f>IF($B28="",0,IF(AC28&gt;0,1+MAX(1,INDEX(Leave!$G:$G,AC28)),IF(U28&gt;0,1,0)))</f>
        <v/>
      </c>
      <c r="N28">
        <f>IF($B28="",0,IF(AD28&gt;0,1+MAX(1,INDEX(Leave!$G:$G,AD28)),IF(V28&gt;0,1,0)))</f>
        <v/>
      </c>
      <c r="O28">
        <f>IF($B28="",0,IF(AE28&gt;0,1+MAX(1,INDEX(Leave!$G:$G,AE28)),IF(W28&gt;0,1,0)))</f>
        <v/>
      </c>
      <c r="P28">
        <f>IF($B28="",0,IF(AF28&gt;0,1+MAX(1,INDEX(Leave!$G:$G,AF28)),IF(X28&gt;0,1,0)))</f>
        <v/>
      </c>
      <c r="Q28">
        <f>IF($B28="",0,IF(AG28&gt;0,1+MAX(1,INDEX(Leave!$G:$G,AG28)),IF(Y28&gt;0,1,0)))</f>
        <v/>
      </c>
      <c r="R28">
        <f>IF($B28="",0,IF(AH28&gt;0,1+MAX(1,INDEX(Leave!$G:$G,AH28)),IF(Z28&gt;0,1,0)))</f>
        <v/>
      </c>
      <c r="S28">
        <f>IF($B28="",0,IF(AI28&gt;0,1+MAX(1,INDEX(Leave!$G:$G,AI28)),IF(AA28&gt;0,1,0)))</f>
        <v/>
      </c>
      <c r="U28">
        <f>IF($B28="",0,IFERROR(MATCH($B28&amp;"|"&amp;M$7,Shifts!$K$8:$K$5007,0),0))</f>
        <v/>
      </c>
      <c r="V28">
        <f>IF($B28="",0,IFERROR(MATCH($B28&amp;"|"&amp;N$7,Shifts!$K$8:$K$5007,0),0))</f>
        <v/>
      </c>
      <c r="W28">
        <f>IF($B28="",0,IFERROR(MATCH($B28&amp;"|"&amp;O$7,Shifts!$K$8:$K$5007,0),0))</f>
        <v/>
      </c>
      <c r="X28">
        <f>IF($B28="",0,IFERROR(MATCH($B28&amp;"|"&amp;P$7,Shifts!$K$8:$K$5007,0),0))</f>
        <v/>
      </c>
      <c r="Y28">
        <f>IF($B28="",0,IFERROR(MATCH($B28&amp;"|"&amp;Q$7,Shifts!$K$8:$K$5007,0),0))</f>
        <v/>
      </c>
      <c r="Z28">
        <f>IF($B28="",0,IFERROR(MATCH($B28&amp;"|"&amp;R$7,Shifts!$K$8:$K$5007,0),0))</f>
        <v/>
      </c>
      <c r="AA28">
        <f>IF($B28="",0,IFERROR(MATCH($B28&amp;"|"&amp;S$7,Shifts!$K$8:$K$5007,0),0))</f>
        <v/>
      </c>
      <c r="AC28">
        <f>IF($B28="",0,SUMPRODUCT(MAX((Leave!$A$8:$A$507=$B28)*(Leave!$C$8:$C$507&lt;=M$7)*(Leave!$D$8:$D$507&gt;=M$7)*ROW(Leave!$A$8:$A$507))))</f>
        <v/>
      </c>
      <c r="AD28">
        <f>IF($B28="",0,SUMPRODUCT(MAX((Leave!$A$8:$A$507=$B28)*(Leave!$C$8:$C$507&lt;=N$7)*(Leave!$D$8:$D$507&gt;=N$7)*ROW(Leave!$A$8:$A$507))))</f>
        <v/>
      </c>
      <c r="AE28">
        <f>IF($B28="",0,SUMPRODUCT(MAX((Leave!$A$8:$A$507=$B28)*(Leave!$C$8:$C$507&lt;=O$7)*(Leave!$D$8:$D$507&gt;=O$7)*ROW(Leave!$A$8:$A$507))))</f>
        <v/>
      </c>
      <c r="AF28">
        <f>IF($B28="",0,SUMPRODUCT(MAX((Leave!$A$8:$A$507=$B28)*(Leave!$C$8:$C$507&lt;=P$7)*(Leave!$D$8:$D$507&gt;=P$7)*ROW(Leave!$A$8:$A$507))))</f>
        <v/>
      </c>
      <c r="AG28">
        <f>IF($B28="",0,SUMPRODUCT(MAX((Leave!$A$8:$A$507=$B28)*(Leave!$C$8:$C$507&lt;=Q$7)*(Leave!$D$8:$D$507&gt;=Q$7)*ROW(Leave!$A$8:$A$507))))</f>
        <v/>
      </c>
      <c r="AH28">
        <f>IF($B28="",0,SUMPRODUCT(MAX((Leave!$A$8:$A$507=$B28)*(Leave!$C$8:$C$507&lt;=R$7)*(Leave!$D$8:$D$507&gt;=R$7)*ROW(Leave!$A$8:$A$507))))</f>
        <v/>
      </c>
      <c r="AI28">
        <f>IF($B28="",0,SUMPRODUCT(MAX((Leave!$A$8:$A$507=$B28)*(Leave!$C$8:$C$507&lt;=S$7)*(Leave!$D$8:$D$507&gt;=S$7)*ROW(Leave!$A$8:$A$507))))</f>
        <v/>
      </c>
    </row>
    <row r="29" ht="30" customHeight="1">
      <c r="A29" s="1" t="n"/>
      <c r="B29" s="59">
        <f>IF(Staff!$A$24="","",Staff!$A$24)</f>
        <v/>
      </c>
      <c r="C29" s="34">
        <f>IF(Staff!$A$24="","",Staff!$B$24&amp;"")</f>
        <v/>
      </c>
      <c r="D29" s="60">
        <f>IF(M29=0,"",IF(M29&gt;1,INDEX(Lang!$B$90:$B$92,M29-1),INDEX(Shifts!$C$8:$C$5007,U29)&amp;CHAR(10)&amp;HOUR(INDEX(Shifts!$H$8:$H$5007,U29))&amp;":"&amp;RIGHT("0"&amp;MINUTE(INDEX(Shifts!$H$8:$H$5007,U29)),2)&amp;"–"&amp;HOUR(INDEX(Shifts!$I$8:$I$5007,U29))&amp;":"&amp;RIGHT("0"&amp;MINUTE(INDEX(Shifts!$I$8:$I$5007,U29)),2)))</f>
        <v/>
      </c>
      <c r="E29" s="60">
        <f>IF(N29=0,"",IF(N29&gt;1,INDEX(Lang!$B$90:$B$92,N29-1),INDEX(Shifts!$C$8:$C$5007,V29)&amp;CHAR(10)&amp;HOUR(INDEX(Shifts!$H$8:$H$5007,V29))&amp;":"&amp;RIGHT("0"&amp;MINUTE(INDEX(Shifts!$H$8:$H$5007,V29)),2)&amp;"–"&amp;HOUR(INDEX(Shifts!$I$8:$I$5007,V29))&amp;":"&amp;RIGHT("0"&amp;MINUTE(INDEX(Shifts!$I$8:$I$5007,V29)),2)))</f>
        <v/>
      </c>
      <c r="F29" s="60">
        <f>IF(O29=0,"",IF(O29&gt;1,INDEX(Lang!$B$90:$B$92,O29-1),INDEX(Shifts!$C$8:$C$5007,W29)&amp;CHAR(10)&amp;HOUR(INDEX(Shifts!$H$8:$H$5007,W29))&amp;":"&amp;RIGHT("0"&amp;MINUTE(INDEX(Shifts!$H$8:$H$5007,W29)),2)&amp;"–"&amp;HOUR(INDEX(Shifts!$I$8:$I$5007,W29))&amp;":"&amp;RIGHT("0"&amp;MINUTE(INDEX(Shifts!$I$8:$I$5007,W29)),2)))</f>
        <v/>
      </c>
      <c r="G29" s="60">
        <f>IF(P29=0,"",IF(P29&gt;1,INDEX(Lang!$B$90:$B$92,P29-1),INDEX(Shifts!$C$8:$C$5007,X29)&amp;CHAR(10)&amp;HOUR(INDEX(Shifts!$H$8:$H$5007,X29))&amp;":"&amp;RIGHT("0"&amp;MINUTE(INDEX(Shifts!$H$8:$H$5007,X29)),2)&amp;"–"&amp;HOUR(INDEX(Shifts!$I$8:$I$5007,X29))&amp;":"&amp;RIGHT("0"&amp;MINUTE(INDEX(Shifts!$I$8:$I$5007,X29)),2)))</f>
        <v/>
      </c>
      <c r="H29" s="60">
        <f>IF(Q29=0,"",IF(Q29&gt;1,INDEX(Lang!$B$90:$B$92,Q29-1),INDEX(Shifts!$C$8:$C$5007,Y29)&amp;CHAR(10)&amp;HOUR(INDEX(Shifts!$H$8:$H$5007,Y29))&amp;":"&amp;RIGHT("0"&amp;MINUTE(INDEX(Shifts!$H$8:$H$5007,Y29)),2)&amp;"–"&amp;HOUR(INDEX(Shifts!$I$8:$I$5007,Y29))&amp;":"&amp;RIGHT("0"&amp;MINUTE(INDEX(Shifts!$I$8:$I$5007,Y29)),2)))</f>
        <v/>
      </c>
      <c r="I29" s="60">
        <f>IF(R29=0,"",IF(R29&gt;1,INDEX(Lang!$B$90:$B$92,R29-1),INDEX(Shifts!$C$8:$C$5007,Z29)&amp;CHAR(10)&amp;HOUR(INDEX(Shifts!$H$8:$H$5007,Z29))&amp;":"&amp;RIGHT("0"&amp;MINUTE(INDEX(Shifts!$H$8:$H$5007,Z29)),2)&amp;"–"&amp;HOUR(INDEX(Shifts!$I$8:$I$5007,Z29))&amp;":"&amp;RIGHT("0"&amp;MINUTE(INDEX(Shifts!$I$8:$I$5007,Z29)),2)))</f>
        <v/>
      </c>
      <c r="J29" s="60">
        <f>IF(S29=0,"",IF(S29&gt;1,INDEX(Lang!$B$90:$B$92,S29-1),INDEX(Shifts!$C$8:$C$5007,AA29)&amp;CHAR(10)&amp;HOUR(INDEX(Shifts!$H$8:$H$5007,AA29))&amp;":"&amp;RIGHT("0"&amp;MINUTE(INDEX(Shifts!$H$8:$H$5007,AA29)),2)&amp;"–"&amp;HOUR(INDEX(Shifts!$I$8:$I$5007,AA29))&amp;":"&amp;RIGHT("0"&amp;MINUTE(INDEX(Shifts!$I$8:$I$5007,AA29)),2)))</f>
        <v/>
      </c>
      <c r="K29" s="61">
        <f>IF($B29="","",SUMIFS(Shifts!$G$8:$G$5007,Shifts!$B$8:$B$5007,$B29,Shifts!$A$8:$A$5007,"&gt;="&amp;Calc!$B$10,Shifts!$A$8:$A$5007,"&lt;"&amp;Calc!$B$10+7))</f>
        <v/>
      </c>
      <c r="L29" s="1" t="n"/>
      <c r="M29">
        <f>IF($B29="",0,IF(AC29&gt;0,1+MAX(1,INDEX(Leave!$G:$G,AC29)),IF(U29&gt;0,1,0)))</f>
        <v/>
      </c>
      <c r="N29">
        <f>IF($B29="",0,IF(AD29&gt;0,1+MAX(1,INDEX(Leave!$G:$G,AD29)),IF(V29&gt;0,1,0)))</f>
        <v/>
      </c>
      <c r="O29">
        <f>IF($B29="",0,IF(AE29&gt;0,1+MAX(1,INDEX(Leave!$G:$G,AE29)),IF(W29&gt;0,1,0)))</f>
        <v/>
      </c>
      <c r="P29">
        <f>IF($B29="",0,IF(AF29&gt;0,1+MAX(1,INDEX(Leave!$G:$G,AF29)),IF(X29&gt;0,1,0)))</f>
        <v/>
      </c>
      <c r="Q29">
        <f>IF($B29="",0,IF(AG29&gt;0,1+MAX(1,INDEX(Leave!$G:$G,AG29)),IF(Y29&gt;0,1,0)))</f>
        <v/>
      </c>
      <c r="R29">
        <f>IF($B29="",0,IF(AH29&gt;0,1+MAX(1,INDEX(Leave!$G:$G,AH29)),IF(Z29&gt;0,1,0)))</f>
        <v/>
      </c>
      <c r="S29">
        <f>IF($B29="",0,IF(AI29&gt;0,1+MAX(1,INDEX(Leave!$G:$G,AI29)),IF(AA29&gt;0,1,0)))</f>
        <v/>
      </c>
      <c r="U29">
        <f>IF($B29="",0,IFERROR(MATCH($B29&amp;"|"&amp;M$7,Shifts!$K$8:$K$5007,0),0))</f>
        <v/>
      </c>
      <c r="V29">
        <f>IF($B29="",0,IFERROR(MATCH($B29&amp;"|"&amp;N$7,Shifts!$K$8:$K$5007,0),0))</f>
        <v/>
      </c>
      <c r="W29">
        <f>IF($B29="",0,IFERROR(MATCH($B29&amp;"|"&amp;O$7,Shifts!$K$8:$K$5007,0),0))</f>
        <v/>
      </c>
      <c r="X29">
        <f>IF($B29="",0,IFERROR(MATCH($B29&amp;"|"&amp;P$7,Shifts!$K$8:$K$5007,0),0))</f>
        <v/>
      </c>
      <c r="Y29">
        <f>IF($B29="",0,IFERROR(MATCH($B29&amp;"|"&amp;Q$7,Shifts!$K$8:$K$5007,0),0))</f>
        <v/>
      </c>
      <c r="Z29">
        <f>IF($B29="",0,IFERROR(MATCH($B29&amp;"|"&amp;R$7,Shifts!$K$8:$K$5007,0),0))</f>
        <v/>
      </c>
      <c r="AA29">
        <f>IF($B29="",0,IFERROR(MATCH($B29&amp;"|"&amp;S$7,Shifts!$K$8:$K$5007,0),0))</f>
        <v/>
      </c>
      <c r="AC29">
        <f>IF($B29="",0,SUMPRODUCT(MAX((Leave!$A$8:$A$507=$B29)*(Leave!$C$8:$C$507&lt;=M$7)*(Leave!$D$8:$D$507&gt;=M$7)*ROW(Leave!$A$8:$A$507))))</f>
        <v/>
      </c>
      <c r="AD29">
        <f>IF($B29="",0,SUMPRODUCT(MAX((Leave!$A$8:$A$507=$B29)*(Leave!$C$8:$C$507&lt;=N$7)*(Leave!$D$8:$D$507&gt;=N$7)*ROW(Leave!$A$8:$A$507))))</f>
        <v/>
      </c>
      <c r="AE29">
        <f>IF($B29="",0,SUMPRODUCT(MAX((Leave!$A$8:$A$507=$B29)*(Leave!$C$8:$C$507&lt;=O$7)*(Leave!$D$8:$D$507&gt;=O$7)*ROW(Leave!$A$8:$A$507))))</f>
        <v/>
      </c>
      <c r="AF29">
        <f>IF($B29="",0,SUMPRODUCT(MAX((Leave!$A$8:$A$507=$B29)*(Leave!$C$8:$C$507&lt;=P$7)*(Leave!$D$8:$D$507&gt;=P$7)*ROW(Leave!$A$8:$A$507))))</f>
        <v/>
      </c>
      <c r="AG29">
        <f>IF($B29="",0,SUMPRODUCT(MAX((Leave!$A$8:$A$507=$B29)*(Leave!$C$8:$C$507&lt;=Q$7)*(Leave!$D$8:$D$507&gt;=Q$7)*ROW(Leave!$A$8:$A$507))))</f>
        <v/>
      </c>
      <c r="AH29">
        <f>IF($B29="",0,SUMPRODUCT(MAX((Leave!$A$8:$A$507=$B29)*(Leave!$C$8:$C$507&lt;=R$7)*(Leave!$D$8:$D$507&gt;=R$7)*ROW(Leave!$A$8:$A$507))))</f>
        <v/>
      </c>
      <c r="AI29">
        <f>IF($B29="",0,SUMPRODUCT(MAX((Leave!$A$8:$A$507=$B29)*(Leave!$C$8:$C$507&lt;=S$7)*(Leave!$D$8:$D$507&gt;=S$7)*ROW(Leave!$A$8:$A$507))))</f>
        <v/>
      </c>
    </row>
    <row r="30" ht="30" customHeight="1">
      <c r="A30" s="1" t="n"/>
      <c r="B30" s="59">
        <f>IF(Staff!$A$25="","",Staff!$A$25)</f>
        <v/>
      </c>
      <c r="C30" s="34">
        <f>IF(Staff!$A$25="","",Staff!$B$25&amp;"")</f>
        <v/>
      </c>
      <c r="D30" s="60">
        <f>IF(M30=0,"",IF(M30&gt;1,INDEX(Lang!$B$90:$B$92,M30-1),INDEX(Shifts!$C$8:$C$5007,U30)&amp;CHAR(10)&amp;HOUR(INDEX(Shifts!$H$8:$H$5007,U30))&amp;":"&amp;RIGHT("0"&amp;MINUTE(INDEX(Shifts!$H$8:$H$5007,U30)),2)&amp;"–"&amp;HOUR(INDEX(Shifts!$I$8:$I$5007,U30))&amp;":"&amp;RIGHT("0"&amp;MINUTE(INDEX(Shifts!$I$8:$I$5007,U30)),2)))</f>
        <v/>
      </c>
      <c r="E30" s="60">
        <f>IF(N30=0,"",IF(N30&gt;1,INDEX(Lang!$B$90:$B$92,N30-1),INDEX(Shifts!$C$8:$C$5007,V30)&amp;CHAR(10)&amp;HOUR(INDEX(Shifts!$H$8:$H$5007,V30))&amp;":"&amp;RIGHT("0"&amp;MINUTE(INDEX(Shifts!$H$8:$H$5007,V30)),2)&amp;"–"&amp;HOUR(INDEX(Shifts!$I$8:$I$5007,V30))&amp;":"&amp;RIGHT("0"&amp;MINUTE(INDEX(Shifts!$I$8:$I$5007,V30)),2)))</f>
        <v/>
      </c>
      <c r="F30" s="60">
        <f>IF(O30=0,"",IF(O30&gt;1,INDEX(Lang!$B$90:$B$92,O30-1),INDEX(Shifts!$C$8:$C$5007,W30)&amp;CHAR(10)&amp;HOUR(INDEX(Shifts!$H$8:$H$5007,W30))&amp;":"&amp;RIGHT("0"&amp;MINUTE(INDEX(Shifts!$H$8:$H$5007,W30)),2)&amp;"–"&amp;HOUR(INDEX(Shifts!$I$8:$I$5007,W30))&amp;":"&amp;RIGHT("0"&amp;MINUTE(INDEX(Shifts!$I$8:$I$5007,W30)),2)))</f>
        <v/>
      </c>
      <c r="G30" s="60">
        <f>IF(P30=0,"",IF(P30&gt;1,INDEX(Lang!$B$90:$B$92,P30-1),INDEX(Shifts!$C$8:$C$5007,X30)&amp;CHAR(10)&amp;HOUR(INDEX(Shifts!$H$8:$H$5007,X30))&amp;":"&amp;RIGHT("0"&amp;MINUTE(INDEX(Shifts!$H$8:$H$5007,X30)),2)&amp;"–"&amp;HOUR(INDEX(Shifts!$I$8:$I$5007,X30))&amp;":"&amp;RIGHT("0"&amp;MINUTE(INDEX(Shifts!$I$8:$I$5007,X30)),2)))</f>
        <v/>
      </c>
      <c r="H30" s="60">
        <f>IF(Q30=0,"",IF(Q30&gt;1,INDEX(Lang!$B$90:$B$92,Q30-1),INDEX(Shifts!$C$8:$C$5007,Y30)&amp;CHAR(10)&amp;HOUR(INDEX(Shifts!$H$8:$H$5007,Y30))&amp;":"&amp;RIGHT("0"&amp;MINUTE(INDEX(Shifts!$H$8:$H$5007,Y30)),2)&amp;"–"&amp;HOUR(INDEX(Shifts!$I$8:$I$5007,Y30))&amp;":"&amp;RIGHT("0"&amp;MINUTE(INDEX(Shifts!$I$8:$I$5007,Y30)),2)))</f>
        <v/>
      </c>
      <c r="I30" s="60">
        <f>IF(R30=0,"",IF(R30&gt;1,INDEX(Lang!$B$90:$B$92,R30-1),INDEX(Shifts!$C$8:$C$5007,Z30)&amp;CHAR(10)&amp;HOUR(INDEX(Shifts!$H$8:$H$5007,Z30))&amp;":"&amp;RIGHT("0"&amp;MINUTE(INDEX(Shifts!$H$8:$H$5007,Z30)),2)&amp;"–"&amp;HOUR(INDEX(Shifts!$I$8:$I$5007,Z30))&amp;":"&amp;RIGHT("0"&amp;MINUTE(INDEX(Shifts!$I$8:$I$5007,Z30)),2)))</f>
        <v/>
      </c>
      <c r="J30" s="60">
        <f>IF(S30=0,"",IF(S30&gt;1,INDEX(Lang!$B$90:$B$92,S30-1),INDEX(Shifts!$C$8:$C$5007,AA30)&amp;CHAR(10)&amp;HOUR(INDEX(Shifts!$H$8:$H$5007,AA30))&amp;":"&amp;RIGHT("0"&amp;MINUTE(INDEX(Shifts!$H$8:$H$5007,AA30)),2)&amp;"–"&amp;HOUR(INDEX(Shifts!$I$8:$I$5007,AA30))&amp;":"&amp;RIGHT("0"&amp;MINUTE(INDEX(Shifts!$I$8:$I$5007,AA30)),2)))</f>
        <v/>
      </c>
      <c r="K30" s="61">
        <f>IF($B30="","",SUMIFS(Shifts!$G$8:$G$5007,Shifts!$B$8:$B$5007,$B30,Shifts!$A$8:$A$5007,"&gt;="&amp;Calc!$B$10,Shifts!$A$8:$A$5007,"&lt;"&amp;Calc!$B$10+7))</f>
        <v/>
      </c>
      <c r="L30" s="1" t="n"/>
      <c r="M30">
        <f>IF($B30="",0,IF(AC30&gt;0,1+MAX(1,INDEX(Leave!$G:$G,AC30)),IF(U30&gt;0,1,0)))</f>
        <v/>
      </c>
      <c r="N30">
        <f>IF($B30="",0,IF(AD30&gt;0,1+MAX(1,INDEX(Leave!$G:$G,AD30)),IF(V30&gt;0,1,0)))</f>
        <v/>
      </c>
      <c r="O30">
        <f>IF($B30="",0,IF(AE30&gt;0,1+MAX(1,INDEX(Leave!$G:$G,AE30)),IF(W30&gt;0,1,0)))</f>
        <v/>
      </c>
      <c r="P30">
        <f>IF($B30="",0,IF(AF30&gt;0,1+MAX(1,INDEX(Leave!$G:$G,AF30)),IF(X30&gt;0,1,0)))</f>
        <v/>
      </c>
      <c r="Q30">
        <f>IF($B30="",0,IF(AG30&gt;0,1+MAX(1,INDEX(Leave!$G:$G,AG30)),IF(Y30&gt;0,1,0)))</f>
        <v/>
      </c>
      <c r="R30">
        <f>IF($B30="",0,IF(AH30&gt;0,1+MAX(1,INDEX(Leave!$G:$G,AH30)),IF(Z30&gt;0,1,0)))</f>
        <v/>
      </c>
      <c r="S30">
        <f>IF($B30="",0,IF(AI30&gt;0,1+MAX(1,INDEX(Leave!$G:$G,AI30)),IF(AA30&gt;0,1,0)))</f>
        <v/>
      </c>
      <c r="U30">
        <f>IF($B30="",0,IFERROR(MATCH($B30&amp;"|"&amp;M$7,Shifts!$K$8:$K$5007,0),0))</f>
        <v/>
      </c>
      <c r="V30">
        <f>IF($B30="",0,IFERROR(MATCH($B30&amp;"|"&amp;N$7,Shifts!$K$8:$K$5007,0),0))</f>
        <v/>
      </c>
      <c r="W30">
        <f>IF($B30="",0,IFERROR(MATCH($B30&amp;"|"&amp;O$7,Shifts!$K$8:$K$5007,0),0))</f>
        <v/>
      </c>
      <c r="X30">
        <f>IF($B30="",0,IFERROR(MATCH($B30&amp;"|"&amp;P$7,Shifts!$K$8:$K$5007,0),0))</f>
        <v/>
      </c>
      <c r="Y30">
        <f>IF($B30="",0,IFERROR(MATCH($B30&amp;"|"&amp;Q$7,Shifts!$K$8:$K$5007,0),0))</f>
        <v/>
      </c>
      <c r="Z30">
        <f>IF($B30="",0,IFERROR(MATCH($B30&amp;"|"&amp;R$7,Shifts!$K$8:$K$5007,0),0))</f>
        <v/>
      </c>
      <c r="AA30">
        <f>IF($B30="",0,IFERROR(MATCH($B30&amp;"|"&amp;S$7,Shifts!$K$8:$K$5007,0),0))</f>
        <v/>
      </c>
      <c r="AC30">
        <f>IF($B30="",0,SUMPRODUCT(MAX((Leave!$A$8:$A$507=$B30)*(Leave!$C$8:$C$507&lt;=M$7)*(Leave!$D$8:$D$507&gt;=M$7)*ROW(Leave!$A$8:$A$507))))</f>
        <v/>
      </c>
      <c r="AD30">
        <f>IF($B30="",0,SUMPRODUCT(MAX((Leave!$A$8:$A$507=$B30)*(Leave!$C$8:$C$507&lt;=N$7)*(Leave!$D$8:$D$507&gt;=N$7)*ROW(Leave!$A$8:$A$507))))</f>
        <v/>
      </c>
      <c r="AE30">
        <f>IF($B30="",0,SUMPRODUCT(MAX((Leave!$A$8:$A$507=$B30)*(Leave!$C$8:$C$507&lt;=O$7)*(Leave!$D$8:$D$507&gt;=O$7)*ROW(Leave!$A$8:$A$507))))</f>
        <v/>
      </c>
      <c r="AF30">
        <f>IF($B30="",0,SUMPRODUCT(MAX((Leave!$A$8:$A$507=$B30)*(Leave!$C$8:$C$507&lt;=P$7)*(Leave!$D$8:$D$507&gt;=P$7)*ROW(Leave!$A$8:$A$507))))</f>
        <v/>
      </c>
      <c r="AG30">
        <f>IF($B30="",0,SUMPRODUCT(MAX((Leave!$A$8:$A$507=$B30)*(Leave!$C$8:$C$507&lt;=Q$7)*(Leave!$D$8:$D$507&gt;=Q$7)*ROW(Leave!$A$8:$A$507))))</f>
        <v/>
      </c>
      <c r="AH30">
        <f>IF($B30="",0,SUMPRODUCT(MAX((Leave!$A$8:$A$507=$B30)*(Leave!$C$8:$C$507&lt;=R$7)*(Leave!$D$8:$D$507&gt;=R$7)*ROW(Leave!$A$8:$A$507))))</f>
        <v/>
      </c>
      <c r="AI30">
        <f>IF($B30="",0,SUMPRODUCT(MAX((Leave!$A$8:$A$507=$B30)*(Leave!$C$8:$C$507&lt;=S$7)*(Leave!$D$8:$D$507&gt;=S$7)*ROW(Leave!$A$8:$A$507))))</f>
        <v/>
      </c>
    </row>
    <row r="31" ht="30" customHeight="1">
      <c r="A31" s="1" t="n"/>
      <c r="B31" s="59">
        <f>IF(Staff!$A$26="","",Staff!$A$26)</f>
        <v/>
      </c>
      <c r="C31" s="34">
        <f>IF(Staff!$A$26="","",Staff!$B$26&amp;"")</f>
        <v/>
      </c>
      <c r="D31" s="60">
        <f>IF(M31=0,"",IF(M31&gt;1,INDEX(Lang!$B$90:$B$92,M31-1),INDEX(Shifts!$C$8:$C$5007,U31)&amp;CHAR(10)&amp;HOUR(INDEX(Shifts!$H$8:$H$5007,U31))&amp;":"&amp;RIGHT("0"&amp;MINUTE(INDEX(Shifts!$H$8:$H$5007,U31)),2)&amp;"–"&amp;HOUR(INDEX(Shifts!$I$8:$I$5007,U31))&amp;":"&amp;RIGHT("0"&amp;MINUTE(INDEX(Shifts!$I$8:$I$5007,U31)),2)))</f>
        <v/>
      </c>
      <c r="E31" s="60">
        <f>IF(N31=0,"",IF(N31&gt;1,INDEX(Lang!$B$90:$B$92,N31-1),INDEX(Shifts!$C$8:$C$5007,V31)&amp;CHAR(10)&amp;HOUR(INDEX(Shifts!$H$8:$H$5007,V31))&amp;":"&amp;RIGHT("0"&amp;MINUTE(INDEX(Shifts!$H$8:$H$5007,V31)),2)&amp;"–"&amp;HOUR(INDEX(Shifts!$I$8:$I$5007,V31))&amp;":"&amp;RIGHT("0"&amp;MINUTE(INDEX(Shifts!$I$8:$I$5007,V31)),2)))</f>
        <v/>
      </c>
      <c r="F31" s="60">
        <f>IF(O31=0,"",IF(O31&gt;1,INDEX(Lang!$B$90:$B$92,O31-1),INDEX(Shifts!$C$8:$C$5007,W31)&amp;CHAR(10)&amp;HOUR(INDEX(Shifts!$H$8:$H$5007,W31))&amp;":"&amp;RIGHT("0"&amp;MINUTE(INDEX(Shifts!$H$8:$H$5007,W31)),2)&amp;"–"&amp;HOUR(INDEX(Shifts!$I$8:$I$5007,W31))&amp;":"&amp;RIGHT("0"&amp;MINUTE(INDEX(Shifts!$I$8:$I$5007,W31)),2)))</f>
        <v/>
      </c>
      <c r="G31" s="60">
        <f>IF(P31=0,"",IF(P31&gt;1,INDEX(Lang!$B$90:$B$92,P31-1),INDEX(Shifts!$C$8:$C$5007,X31)&amp;CHAR(10)&amp;HOUR(INDEX(Shifts!$H$8:$H$5007,X31))&amp;":"&amp;RIGHT("0"&amp;MINUTE(INDEX(Shifts!$H$8:$H$5007,X31)),2)&amp;"–"&amp;HOUR(INDEX(Shifts!$I$8:$I$5007,X31))&amp;":"&amp;RIGHT("0"&amp;MINUTE(INDEX(Shifts!$I$8:$I$5007,X31)),2)))</f>
        <v/>
      </c>
      <c r="H31" s="60">
        <f>IF(Q31=0,"",IF(Q31&gt;1,INDEX(Lang!$B$90:$B$92,Q31-1),INDEX(Shifts!$C$8:$C$5007,Y31)&amp;CHAR(10)&amp;HOUR(INDEX(Shifts!$H$8:$H$5007,Y31))&amp;":"&amp;RIGHT("0"&amp;MINUTE(INDEX(Shifts!$H$8:$H$5007,Y31)),2)&amp;"–"&amp;HOUR(INDEX(Shifts!$I$8:$I$5007,Y31))&amp;":"&amp;RIGHT("0"&amp;MINUTE(INDEX(Shifts!$I$8:$I$5007,Y31)),2)))</f>
        <v/>
      </c>
      <c r="I31" s="60">
        <f>IF(R31=0,"",IF(R31&gt;1,INDEX(Lang!$B$90:$B$92,R31-1),INDEX(Shifts!$C$8:$C$5007,Z31)&amp;CHAR(10)&amp;HOUR(INDEX(Shifts!$H$8:$H$5007,Z31))&amp;":"&amp;RIGHT("0"&amp;MINUTE(INDEX(Shifts!$H$8:$H$5007,Z31)),2)&amp;"–"&amp;HOUR(INDEX(Shifts!$I$8:$I$5007,Z31))&amp;":"&amp;RIGHT("0"&amp;MINUTE(INDEX(Shifts!$I$8:$I$5007,Z31)),2)))</f>
        <v/>
      </c>
      <c r="J31" s="60">
        <f>IF(S31=0,"",IF(S31&gt;1,INDEX(Lang!$B$90:$B$92,S31-1),INDEX(Shifts!$C$8:$C$5007,AA31)&amp;CHAR(10)&amp;HOUR(INDEX(Shifts!$H$8:$H$5007,AA31))&amp;":"&amp;RIGHT("0"&amp;MINUTE(INDEX(Shifts!$H$8:$H$5007,AA31)),2)&amp;"–"&amp;HOUR(INDEX(Shifts!$I$8:$I$5007,AA31))&amp;":"&amp;RIGHT("0"&amp;MINUTE(INDEX(Shifts!$I$8:$I$5007,AA31)),2)))</f>
        <v/>
      </c>
      <c r="K31" s="61">
        <f>IF($B31="","",SUMIFS(Shifts!$G$8:$G$5007,Shifts!$B$8:$B$5007,$B31,Shifts!$A$8:$A$5007,"&gt;="&amp;Calc!$B$10,Shifts!$A$8:$A$5007,"&lt;"&amp;Calc!$B$10+7))</f>
        <v/>
      </c>
      <c r="L31" s="1" t="n"/>
      <c r="M31">
        <f>IF($B31="",0,IF(AC31&gt;0,1+MAX(1,INDEX(Leave!$G:$G,AC31)),IF(U31&gt;0,1,0)))</f>
        <v/>
      </c>
      <c r="N31">
        <f>IF($B31="",0,IF(AD31&gt;0,1+MAX(1,INDEX(Leave!$G:$G,AD31)),IF(V31&gt;0,1,0)))</f>
        <v/>
      </c>
      <c r="O31">
        <f>IF($B31="",0,IF(AE31&gt;0,1+MAX(1,INDEX(Leave!$G:$G,AE31)),IF(W31&gt;0,1,0)))</f>
        <v/>
      </c>
      <c r="P31">
        <f>IF($B31="",0,IF(AF31&gt;0,1+MAX(1,INDEX(Leave!$G:$G,AF31)),IF(X31&gt;0,1,0)))</f>
        <v/>
      </c>
      <c r="Q31">
        <f>IF($B31="",0,IF(AG31&gt;0,1+MAX(1,INDEX(Leave!$G:$G,AG31)),IF(Y31&gt;0,1,0)))</f>
        <v/>
      </c>
      <c r="R31">
        <f>IF($B31="",0,IF(AH31&gt;0,1+MAX(1,INDEX(Leave!$G:$G,AH31)),IF(Z31&gt;0,1,0)))</f>
        <v/>
      </c>
      <c r="S31">
        <f>IF($B31="",0,IF(AI31&gt;0,1+MAX(1,INDEX(Leave!$G:$G,AI31)),IF(AA31&gt;0,1,0)))</f>
        <v/>
      </c>
      <c r="U31">
        <f>IF($B31="",0,IFERROR(MATCH($B31&amp;"|"&amp;M$7,Shifts!$K$8:$K$5007,0),0))</f>
        <v/>
      </c>
      <c r="V31">
        <f>IF($B31="",0,IFERROR(MATCH($B31&amp;"|"&amp;N$7,Shifts!$K$8:$K$5007,0),0))</f>
        <v/>
      </c>
      <c r="W31">
        <f>IF($B31="",0,IFERROR(MATCH($B31&amp;"|"&amp;O$7,Shifts!$K$8:$K$5007,0),0))</f>
        <v/>
      </c>
      <c r="X31">
        <f>IF($B31="",0,IFERROR(MATCH($B31&amp;"|"&amp;P$7,Shifts!$K$8:$K$5007,0),0))</f>
        <v/>
      </c>
      <c r="Y31">
        <f>IF($B31="",0,IFERROR(MATCH($B31&amp;"|"&amp;Q$7,Shifts!$K$8:$K$5007,0),0))</f>
        <v/>
      </c>
      <c r="Z31">
        <f>IF($B31="",0,IFERROR(MATCH($B31&amp;"|"&amp;R$7,Shifts!$K$8:$K$5007,0),0))</f>
        <v/>
      </c>
      <c r="AA31">
        <f>IF($B31="",0,IFERROR(MATCH($B31&amp;"|"&amp;S$7,Shifts!$K$8:$K$5007,0),0))</f>
        <v/>
      </c>
      <c r="AC31">
        <f>IF($B31="",0,SUMPRODUCT(MAX((Leave!$A$8:$A$507=$B31)*(Leave!$C$8:$C$507&lt;=M$7)*(Leave!$D$8:$D$507&gt;=M$7)*ROW(Leave!$A$8:$A$507))))</f>
        <v/>
      </c>
      <c r="AD31">
        <f>IF($B31="",0,SUMPRODUCT(MAX((Leave!$A$8:$A$507=$B31)*(Leave!$C$8:$C$507&lt;=N$7)*(Leave!$D$8:$D$507&gt;=N$7)*ROW(Leave!$A$8:$A$507))))</f>
        <v/>
      </c>
      <c r="AE31">
        <f>IF($B31="",0,SUMPRODUCT(MAX((Leave!$A$8:$A$507=$B31)*(Leave!$C$8:$C$507&lt;=O$7)*(Leave!$D$8:$D$507&gt;=O$7)*ROW(Leave!$A$8:$A$507))))</f>
        <v/>
      </c>
      <c r="AF31">
        <f>IF($B31="",0,SUMPRODUCT(MAX((Leave!$A$8:$A$507=$B31)*(Leave!$C$8:$C$507&lt;=P$7)*(Leave!$D$8:$D$507&gt;=P$7)*ROW(Leave!$A$8:$A$507))))</f>
        <v/>
      </c>
      <c r="AG31">
        <f>IF($B31="",0,SUMPRODUCT(MAX((Leave!$A$8:$A$507=$B31)*(Leave!$C$8:$C$507&lt;=Q$7)*(Leave!$D$8:$D$507&gt;=Q$7)*ROW(Leave!$A$8:$A$507))))</f>
        <v/>
      </c>
      <c r="AH31">
        <f>IF($B31="",0,SUMPRODUCT(MAX((Leave!$A$8:$A$507=$B31)*(Leave!$C$8:$C$507&lt;=R$7)*(Leave!$D$8:$D$507&gt;=R$7)*ROW(Leave!$A$8:$A$507))))</f>
        <v/>
      </c>
      <c r="AI31">
        <f>IF($B31="",0,SUMPRODUCT(MAX((Leave!$A$8:$A$507=$B31)*(Leave!$C$8:$C$507&lt;=S$7)*(Leave!$D$8:$D$507&gt;=S$7)*ROW(Leave!$A$8:$A$507))))</f>
        <v/>
      </c>
    </row>
    <row r="32" ht="30" customHeight="1">
      <c r="A32" s="1" t="n"/>
      <c r="B32" s="59">
        <f>IF(Staff!$A$27="","",Staff!$A$27)</f>
        <v/>
      </c>
      <c r="C32" s="34">
        <f>IF(Staff!$A$27="","",Staff!$B$27&amp;"")</f>
        <v/>
      </c>
      <c r="D32" s="60">
        <f>IF(M32=0,"",IF(M32&gt;1,INDEX(Lang!$B$90:$B$92,M32-1),INDEX(Shifts!$C$8:$C$5007,U32)&amp;CHAR(10)&amp;HOUR(INDEX(Shifts!$H$8:$H$5007,U32))&amp;":"&amp;RIGHT("0"&amp;MINUTE(INDEX(Shifts!$H$8:$H$5007,U32)),2)&amp;"–"&amp;HOUR(INDEX(Shifts!$I$8:$I$5007,U32))&amp;":"&amp;RIGHT("0"&amp;MINUTE(INDEX(Shifts!$I$8:$I$5007,U32)),2)))</f>
        <v/>
      </c>
      <c r="E32" s="60">
        <f>IF(N32=0,"",IF(N32&gt;1,INDEX(Lang!$B$90:$B$92,N32-1),INDEX(Shifts!$C$8:$C$5007,V32)&amp;CHAR(10)&amp;HOUR(INDEX(Shifts!$H$8:$H$5007,V32))&amp;":"&amp;RIGHT("0"&amp;MINUTE(INDEX(Shifts!$H$8:$H$5007,V32)),2)&amp;"–"&amp;HOUR(INDEX(Shifts!$I$8:$I$5007,V32))&amp;":"&amp;RIGHT("0"&amp;MINUTE(INDEX(Shifts!$I$8:$I$5007,V32)),2)))</f>
        <v/>
      </c>
      <c r="F32" s="60">
        <f>IF(O32=0,"",IF(O32&gt;1,INDEX(Lang!$B$90:$B$92,O32-1),INDEX(Shifts!$C$8:$C$5007,W32)&amp;CHAR(10)&amp;HOUR(INDEX(Shifts!$H$8:$H$5007,W32))&amp;":"&amp;RIGHT("0"&amp;MINUTE(INDEX(Shifts!$H$8:$H$5007,W32)),2)&amp;"–"&amp;HOUR(INDEX(Shifts!$I$8:$I$5007,W32))&amp;":"&amp;RIGHT("0"&amp;MINUTE(INDEX(Shifts!$I$8:$I$5007,W32)),2)))</f>
        <v/>
      </c>
      <c r="G32" s="60">
        <f>IF(P32=0,"",IF(P32&gt;1,INDEX(Lang!$B$90:$B$92,P32-1),INDEX(Shifts!$C$8:$C$5007,X32)&amp;CHAR(10)&amp;HOUR(INDEX(Shifts!$H$8:$H$5007,X32))&amp;":"&amp;RIGHT("0"&amp;MINUTE(INDEX(Shifts!$H$8:$H$5007,X32)),2)&amp;"–"&amp;HOUR(INDEX(Shifts!$I$8:$I$5007,X32))&amp;":"&amp;RIGHT("0"&amp;MINUTE(INDEX(Shifts!$I$8:$I$5007,X32)),2)))</f>
        <v/>
      </c>
      <c r="H32" s="60">
        <f>IF(Q32=0,"",IF(Q32&gt;1,INDEX(Lang!$B$90:$B$92,Q32-1),INDEX(Shifts!$C$8:$C$5007,Y32)&amp;CHAR(10)&amp;HOUR(INDEX(Shifts!$H$8:$H$5007,Y32))&amp;":"&amp;RIGHT("0"&amp;MINUTE(INDEX(Shifts!$H$8:$H$5007,Y32)),2)&amp;"–"&amp;HOUR(INDEX(Shifts!$I$8:$I$5007,Y32))&amp;":"&amp;RIGHT("0"&amp;MINUTE(INDEX(Shifts!$I$8:$I$5007,Y32)),2)))</f>
        <v/>
      </c>
      <c r="I32" s="60">
        <f>IF(R32=0,"",IF(R32&gt;1,INDEX(Lang!$B$90:$B$92,R32-1),INDEX(Shifts!$C$8:$C$5007,Z32)&amp;CHAR(10)&amp;HOUR(INDEX(Shifts!$H$8:$H$5007,Z32))&amp;":"&amp;RIGHT("0"&amp;MINUTE(INDEX(Shifts!$H$8:$H$5007,Z32)),2)&amp;"–"&amp;HOUR(INDEX(Shifts!$I$8:$I$5007,Z32))&amp;":"&amp;RIGHT("0"&amp;MINUTE(INDEX(Shifts!$I$8:$I$5007,Z32)),2)))</f>
        <v/>
      </c>
      <c r="J32" s="60">
        <f>IF(S32=0,"",IF(S32&gt;1,INDEX(Lang!$B$90:$B$92,S32-1),INDEX(Shifts!$C$8:$C$5007,AA32)&amp;CHAR(10)&amp;HOUR(INDEX(Shifts!$H$8:$H$5007,AA32))&amp;":"&amp;RIGHT("0"&amp;MINUTE(INDEX(Shifts!$H$8:$H$5007,AA32)),2)&amp;"–"&amp;HOUR(INDEX(Shifts!$I$8:$I$5007,AA32))&amp;":"&amp;RIGHT("0"&amp;MINUTE(INDEX(Shifts!$I$8:$I$5007,AA32)),2)))</f>
        <v/>
      </c>
      <c r="K32" s="61">
        <f>IF($B32="","",SUMIFS(Shifts!$G$8:$G$5007,Shifts!$B$8:$B$5007,$B32,Shifts!$A$8:$A$5007,"&gt;="&amp;Calc!$B$10,Shifts!$A$8:$A$5007,"&lt;"&amp;Calc!$B$10+7))</f>
        <v/>
      </c>
      <c r="L32" s="1" t="n"/>
      <c r="M32">
        <f>IF($B32="",0,IF(AC32&gt;0,1+MAX(1,INDEX(Leave!$G:$G,AC32)),IF(U32&gt;0,1,0)))</f>
        <v/>
      </c>
      <c r="N32">
        <f>IF($B32="",0,IF(AD32&gt;0,1+MAX(1,INDEX(Leave!$G:$G,AD32)),IF(V32&gt;0,1,0)))</f>
        <v/>
      </c>
      <c r="O32">
        <f>IF($B32="",0,IF(AE32&gt;0,1+MAX(1,INDEX(Leave!$G:$G,AE32)),IF(W32&gt;0,1,0)))</f>
        <v/>
      </c>
      <c r="P32">
        <f>IF($B32="",0,IF(AF32&gt;0,1+MAX(1,INDEX(Leave!$G:$G,AF32)),IF(X32&gt;0,1,0)))</f>
        <v/>
      </c>
      <c r="Q32">
        <f>IF($B32="",0,IF(AG32&gt;0,1+MAX(1,INDEX(Leave!$G:$G,AG32)),IF(Y32&gt;0,1,0)))</f>
        <v/>
      </c>
      <c r="R32">
        <f>IF($B32="",0,IF(AH32&gt;0,1+MAX(1,INDEX(Leave!$G:$G,AH32)),IF(Z32&gt;0,1,0)))</f>
        <v/>
      </c>
      <c r="S32">
        <f>IF($B32="",0,IF(AI32&gt;0,1+MAX(1,INDEX(Leave!$G:$G,AI32)),IF(AA32&gt;0,1,0)))</f>
        <v/>
      </c>
      <c r="U32">
        <f>IF($B32="",0,IFERROR(MATCH($B32&amp;"|"&amp;M$7,Shifts!$K$8:$K$5007,0),0))</f>
        <v/>
      </c>
      <c r="V32">
        <f>IF($B32="",0,IFERROR(MATCH($B32&amp;"|"&amp;N$7,Shifts!$K$8:$K$5007,0),0))</f>
        <v/>
      </c>
      <c r="W32">
        <f>IF($B32="",0,IFERROR(MATCH($B32&amp;"|"&amp;O$7,Shifts!$K$8:$K$5007,0),0))</f>
        <v/>
      </c>
      <c r="X32">
        <f>IF($B32="",0,IFERROR(MATCH($B32&amp;"|"&amp;P$7,Shifts!$K$8:$K$5007,0),0))</f>
        <v/>
      </c>
      <c r="Y32">
        <f>IF($B32="",0,IFERROR(MATCH($B32&amp;"|"&amp;Q$7,Shifts!$K$8:$K$5007,0),0))</f>
        <v/>
      </c>
      <c r="Z32">
        <f>IF($B32="",0,IFERROR(MATCH($B32&amp;"|"&amp;R$7,Shifts!$K$8:$K$5007,0),0))</f>
        <v/>
      </c>
      <c r="AA32">
        <f>IF($B32="",0,IFERROR(MATCH($B32&amp;"|"&amp;S$7,Shifts!$K$8:$K$5007,0),0))</f>
        <v/>
      </c>
      <c r="AC32">
        <f>IF($B32="",0,SUMPRODUCT(MAX((Leave!$A$8:$A$507=$B32)*(Leave!$C$8:$C$507&lt;=M$7)*(Leave!$D$8:$D$507&gt;=M$7)*ROW(Leave!$A$8:$A$507))))</f>
        <v/>
      </c>
      <c r="AD32">
        <f>IF($B32="",0,SUMPRODUCT(MAX((Leave!$A$8:$A$507=$B32)*(Leave!$C$8:$C$507&lt;=N$7)*(Leave!$D$8:$D$507&gt;=N$7)*ROW(Leave!$A$8:$A$507))))</f>
        <v/>
      </c>
      <c r="AE32">
        <f>IF($B32="",0,SUMPRODUCT(MAX((Leave!$A$8:$A$507=$B32)*(Leave!$C$8:$C$507&lt;=O$7)*(Leave!$D$8:$D$507&gt;=O$7)*ROW(Leave!$A$8:$A$507))))</f>
        <v/>
      </c>
      <c r="AF32">
        <f>IF($B32="",0,SUMPRODUCT(MAX((Leave!$A$8:$A$507=$B32)*(Leave!$C$8:$C$507&lt;=P$7)*(Leave!$D$8:$D$507&gt;=P$7)*ROW(Leave!$A$8:$A$507))))</f>
        <v/>
      </c>
      <c r="AG32">
        <f>IF($B32="",0,SUMPRODUCT(MAX((Leave!$A$8:$A$507=$B32)*(Leave!$C$8:$C$507&lt;=Q$7)*(Leave!$D$8:$D$507&gt;=Q$7)*ROW(Leave!$A$8:$A$507))))</f>
        <v/>
      </c>
      <c r="AH32">
        <f>IF($B32="",0,SUMPRODUCT(MAX((Leave!$A$8:$A$507=$B32)*(Leave!$C$8:$C$507&lt;=R$7)*(Leave!$D$8:$D$507&gt;=R$7)*ROW(Leave!$A$8:$A$507))))</f>
        <v/>
      </c>
      <c r="AI32">
        <f>IF($B32="",0,SUMPRODUCT(MAX((Leave!$A$8:$A$507=$B32)*(Leave!$C$8:$C$507&lt;=S$7)*(Leave!$D$8:$D$507&gt;=S$7)*ROW(Leave!$A$8:$A$507))))</f>
        <v/>
      </c>
    </row>
    <row r="33" ht="30" customHeight="1">
      <c r="A33" s="1" t="n"/>
      <c r="B33" s="59">
        <f>IF(Staff!$A$28="","",Staff!$A$28)</f>
        <v/>
      </c>
      <c r="C33" s="34">
        <f>IF(Staff!$A$28="","",Staff!$B$28&amp;"")</f>
        <v/>
      </c>
      <c r="D33" s="60">
        <f>IF(M33=0,"",IF(M33&gt;1,INDEX(Lang!$B$90:$B$92,M33-1),INDEX(Shifts!$C$8:$C$5007,U33)&amp;CHAR(10)&amp;HOUR(INDEX(Shifts!$H$8:$H$5007,U33))&amp;":"&amp;RIGHT("0"&amp;MINUTE(INDEX(Shifts!$H$8:$H$5007,U33)),2)&amp;"–"&amp;HOUR(INDEX(Shifts!$I$8:$I$5007,U33))&amp;":"&amp;RIGHT("0"&amp;MINUTE(INDEX(Shifts!$I$8:$I$5007,U33)),2)))</f>
        <v/>
      </c>
      <c r="E33" s="60">
        <f>IF(N33=0,"",IF(N33&gt;1,INDEX(Lang!$B$90:$B$92,N33-1),INDEX(Shifts!$C$8:$C$5007,V33)&amp;CHAR(10)&amp;HOUR(INDEX(Shifts!$H$8:$H$5007,V33))&amp;":"&amp;RIGHT("0"&amp;MINUTE(INDEX(Shifts!$H$8:$H$5007,V33)),2)&amp;"–"&amp;HOUR(INDEX(Shifts!$I$8:$I$5007,V33))&amp;":"&amp;RIGHT("0"&amp;MINUTE(INDEX(Shifts!$I$8:$I$5007,V33)),2)))</f>
        <v/>
      </c>
      <c r="F33" s="60">
        <f>IF(O33=0,"",IF(O33&gt;1,INDEX(Lang!$B$90:$B$92,O33-1),INDEX(Shifts!$C$8:$C$5007,W33)&amp;CHAR(10)&amp;HOUR(INDEX(Shifts!$H$8:$H$5007,W33))&amp;":"&amp;RIGHT("0"&amp;MINUTE(INDEX(Shifts!$H$8:$H$5007,W33)),2)&amp;"–"&amp;HOUR(INDEX(Shifts!$I$8:$I$5007,W33))&amp;":"&amp;RIGHT("0"&amp;MINUTE(INDEX(Shifts!$I$8:$I$5007,W33)),2)))</f>
        <v/>
      </c>
      <c r="G33" s="60">
        <f>IF(P33=0,"",IF(P33&gt;1,INDEX(Lang!$B$90:$B$92,P33-1),INDEX(Shifts!$C$8:$C$5007,X33)&amp;CHAR(10)&amp;HOUR(INDEX(Shifts!$H$8:$H$5007,X33))&amp;":"&amp;RIGHT("0"&amp;MINUTE(INDEX(Shifts!$H$8:$H$5007,X33)),2)&amp;"–"&amp;HOUR(INDEX(Shifts!$I$8:$I$5007,X33))&amp;":"&amp;RIGHT("0"&amp;MINUTE(INDEX(Shifts!$I$8:$I$5007,X33)),2)))</f>
        <v/>
      </c>
      <c r="H33" s="60">
        <f>IF(Q33=0,"",IF(Q33&gt;1,INDEX(Lang!$B$90:$B$92,Q33-1),INDEX(Shifts!$C$8:$C$5007,Y33)&amp;CHAR(10)&amp;HOUR(INDEX(Shifts!$H$8:$H$5007,Y33))&amp;":"&amp;RIGHT("0"&amp;MINUTE(INDEX(Shifts!$H$8:$H$5007,Y33)),2)&amp;"–"&amp;HOUR(INDEX(Shifts!$I$8:$I$5007,Y33))&amp;":"&amp;RIGHT("0"&amp;MINUTE(INDEX(Shifts!$I$8:$I$5007,Y33)),2)))</f>
        <v/>
      </c>
      <c r="I33" s="60">
        <f>IF(R33=0,"",IF(R33&gt;1,INDEX(Lang!$B$90:$B$92,R33-1),INDEX(Shifts!$C$8:$C$5007,Z33)&amp;CHAR(10)&amp;HOUR(INDEX(Shifts!$H$8:$H$5007,Z33))&amp;":"&amp;RIGHT("0"&amp;MINUTE(INDEX(Shifts!$H$8:$H$5007,Z33)),2)&amp;"–"&amp;HOUR(INDEX(Shifts!$I$8:$I$5007,Z33))&amp;":"&amp;RIGHT("0"&amp;MINUTE(INDEX(Shifts!$I$8:$I$5007,Z33)),2)))</f>
        <v/>
      </c>
      <c r="J33" s="60">
        <f>IF(S33=0,"",IF(S33&gt;1,INDEX(Lang!$B$90:$B$92,S33-1),INDEX(Shifts!$C$8:$C$5007,AA33)&amp;CHAR(10)&amp;HOUR(INDEX(Shifts!$H$8:$H$5007,AA33))&amp;":"&amp;RIGHT("0"&amp;MINUTE(INDEX(Shifts!$H$8:$H$5007,AA33)),2)&amp;"–"&amp;HOUR(INDEX(Shifts!$I$8:$I$5007,AA33))&amp;":"&amp;RIGHT("0"&amp;MINUTE(INDEX(Shifts!$I$8:$I$5007,AA33)),2)))</f>
        <v/>
      </c>
      <c r="K33" s="61">
        <f>IF($B33="","",SUMIFS(Shifts!$G$8:$G$5007,Shifts!$B$8:$B$5007,$B33,Shifts!$A$8:$A$5007,"&gt;="&amp;Calc!$B$10,Shifts!$A$8:$A$5007,"&lt;"&amp;Calc!$B$10+7))</f>
        <v/>
      </c>
      <c r="L33" s="1" t="n"/>
      <c r="M33">
        <f>IF($B33="",0,IF(AC33&gt;0,1+MAX(1,INDEX(Leave!$G:$G,AC33)),IF(U33&gt;0,1,0)))</f>
        <v/>
      </c>
      <c r="N33">
        <f>IF($B33="",0,IF(AD33&gt;0,1+MAX(1,INDEX(Leave!$G:$G,AD33)),IF(V33&gt;0,1,0)))</f>
        <v/>
      </c>
      <c r="O33">
        <f>IF($B33="",0,IF(AE33&gt;0,1+MAX(1,INDEX(Leave!$G:$G,AE33)),IF(W33&gt;0,1,0)))</f>
        <v/>
      </c>
      <c r="P33">
        <f>IF($B33="",0,IF(AF33&gt;0,1+MAX(1,INDEX(Leave!$G:$G,AF33)),IF(X33&gt;0,1,0)))</f>
        <v/>
      </c>
      <c r="Q33">
        <f>IF($B33="",0,IF(AG33&gt;0,1+MAX(1,INDEX(Leave!$G:$G,AG33)),IF(Y33&gt;0,1,0)))</f>
        <v/>
      </c>
      <c r="R33">
        <f>IF($B33="",0,IF(AH33&gt;0,1+MAX(1,INDEX(Leave!$G:$G,AH33)),IF(Z33&gt;0,1,0)))</f>
        <v/>
      </c>
      <c r="S33">
        <f>IF($B33="",0,IF(AI33&gt;0,1+MAX(1,INDEX(Leave!$G:$G,AI33)),IF(AA33&gt;0,1,0)))</f>
        <v/>
      </c>
      <c r="U33">
        <f>IF($B33="",0,IFERROR(MATCH($B33&amp;"|"&amp;M$7,Shifts!$K$8:$K$5007,0),0))</f>
        <v/>
      </c>
      <c r="V33">
        <f>IF($B33="",0,IFERROR(MATCH($B33&amp;"|"&amp;N$7,Shifts!$K$8:$K$5007,0),0))</f>
        <v/>
      </c>
      <c r="W33">
        <f>IF($B33="",0,IFERROR(MATCH($B33&amp;"|"&amp;O$7,Shifts!$K$8:$K$5007,0),0))</f>
        <v/>
      </c>
      <c r="X33">
        <f>IF($B33="",0,IFERROR(MATCH($B33&amp;"|"&amp;P$7,Shifts!$K$8:$K$5007,0),0))</f>
        <v/>
      </c>
      <c r="Y33">
        <f>IF($B33="",0,IFERROR(MATCH($B33&amp;"|"&amp;Q$7,Shifts!$K$8:$K$5007,0),0))</f>
        <v/>
      </c>
      <c r="Z33">
        <f>IF($B33="",0,IFERROR(MATCH($B33&amp;"|"&amp;R$7,Shifts!$K$8:$K$5007,0),0))</f>
        <v/>
      </c>
      <c r="AA33">
        <f>IF($B33="",0,IFERROR(MATCH($B33&amp;"|"&amp;S$7,Shifts!$K$8:$K$5007,0),0))</f>
        <v/>
      </c>
      <c r="AC33">
        <f>IF($B33="",0,SUMPRODUCT(MAX((Leave!$A$8:$A$507=$B33)*(Leave!$C$8:$C$507&lt;=M$7)*(Leave!$D$8:$D$507&gt;=M$7)*ROW(Leave!$A$8:$A$507))))</f>
        <v/>
      </c>
      <c r="AD33">
        <f>IF($B33="",0,SUMPRODUCT(MAX((Leave!$A$8:$A$507=$B33)*(Leave!$C$8:$C$507&lt;=N$7)*(Leave!$D$8:$D$507&gt;=N$7)*ROW(Leave!$A$8:$A$507))))</f>
        <v/>
      </c>
      <c r="AE33">
        <f>IF($B33="",0,SUMPRODUCT(MAX((Leave!$A$8:$A$507=$B33)*(Leave!$C$8:$C$507&lt;=O$7)*(Leave!$D$8:$D$507&gt;=O$7)*ROW(Leave!$A$8:$A$507))))</f>
        <v/>
      </c>
      <c r="AF33">
        <f>IF($B33="",0,SUMPRODUCT(MAX((Leave!$A$8:$A$507=$B33)*(Leave!$C$8:$C$507&lt;=P$7)*(Leave!$D$8:$D$507&gt;=P$7)*ROW(Leave!$A$8:$A$507))))</f>
        <v/>
      </c>
      <c r="AG33">
        <f>IF($B33="",0,SUMPRODUCT(MAX((Leave!$A$8:$A$507=$B33)*(Leave!$C$8:$C$507&lt;=Q$7)*(Leave!$D$8:$D$507&gt;=Q$7)*ROW(Leave!$A$8:$A$507))))</f>
        <v/>
      </c>
      <c r="AH33">
        <f>IF($B33="",0,SUMPRODUCT(MAX((Leave!$A$8:$A$507=$B33)*(Leave!$C$8:$C$507&lt;=R$7)*(Leave!$D$8:$D$507&gt;=R$7)*ROW(Leave!$A$8:$A$507))))</f>
        <v/>
      </c>
      <c r="AI33">
        <f>IF($B33="",0,SUMPRODUCT(MAX((Leave!$A$8:$A$507=$B33)*(Leave!$C$8:$C$507&lt;=S$7)*(Leave!$D$8:$D$507&gt;=S$7)*ROW(Leave!$A$8:$A$507))))</f>
        <v/>
      </c>
    </row>
    <row r="34" ht="30" customHeight="1">
      <c r="A34" s="1" t="n"/>
      <c r="B34" s="59">
        <f>IF(Staff!$A$29="","",Staff!$A$29)</f>
        <v/>
      </c>
      <c r="C34" s="34">
        <f>IF(Staff!$A$29="","",Staff!$B$29&amp;"")</f>
        <v/>
      </c>
      <c r="D34" s="60">
        <f>IF(M34=0,"",IF(M34&gt;1,INDEX(Lang!$B$90:$B$92,M34-1),INDEX(Shifts!$C$8:$C$5007,U34)&amp;CHAR(10)&amp;HOUR(INDEX(Shifts!$H$8:$H$5007,U34))&amp;":"&amp;RIGHT("0"&amp;MINUTE(INDEX(Shifts!$H$8:$H$5007,U34)),2)&amp;"–"&amp;HOUR(INDEX(Shifts!$I$8:$I$5007,U34))&amp;":"&amp;RIGHT("0"&amp;MINUTE(INDEX(Shifts!$I$8:$I$5007,U34)),2)))</f>
        <v/>
      </c>
      <c r="E34" s="60">
        <f>IF(N34=0,"",IF(N34&gt;1,INDEX(Lang!$B$90:$B$92,N34-1),INDEX(Shifts!$C$8:$C$5007,V34)&amp;CHAR(10)&amp;HOUR(INDEX(Shifts!$H$8:$H$5007,V34))&amp;":"&amp;RIGHT("0"&amp;MINUTE(INDEX(Shifts!$H$8:$H$5007,V34)),2)&amp;"–"&amp;HOUR(INDEX(Shifts!$I$8:$I$5007,V34))&amp;":"&amp;RIGHT("0"&amp;MINUTE(INDEX(Shifts!$I$8:$I$5007,V34)),2)))</f>
        <v/>
      </c>
      <c r="F34" s="60">
        <f>IF(O34=0,"",IF(O34&gt;1,INDEX(Lang!$B$90:$B$92,O34-1),INDEX(Shifts!$C$8:$C$5007,W34)&amp;CHAR(10)&amp;HOUR(INDEX(Shifts!$H$8:$H$5007,W34))&amp;":"&amp;RIGHT("0"&amp;MINUTE(INDEX(Shifts!$H$8:$H$5007,W34)),2)&amp;"–"&amp;HOUR(INDEX(Shifts!$I$8:$I$5007,W34))&amp;":"&amp;RIGHT("0"&amp;MINUTE(INDEX(Shifts!$I$8:$I$5007,W34)),2)))</f>
        <v/>
      </c>
      <c r="G34" s="60">
        <f>IF(P34=0,"",IF(P34&gt;1,INDEX(Lang!$B$90:$B$92,P34-1),INDEX(Shifts!$C$8:$C$5007,X34)&amp;CHAR(10)&amp;HOUR(INDEX(Shifts!$H$8:$H$5007,X34))&amp;":"&amp;RIGHT("0"&amp;MINUTE(INDEX(Shifts!$H$8:$H$5007,X34)),2)&amp;"–"&amp;HOUR(INDEX(Shifts!$I$8:$I$5007,X34))&amp;":"&amp;RIGHT("0"&amp;MINUTE(INDEX(Shifts!$I$8:$I$5007,X34)),2)))</f>
        <v/>
      </c>
      <c r="H34" s="60">
        <f>IF(Q34=0,"",IF(Q34&gt;1,INDEX(Lang!$B$90:$B$92,Q34-1),INDEX(Shifts!$C$8:$C$5007,Y34)&amp;CHAR(10)&amp;HOUR(INDEX(Shifts!$H$8:$H$5007,Y34))&amp;":"&amp;RIGHT("0"&amp;MINUTE(INDEX(Shifts!$H$8:$H$5007,Y34)),2)&amp;"–"&amp;HOUR(INDEX(Shifts!$I$8:$I$5007,Y34))&amp;":"&amp;RIGHT("0"&amp;MINUTE(INDEX(Shifts!$I$8:$I$5007,Y34)),2)))</f>
        <v/>
      </c>
      <c r="I34" s="60">
        <f>IF(R34=0,"",IF(R34&gt;1,INDEX(Lang!$B$90:$B$92,R34-1),INDEX(Shifts!$C$8:$C$5007,Z34)&amp;CHAR(10)&amp;HOUR(INDEX(Shifts!$H$8:$H$5007,Z34))&amp;":"&amp;RIGHT("0"&amp;MINUTE(INDEX(Shifts!$H$8:$H$5007,Z34)),2)&amp;"–"&amp;HOUR(INDEX(Shifts!$I$8:$I$5007,Z34))&amp;":"&amp;RIGHT("0"&amp;MINUTE(INDEX(Shifts!$I$8:$I$5007,Z34)),2)))</f>
        <v/>
      </c>
      <c r="J34" s="60">
        <f>IF(S34=0,"",IF(S34&gt;1,INDEX(Lang!$B$90:$B$92,S34-1),INDEX(Shifts!$C$8:$C$5007,AA34)&amp;CHAR(10)&amp;HOUR(INDEX(Shifts!$H$8:$H$5007,AA34))&amp;":"&amp;RIGHT("0"&amp;MINUTE(INDEX(Shifts!$H$8:$H$5007,AA34)),2)&amp;"–"&amp;HOUR(INDEX(Shifts!$I$8:$I$5007,AA34))&amp;":"&amp;RIGHT("0"&amp;MINUTE(INDEX(Shifts!$I$8:$I$5007,AA34)),2)))</f>
        <v/>
      </c>
      <c r="K34" s="61">
        <f>IF($B34="","",SUMIFS(Shifts!$G$8:$G$5007,Shifts!$B$8:$B$5007,$B34,Shifts!$A$8:$A$5007,"&gt;="&amp;Calc!$B$10,Shifts!$A$8:$A$5007,"&lt;"&amp;Calc!$B$10+7))</f>
        <v/>
      </c>
      <c r="L34" s="1" t="n"/>
      <c r="M34">
        <f>IF($B34="",0,IF(AC34&gt;0,1+MAX(1,INDEX(Leave!$G:$G,AC34)),IF(U34&gt;0,1,0)))</f>
        <v/>
      </c>
      <c r="N34">
        <f>IF($B34="",0,IF(AD34&gt;0,1+MAX(1,INDEX(Leave!$G:$G,AD34)),IF(V34&gt;0,1,0)))</f>
        <v/>
      </c>
      <c r="O34">
        <f>IF($B34="",0,IF(AE34&gt;0,1+MAX(1,INDEX(Leave!$G:$G,AE34)),IF(W34&gt;0,1,0)))</f>
        <v/>
      </c>
      <c r="P34">
        <f>IF($B34="",0,IF(AF34&gt;0,1+MAX(1,INDEX(Leave!$G:$G,AF34)),IF(X34&gt;0,1,0)))</f>
        <v/>
      </c>
      <c r="Q34">
        <f>IF($B34="",0,IF(AG34&gt;0,1+MAX(1,INDEX(Leave!$G:$G,AG34)),IF(Y34&gt;0,1,0)))</f>
        <v/>
      </c>
      <c r="R34">
        <f>IF($B34="",0,IF(AH34&gt;0,1+MAX(1,INDEX(Leave!$G:$G,AH34)),IF(Z34&gt;0,1,0)))</f>
        <v/>
      </c>
      <c r="S34">
        <f>IF($B34="",0,IF(AI34&gt;0,1+MAX(1,INDEX(Leave!$G:$G,AI34)),IF(AA34&gt;0,1,0)))</f>
        <v/>
      </c>
      <c r="U34">
        <f>IF($B34="",0,IFERROR(MATCH($B34&amp;"|"&amp;M$7,Shifts!$K$8:$K$5007,0),0))</f>
        <v/>
      </c>
      <c r="V34">
        <f>IF($B34="",0,IFERROR(MATCH($B34&amp;"|"&amp;N$7,Shifts!$K$8:$K$5007,0),0))</f>
        <v/>
      </c>
      <c r="W34">
        <f>IF($B34="",0,IFERROR(MATCH($B34&amp;"|"&amp;O$7,Shifts!$K$8:$K$5007,0),0))</f>
        <v/>
      </c>
      <c r="X34">
        <f>IF($B34="",0,IFERROR(MATCH($B34&amp;"|"&amp;P$7,Shifts!$K$8:$K$5007,0),0))</f>
        <v/>
      </c>
      <c r="Y34">
        <f>IF($B34="",0,IFERROR(MATCH($B34&amp;"|"&amp;Q$7,Shifts!$K$8:$K$5007,0),0))</f>
        <v/>
      </c>
      <c r="Z34">
        <f>IF($B34="",0,IFERROR(MATCH($B34&amp;"|"&amp;R$7,Shifts!$K$8:$K$5007,0),0))</f>
        <v/>
      </c>
      <c r="AA34">
        <f>IF($B34="",0,IFERROR(MATCH($B34&amp;"|"&amp;S$7,Shifts!$K$8:$K$5007,0),0))</f>
        <v/>
      </c>
      <c r="AC34">
        <f>IF($B34="",0,SUMPRODUCT(MAX((Leave!$A$8:$A$507=$B34)*(Leave!$C$8:$C$507&lt;=M$7)*(Leave!$D$8:$D$507&gt;=M$7)*ROW(Leave!$A$8:$A$507))))</f>
        <v/>
      </c>
      <c r="AD34">
        <f>IF($B34="",0,SUMPRODUCT(MAX((Leave!$A$8:$A$507=$B34)*(Leave!$C$8:$C$507&lt;=N$7)*(Leave!$D$8:$D$507&gt;=N$7)*ROW(Leave!$A$8:$A$507))))</f>
        <v/>
      </c>
      <c r="AE34">
        <f>IF($B34="",0,SUMPRODUCT(MAX((Leave!$A$8:$A$507=$B34)*(Leave!$C$8:$C$507&lt;=O$7)*(Leave!$D$8:$D$507&gt;=O$7)*ROW(Leave!$A$8:$A$507))))</f>
        <v/>
      </c>
      <c r="AF34">
        <f>IF($B34="",0,SUMPRODUCT(MAX((Leave!$A$8:$A$507=$B34)*(Leave!$C$8:$C$507&lt;=P$7)*(Leave!$D$8:$D$507&gt;=P$7)*ROW(Leave!$A$8:$A$507))))</f>
        <v/>
      </c>
      <c r="AG34">
        <f>IF($B34="",0,SUMPRODUCT(MAX((Leave!$A$8:$A$507=$B34)*(Leave!$C$8:$C$507&lt;=Q$7)*(Leave!$D$8:$D$507&gt;=Q$7)*ROW(Leave!$A$8:$A$507))))</f>
        <v/>
      </c>
      <c r="AH34">
        <f>IF($B34="",0,SUMPRODUCT(MAX((Leave!$A$8:$A$507=$B34)*(Leave!$C$8:$C$507&lt;=R$7)*(Leave!$D$8:$D$507&gt;=R$7)*ROW(Leave!$A$8:$A$507))))</f>
        <v/>
      </c>
      <c r="AI34">
        <f>IF($B34="",0,SUMPRODUCT(MAX((Leave!$A$8:$A$507=$B34)*(Leave!$C$8:$C$507&lt;=S$7)*(Leave!$D$8:$D$507&gt;=S$7)*ROW(Leave!$A$8:$A$507))))</f>
        <v/>
      </c>
    </row>
    <row r="35" ht="30" customHeight="1">
      <c r="A35" s="1" t="n"/>
      <c r="B35" s="59">
        <f>IF(Staff!$A$30="","",Staff!$A$30)</f>
        <v/>
      </c>
      <c r="C35" s="34">
        <f>IF(Staff!$A$30="","",Staff!$B$30&amp;"")</f>
        <v/>
      </c>
      <c r="D35" s="60">
        <f>IF(M35=0,"",IF(M35&gt;1,INDEX(Lang!$B$90:$B$92,M35-1),INDEX(Shifts!$C$8:$C$5007,U35)&amp;CHAR(10)&amp;HOUR(INDEX(Shifts!$H$8:$H$5007,U35))&amp;":"&amp;RIGHT("0"&amp;MINUTE(INDEX(Shifts!$H$8:$H$5007,U35)),2)&amp;"–"&amp;HOUR(INDEX(Shifts!$I$8:$I$5007,U35))&amp;":"&amp;RIGHT("0"&amp;MINUTE(INDEX(Shifts!$I$8:$I$5007,U35)),2)))</f>
        <v/>
      </c>
      <c r="E35" s="60">
        <f>IF(N35=0,"",IF(N35&gt;1,INDEX(Lang!$B$90:$B$92,N35-1),INDEX(Shifts!$C$8:$C$5007,V35)&amp;CHAR(10)&amp;HOUR(INDEX(Shifts!$H$8:$H$5007,V35))&amp;":"&amp;RIGHT("0"&amp;MINUTE(INDEX(Shifts!$H$8:$H$5007,V35)),2)&amp;"–"&amp;HOUR(INDEX(Shifts!$I$8:$I$5007,V35))&amp;":"&amp;RIGHT("0"&amp;MINUTE(INDEX(Shifts!$I$8:$I$5007,V35)),2)))</f>
        <v/>
      </c>
      <c r="F35" s="60">
        <f>IF(O35=0,"",IF(O35&gt;1,INDEX(Lang!$B$90:$B$92,O35-1),INDEX(Shifts!$C$8:$C$5007,W35)&amp;CHAR(10)&amp;HOUR(INDEX(Shifts!$H$8:$H$5007,W35))&amp;":"&amp;RIGHT("0"&amp;MINUTE(INDEX(Shifts!$H$8:$H$5007,W35)),2)&amp;"–"&amp;HOUR(INDEX(Shifts!$I$8:$I$5007,W35))&amp;":"&amp;RIGHT("0"&amp;MINUTE(INDEX(Shifts!$I$8:$I$5007,W35)),2)))</f>
        <v/>
      </c>
      <c r="G35" s="60">
        <f>IF(P35=0,"",IF(P35&gt;1,INDEX(Lang!$B$90:$B$92,P35-1),INDEX(Shifts!$C$8:$C$5007,X35)&amp;CHAR(10)&amp;HOUR(INDEX(Shifts!$H$8:$H$5007,X35))&amp;":"&amp;RIGHT("0"&amp;MINUTE(INDEX(Shifts!$H$8:$H$5007,X35)),2)&amp;"–"&amp;HOUR(INDEX(Shifts!$I$8:$I$5007,X35))&amp;":"&amp;RIGHT("0"&amp;MINUTE(INDEX(Shifts!$I$8:$I$5007,X35)),2)))</f>
        <v/>
      </c>
      <c r="H35" s="60">
        <f>IF(Q35=0,"",IF(Q35&gt;1,INDEX(Lang!$B$90:$B$92,Q35-1),INDEX(Shifts!$C$8:$C$5007,Y35)&amp;CHAR(10)&amp;HOUR(INDEX(Shifts!$H$8:$H$5007,Y35))&amp;":"&amp;RIGHT("0"&amp;MINUTE(INDEX(Shifts!$H$8:$H$5007,Y35)),2)&amp;"–"&amp;HOUR(INDEX(Shifts!$I$8:$I$5007,Y35))&amp;":"&amp;RIGHT("0"&amp;MINUTE(INDEX(Shifts!$I$8:$I$5007,Y35)),2)))</f>
        <v/>
      </c>
      <c r="I35" s="60">
        <f>IF(R35=0,"",IF(R35&gt;1,INDEX(Lang!$B$90:$B$92,R35-1),INDEX(Shifts!$C$8:$C$5007,Z35)&amp;CHAR(10)&amp;HOUR(INDEX(Shifts!$H$8:$H$5007,Z35))&amp;":"&amp;RIGHT("0"&amp;MINUTE(INDEX(Shifts!$H$8:$H$5007,Z35)),2)&amp;"–"&amp;HOUR(INDEX(Shifts!$I$8:$I$5007,Z35))&amp;":"&amp;RIGHT("0"&amp;MINUTE(INDEX(Shifts!$I$8:$I$5007,Z35)),2)))</f>
        <v/>
      </c>
      <c r="J35" s="60">
        <f>IF(S35=0,"",IF(S35&gt;1,INDEX(Lang!$B$90:$B$92,S35-1),INDEX(Shifts!$C$8:$C$5007,AA35)&amp;CHAR(10)&amp;HOUR(INDEX(Shifts!$H$8:$H$5007,AA35))&amp;":"&amp;RIGHT("0"&amp;MINUTE(INDEX(Shifts!$H$8:$H$5007,AA35)),2)&amp;"–"&amp;HOUR(INDEX(Shifts!$I$8:$I$5007,AA35))&amp;":"&amp;RIGHT("0"&amp;MINUTE(INDEX(Shifts!$I$8:$I$5007,AA35)),2)))</f>
        <v/>
      </c>
      <c r="K35" s="61">
        <f>IF($B35="","",SUMIFS(Shifts!$G$8:$G$5007,Shifts!$B$8:$B$5007,$B35,Shifts!$A$8:$A$5007,"&gt;="&amp;Calc!$B$10,Shifts!$A$8:$A$5007,"&lt;"&amp;Calc!$B$10+7))</f>
        <v/>
      </c>
      <c r="L35" s="1" t="n"/>
      <c r="M35">
        <f>IF($B35="",0,IF(AC35&gt;0,1+MAX(1,INDEX(Leave!$G:$G,AC35)),IF(U35&gt;0,1,0)))</f>
        <v/>
      </c>
      <c r="N35">
        <f>IF($B35="",0,IF(AD35&gt;0,1+MAX(1,INDEX(Leave!$G:$G,AD35)),IF(V35&gt;0,1,0)))</f>
        <v/>
      </c>
      <c r="O35">
        <f>IF($B35="",0,IF(AE35&gt;0,1+MAX(1,INDEX(Leave!$G:$G,AE35)),IF(W35&gt;0,1,0)))</f>
        <v/>
      </c>
      <c r="P35">
        <f>IF($B35="",0,IF(AF35&gt;0,1+MAX(1,INDEX(Leave!$G:$G,AF35)),IF(X35&gt;0,1,0)))</f>
        <v/>
      </c>
      <c r="Q35">
        <f>IF($B35="",0,IF(AG35&gt;0,1+MAX(1,INDEX(Leave!$G:$G,AG35)),IF(Y35&gt;0,1,0)))</f>
        <v/>
      </c>
      <c r="R35">
        <f>IF($B35="",0,IF(AH35&gt;0,1+MAX(1,INDEX(Leave!$G:$G,AH35)),IF(Z35&gt;0,1,0)))</f>
        <v/>
      </c>
      <c r="S35">
        <f>IF($B35="",0,IF(AI35&gt;0,1+MAX(1,INDEX(Leave!$G:$G,AI35)),IF(AA35&gt;0,1,0)))</f>
        <v/>
      </c>
      <c r="U35">
        <f>IF($B35="",0,IFERROR(MATCH($B35&amp;"|"&amp;M$7,Shifts!$K$8:$K$5007,0),0))</f>
        <v/>
      </c>
      <c r="V35">
        <f>IF($B35="",0,IFERROR(MATCH($B35&amp;"|"&amp;N$7,Shifts!$K$8:$K$5007,0),0))</f>
        <v/>
      </c>
      <c r="W35">
        <f>IF($B35="",0,IFERROR(MATCH($B35&amp;"|"&amp;O$7,Shifts!$K$8:$K$5007,0),0))</f>
        <v/>
      </c>
      <c r="X35">
        <f>IF($B35="",0,IFERROR(MATCH($B35&amp;"|"&amp;P$7,Shifts!$K$8:$K$5007,0),0))</f>
        <v/>
      </c>
      <c r="Y35">
        <f>IF($B35="",0,IFERROR(MATCH($B35&amp;"|"&amp;Q$7,Shifts!$K$8:$K$5007,0),0))</f>
        <v/>
      </c>
      <c r="Z35">
        <f>IF($B35="",0,IFERROR(MATCH($B35&amp;"|"&amp;R$7,Shifts!$K$8:$K$5007,0),0))</f>
        <v/>
      </c>
      <c r="AA35">
        <f>IF($B35="",0,IFERROR(MATCH($B35&amp;"|"&amp;S$7,Shifts!$K$8:$K$5007,0),0))</f>
        <v/>
      </c>
      <c r="AC35">
        <f>IF($B35="",0,SUMPRODUCT(MAX((Leave!$A$8:$A$507=$B35)*(Leave!$C$8:$C$507&lt;=M$7)*(Leave!$D$8:$D$507&gt;=M$7)*ROW(Leave!$A$8:$A$507))))</f>
        <v/>
      </c>
      <c r="AD35">
        <f>IF($B35="",0,SUMPRODUCT(MAX((Leave!$A$8:$A$507=$B35)*(Leave!$C$8:$C$507&lt;=N$7)*(Leave!$D$8:$D$507&gt;=N$7)*ROW(Leave!$A$8:$A$507))))</f>
        <v/>
      </c>
      <c r="AE35">
        <f>IF($B35="",0,SUMPRODUCT(MAX((Leave!$A$8:$A$507=$B35)*(Leave!$C$8:$C$507&lt;=O$7)*(Leave!$D$8:$D$507&gt;=O$7)*ROW(Leave!$A$8:$A$507))))</f>
        <v/>
      </c>
      <c r="AF35">
        <f>IF($B35="",0,SUMPRODUCT(MAX((Leave!$A$8:$A$507=$B35)*(Leave!$C$8:$C$507&lt;=P$7)*(Leave!$D$8:$D$507&gt;=P$7)*ROW(Leave!$A$8:$A$507))))</f>
        <v/>
      </c>
      <c r="AG35">
        <f>IF($B35="",0,SUMPRODUCT(MAX((Leave!$A$8:$A$507=$B35)*(Leave!$C$8:$C$507&lt;=Q$7)*(Leave!$D$8:$D$507&gt;=Q$7)*ROW(Leave!$A$8:$A$507))))</f>
        <v/>
      </c>
      <c r="AH35">
        <f>IF($B35="",0,SUMPRODUCT(MAX((Leave!$A$8:$A$507=$B35)*(Leave!$C$8:$C$507&lt;=R$7)*(Leave!$D$8:$D$507&gt;=R$7)*ROW(Leave!$A$8:$A$507))))</f>
        <v/>
      </c>
      <c r="AI35">
        <f>IF($B35="",0,SUMPRODUCT(MAX((Leave!$A$8:$A$507=$B35)*(Leave!$C$8:$C$507&lt;=S$7)*(Leave!$D$8:$D$507&gt;=S$7)*ROW(Leave!$A$8:$A$507))))</f>
        <v/>
      </c>
    </row>
    <row r="36" ht="30" customHeight="1">
      <c r="A36" s="1" t="n"/>
      <c r="B36" s="59">
        <f>IF(Staff!$A$31="","",Staff!$A$31)</f>
        <v/>
      </c>
      <c r="C36" s="34">
        <f>IF(Staff!$A$31="","",Staff!$B$31&amp;"")</f>
        <v/>
      </c>
      <c r="D36" s="60">
        <f>IF(M36=0,"",IF(M36&gt;1,INDEX(Lang!$B$90:$B$92,M36-1),INDEX(Shifts!$C$8:$C$5007,U36)&amp;CHAR(10)&amp;HOUR(INDEX(Shifts!$H$8:$H$5007,U36))&amp;":"&amp;RIGHT("0"&amp;MINUTE(INDEX(Shifts!$H$8:$H$5007,U36)),2)&amp;"–"&amp;HOUR(INDEX(Shifts!$I$8:$I$5007,U36))&amp;":"&amp;RIGHT("0"&amp;MINUTE(INDEX(Shifts!$I$8:$I$5007,U36)),2)))</f>
        <v/>
      </c>
      <c r="E36" s="60">
        <f>IF(N36=0,"",IF(N36&gt;1,INDEX(Lang!$B$90:$B$92,N36-1),INDEX(Shifts!$C$8:$C$5007,V36)&amp;CHAR(10)&amp;HOUR(INDEX(Shifts!$H$8:$H$5007,V36))&amp;":"&amp;RIGHT("0"&amp;MINUTE(INDEX(Shifts!$H$8:$H$5007,V36)),2)&amp;"–"&amp;HOUR(INDEX(Shifts!$I$8:$I$5007,V36))&amp;":"&amp;RIGHT("0"&amp;MINUTE(INDEX(Shifts!$I$8:$I$5007,V36)),2)))</f>
        <v/>
      </c>
      <c r="F36" s="60">
        <f>IF(O36=0,"",IF(O36&gt;1,INDEX(Lang!$B$90:$B$92,O36-1),INDEX(Shifts!$C$8:$C$5007,W36)&amp;CHAR(10)&amp;HOUR(INDEX(Shifts!$H$8:$H$5007,W36))&amp;":"&amp;RIGHT("0"&amp;MINUTE(INDEX(Shifts!$H$8:$H$5007,W36)),2)&amp;"–"&amp;HOUR(INDEX(Shifts!$I$8:$I$5007,W36))&amp;":"&amp;RIGHT("0"&amp;MINUTE(INDEX(Shifts!$I$8:$I$5007,W36)),2)))</f>
        <v/>
      </c>
      <c r="G36" s="60">
        <f>IF(P36=0,"",IF(P36&gt;1,INDEX(Lang!$B$90:$B$92,P36-1),INDEX(Shifts!$C$8:$C$5007,X36)&amp;CHAR(10)&amp;HOUR(INDEX(Shifts!$H$8:$H$5007,X36))&amp;":"&amp;RIGHT("0"&amp;MINUTE(INDEX(Shifts!$H$8:$H$5007,X36)),2)&amp;"–"&amp;HOUR(INDEX(Shifts!$I$8:$I$5007,X36))&amp;":"&amp;RIGHT("0"&amp;MINUTE(INDEX(Shifts!$I$8:$I$5007,X36)),2)))</f>
        <v/>
      </c>
      <c r="H36" s="60">
        <f>IF(Q36=0,"",IF(Q36&gt;1,INDEX(Lang!$B$90:$B$92,Q36-1),INDEX(Shifts!$C$8:$C$5007,Y36)&amp;CHAR(10)&amp;HOUR(INDEX(Shifts!$H$8:$H$5007,Y36))&amp;":"&amp;RIGHT("0"&amp;MINUTE(INDEX(Shifts!$H$8:$H$5007,Y36)),2)&amp;"–"&amp;HOUR(INDEX(Shifts!$I$8:$I$5007,Y36))&amp;":"&amp;RIGHT("0"&amp;MINUTE(INDEX(Shifts!$I$8:$I$5007,Y36)),2)))</f>
        <v/>
      </c>
      <c r="I36" s="60">
        <f>IF(R36=0,"",IF(R36&gt;1,INDEX(Lang!$B$90:$B$92,R36-1),INDEX(Shifts!$C$8:$C$5007,Z36)&amp;CHAR(10)&amp;HOUR(INDEX(Shifts!$H$8:$H$5007,Z36))&amp;":"&amp;RIGHT("0"&amp;MINUTE(INDEX(Shifts!$H$8:$H$5007,Z36)),2)&amp;"–"&amp;HOUR(INDEX(Shifts!$I$8:$I$5007,Z36))&amp;":"&amp;RIGHT("0"&amp;MINUTE(INDEX(Shifts!$I$8:$I$5007,Z36)),2)))</f>
        <v/>
      </c>
      <c r="J36" s="60">
        <f>IF(S36=0,"",IF(S36&gt;1,INDEX(Lang!$B$90:$B$92,S36-1),INDEX(Shifts!$C$8:$C$5007,AA36)&amp;CHAR(10)&amp;HOUR(INDEX(Shifts!$H$8:$H$5007,AA36))&amp;":"&amp;RIGHT("0"&amp;MINUTE(INDEX(Shifts!$H$8:$H$5007,AA36)),2)&amp;"–"&amp;HOUR(INDEX(Shifts!$I$8:$I$5007,AA36))&amp;":"&amp;RIGHT("0"&amp;MINUTE(INDEX(Shifts!$I$8:$I$5007,AA36)),2)))</f>
        <v/>
      </c>
      <c r="K36" s="61">
        <f>IF($B36="","",SUMIFS(Shifts!$G$8:$G$5007,Shifts!$B$8:$B$5007,$B36,Shifts!$A$8:$A$5007,"&gt;="&amp;Calc!$B$10,Shifts!$A$8:$A$5007,"&lt;"&amp;Calc!$B$10+7))</f>
        <v/>
      </c>
      <c r="L36" s="1" t="n"/>
      <c r="M36">
        <f>IF($B36="",0,IF(AC36&gt;0,1+MAX(1,INDEX(Leave!$G:$G,AC36)),IF(U36&gt;0,1,0)))</f>
        <v/>
      </c>
      <c r="N36">
        <f>IF($B36="",0,IF(AD36&gt;0,1+MAX(1,INDEX(Leave!$G:$G,AD36)),IF(V36&gt;0,1,0)))</f>
        <v/>
      </c>
      <c r="O36">
        <f>IF($B36="",0,IF(AE36&gt;0,1+MAX(1,INDEX(Leave!$G:$G,AE36)),IF(W36&gt;0,1,0)))</f>
        <v/>
      </c>
      <c r="P36">
        <f>IF($B36="",0,IF(AF36&gt;0,1+MAX(1,INDEX(Leave!$G:$G,AF36)),IF(X36&gt;0,1,0)))</f>
        <v/>
      </c>
      <c r="Q36">
        <f>IF($B36="",0,IF(AG36&gt;0,1+MAX(1,INDEX(Leave!$G:$G,AG36)),IF(Y36&gt;0,1,0)))</f>
        <v/>
      </c>
      <c r="R36">
        <f>IF($B36="",0,IF(AH36&gt;0,1+MAX(1,INDEX(Leave!$G:$G,AH36)),IF(Z36&gt;0,1,0)))</f>
        <v/>
      </c>
      <c r="S36">
        <f>IF($B36="",0,IF(AI36&gt;0,1+MAX(1,INDEX(Leave!$G:$G,AI36)),IF(AA36&gt;0,1,0)))</f>
        <v/>
      </c>
      <c r="U36">
        <f>IF($B36="",0,IFERROR(MATCH($B36&amp;"|"&amp;M$7,Shifts!$K$8:$K$5007,0),0))</f>
        <v/>
      </c>
      <c r="V36">
        <f>IF($B36="",0,IFERROR(MATCH($B36&amp;"|"&amp;N$7,Shifts!$K$8:$K$5007,0),0))</f>
        <v/>
      </c>
      <c r="W36">
        <f>IF($B36="",0,IFERROR(MATCH($B36&amp;"|"&amp;O$7,Shifts!$K$8:$K$5007,0),0))</f>
        <v/>
      </c>
      <c r="X36">
        <f>IF($B36="",0,IFERROR(MATCH($B36&amp;"|"&amp;P$7,Shifts!$K$8:$K$5007,0),0))</f>
        <v/>
      </c>
      <c r="Y36">
        <f>IF($B36="",0,IFERROR(MATCH($B36&amp;"|"&amp;Q$7,Shifts!$K$8:$K$5007,0),0))</f>
        <v/>
      </c>
      <c r="Z36">
        <f>IF($B36="",0,IFERROR(MATCH($B36&amp;"|"&amp;R$7,Shifts!$K$8:$K$5007,0),0))</f>
        <v/>
      </c>
      <c r="AA36">
        <f>IF($B36="",0,IFERROR(MATCH($B36&amp;"|"&amp;S$7,Shifts!$K$8:$K$5007,0),0))</f>
        <v/>
      </c>
      <c r="AC36">
        <f>IF($B36="",0,SUMPRODUCT(MAX((Leave!$A$8:$A$507=$B36)*(Leave!$C$8:$C$507&lt;=M$7)*(Leave!$D$8:$D$507&gt;=M$7)*ROW(Leave!$A$8:$A$507))))</f>
        <v/>
      </c>
      <c r="AD36">
        <f>IF($B36="",0,SUMPRODUCT(MAX((Leave!$A$8:$A$507=$B36)*(Leave!$C$8:$C$507&lt;=N$7)*(Leave!$D$8:$D$507&gt;=N$7)*ROW(Leave!$A$8:$A$507))))</f>
        <v/>
      </c>
      <c r="AE36">
        <f>IF($B36="",0,SUMPRODUCT(MAX((Leave!$A$8:$A$507=$B36)*(Leave!$C$8:$C$507&lt;=O$7)*(Leave!$D$8:$D$507&gt;=O$7)*ROW(Leave!$A$8:$A$507))))</f>
        <v/>
      </c>
      <c r="AF36">
        <f>IF($B36="",0,SUMPRODUCT(MAX((Leave!$A$8:$A$507=$B36)*(Leave!$C$8:$C$507&lt;=P$7)*(Leave!$D$8:$D$507&gt;=P$7)*ROW(Leave!$A$8:$A$507))))</f>
        <v/>
      </c>
      <c r="AG36">
        <f>IF($B36="",0,SUMPRODUCT(MAX((Leave!$A$8:$A$507=$B36)*(Leave!$C$8:$C$507&lt;=Q$7)*(Leave!$D$8:$D$507&gt;=Q$7)*ROW(Leave!$A$8:$A$507))))</f>
        <v/>
      </c>
      <c r="AH36">
        <f>IF($B36="",0,SUMPRODUCT(MAX((Leave!$A$8:$A$507=$B36)*(Leave!$C$8:$C$507&lt;=R$7)*(Leave!$D$8:$D$507&gt;=R$7)*ROW(Leave!$A$8:$A$507))))</f>
        <v/>
      </c>
      <c r="AI36">
        <f>IF($B36="",0,SUMPRODUCT(MAX((Leave!$A$8:$A$507=$B36)*(Leave!$C$8:$C$507&lt;=S$7)*(Leave!$D$8:$D$507&gt;=S$7)*ROW(Leave!$A$8:$A$507))))</f>
        <v/>
      </c>
    </row>
    <row r="37" ht="30" customHeight="1">
      <c r="A37" s="1" t="n"/>
      <c r="B37" s="59">
        <f>IF(Staff!$A$32="","",Staff!$A$32)</f>
        <v/>
      </c>
      <c r="C37" s="34">
        <f>IF(Staff!$A$32="","",Staff!$B$32&amp;"")</f>
        <v/>
      </c>
      <c r="D37" s="60">
        <f>IF(M37=0,"",IF(M37&gt;1,INDEX(Lang!$B$90:$B$92,M37-1),INDEX(Shifts!$C$8:$C$5007,U37)&amp;CHAR(10)&amp;HOUR(INDEX(Shifts!$H$8:$H$5007,U37))&amp;":"&amp;RIGHT("0"&amp;MINUTE(INDEX(Shifts!$H$8:$H$5007,U37)),2)&amp;"–"&amp;HOUR(INDEX(Shifts!$I$8:$I$5007,U37))&amp;":"&amp;RIGHT("0"&amp;MINUTE(INDEX(Shifts!$I$8:$I$5007,U37)),2)))</f>
        <v/>
      </c>
      <c r="E37" s="60">
        <f>IF(N37=0,"",IF(N37&gt;1,INDEX(Lang!$B$90:$B$92,N37-1),INDEX(Shifts!$C$8:$C$5007,V37)&amp;CHAR(10)&amp;HOUR(INDEX(Shifts!$H$8:$H$5007,V37))&amp;":"&amp;RIGHT("0"&amp;MINUTE(INDEX(Shifts!$H$8:$H$5007,V37)),2)&amp;"–"&amp;HOUR(INDEX(Shifts!$I$8:$I$5007,V37))&amp;":"&amp;RIGHT("0"&amp;MINUTE(INDEX(Shifts!$I$8:$I$5007,V37)),2)))</f>
        <v/>
      </c>
      <c r="F37" s="60">
        <f>IF(O37=0,"",IF(O37&gt;1,INDEX(Lang!$B$90:$B$92,O37-1),INDEX(Shifts!$C$8:$C$5007,W37)&amp;CHAR(10)&amp;HOUR(INDEX(Shifts!$H$8:$H$5007,W37))&amp;":"&amp;RIGHT("0"&amp;MINUTE(INDEX(Shifts!$H$8:$H$5007,W37)),2)&amp;"–"&amp;HOUR(INDEX(Shifts!$I$8:$I$5007,W37))&amp;":"&amp;RIGHT("0"&amp;MINUTE(INDEX(Shifts!$I$8:$I$5007,W37)),2)))</f>
        <v/>
      </c>
      <c r="G37" s="60">
        <f>IF(P37=0,"",IF(P37&gt;1,INDEX(Lang!$B$90:$B$92,P37-1),INDEX(Shifts!$C$8:$C$5007,X37)&amp;CHAR(10)&amp;HOUR(INDEX(Shifts!$H$8:$H$5007,X37))&amp;":"&amp;RIGHT("0"&amp;MINUTE(INDEX(Shifts!$H$8:$H$5007,X37)),2)&amp;"–"&amp;HOUR(INDEX(Shifts!$I$8:$I$5007,X37))&amp;":"&amp;RIGHT("0"&amp;MINUTE(INDEX(Shifts!$I$8:$I$5007,X37)),2)))</f>
        <v/>
      </c>
      <c r="H37" s="60">
        <f>IF(Q37=0,"",IF(Q37&gt;1,INDEX(Lang!$B$90:$B$92,Q37-1),INDEX(Shifts!$C$8:$C$5007,Y37)&amp;CHAR(10)&amp;HOUR(INDEX(Shifts!$H$8:$H$5007,Y37))&amp;":"&amp;RIGHT("0"&amp;MINUTE(INDEX(Shifts!$H$8:$H$5007,Y37)),2)&amp;"–"&amp;HOUR(INDEX(Shifts!$I$8:$I$5007,Y37))&amp;":"&amp;RIGHT("0"&amp;MINUTE(INDEX(Shifts!$I$8:$I$5007,Y37)),2)))</f>
        <v/>
      </c>
      <c r="I37" s="60">
        <f>IF(R37=0,"",IF(R37&gt;1,INDEX(Lang!$B$90:$B$92,R37-1),INDEX(Shifts!$C$8:$C$5007,Z37)&amp;CHAR(10)&amp;HOUR(INDEX(Shifts!$H$8:$H$5007,Z37))&amp;":"&amp;RIGHT("0"&amp;MINUTE(INDEX(Shifts!$H$8:$H$5007,Z37)),2)&amp;"–"&amp;HOUR(INDEX(Shifts!$I$8:$I$5007,Z37))&amp;":"&amp;RIGHT("0"&amp;MINUTE(INDEX(Shifts!$I$8:$I$5007,Z37)),2)))</f>
        <v/>
      </c>
      <c r="J37" s="60">
        <f>IF(S37=0,"",IF(S37&gt;1,INDEX(Lang!$B$90:$B$92,S37-1),INDEX(Shifts!$C$8:$C$5007,AA37)&amp;CHAR(10)&amp;HOUR(INDEX(Shifts!$H$8:$H$5007,AA37))&amp;":"&amp;RIGHT("0"&amp;MINUTE(INDEX(Shifts!$H$8:$H$5007,AA37)),2)&amp;"–"&amp;HOUR(INDEX(Shifts!$I$8:$I$5007,AA37))&amp;":"&amp;RIGHT("0"&amp;MINUTE(INDEX(Shifts!$I$8:$I$5007,AA37)),2)))</f>
        <v/>
      </c>
      <c r="K37" s="61">
        <f>IF($B37="","",SUMIFS(Shifts!$G$8:$G$5007,Shifts!$B$8:$B$5007,$B37,Shifts!$A$8:$A$5007,"&gt;="&amp;Calc!$B$10,Shifts!$A$8:$A$5007,"&lt;"&amp;Calc!$B$10+7))</f>
        <v/>
      </c>
      <c r="L37" s="1" t="n"/>
      <c r="M37">
        <f>IF($B37="",0,IF(AC37&gt;0,1+MAX(1,INDEX(Leave!$G:$G,AC37)),IF(U37&gt;0,1,0)))</f>
        <v/>
      </c>
      <c r="N37">
        <f>IF($B37="",0,IF(AD37&gt;0,1+MAX(1,INDEX(Leave!$G:$G,AD37)),IF(V37&gt;0,1,0)))</f>
        <v/>
      </c>
      <c r="O37">
        <f>IF($B37="",0,IF(AE37&gt;0,1+MAX(1,INDEX(Leave!$G:$G,AE37)),IF(W37&gt;0,1,0)))</f>
        <v/>
      </c>
      <c r="P37">
        <f>IF($B37="",0,IF(AF37&gt;0,1+MAX(1,INDEX(Leave!$G:$G,AF37)),IF(X37&gt;0,1,0)))</f>
        <v/>
      </c>
      <c r="Q37">
        <f>IF($B37="",0,IF(AG37&gt;0,1+MAX(1,INDEX(Leave!$G:$G,AG37)),IF(Y37&gt;0,1,0)))</f>
        <v/>
      </c>
      <c r="R37">
        <f>IF($B37="",0,IF(AH37&gt;0,1+MAX(1,INDEX(Leave!$G:$G,AH37)),IF(Z37&gt;0,1,0)))</f>
        <v/>
      </c>
      <c r="S37">
        <f>IF($B37="",0,IF(AI37&gt;0,1+MAX(1,INDEX(Leave!$G:$G,AI37)),IF(AA37&gt;0,1,0)))</f>
        <v/>
      </c>
      <c r="U37">
        <f>IF($B37="",0,IFERROR(MATCH($B37&amp;"|"&amp;M$7,Shifts!$K$8:$K$5007,0),0))</f>
        <v/>
      </c>
      <c r="V37">
        <f>IF($B37="",0,IFERROR(MATCH($B37&amp;"|"&amp;N$7,Shifts!$K$8:$K$5007,0),0))</f>
        <v/>
      </c>
      <c r="W37">
        <f>IF($B37="",0,IFERROR(MATCH($B37&amp;"|"&amp;O$7,Shifts!$K$8:$K$5007,0),0))</f>
        <v/>
      </c>
      <c r="X37">
        <f>IF($B37="",0,IFERROR(MATCH($B37&amp;"|"&amp;P$7,Shifts!$K$8:$K$5007,0),0))</f>
        <v/>
      </c>
      <c r="Y37">
        <f>IF($B37="",0,IFERROR(MATCH($B37&amp;"|"&amp;Q$7,Shifts!$K$8:$K$5007,0),0))</f>
        <v/>
      </c>
      <c r="Z37">
        <f>IF($B37="",0,IFERROR(MATCH($B37&amp;"|"&amp;R$7,Shifts!$K$8:$K$5007,0),0))</f>
        <v/>
      </c>
      <c r="AA37">
        <f>IF($B37="",0,IFERROR(MATCH($B37&amp;"|"&amp;S$7,Shifts!$K$8:$K$5007,0),0))</f>
        <v/>
      </c>
      <c r="AC37">
        <f>IF($B37="",0,SUMPRODUCT(MAX((Leave!$A$8:$A$507=$B37)*(Leave!$C$8:$C$507&lt;=M$7)*(Leave!$D$8:$D$507&gt;=M$7)*ROW(Leave!$A$8:$A$507))))</f>
        <v/>
      </c>
      <c r="AD37">
        <f>IF($B37="",0,SUMPRODUCT(MAX((Leave!$A$8:$A$507=$B37)*(Leave!$C$8:$C$507&lt;=N$7)*(Leave!$D$8:$D$507&gt;=N$7)*ROW(Leave!$A$8:$A$507))))</f>
        <v/>
      </c>
      <c r="AE37">
        <f>IF($B37="",0,SUMPRODUCT(MAX((Leave!$A$8:$A$507=$B37)*(Leave!$C$8:$C$507&lt;=O$7)*(Leave!$D$8:$D$507&gt;=O$7)*ROW(Leave!$A$8:$A$507))))</f>
        <v/>
      </c>
      <c r="AF37">
        <f>IF($B37="",0,SUMPRODUCT(MAX((Leave!$A$8:$A$507=$B37)*(Leave!$C$8:$C$507&lt;=P$7)*(Leave!$D$8:$D$507&gt;=P$7)*ROW(Leave!$A$8:$A$507))))</f>
        <v/>
      </c>
      <c r="AG37">
        <f>IF($B37="",0,SUMPRODUCT(MAX((Leave!$A$8:$A$507=$B37)*(Leave!$C$8:$C$507&lt;=Q$7)*(Leave!$D$8:$D$507&gt;=Q$7)*ROW(Leave!$A$8:$A$507))))</f>
        <v/>
      </c>
      <c r="AH37">
        <f>IF($B37="",0,SUMPRODUCT(MAX((Leave!$A$8:$A$507=$B37)*(Leave!$C$8:$C$507&lt;=R$7)*(Leave!$D$8:$D$507&gt;=R$7)*ROW(Leave!$A$8:$A$507))))</f>
        <v/>
      </c>
      <c r="AI37">
        <f>IF($B37="",0,SUMPRODUCT(MAX((Leave!$A$8:$A$507=$B37)*(Leave!$C$8:$C$507&lt;=S$7)*(Leave!$D$8:$D$507&gt;=S$7)*ROW(Leave!$A$8:$A$507))))</f>
        <v/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62">
        <f>Lang!$B$90</f>
        <v/>
      </c>
      <c r="E39" s="63">
        <f>Lang!$B$91</f>
        <v/>
      </c>
      <c r="F39" s="64">
        <f>Lang!$B$92</f>
        <v/>
      </c>
      <c r="G39" s="46">
        <f>Lang!$B$93</f>
        <v/>
      </c>
      <c r="L39" s="1" t="n"/>
    </row>
    <row r="40">
      <c r="A40" s="1" t="n"/>
      <c r="B40" s="1" t="n"/>
      <c r="C40" s="1" t="n"/>
      <c r="D40" s="1" t="n"/>
      <c r="E40" s="1" t="n"/>
      <c r="F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65">
        <f>Lang!$B$5</f>
        <v/>
      </c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2">
    <mergeCell ref="D6:E6"/>
    <mergeCell ref="B6:C6"/>
    <mergeCell ref="F6:H6"/>
    <mergeCell ref="I6:J6"/>
    <mergeCell ref="B2:C3"/>
    <mergeCell ref="B11:C11"/>
    <mergeCell ref="E3:K3"/>
    <mergeCell ref="B10:C10"/>
    <mergeCell ref="G39:K40"/>
    <mergeCell ref="B9:C9"/>
    <mergeCell ref="E2:K2"/>
    <mergeCell ref="B42:K42"/>
  </mergeCells>
  <conditionalFormatting sqref="D9:J9">
    <cfRule type="expression" priority="1" dxfId="1">
      <formula>D9&lt;D10</formula>
    </cfRule>
  </conditionalFormatting>
  <conditionalFormatting sqref="D13:J37">
    <cfRule type="expression" priority="2" dxfId="2">
      <formula>M13=1</formula>
    </cfRule>
    <cfRule type="expression" priority="3" dxfId="3">
      <formula>M13=2</formula>
    </cfRule>
    <cfRule type="expression" priority="4" dxfId="4">
      <formula>M13=3</formula>
    </cfRule>
    <cfRule type="expression" priority="5" dxfId="5">
      <formula>M13=4</formula>
    </cfRule>
  </conditionalFormatting>
  <conditionalFormatting sqref="B13:K37">
    <cfRule type="expression" priority="6" dxfId="6">
      <formula>$B13=""</formula>
    </cfRule>
  </conditionalFormatting>
  <dataValidations count="1">
    <dataValidation sqref="D6" showDropDown="0" showInputMessage="0" showErrorMessage="0" allowBlank="0" type="date" operator="between">
      <formula1>36526</formula1>
      <formula2>73051</formula2>
    </dataValidation>
  </dataValidations>
  <printOptions horizontalCentered="1"/>
  <pageMargins left="0.3" right="0.3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FFAD6A"/>
    <outlinePr summaryBelow="1" summaryRight="1"/>
    <pageSetUpPr fitToPage="1"/>
  </sheetPr>
  <dimension ref="A1:L50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1" customWidth="1" min="4" max="4"/>
    <col width="11" customWidth="1" min="5" max="5"/>
    <col width="12" customWidth="1" min="6" max="6"/>
    <col width="11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</cols>
  <sheetData>
    <row r="1">
      <c r="A1" s="66">
        <f>"KEYONE  /  "&amp;Lang!$B$94</f>
        <v/>
      </c>
    </row>
    <row r="2"/>
    <row r="3" ht="24" customHeight="1">
      <c r="A3" s="67">
        <f>Lang!$B$95</f>
        <v/>
      </c>
    </row>
    <row r="4" ht="24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HYPERLINK("#'Roster'!A1",Lang!$B$39)</f>
        <v/>
      </c>
      <c r="D5" s="7">
        <f>HYPERLINK("#'Settings'!A1",Lang!$B$4)</f>
        <v/>
      </c>
      <c r="E5" s="1" t="n"/>
      <c r="F5" s="1" t="n"/>
      <c r="G5" s="1" t="n"/>
    </row>
    <row r="6">
      <c r="A6" s="1" t="n"/>
      <c r="B6" s="1" t="n"/>
      <c r="C6" s="1" t="n"/>
      <c r="D6" s="1" t="n"/>
      <c r="E6" s="1" t="n"/>
      <c r="F6" s="1" t="n"/>
      <c r="G6" s="1" t="n"/>
    </row>
    <row r="7" ht="30" customHeight="1">
      <c r="A7" s="68">
        <f>Lang!$B$96</f>
        <v/>
      </c>
      <c r="B7" s="68">
        <f>Lang!$B$75</f>
        <v/>
      </c>
      <c r="C7" s="68">
        <f>Lang!$B$97</f>
        <v/>
      </c>
      <c r="D7" s="68">
        <f>Lang!$B$98</f>
        <v/>
      </c>
      <c r="E7" s="68">
        <f>Lang!$B$99</f>
        <v/>
      </c>
      <c r="F7" s="68">
        <f>Lang!$B$100</f>
        <v/>
      </c>
      <c r="G7" s="68">
        <f>Lang!$B$101</f>
        <v/>
      </c>
    </row>
    <row r="8">
      <c r="A8" s="69" t="n">
        <v>46266</v>
      </c>
      <c r="B8" s="70" t="inlineStr">
        <is>
          <t>Anna Berger</t>
        </is>
      </c>
      <c r="C8" s="70" t="inlineStr">
        <is>
          <t>Early</t>
        </is>
      </c>
      <c r="D8" s="71" t="n">
        <v>0.2708333333333333</v>
      </c>
      <c r="E8" s="71" t="n">
        <v>0.6041666666666666</v>
      </c>
      <c r="F8" s="70" t="n">
        <v>30</v>
      </c>
      <c r="G8" s="72">
        <f>IF(OR($A8="",$B8=""),"",ROUND(MAX(0,MOD(I8-H8,1)*24-L8/60),2))</f>
        <v/>
      </c>
      <c r="H8">
        <f>IF($A8="","",IF($D8="",IFERROR(INDEX(Settings!$E$11:$E$18,MATCH($C8,Settings!$D$11:$D$18,0)),0),$D8))</f>
        <v/>
      </c>
      <c r="I8">
        <f>IF($A8="","",IF($E8="",IFERROR(INDEX(Settings!$F$11:$F$18,MATCH($C8,Settings!$D$11:$D$18,0)),0),$E8))</f>
        <v/>
      </c>
      <c r="J8">
        <f>IF($A8="",0,WEEKDAY($A8,2))</f>
        <v/>
      </c>
      <c r="K8">
        <f>IF(OR($A8="",$B8=""),"",$B8&amp;"|"&amp;$A8)</f>
        <v/>
      </c>
      <c r="L8">
        <f>IF($A8="",0,IF($F8="",IFERROR(N(INDEX(Settings!$G$11:$G$18,MATCH($C8,Settings!$D$11:$D$18,0))),0),N($F8)))</f>
        <v/>
      </c>
    </row>
    <row r="9">
      <c r="A9" s="69" t="n">
        <v>46266</v>
      </c>
      <c r="B9" s="70" t="inlineStr">
        <is>
          <t>Luca Moretti</t>
        </is>
      </c>
      <c r="C9" s="70" t="inlineStr">
        <is>
          <t>Late</t>
        </is>
      </c>
      <c r="D9" s="71" t="n">
        <v>0.5833333333333334</v>
      </c>
      <c r="E9" s="71" t="n">
        <v>0.9166666666666666</v>
      </c>
      <c r="F9" s="70" t="n">
        <v>30</v>
      </c>
      <c r="G9" s="72">
        <f>IF(OR($A9="",$B9=""),"",ROUND(MAX(0,MOD(I9-H9,1)*24-L9/60),2))</f>
        <v/>
      </c>
      <c r="H9">
        <f>IF($A9="","",IF($D9="",IFERROR(INDEX(Settings!$E$11:$E$18,MATCH($C9,Settings!$D$11:$D$18,0)),0),$D9))</f>
        <v/>
      </c>
      <c r="I9">
        <f>IF($A9="","",IF($E9="",IFERROR(INDEX(Settings!$F$11:$F$18,MATCH($C9,Settings!$D$11:$D$18,0)),0),$E9))</f>
        <v/>
      </c>
      <c r="J9">
        <f>IF($A9="",0,WEEKDAY($A9,2))</f>
        <v/>
      </c>
      <c r="K9">
        <f>IF(OR($A9="",$B9=""),"",$B9&amp;"|"&amp;$A9)</f>
        <v/>
      </c>
      <c r="L9">
        <f>IF($A9="",0,IF($F9="",IFERROR(N(INDEX(Settings!$G$11:$G$18,MATCH($C9,Settings!$D$11:$D$18,0))),0),N($F9)))</f>
        <v/>
      </c>
    </row>
    <row r="10">
      <c r="A10" s="69" t="n">
        <v>46266</v>
      </c>
      <c r="B10" s="70" t="inlineStr">
        <is>
          <t>Sofia Neumann</t>
        </is>
      </c>
      <c r="C10" s="70" t="inlineStr">
        <is>
          <t>Early</t>
        </is>
      </c>
      <c r="D10" s="71" t="n">
        <v>0.2708333333333333</v>
      </c>
      <c r="E10" s="71" t="n">
        <v>0.6041666666666666</v>
      </c>
      <c r="F10" s="70" t="n">
        <v>30</v>
      </c>
      <c r="G10" s="72">
        <f>IF(OR($A10="",$B10=""),"",ROUND(MAX(0,MOD(I10-H10,1)*24-L10/60),2))</f>
        <v/>
      </c>
      <c r="H10">
        <f>IF($A10="","",IF($D10="",IFERROR(INDEX(Settings!$E$11:$E$18,MATCH($C10,Settings!$D$11:$D$18,0)),0),$D10))</f>
        <v/>
      </c>
      <c r="I10">
        <f>IF($A10="","",IF($E10="",IFERROR(INDEX(Settings!$F$11:$F$18,MATCH($C10,Settings!$D$11:$D$18,0)),0),$E10))</f>
        <v/>
      </c>
      <c r="J10">
        <f>IF($A10="",0,WEEKDAY($A10,2))</f>
        <v/>
      </c>
      <c r="K10">
        <f>IF(OR($A10="",$B10=""),"",$B10&amp;"|"&amp;$A10)</f>
        <v/>
      </c>
      <c r="L10">
        <f>IF($A10="",0,IF($F10="",IFERROR(N(INDEX(Settings!$G$11:$G$18,MATCH($C10,Settings!$D$11:$D$18,0))),0),N($F10)))</f>
        <v/>
      </c>
    </row>
    <row r="11">
      <c r="A11" s="69" t="n">
        <v>46266</v>
      </c>
      <c r="B11" s="70" t="inlineStr">
        <is>
          <t>Mia Schulz</t>
        </is>
      </c>
      <c r="C11" s="70" t="inlineStr">
        <is>
          <t>Early</t>
        </is>
      </c>
      <c r="D11" s="71" t="n">
        <v>0.2708333333333333</v>
      </c>
      <c r="E11" s="71" t="n">
        <v>0.6041666666666666</v>
      </c>
      <c r="F11" s="70" t="n">
        <v>30</v>
      </c>
      <c r="G11" s="72">
        <f>IF(OR($A11="",$B11=""),"",ROUND(MAX(0,MOD(I11-H11,1)*24-L11/60),2))</f>
        <v/>
      </c>
      <c r="H11">
        <f>IF($A11="","",IF($D11="",IFERROR(INDEX(Settings!$E$11:$E$18,MATCH($C11,Settings!$D$11:$D$18,0)),0),$D11))</f>
        <v/>
      </c>
      <c r="I11">
        <f>IF($A11="","",IF($E11="",IFERROR(INDEX(Settings!$F$11:$F$18,MATCH($C11,Settings!$D$11:$D$18,0)),0),$E11))</f>
        <v/>
      </c>
      <c r="J11">
        <f>IF($A11="",0,WEEKDAY($A11,2))</f>
        <v/>
      </c>
      <c r="K11">
        <f>IF(OR($A11="",$B11=""),"",$B11&amp;"|"&amp;$A11)</f>
        <v/>
      </c>
      <c r="L11">
        <f>IF($A11="",0,IF($F11="",IFERROR(N(INDEX(Settings!$G$11:$G$18,MATCH($C11,Settings!$D$11:$D$18,0))),0),N($F11)))</f>
        <v/>
      </c>
    </row>
    <row r="12">
      <c r="A12" s="69" t="n">
        <v>46266</v>
      </c>
      <c r="B12" s="70" t="inlineStr">
        <is>
          <t>Emma Wolf</t>
        </is>
      </c>
      <c r="C12" s="70" t="inlineStr">
        <is>
          <t>Short</t>
        </is>
      </c>
      <c r="D12" s="71" t="n">
        <v>0.4583333333333333</v>
      </c>
      <c r="E12" s="71" t="n">
        <v>0.625</v>
      </c>
      <c r="F12" s="70" t="n">
        <v>0</v>
      </c>
      <c r="G12" s="72">
        <f>IF(OR($A12="",$B12=""),"",ROUND(MAX(0,MOD(I12-H12,1)*24-L12/60),2))</f>
        <v/>
      </c>
      <c r="H12">
        <f>IF($A12="","",IF($D12="",IFERROR(INDEX(Settings!$E$11:$E$18,MATCH($C12,Settings!$D$11:$D$18,0)),0),$D12))</f>
        <v/>
      </c>
      <c r="I12">
        <f>IF($A12="","",IF($E12="",IFERROR(INDEX(Settings!$F$11:$F$18,MATCH($C12,Settings!$D$11:$D$18,0)),0),$E12))</f>
        <v/>
      </c>
      <c r="J12">
        <f>IF($A12="",0,WEEKDAY($A12,2))</f>
        <v/>
      </c>
      <c r="K12">
        <f>IF(OR($A12="",$B12=""),"",$B12&amp;"|"&amp;$A12)</f>
        <v/>
      </c>
      <c r="L12">
        <f>IF($A12="",0,IF($F12="",IFERROR(N(INDEX(Settings!$G$11:$G$18,MATCH($C12,Settings!$D$11:$D$18,0))),0),N($F12)))</f>
        <v/>
      </c>
    </row>
    <row r="13">
      <c r="A13" s="69" t="n">
        <v>46267</v>
      </c>
      <c r="B13" s="70" t="inlineStr">
        <is>
          <t>Anna Berger</t>
        </is>
      </c>
      <c r="C13" s="70" t="inlineStr">
        <is>
          <t>Early</t>
        </is>
      </c>
      <c r="D13" s="71" t="n">
        <v>0.2708333333333333</v>
      </c>
      <c r="E13" s="71" t="n">
        <v>0.6041666666666666</v>
      </c>
      <c r="F13" s="70" t="n">
        <v>30</v>
      </c>
      <c r="G13" s="72">
        <f>IF(OR($A13="",$B13=""),"",ROUND(MAX(0,MOD(I13-H13,1)*24-L13/60),2))</f>
        <v/>
      </c>
      <c r="H13">
        <f>IF($A13="","",IF($D13="",IFERROR(INDEX(Settings!$E$11:$E$18,MATCH($C13,Settings!$D$11:$D$18,0)),0),$D13))</f>
        <v/>
      </c>
      <c r="I13">
        <f>IF($A13="","",IF($E13="",IFERROR(INDEX(Settings!$F$11:$F$18,MATCH($C13,Settings!$D$11:$D$18,0)),0),$E13))</f>
        <v/>
      </c>
      <c r="J13">
        <f>IF($A13="",0,WEEKDAY($A13,2))</f>
        <v/>
      </c>
      <c r="K13">
        <f>IF(OR($A13="",$B13=""),"",$B13&amp;"|"&amp;$A13)</f>
        <v/>
      </c>
      <c r="L13">
        <f>IF($A13="",0,IF($F13="",IFERROR(N(INDEX(Settings!$G$11:$G$18,MATCH($C13,Settings!$D$11:$D$18,0))),0),N($F13)))</f>
        <v/>
      </c>
    </row>
    <row r="14">
      <c r="A14" s="69" t="n">
        <v>46267</v>
      </c>
      <c r="B14" s="70" t="inlineStr">
        <is>
          <t>Sofia Neumann</t>
        </is>
      </c>
      <c r="C14" s="70" t="inlineStr">
        <is>
          <t>Late</t>
        </is>
      </c>
      <c r="D14" s="71" t="n">
        <v>0.5833333333333334</v>
      </c>
      <c r="E14" s="71" t="n">
        <v>0.9166666666666666</v>
      </c>
      <c r="F14" s="70" t="n">
        <v>30</v>
      </c>
      <c r="G14" s="72">
        <f>IF(OR($A14="",$B14=""),"",ROUND(MAX(0,MOD(I14-H14,1)*24-L14/60),2))</f>
        <v/>
      </c>
      <c r="H14">
        <f>IF($A14="","",IF($D14="",IFERROR(INDEX(Settings!$E$11:$E$18,MATCH($C14,Settings!$D$11:$D$18,0)),0),$D14))</f>
        <v/>
      </c>
      <c r="I14">
        <f>IF($A14="","",IF($E14="",IFERROR(INDEX(Settings!$F$11:$F$18,MATCH($C14,Settings!$D$11:$D$18,0)),0),$E14))</f>
        <v/>
      </c>
      <c r="J14">
        <f>IF($A14="",0,WEEKDAY($A14,2))</f>
        <v/>
      </c>
      <c r="K14">
        <f>IF(OR($A14="",$B14=""),"",$B14&amp;"|"&amp;$A14)</f>
        <v/>
      </c>
      <c r="L14">
        <f>IF($A14="",0,IF($F14="",IFERROR(N(INDEX(Settings!$G$11:$G$18,MATCH($C14,Settings!$D$11:$D$18,0))),0),N($F14)))</f>
        <v/>
      </c>
    </row>
    <row r="15">
      <c r="A15" s="69" t="n">
        <v>46267</v>
      </c>
      <c r="B15" s="70" t="inlineStr">
        <is>
          <t>Jonas Weber</t>
        </is>
      </c>
      <c r="C15" s="70" t="inlineStr">
        <is>
          <t>Middle</t>
        </is>
      </c>
      <c r="D15" s="71" t="n">
        <v>0.4166666666666667</v>
      </c>
      <c r="E15" s="71" t="n">
        <v>0.75</v>
      </c>
      <c r="F15" s="70" t="n">
        <v>30</v>
      </c>
      <c r="G15" s="72">
        <f>IF(OR($A15="",$B15=""),"",ROUND(MAX(0,MOD(I15-H15,1)*24-L15/60),2))</f>
        <v/>
      </c>
      <c r="H15">
        <f>IF($A15="","",IF($D15="",IFERROR(INDEX(Settings!$E$11:$E$18,MATCH($C15,Settings!$D$11:$D$18,0)),0),$D15))</f>
        <v/>
      </c>
      <c r="I15">
        <f>IF($A15="","",IF($E15="",IFERROR(INDEX(Settings!$F$11:$F$18,MATCH($C15,Settings!$D$11:$D$18,0)),0),$E15))</f>
        <v/>
      </c>
      <c r="J15">
        <f>IF($A15="",0,WEEKDAY($A15,2))</f>
        <v/>
      </c>
      <c r="K15">
        <f>IF(OR($A15="",$B15=""),"",$B15&amp;"|"&amp;$A15)</f>
        <v/>
      </c>
      <c r="L15">
        <f>IF($A15="",0,IF($F15="",IFERROR(N(INDEX(Settings!$G$11:$G$18,MATCH($C15,Settings!$D$11:$D$18,0))),0),N($F15)))</f>
        <v/>
      </c>
    </row>
    <row r="16">
      <c r="A16" s="69" t="n">
        <v>46267</v>
      </c>
      <c r="B16" s="70" t="inlineStr">
        <is>
          <t>Noah Fischer</t>
        </is>
      </c>
      <c r="C16" s="70" t="inlineStr">
        <is>
          <t>Short</t>
        </is>
      </c>
      <c r="D16" s="71" t="n">
        <v>0.4583333333333333</v>
      </c>
      <c r="E16" s="71" t="n">
        <v>0.625</v>
      </c>
      <c r="F16" s="70" t="n">
        <v>0</v>
      </c>
      <c r="G16" s="72">
        <f>IF(OR($A16="",$B16=""),"",ROUND(MAX(0,MOD(I16-H16,1)*24-L16/60),2))</f>
        <v/>
      </c>
      <c r="H16">
        <f>IF($A16="","",IF($D16="",IFERROR(INDEX(Settings!$E$11:$E$18,MATCH($C16,Settings!$D$11:$D$18,0)),0),$D16))</f>
        <v/>
      </c>
      <c r="I16">
        <f>IF($A16="","",IF($E16="",IFERROR(INDEX(Settings!$F$11:$F$18,MATCH($C16,Settings!$D$11:$D$18,0)),0),$E16))</f>
        <v/>
      </c>
      <c r="J16">
        <f>IF($A16="",0,WEEKDAY($A16,2))</f>
        <v/>
      </c>
      <c r="K16">
        <f>IF(OR($A16="",$B16=""),"",$B16&amp;"|"&amp;$A16)</f>
        <v/>
      </c>
      <c r="L16">
        <f>IF($A16="",0,IF($F16="",IFERROR(N(INDEX(Settings!$G$11:$G$18,MATCH($C16,Settings!$D$11:$D$18,0))),0),N($F16)))</f>
        <v/>
      </c>
    </row>
    <row r="17">
      <c r="A17" s="69" t="n">
        <v>46268</v>
      </c>
      <c r="B17" s="70" t="inlineStr">
        <is>
          <t>Luca Moretti</t>
        </is>
      </c>
      <c r="C17" s="70" t="inlineStr">
        <is>
          <t>Late</t>
        </is>
      </c>
      <c r="D17" s="71" t="n">
        <v>0.5833333333333334</v>
      </c>
      <c r="E17" s="71" t="n">
        <v>0.9166666666666666</v>
      </c>
      <c r="F17" s="70" t="n">
        <v>30</v>
      </c>
      <c r="G17" s="72">
        <f>IF(OR($A17="",$B17=""),"",ROUND(MAX(0,MOD(I17-H17,1)*24-L17/60),2))</f>
        <v/>
      </c>
      <c r="H17">
        <f>IF($A17="","",IF($D17="",IFERROR(INDEX(Settings!$E$11:$E$18,MATCH($C17,Settings!$D$11:$D$18,0)),0),$D17))</f>
        <v/>
      </c>
      <c r="I17">
        <f>IF($A17="","",IF($E17="",IFERROR(INDEX(Settings!$F$11:$F$18,MATCH($C17,Settings!$D$11:$D$18,0)),0),$E17))</f>
        <v/>
      </c>
      <c r="J17">
        <f>IF($A17="",0,WEEKDAY($A17,2))</f>
        <v/>
      </c>
      <c r="K17">
        <f>IF(OR($A17="",$B17=""),"",$B17&amp;"|"&amp;$A17)</f>
        <v/>
      </c>
      <c r="L17">
        <f>IF($A17="",0,IF($F17="",IFERROR(N(INDEX(Settings!$G$11:$G$18,MATCH($C17,Settings!$D$11:$D$18,0))),0),N($F17)))</f>
        <v/>
      </c>
    </row>
    <row r="18">
      <c r="A18" s="69" t="n">
        <v>46268</v>
      </c>
      <c r="B18" s="70" t="inlineStr">
        <is>
          <t>Jonas Weber</t>
        </is>
      </c>
      <c r="C18" s="70" t="inlineStr">
        <is>
          <t>Late</t>
        </is>
      </c>
      <c r="D18" s="71" t="n">
        <v>0.5833333333333334</v>
      </c>
      <c r="E18" s="71" t="n">
        <v>0.9375</v>
      </c>
      <c r="F18" s="70" t="n">
        <v>30</v>
      </c>
      <c r="G18" s="72">
        <f>IF(OR($A18="",$B18=""),"",ROUND(MAX(0,MOD(I18-H18,1)*24-L18/60),2))</f>
        <v/>
      </c>
      <c r="H18">
        <f>IF($A18="","",IF($D18="",IFERROR(INDEX(Settings!$E$11:$E$18,MATCH($C18,Settings!$D$11:$D$18,0)),0),$D18))</f>
        <v/>
      </c>
      <c r="I18">
        <f>IF($A18="","",IF($E18="",IFERROR(INDEX(Settings!$F$11:$F$18,MATCH($C18,Settings!$D$11:$D$18,0)),0),$E18))</f>
        <v/>
      </c>
      <c r="J18">
        <f>IF($A18="",0,WEEKDAY($A18,2))</f>
        <v/>
      </c>
      <c r="K18">
        <f>IF(OR($A18="",$B18=""),"",$B18&amp;"|"&amp;$A18)</f>
        <v/>
      </c>
      <c r="L18">
        <f>IF($A18="",0,IF($F18="",IFERROR(N(INDEX(Settings!$G$11:$G$18,MATCH($C18,Settings!$D$11:$D$18,0))),0),N($F18)))</f>
        <v/>
      </c>
    </row>
    <row r="19">
      <c r="A19" s="69" t="n">
        <v>46268</v>
      </c>
      <c r="B19" s="70" t="inlineStr">
        <is>
          <t>Mia Schulz</t>
        </is>
      </c>
      <c r="C19" s="70" t="inlineStr">
        <is>
          <t>Early</t>
        </is>
      </c>
      <c r="D19" s="71" t="n">
        <v>0.2708333333333333</v>
      </c>
      <c r="E19" s="71" t="n">
        <v>0.6041666666666666</v>
      </c>
      <c r="F19" s="70" t="n">
        <v>30</v>
      </c>
      <c r="G19" s="72">
        <f>IF(OR($A19="",$B19=""),"",ROUND(MAX(0,MOD(I19-H19,1)*24-L19/60),2))</f>
        <v/>
      </c>
      <c r="H19">
        <f>IF($A19="","",IF($D19="",IFERROR(INDEX(Settings!$E$11:$E$18,MATCH($C19,Settings!$D$11:$D$18,0)),0),$D19))</f>
        <v/>
      </c>
      <c r="I19">
        <f>IF($A19="","",IF($E19="",IFERROR(INDEX(Settings!$F$11:$F$18,MATCH($C19,Settings!$D$11:$D$18,0)),0),$E19))</f>
        <v/>
      </c>
      <c r="J19">
        <f>IF($A19="",0,WEEKDAY($A19,2))</f>
        <v/>
      </c>
      <c r="K19">
        <f>IF(OR($A19="",$B19=""),"",$B19&amp;"|"&amp;$A19)</f>
        <v/>
      </c>
      <c r="L19">
        <f>IF($A19="",0,IF($F19="",IFERROR(N(INDEX(Settings!$G$11:$G$18,MATCH($C19,Settings!$D$11:$D$18,0))),0),N($F19)))</f>
        <v/>
      </c>
    </row>
    <row r="20">
      <c r="A20" s="69" t="n">
        <v>46268</v>
      </c>
      <c r="B20" s="70" t="inlineStr">
        <is>
          <t>Ben Krüger</t>
        </is>
      </c>
      <c r="C20" s="70" t="inlineStr">
        <is>
          <t>Short</t>
        </is>
      </c>
      <c r="D20" s="71" t="n">
        <v>0.4583333333333333</v>
      </c>
      <c r="E20" s="71" t="n">
        <v>0.625</v>
      </c>
      <c r="F20" s="70" t="n">
        <v>0</v>
      </c>
      <c r="G20" s="72">
        <f>IF(OR($A20="",$B20=""),"",ROUND(MAX(0,MOD(I20-H20,1)*24-L20/60),2))</f>
        <v/>
      </c>
      <c r="H20">
        <f>IF($A20="","",IF($D20="",IFERROR(INDEX(Settings!$E$11:$E$18,MATCH($C20,Settings!$D$11:$D$18,0)),0),$D20))</f>
        <v/>
      </c>
      <c r="I20">
        <f>IF($A20="","",IF($E20="",IFERROR(INDEX(Settings!$F$11:$F$18,MATCH($C20,Settings!$D$11:$D$18,0)),0),$E20))</f>
        <v/>
      </c>
      <c r="J20">
        <f>IF($A20="",0,WEEKDAY($A20,2))</f>
        <v/>
      </c>
      <c r="K20">
        <f>IF(OR($A20="",$B20=""),"",$B20&amp;"|"&amp;$A20)</f>
        <v/>
      </c>
      <c r="L20">
        <f>IF($A20="",0,IF($F20="",IFERROR(N(INDEX(Settings!$G$11:$G$18,MATCH($C20,Settings!$D$11:$D$18,0))),0),N($F20)))</f>
        <v/>
      </c>
    </row>
    <row r="21">
      <c r="A21" s="69" t="n">
        <v>46269</v>
      </c>
      <c r="B21" s="70" t="inlineStr">
        <is>
          <t>Anna Berger</t>
        </is>
      </c>
      <c r="C21" s="70" t="inlineStr">
        <is>
          <t>Early</t>
        </is>
      </c>
      <c r="D21" s="71" t="n">
        <v>0.2708333333333333</v>
      </c>
      <c r="E21" s="71" t="n">
        <v>0.6041666666666666</v>
      </c>
      <c r="F21" s="70" t="n">
        <v>30</v>
      </c>
      <c r="G21" s="72">
        <f>IF(OR($A21="",$B21=""),"",ROUND(MAX(0,MOD(I21-H21,1)*24-L21/60),2))</f>
        <v/>
      </c>
      <c r="H21">
        <f>IF($A21="","",IF($D21="",IFERROR(INDEX(Settings!$E$11:$E$18,MATCH($C21,Settings!$D$11:$D$18,0)),0),$D21))</f>
        <v/>
      </c>
      <c r="I21">
        <f>IF($A21="","",IF($E21="",IFERROR(INDEX(Settings!$F$11:$F$18,MATCH($C21,Settings!$D$11:$D$18,0)),0),$E21))</f>
        <v/>
      </c>
      <c r="J21">
        <f>IF($A21="",0,WEEKDAY($A21,2))</f>
        <v/>
      </c>
      <c r="K21">
        <f>IF(OR($A21="",$B21=""),"",$B21&amp;"|"&amp;$A21)</f>
        <v/>
      </c>
      <c r="L21">
        <f>IF($A21="",0,IF($F21="",IFERROR(N(INDEX(Settings!$G$11:$G$18,MATCH($C21,Settings!$D$11:$D$18,0))),0),N($F21)))</f>
        <v/>
      </c>
    </row>
    <row r="22">
      <c r="A22" s="69" t="n">
        <v>46269</v>
      </c>
      <c r="B22" s="70" t="inlineStr">
        <is>
          <t>Luca Moretti</t>
        </is>
      </c>
      <c r="C22" s="70" t="inlineStr">
        <is>
          <t>Early</t>
        </is>
      </c>
      <c r="D22" s="71" t="n">
        <v>0.2708333333333333</v>
      </c>
      <c r="E22" s="71" t="n">
        <v>0.6041666666666666</v>
      </c>
      <c r="F22" s="70" t="n">
        <v>30</v>
      </c>
      <c r="G22" s="72">
        <f>IF(OR($A22="",$B22=""),"",ROUND(MAX(0,MOD(I22-H22,1)*24-L22/60),2))</f>
        <v/>
      </c>
      <c r="H22">
        <f>IF($A22="","",IF($D22="",IFERROR(INDEX(Settings!$E$11:$E$18,MATCH($C22,Settings!$D$11:$D$18,0)),0),$D22))</f>
        <v/>
      </c>
      <c r="I22">
        <f>IF($A22="","",IF($E22="",IFERROR(INDEX(Settings!$F$11:$F$18,MATCH($C22,Settings!$D$11:$D$18,0)),0),$E22))</f>
        <v/>
      </c>
      <c r="J22">
        <f>IF($A22="",0,WEEKDAY($A22,2))</f>
        <v/>
      </c>
      <c r="K22">
        <f>IF(OR($A22="",$B22=""),"",$B22&amp;"|"&amp;$A22)</f>
        <v/>
      </c>
      <c r="L22">
        <f>IF($A22="",0,IF($F22="",IFERROR(N(INDEX(Settings!$G$11:$G$18,MATCH($C22,Settings!$D$11:$D$18,0))),0),N($F22)))</f>
        <v/>
      </c>
    </row>
    <row r="23">
      <c r="A23" s="69" t="n">
        <v>46269</v>
      </c>
      <c r="B23" s="70" t="inlineStr">
        <is>
          <t>Jonas Weber</t>
        </is>
      </c>
      <c r="C23" s="70" t="inlineStr">
        <is>
          <t>Late</t>
        </is>
      </c>
      <c r="D23" s="71" t="n">
        <v>0.5833333333333334</v>
      </c>
      <c r="E23" s="71" t="n">
        <v>0.9166666666666666</v>
      </c>
      <c r="F23" s="70" t="n">
        <v>30</v>
      </c>
      <c r="G23" s="72">
        <f>IF(OR($A23="",$B23=""),"",ROUND(MAX(0,MOD(I23-H23,1)*24-L23/60),2))</f>
        <v/>
      </c>
      <c r="H23">
        <f>IF($A23="","",IF($D23="",IFERROR(INDEX(Settings!$E$11:$E$18,MATCH($C23,Settings!$D$11:$D$18,0)),0),$D23))</f>
        <v/>
      </c>
      <c r="I23">
        <f>IF($A23="","",IF($E23="",IFERROR(INDEX(Settings!$F$11:$F$18,MATCH($C23,Settings!$D$11:$D$18,0)),0),$E23))</f>
        <v/>
      </c>
      <c r="J23">
        <f>IF($A23="",0,WEEKDAY($A23,2))</f>
        <v/>
      </c>
      <c r="K23">
        <f>IF(OR($A23="",$B23=""),"",$B23&amp;"|"&amp;$A23)</f>
        <v/>
      </c>
      <c r="L23">
        <f>IF($A23="",0,IF($F23="",IFERROR(N(INDEX(Settings!$G$11:$G$18,MATCH($C23,Settings!$D$11:$D$18,0))),0),N($F23)))</f>
        <v/>
      </c>
    </row>
    <row r="24">
      <c r="A24" s="69" t="n">
        <v>46269</v>
      </c>
      <c r="B24" s="70" t="inlineStr">
        <is>
          <t>Elias Kaya</t>
        </is>
      </c>
      <c r="C24" s="70" t="inlineStr">
        <is>
          <t>Middle</t>
        </is>
      </c>
      <c r="D24" s="71" t="n">
        <v>0.4166666666666667</v>
      </c>
      <c r="E24" s="71" t="n">
        <v>0.75</v>
      </c>
      <c r="F24" s="70" t="n">
        <v>30</v>
      </c>
      <c r="G24" s="72">
        <f>IF(OR($A24="",$B24=""),"",ROUND(MAX(0,MOD(I24-H24,1)*24-L24/60),2))</f>
        <v/>
      </c>
      <c r="H24">
        <f>IF($A24="","",IF($D24="",IFERROR(INDEX(Settings!$E$11:$E$18,MATCH($C24,Settings!$D$11:$D$18,0)),0),$D24))</f>
        <v/>
      </c>
      <c r="I24">
        <f>IF($A24="","",IF($E24="",IFERROR(INDEX(Settings!$F$11:$F$18,MATCH($C24,Settings!$D$11:$D$18,0)),0),$E24))</f>
        <v/>
      </c>
      <c r="J24">
        <f>IF($A24="",0,WEEKDAY($A24,2))</f>
        <v/>
      </c>
      <c r="K24">
        <f>IF(OR($A24="",$B24=""),"",$B24&amp;"|"&amp;$A24)</f>
        <v/>
      </c>
      <c r="L24">
        <f>IF($A24="",0,IF($F24="",IFERROR(N(INDEX(Settings!$G$11:$G$18,MATCH($C24,Settings!$D$11:$D$18,0))),0),N($F24)))</f>
        <v/>
      </c>
    </row>
    <row r="25">
      <c r="A25" s="69" t="n">
        <v>46270</v>
      </c>
      <c r="B25" s="70" t="inlineStr">
        <is>
          <t>Anna Berger</t>
        </is>
      </c>
      <c r="C25" s="70" t="inlineStr">
        <is>
          <t>Weekend</t>
        </is>
      </c>
      <c r="D25" s="71" t="n">
        <v>0.3333333333333333</v>
      </c>
      <c r="E25" s="71" t="n">
        <v>0.6666666666666666</v>
      </c>
      <c r="F25" s="70" t="n">
        <v>30</v>
      </c>
      <c r="G25" s="72">
        <f>IF(OR($A25="",$B25=""),"",ROUND(MAX(0,MOD(I25-H25,1)*24-L25/60),2))</f>
        <v/>
      </c>
      <c r="H25">
        <f>IF($A25="","",IF($D25="",IFERROR(INDEX(Settings!$E$11:$E$18,MATCH($C25,Settings!$D$11:$D$18,0)),0),$D25))</f>
        <v/>
      </c>
      <c r="I25">
        <f>IF($A25="","",IF($E25="",IFERROR(INDEX(Settings!$F$11:$F$18,MATCH($C25,Settings!$D$11:$D$18,0)),0),$E25))</f>
        <v/>
      </c>
      <c r="J25">
        <f>IF($A25="",0,WEEKDAY($A25,2))</f>
        <v/>
      </c>
      <c r="K25">
        <f>IF(OR($A25="",$B25=""),"",$B25&amp;"|"&amp;$A25)</f>
        <v/>
      </c>
      <c r="L25">
        <f>IF($A25="",0,IF($F25="",IFERROR(N(INDEX(Settings!$G$11:$G$18,MATCH($C25,Settings!$D$11:$D$18,0))),0),N($F25)))</f>
        <v/>
      </c>
    </row>
    <row r="26">
      <c r="A26" s="69" t="n">
        <v>46270</v>
      </c>
      <c r="B26" s="70" t="inlineStr">
        <is>
          <t>Luca Moretti</t>
        </is>
      </c>
      <c r="C26" s="70" t="inlineStr">
        <is>
          <t>Weekend</t>
        </is>
      </c>
      <c r="D26" s="71" t="n">
        <v>0.3333333333333333</v>
      </c>
      <c r="E26" s="71" t="n">
        <v>0.6666666666666666</v>
      </c>
      <c r="F26" s="70" t="n">
        <v>30</v>
      </c>
      <c r="G26" s="72">
        <f>IF(OR($A26="",$B26=""),"",ROUND(MAX(0,MOD(I26-H26,1)*24-L26/60),2))</f>
        <v/>
      </c>
      <c r="H26">
        <f>IF($A26="","",IF($D26="",IFERROR(INDEX(Settings!$E$11:$E$18,MATCH($C26,Settings!$D$11:$D$18,0)),0),$D26))</f>
        <v/>
      </c>
      <c r="I26">
        <f>IF($A26="","",IF($E26="",IFERROR(INDEX(Settings!$F$11:$F$18,MATCH($C26,Settings!$D$11:$D$18,0)),0),$E26))</f>
        <v/>
      </c>
      <c r="J26">
        <f>IF($A26="",0,WEEKDAY($A26,2))</f>
        <v/>
      </c>
      <c r="K26">
        <f>IF(OR($A26="",$B26=""),"",$B26&amp;"|"&amp;$A26)</f>
        <v/>
      </c>
      <c r="L26">
        <f>IF($A26="",0,IF($F26="",IFERROR(N(INDEX(Settings!$G$11:$G$18,MATCH($C26,Settings!$D$11:$D$18,0))),0),N($F26)))</f>
        <v/>
      </c>
    </row>
    <row r="27">
      <c r="A27" s="69" t="n">
        <v>46270</v>
      </c>
      <c r="B27" s="70" t="inlineStr">
        <is>
          <t>Jonas Weber</t>
        </is>
      </c>
      <c r="C27" s="70" t="inlineStr">
        <is>
          <t>Weekend</t>
        </is>
      </c>
      <c r="D27" s="71" t="n">
        <v>0.3333333333333333</v>
      </c>
      <c r="E27" s="71" t="n">
        <v>0.6666666666666666</v>
      </c>
      <c r="F27" s="70" t="n">
        <v>30</v>
      </c>
      <c r="G27" s="72">
        <f>IF(OR($A27="",$B27=""),"",ROUND(MAX(0,MOD(I27-H27,1)*24-L27/60),2))</f>
        <v/>
      </c>
      <c r="H27">
        <f>IF($A27="","",IF($D27="",IFERROR(INDEX(Settings!$E$11:$E$18,MATCH($C27,Settings!$D$11:$D$18,0)),0),$D27))</f>
        <v/>
      </c>
      <c r="I27">
        <f>IF($A27="","",IF($E27="",IFERROR(INDEX(Settings!$F$11:$F$18,MATCH($C27,Settings!$D$11:$D$18,0)),0),$E27))</f>
        <v/>
      </c>
      <c r="J27">
        <f>IF($A27="",0,WEEKDAY($A27,2))</f>
        <v/>
      </c>
      <c r="K27">
        <f>IF(OR($A27="",$B27=""),"",$B27&amp;"|"&amp;$A27)</f>
        <v/>
      </c>
      <c r="L27">
        <f>IF($A27="",0,IF($F27="",IFERROR(N(INDEX(Settings!$G$11:$G$18,MATCH($C27,Settings!$D$11:$D$18,0))),0),N($F27)))</f>
        <v/>
      </c>
    </row>
    <row r="28">
      <c r="A28" s="69" t="n">
        <v>46270</v>
      </c>
      <c r="B28" s="70" t="inlineStr">
        <is>
          <t>Elias Kaya</t>
        </is>
      </c>
      <c r="C28" s="70" t="inlineStr">
        <is>
          <t>Short</t>
        </is>
      </c>
      <c r="D28" s="71" t="n">
        <v>0.4583333333333333</v>
      </c>
      <c r="E28" s="71" t="n">
        <v>0.625</v>
      </c>
      <c r="F28" s="70" t="n">
        <v>0</v>
      </c>
      <c r="G28" s="72">
        <f>IF(OR($A28="",$B28=""),"",ROUND(MAX(0,MOD(I28-H28,1)*24-L28/60),2))</f>
        <v/>
      </c>
      <c r="H28">
        <f>IF($A28="","",IF($D28="",IFERROR(INDEX(Settings!$E$11:$E$18,MATCH($C28,Settings!$D$11:$D$18,0)),0),$D28))</f>
        <v/>
      </c>
      <c r="I28">
        <f>IF($A28="","",IF($E28="",IFERROR(INDEX(Settings!$F$11:$F$18,MATCH($C28,Settings!$D$11:$D$18,0)),0),$E28))</f>
        <v/>
      </c>
      <c r="J28">
        <f>IF($A28="",0,WEEKDAY($A28,2))</f>
        <v/>
      </c>
      <c r="K28">
        <f>IF(OR($A28="",$B28=""),"",$B28&amp;"|"&amp;$A28)</f>
        <v/>
      </c>
      <c r="L28">
        <f>IF($A28="",0,IF($F28="",IFERROR(N(INDEX(Settings!$G$11:$G$18,MATCH($C28,Settings!$D$11:$D$18,0))),0),N($F28)))</f>
        <v/>
      </c>
    </row>
    <row r="29">
      <c r="A29" s="69" t="n">
        <v>46270</v>
      </c>
      <c r="B29" s="70" t="inlineStr">
        <is>
          <t>Lena Hoffmann</t>
        </is>
      </c>
      <c r="C29" s="70" t="inlineStr">
        <is>
          <t>Weekend</t>
        </is>
      </c>
      <c r="D29" s="71" t="n">
        <v>0.3333333333333333</v>
      </c>
      <c r="E29" s="71" t="n">
        <v>0.6666666666666666</v>
      </c>
      <c r="F29" s="70" t="n">
        <v>30</v>
      </c>
      <c r="G29" s="72">
        <f>IF(OR($A29="",$B29=""),"",ROUND(MAX(0,MOD(I29-H29,1)*24-L29/60),2))</f>
        <v/>
      </c>
      <c r="H29">
        <f>IF($A29="","",IF($D29="",IFERROR(INDEX(Settings!$E$11:$E$18,MATCH($C29,Settings!$D$11:$D$18,0)),0),$D29))</f>
        <v/>
      </c>
      <c r="I29">
        <f>IF($A29="","",IF($E29="",IFERROR(INDEX(Settings!$F$11:$F$18,MATCH($C29,Settings!$D$11:$D$18,0)),0),$E29))</f>
        <v/>
      </c>
      <c r="J29">
        <f>IF($A29="",0,WEEKDAY($A29,2))</f>
        <v/>
      </c>
      <c r="K29">
        <f>IF(OR($A29="",$B29=""),"",$B29&amp;"|"&amp;$A29)</f>
        <v/>
      </c>
      <c r="L29">
        <f>IF($A29="",0,IF($F29="",IFERROR(N(INDEX(Settings!$G$11:$G$18,MATCH($C29,Settings!$D$11:$D$18,0))),0),N($F29)))</f>
        <v/>
      </c>
    </row>
    <row r="30">
      <c r="A30" s="69" t="n">
        <v>46271</v>
      </c>
      <c r="B30" s="70" t="inlineStr">
        <is>
          <t>Anna Berger</t>
        </is>
      </c>
      <c r="C30" s="70" t="inlineStr">
        <is>
          <t>Weekend</t>
        </is>
      </c>
      <c r="D30" s="71" t="n">
        <v>0.3333333333333333</v>
      </c>
      <c r="E30" s="71" t="n">
        <v>0.6666666666666666</v>
      </c>
      <c r="F30" s="70" t="n">
        <v>30</v>
      </c>
      <c r="G30" s="72">
        <f>IF(OR($A30="",$B30=""),"",ROUND(MAX(0,MOD(I30-H30,1)*24-L30/60),2))</f>
        <v/>
      </c>
      <c r="H30">
        <f>IF($A30="","",IF($D30="",IFERROR(INDEX(Settings!$E$11:$E$18,MATCH($C30,Settings!$D$11:$D$18,0)),0),$D30))</f>
        <v/>
      </c>
      <c r="I30">
        <f>IF($A30="","",IF($E30="",IFERROR(INDEX(Settings!$F$11:$F$18,MATCH($C30,Settings!$D$11:$D$18,0)),0),$E30))</f>
        <v/>
      </c>
      <c r="J30">
        <f>IF($A30="",0,WEEKDAY($A30,2))</f>
        <v/>
      </c>
      <c r="K30">
        <f>IF(OR($A30="",$B30=""),"",$B30&amp;"|"&amp;$A30)</f>
        <v/>
      </c>
      <c r="L30">
        <f>IF($A30="",0,IF($F30="",IFERROR(N(INDEX(Settings!$G$11:$G$18,MATCH($C30,Settings!$D$11:$D$18,0))),0),N($F30)))</f>
        <v/>
      </c>
    </row>
    <row r="31">
      <c r="A31" s="69" t="n">
        <v>46271</v>
      </c>
      <c r="B31" s="70" t="inlineStr">
        <is>
          <t>Sofia Neumann</t>
        </is>
      </c>
      <c r="C31" s="70" t="inlineStr">
        <is>
          <t>Weekend</t>
        </is>
      </c>
      <c r="D31" s="71" t="n">
        <v>0.3333333333333333</v>
      </c>
      <c r="E31" s="71" t="n">
        <v>0.6666666666666666</v>
      </c>
      <c r="F31" s="70" t="n">
        <v>30</v>
      </c>
      <c r="G31" s="72">
        <f>IF(OR($A31="",$B31=""),"",ROUND(MAX(0,MOD(I31-H31,1)*24-L31/60),2))</f>
        <v/>
      </c>
      <c r="H31">
        <f>IF($A31="","",IF($D31="",IFERROR(INDEX(Settings!$E$11:$E$18,MATCH($C31,Settings!$D$11:$D$18,0)),0),$D31))</f>
        <v/>
      </c>
      <c r="I31">
        <f>IF($A31="","",IF($E31="",IFERROR(INDEX(Settings!$F$11:$F$18,MATCH($C31,Settings!$D$11:$D$18,0)),0),$E31))</f>
        <v/>
      </c>
      <c r="J31">
        <f>IF($A31="",0,WEEKDAY($A31,2))</f>
        <v/>
      </c>
      <c r="K31">
        <f>IF(OR($A31="",$B31=""),"",$B31&amp;"|"&amp;$A31)</f>
        <v/>
      </c>
      <c r="L31">
        <f>IF($A31="",0,IF($F31="",IFERROR(N(INDEX(Settings!$G$11:$G$18,MATCH($C31,Settings!$D$11:$D$18,0))),0),N($F31)))</f>
        <v/>
      </c>
    </row>
    <row r="32">
      <c r="A32" s="69" t="n">
        <v>46271</v>
      </c>
      <c r="B32" s="70" t="inlineStr">
        <is>
          <t>Lena Hoffmann</t>
        </is>
      </c>
      <c r="C32" s="70" t="inlineStr">
        <is>
          <t>Weekend</t>
        </is>
      </c>
      <c r="D32" s="71" t="n">
        <v>0.3333333333333333</v>
      </c>
      <c r="E32" s="71" t="n">
        <v>0.6666666666666666</v>
      </c>
      <c r="F32" s="70" t="n">
        <v>30</v>
      </c>
      <c r="G32" s="72">
        <f>IF(OR($A32="",$B32=""),"",ROUND(MAX(0,MOD(I32-H32,1)*24-L32/60),2))</f>
        <v/>
      </c>
      <c r="H32">
        <f>IF($A32="","",IF($D32="",IFERROR(INDEX(Settings!$E$11:$E$18,MATCH($C32,Settings!$D$11:$D$18,0)),0),$D32))</f>
        <v/>
      </c>
      <c r="I32">
        <f>IF($A32="","",IF($E32="",IFERROR(INDEX(Settings!$F$11:$F$18,MATCH($C32,Settings!$D$11:$D$18,0)),0),$E32))</f>
        <v/>
      </c>
      <c r="J32">
        <f>IF($A32="",0,WEEKDAY($A32,2))</f>
        <v/>
      </c>
      <c r="K32">
        <f>IF(OR($A32="",$B32=""),"",$B32&amp;"|"&amp;$A32)</f>
        <v/>
      </c>
      <c r="L32">
        <f>IF($A32="",0,IF($F32="",IFERROR(N(INDEX(Settings!$G$11:$G$18,MATCH($C32,Settings!$D$11:$D$18,0))),0),N($F32)))</f>
        <v/>
      </c>
    </row>
    <row r="33">
      <c r="A33" s="69" t="n">
        <v>46271</v>
      </c>
      <c r="B33" s="70" t="inlineStr">
        <is>
          <t>Emma Wolf</t>
        </is>
      </c>
      <c r="C33" s="70" t="inlineStr">
        <is>
          <t>Middle</t>
        </is>
      </c>
      <c r="D33" s="71" t="n">
        <v>0.4166666666666667</v>
      </c>
      <c r="E33" s="71" t="n">
        <v>0.75</v>
      </c>
      <c r="F33" s="70" t="n">
        <v>30</v>
      </c>
      <c r="G33" s="72">
        <f>IF(OR($A33="",$B33=""),"",ROUND(MAX(0,MOD(I33-H33,1)*24-L33/60),2))</f>
        <v/>
      </c>
      <c r="H33">
        <f>IF($A33="","",IF($D33="",IFERROR(INDEX(Settings!$E$11:$E$18,MATCH($C33,Settings!$D$11:$D$18,0)),0),$D33))</f>
        <v/>
      </c>
      <c r="I33">
        <f>IF($A33="","",IF($E33="",IFERROR(INDEX(Settings!$F$11:$F$18,MATCH($C33,Settings!$D$11:$D$18,0)),0),$E33))</f>
        <v/>
      </c>
      <c r="J33">
        <f>IF($A33="",0,WEEKDAY($A33,2))</f>
        <v/>
      </c>
      <c r="K33">
        <f>IF(OR($A33="",$B33=""),"",$B33&amp;"|"&amp;$A33)</f>
        <v/>
      </c>
      <c r="L33">
        <f>IF($A33="",0,IF($F33="",IFERROR(N(INDEX(Settings!$G$11:$G$18,MATCH($C33,Settings!$D$11:$D$18,0))),0),N($F33)))</f>
        <v/>
      </c>
    </row>
    <row r="34">
      <c r="A34" s="69" t="n">
        <v>46272</v>
      </c>
      <c r="B34" s="70" t="inlineStr">
        <is>
          <t>Luca Moretti</t>
        </is>
      </c>
      <c r="C34" s="70" t="inlineStr">
        <is>
          <t>Early</t>
        </is>
      </c>
      <c r="D34" s="71" t="n">
        <v>0.2708333333333333</v>
      </c>
      <c r="E34" s="71" t="n">
        <v>0.6041666666666666</v>
      </c>
      <c r="F34" s="70" t="n">
        <v>30</v>
      </c>
      <c r="G34" s="72">
        <f>IF(OR($A34="",$B34=""),"",ROUND(MAX(0,MOD(I34-H34,1)*24-L34/60),2))</f>
        <v/>
      </c>
      <c r="H34">
        <f>IF($A34="","",IF($D34="",IFERROR(INDEX(Settings!$E$11:$E$18,MATCH($C34,Settings!$D$11:$D$18,0)),0),$D34))</f>
        <v/>
      </c>
      <c r="I34">
        <f>IF($A34="","",IF($E34="",IFERROR(INDEX(Settings!$F$11:$F$18,MATCH($C34,Settings!$D$11:$D$18,0)),0),$E34))</f>
        <v/>
      </c>
      <c r="J34">
        <f>IF($A34="",0,WEEKDAY($A34,2))</f>
        <v/>
      </c>
      <c r="K34">
        <f>IF(OR($A34="",$B34=""),"",$B34&amp;"|"&amp;$A34)</f>
        <v/>
      </c>
      <c r="L34">
        <f>IF($A34="",0,IF($F34="",IFERROR(N(INDEX(Settings!$G$11:$G$18,MATCH($C34,Settings!$D$11:$D$18,0))),0),N($F34)))</f>
        <v/>
      </c>
    </row>
    <row r="35">
      <c r="A35" s="69" t="n">
        <v>46272</v>
      </c>
      <c r="B35" s="70" t="inlineStr">
        <is>
          <t>Sofia Neumann</t>
        </is>
      </c>
      <c r="C35" s="70" t="inlineStr">
        <is>
          <t>Early</t>
        </is>
      </c>
      <c r="D35" s="71" t="n">
        <v>0.2708333333333333</v>
      </c>
      <c r="E35" s="71" t="n">
        <v>0.6041666666666666</v>
      </c>
      <c r="F35" s="70" t="n">
        <v>30</v>
      </c>
      <c r="G35" s="72">
        <f>IF(OR($A35="",$B35=""),"",ROUND(MAX(0,MOD(I35-H35,1)*24-L35/60),2))</f>
        <v/>
      </c>
      <c r="H35">
        <f>IF($A35="","",IF($D35="",IFERROR(INDEX(Settings!$E$11:$E$18,MATCH($C35,Settings!$D$11:$D$18,0)),0),$D35))</f>
        <v/>
      </c>
      <c r="I35">
        <f>IF($A35="","",IF($E35="",IFERROR(INDEX(Settings!$F$11:$F$18,MATCH($C35,Settings!$D$11:$D$18,0)),0),$E35))</f>
        <v/>
      </c>
      <c r="J35">
        <f>IF($A35="",0,WEEKDAY($A35,2))</f>
        <v/>
      </c>
      <c r="K35">
        <f>IF(OR($A35="",$B35=""),"",$B35&amp;"|"&amp;$A35)</f>
        <v/>
      </c>
      <c r="L35">
        <f>IF($A35="",0,IF($F35="",IFERROR(N(INDEX(Settings!$G$11:$G$18,MATCH($C35,Settings!$D$11:$D$18,0))),0),N($F35)))</f>
        <v/>
      </c>
    </row>
    <row r="36">
      <c r="A36" s="69" t="n">
        <v>46272</v>
      </c>
      <c r="B36" s="70" t="inlineStr">
        <is>
          <t>Jonas Weber</t>
        </is>
      </c>
      <c r="C36" s="70" t="inlineStr">
        <is>
          <t>Early</t>
        </is>
      </c>
      <c r="D36" s="71" t="n">
        <v>0.2708333333333333</v>
      </c>
      <c r="E36" s="71" t="n">
        <v>0.6041666666666666</v>
      </c>
      <c r="F36" s="70" t="n">
        <v>30</v>
      </c>
      <c r="G36" s="72">
        <f>IF(OR($A36="",$B36=""),"",ROUND(MAX(0,MOD(I36-H36,1)*24-L36/60),2))</f>
        <v/>
      </c>
      <c r="H36">
        <f>IF($A36="","",IF($D36="",IFERROR(INDEX(Settings!$E$11:$E$18,MATCH($C36,Settings!$D$11:$D$18,0)),0),$D36))</f>
        <v/>
      </c>
      <c r="I36">
        <f>IF($A36="","",IF($E36="",IFERROR(INDEX(Settings!$F$11:$F$18,MATCH($C36,Settings!$D$11:$D$18,0)),0),$E36))</f>
        <v/>
      </c>
      <c r="J36">
        <f>IF($A36="",0,WEEKDAY($A36,2))</f>
        <v/>
      </c>
      <c r="K36">
        <f>IF(OR($A36="",$B36=""),"",$B36&amp;"|"&amp;$A36)</f>
        <v/>
      </c>
      <c r="L36">
        <f>IF($A36="",0,IF($F36="",IFERROR(N(INDEX(Settings!$G$11:$G$18,MATCH($C36,Settings!$D$11:$D$18,0))),0),N($F36)))</f>
        <v/>
      </c>
    </row>
    <row r="37">
      <c r="A37" s="69" t="n">
        <v>46272</v>
      </c>
      <c r="B37" s="70" t="inlineStr">
        <is>
          <t>Emma Wolf</t>
        </is>
      </c>
      <c r="C37" s="70" t="inlineStr">
        <is>
          <t>Late</t>
        </is>
      </c>
      <c r="D37" s="71" t="n">
        <v>0.5833333333333334</v>
      </c>
      <c r="E37" s="71" t="n">
        <v>0.9166666666666666</v>
      </c>
      <c r="F37" s="70" t="n">
        <v>30</v>
      </c>
      <c r="G37" s="72">
        <f>IF(OR($A37="",$B37=""),"",ROUND(MAX(0,MOD(I37-H37,1)*24-L37/60),2))</f>
        <v/>
      </c>
      <c r="H37">
        <f>IF($A37="","",IF($D37="",IFERROR(INDEX(Settings!$E$11:$E$18,MATCH($C37,Settings!$D$11:$D$18,0)),0),$D37))</f>
        <v/>
      </c>
      <c r="I37">
        <f>IF($A37="","",IF($E37="",IFERROR(INDEX(Settings!$F$11:$F$18,MATCH($C37,Settings!$D$11:$D$18,0)),0),$E37))</f>
        <v/>
      </c>
      <c r="J37">
        <f>IF($A37="",0,WEEKDAY($A37,2))</f>
        <v/>
      </c>
      <c r="K37">
        <f>IF(OR($A37="",$B37=""),"",$B37&amp;"|"&amp;$A37)</f>
        <v/>
      </c>
      <c r="L37">
        <f>IF($A37="",0,IF($F37="",IFERROR(N(INDEX(Settings!$G$11:$G$18,MATCH($C37,Settings!$D$11:$D$18,0))),0),N($F37)))</f>
        <v/>
      </c>
    </row>
    <row r="38">
      <c r="A38" s="69" t="n">
        <v>46273</v>
      </c>
      <c r="B38" s="70" t="inlineStr">
        <is>
          <t>Anna Berger</t>
        </is>
      </c>
      <c r="C38" s="70" t="inlineStr">
        <is>
          <t>Middle</t>
        </is>
      </c>
      <c r="D38" s="71" t="n">
        <v>0.4166666666666667</v>
      </c>
      <c r="E38" s="71" t="n">
        <v>0.75</v>
      </c>
      <c r="F38" s="70" t="n">
        <v>30</v>
      </c>
      <c r="G38" s="72">
        <f>IF(OR($A38="",$B38=""),"",ROUND(MAX(0,MOD(I38-H38,1)*24-L38/60),2))</f>
        <v/>
      </c>
      <c r="H38">
        <f>IF($A38="","",IF($D38="",IFERROR(INDEX(Settings!$E$11:$E$18,MATCH($C38,Settings!$D$11:$D$18,0)),0),$D38))</f>
        <v/>
      </c>
      <c r="I38">
        <f>IF($A38="","",IF($E38="",IFERROR(INDEX(Settings!$F$11:$F$18,MATCH($C38,Settings!$D$11:$D$18,0)),0),$E38))</f>
        <v/>
      </c>
      <c r="J38">
        <f>IF($A38="",0,WEEKDAY($A38,2))</f>
        <v/>
      </c>
      <c r="K38">
        <f>IF(OR($A38="",$B38=""),"",$B38&amp;"|"&amp;$A38)</f>
        <v/>
      </c>
      <c r="L38">
        <f>IF($A38="",0,IF($F38="",IFERROR(N(INDEX(Settings!$G$11:$G$18,MATCH($C38,Settings!$D$11:$D$18,0))),0),N($F38)))</f>
        <v/>
      </c>
    </row>
    <row r="39">
      <c r="A39" s="69" t="n">
        <v>46273</v>
      </c>
      <c r="B39" s="70" t="inlineStr">
        <is>
          <t>Luca Moretti</t>
        </is>
      </c>
      <c r="C39" s="70" t="inlineStr">
        <is>
          <t>Middle</t>
        </is>
      </c>
      <c r="D39" s="71" t="n">
        <v>0.4166666666666667</v>
      </c>
      <c r="E39" s="71" t="n">
        <v>0.75</v>
      </c>
      <c r="F39" s="70" t="n">
        <v>30</v>
      </c>
      <c r="G39" s="72">
        <f>IF(OR($A39="",$B39=""),"",ROUND(MAX(0,MOD(I39-H39,1)*24-L39/60),2))</f>
        <v/>
      </c>
      <c r="H39">
        <f>IF($A39="","",IF($D39="",IFERROR(INDEX(Settings!$E$11:$E$18,MATCH($C39,Settings!$D$11:$D$18,0)),0),$D39))</f>
        <v/>
      </c>
      <c r="I39">
        <f>IF($A39="","",IF($E39="",IFERROR(INDEX(Settings!$F$11:$F$18,MATCH($C39,Settings!$D$11:$D$18,0)),0),$E39))</f>
        <v/>
      </c>
      <c r="J39">
        <f>IF($A39="",0,WEEKDAY($A39,2))</f>
        <v/>
      </c>
      <c r="K39">
        <f>IF(OR($A39="",$B39=""),"",$B39&amp;"|"&amp;$A39)</f>
        <v/>
      </c>
      <c r="L39">
        <f>IF($A39="",0,IF($F39="",IFERROR(N(INDEX(Settings!$G$11:$G$18,MATCH($C39,Settings!$D$11:$D$18,0))),0),N($F39)))</f>
        <v/>
      </c>
    </row>
    <row r="40">
      <c r="A40" s="69" t="n">
        <v>46273</v>
      </c>
      <c r="B40" s="70" t="inlineStr">
        <is>
          <t>Sofia Neumann</t>
        </is>
      </c>
      <c r="C40" s="70" t="inlineStr">
        <is>
          <t>Late</t>
        </is>
      </c>
      <c r="D40" s="71" t="n">
        <v>0.5833333333333334</v>
      </c>
      <c r="E40" s="71" t="n">
        <v>0.9375</v>
      </c>
      <c r="F40" s="70" t="n">
        <v>30</v>
      </c>
      <c r="G40" s="72">
        <f>IF(OR($A40="",$B40=""),"",ROUND(MAX(0,MOD(I40-H40,1)*24-L40/60),2))</f>
        <v/>
      </c>
      <c r="H40">
        <f>IF($A40="","",IF($D40="",IFERROR(INDEX(Settings!$E$11:$E$18,MATCH($C40,Settings!$D$11:$D$18,0)),0),$D40))</f>
        <v/>
      </c>
      <c r="I40">
        <f>IF($A40="","",IF($E40="",IFERROR(INDEX(Settings!$F$11:$F$18,MATCH($C40,Settings!$D$11:$D$18,0)),0),$E40))</f>
        <v/>
      </c>
      <c r="J40">
        <f>IF($A40="",0,WEEKDAY($A40,2))</f>
        <v/>
      </c>
      <c r="K40">
        <f>IF(OR($A40="",$B40=""),"",$B40&amp;"|"&amp;$A40)</f>
        <v/>
      </c>
      <c r="L40">
        <f>IF($A40="",0,IF($F40="",IFERROR(N(INDEX(Settings!$G$11:$G$18,MATCH($C40,Settings!$D$11:$D$18,0))),0),N($F40)))</f>
        <v/>
      </c>
    </row>
    <row r="41">
      <c r="A41" s="69" t="n">
        <v>46273</v>
      </c>
      <c r="B41" s="70" t="inlineStr">
        <is>
          <t>Jonas Weber</t>
        </is>
      </c>
      <c r="C41" s="70" t="inlineStr">
        <is>
          <t>Early</t>
        </is>
      </c>
      <c r="D41" s="71" t="n">
        <v>0.2708333333333333</v>
      </c>
      <c r="E41" s="71" t="n">
        <v>0.6041666666666666</v>
      </c>
      <c r="F41" s="70" t="n">
        <v>30</v>
      </c>
      <c r="G41" s="72">
        <f>IF(OR($A41="",$B41=""),"",ROUND(MAX(0,MOD(I41-H41,1)*24-L41/60),2))</f>
        <v/>
      </c>
      <c r="H41">
        <f>IF($A41="","",IF($D41="",IFERROR(INDEX(Settings!$E$11:$E$18,MATCH($C41,Settings!$D$11:$D$18,0)),0),$D41))</f>
        <v/>
      </c>
      <c r="I41">
        <f>IF($A41="","",IF($E41="",IFERROR(INDEX(Settings!$F$11:$F$18,MATCH($C41,Settings!$D$11:$D$18,0)),0),$E41))</f>
        <v/>
      </c>
      <c r="J41">
        <f>IF($A41="",0,WEEKDAY($A41,2))</f>
        <v/>
      </c>
      <c r="K41">
        <f>IF(OR($A41="",$B41=""),"",$B41&amp;"|"&amp;$A41)</f>
        <v/>
      </c>
      <c r="L41">
        <f>IF($A41="",0,IF($F41="",IFERROR(N(INDEX(Settings!$G$11:$G$18,MATCH($C41,Settings!$D$11:$D$18,0))),0),N($F41)))</f>
        <v/>
      </c>
    </row>
    <row r="42">
      <c r="A42" s="69" t="n">
        <v>46273</v>
      </c>
      <c r="B42" s="70" t="inlineStr">
        <is>
          <t>Emma Wolf</t>
        </is>
      </c>
      <c r="C42" s="70" t="inlineStr">
        <is>
          <t>Middle</t>
        </is>
      </c>
      <c r="D42" s="71" t="n">
        <v>0.4166666666666667</v>
      </c>
      <c r="E42" s="71" t="n">
        <v>0.75</v>
      </c>
      <c r="F42" s="70" t="n">
        <v>30</v>
      </c>
      <c r="G42" s="72">
        <f>IF(OR($A42="",$B42=""),"",ROUND(MAX(0,MOD(I42-H42,1)*24-L42/60),2))</f>
        <v/>
      </c>
      <c r="H42">
        <f>IF($A42="","",IF($D42="",IFERROR(INDEX(Settings!$E$11:$E$18,MATCH($C42,Settings!$D$11:$D$18,0)),0),$D42))</f>
        <v/>
      </c>
      <c r="I42">
        <f>IF($A42="","",IF($E42="",IFERROR(INDEX(Settings!$F$11:$F$18,MATCH($C42,Settings!$D$11:$D$18,0)),0),$E42))</f>
        <v/>
      </c>
      <c r="J42">
        <f>IF($A42="",0,WEEKDAY($A42,2))</f>
        <v/>
      </c>
      <c r="K42">
        <f>IF(OR($A42="",$B42=""),"",$B42&amp;"|"&amp;$A42)</f>
        <v/>
      </c>
      <c r="L42">
        <f>IF($A42="",0,IF($F42="",IFERROR(N(INDEX(Settings!$G$11:$G$18,MATCH($C42,Settings!$D$11:$D$18,0))),0),N($F42)))</f>
        <v/>
      </c>
    </row>
    <row r="43">
      <c r="A43" s="69" t="n">
        <v>46273</v>
      </c>
      <c r="B43" s="70" t="inlineStr">
        <is>
          <t>Noah Fischer</t>
        </is>
      </c>
      <c r="C43" s="70" t="inlineStr">
        <is>
          <t>Short</t>
        </is>
      </c>
      <c r="D43" s="71" t="n">
        <v>0.4583333333333333</v>
      </c>
      <c r="E43" s="71" t="n">
        <v>0.625</v>
      </c>
      <c r="F43" s="70" t="n">
        <v>0</v>
      </c>
      <c r="G43" s="72">
        <f>IF(OR($A43="",$B43=""),"",ROUND(MAX(0,MOD(I43-H43,1)*24-L43/60),2))</f>
        <v/>
      </c>
      <c r="H43">
        <f>IF($A43="","",IF($D43="",IFERROR(INDEX(Settings!$E$11:$E$18,MATCH($C43,Settings!$D$11:$D$18,0)),0),$D43))</f>
        <v/>
      </c>
      <c r="I43">
        <f>IF($A43="","",IF($E43="",IFERROR(INDEX(Settings!$F$11:$F$18,MATCH($C43,Settings!$D$11:$D$18,0)),0),$E43))</f>
        <v/>
      </c>
      <c r="J43">
        <f>IF($A43="",0,WEEKDAY($A43,2))</f>
        <v/>
      </c>
      <c r="K43">
        <f>IF(OR($A43="",$B43=""),"",$B43&amp;"|"&amp;$A43)</f>
        <v/>
      </c>
      <c r="L43">
        <f>IF($A43="",0,IF($F43="",IFERROR(N(INDEX(Settings!$G$11:$G$18,MATCH($C43,Settings!$D$11:$D$18,0))),0),N($F43)))</f>
        <v/>
      </c>
    </row>
    <row r="44">
      <c r="A44" s="69" t="n">
        <v>46274</v>
      </c>
      <c r="B44" s="70" t="inlineStr">
        <is>
          <t>Anna Berger</t>
        </is>
      </c>
      <c r="C44" s="70" t="inlineStr">
        <is>
          <t>Middle</t>
        </is>
      </c>
      <c r="D44" s="71" t="n">
        <v>0.4166666666666667</v>
      </c>
      <c r="E44" s="71" t="n">
        <v>0.75</v>
      </c>
      <c r="F44" s="70" t="n">
        <v>30</v>
      </c>
      <c r="G44" s="72">
        <f>IF(OR($A44="",$B44=""),"",ROUND(MAX(0,MOD(I44-H44,1)*24-L44/60),2))</f>
        <v/>
      </c>
      <c r="H44">
        <f>IF($A44="","",IF($D44="",IFERROR(INDEX(Settings!$E$11:$E$18,MATCH($C44,Settings!$D$11:$D$18,0)),0),$D44))</f>
        <v/>
      </c>
      <c r="I44">
        <f>IF($A44="","",IF($E44="",IFERROR(INDEX(Settings!$F$11:$F$18,MATCH($C44,Settings!$D$11:$D$18,0)),0),$E44))</f>
        <v/>
      </c>
      <c r="J44">
        <f>IF($A44="",0,WEEKDAY($A44,2))</f>
        <v/>
      </c>
      <c r="K44">
        <f>IF(OR($A44="",$B44=""),"",$B44&amp;"|"&amp;$A44)</f>
        <v/>
      </c>
      <c r="L44">
        <f>IF($A44="",0,IF($F44="",IFERROR(N(INDEX(Settings!$G$11:$G$18,MATCH($C44,Settings!$D$11:$D$18,0))),0),N($F44)))</f>
        <v/>
      </c>
    </row>
    <row r="45">
      <c r="A45" s="69" t="n">
        <v>46274</v>
      </c>
      <c r="B45" s="70" t="inlineStr">
        <is>
          <t>Luca Moretti</t>
        </is>
      </c>
      <c r="C45" s="70" t="inlineStr">
        <is>
          <t>Late</t>
        </is>
      </c>
      <c r="D45" s="71" t="n">
        <v>0.5833333333333334</v>
      </c>
      <c r="E45" s="71" t="n">
        <v>0.9166666666666666</v>
      </c>
      <c r="F45" s="70" t="n">
        <v>30</v>
      </c>
      <c r="G45" s="72">
        <f>IF(OR($A45="",$B45=""),"",ROUND(MAX(0,MOD(I45-H45,1)*24-L45/60),2))</f>
        <v/>
      </c>
      <c r="H45">
        <f>IF($A45="","",IF($D45="",IFERROR(INDEX(Settings!$E$11:$E$18,MATCH($C45,Settings!$D$11:$D$18,0)),0),$D45))</f>
        <v/>
      </c>
      <c r="I45">
        <f>IF($A45="","",IF($E45="",IFERROR(INDEX(Settings!$F$11:$F$18,MATCH($C45,Settings!$D$11:$D$18,0)),0),$E45))</f>
        <v/>
      </c>
      <c r="J45">
        <f>IF($A45="",0,WEEKDAY($A45,2))</f>
        <v/>
      </c>
      <c r="K45">
        <f>IF(OR($A45="",$B45=""),"",$B45&amp;"|"&amp;$A45)</f>
        <v/>
      </c>
      <c r="L45">
        <f>IF($A45="",0,IF($F45="",IFERROR(N(INDEX(Settings!$G$11:$G$18,MATCH($C45,Settings!$D$11:$D$18,0))),0),N($F45)))</f>
        <v/>
      </c>
    </row>
    <row r="46">
      <c r="A46" s="69" t="n">
        <v>46274</v>
      </c>
      <c r="B46" s="70" t="inlineStr">
        <is>
          <t>Sofia Neumann</t>
        </is>
      </c>
      <c r="C46" s="70" t="inlineStr">
        <is>
          <t>Early</t>
        </is>
      </c>
      <c r="D46" s="71" t="n">
        <v>0.2708333333333333</v>
      </c>
      <c r="E46" s="71" t="n">
        <v>0.6041666666666666</v>
      </c>
      <c r="F46" s="70" t="n">
        <v>30</v>
      </c>
      <c r="G46" s="72">
        <f>IF(OR($A46="",$B46=""),"",ROUND(MAX(0,MOD(I46-H46,1)*24-L46/60),2))</f>
        <v/>
      </c>
      <c r="H46">
        <f>IF($A46="","",IF($D46="",IFERROR(INDEX(Settings!$E$11:$E$18,MATCH($C46,Settings!$D$11:$D$18,0)),0),$D46))</f>
        <v/>
      </c>
      <c r="I46">
        <f>IF($A46="","",IF($E46="",IFERROR(INDEX(Settings!$F$11:$F$18,MATCH($C46,Settings!$D$11:$D$18,0)),0),$E46))</f>
        <v/>
      </c>
      <c r="J46">
        <f>IF($A46="",0,WEEKDAY($A46,2))</f>
        <v/>
      </c>
      <c r="K46">
        <f>IF(OR($A46="",$B46=""),"",$B46&amp;"|"&amp;$A46)</f>
        <v/>
      </c>
      <c r="L46">
        <f>IF($A46="",0,IF($F46="",IFERROR(N(INDEX(Settings!$G$11:$G$18,MATCH($C46,Settings!$D$11:$D$18,0))),0),N($F46)))</f>
        <v/>
      </c>
    </row>
    <row r="47">
      <c r="A47" s="69" t="n">
        <v>46274</v>
      </c>
      <c r="B47" s="70" t="inlineStr">
        <is>
          <t>Lena Hoffmann</t>
        </is>
      </c>
      <c r="C47" s="70" t="inlineStr">
        <is>
          <t>Early</t>
        </is>
      </c>
      <c r="D47" s="71" t="n">
        <v>0.2708333333333333</v>
      </c>
      <c r="E47" s="71" t="n">
        <v>0.6041666666666666</v>
      </c>
      <c r="F47" s="70" t="n">
        <v>30</v>
      </c>
      <c r="G47" s="72">
        <f>IF(OR($A47="",$B47=""),"",ROUND(MAX(0,MOD(I47-H47,1)*24-L47/60),2))</f>
        <v/>
      </c>
      <c r="H47">
        <f>IF($A47="","",IF($D47="",IFERROR(INDEX(Settings!$E$11:$E$18,MATCH($C47,Settings!$D$11:$D$18,0)),0),$D47))</f>
        <v/>
      </c>
      <c r="I47">
        <f>IF($A47="","",IF($E47="",IFERROR(INDEX(Settings!$F$11:$F$18,MATCH($C47,Settings!$D$11:$D$18,0)),0),$E47))</f>
        <v/>
      </c>
      <c r="J47">
        <f>IF($A47="",0,WEEKDAY($A47,2))</f>
        <v/>
      </c>
      <c r="K47">
        <f>IF(OR($A47="",$B47=""),"",$B47&amp;"|"&amp;$A47)</f>
        <v/>
      </c>
      <c r="L47">
        <f>IF($A47="",0,IF($F47="",IFERROR(N(INDEX(Settings!$G$11:$G$18,MATCH($C47,Settings!$D$11:$D$18,0))),0),N($F47)))</f>
        <v/>
      </c>
    </row>
    <row r="48">
      <c r="A48" s="69" t="n">
        <v>46275</v>
      </c>
      <c r="B48" s="70" t="inlineStr">
        <is>
          <t>Anna Berger</t>
        </is>
      </c>
      <c r="C48" s="70" t="inlineStr">
        <is>
          <t>Early</t>
        </is>
      </c>
      <c r="D48" s="71" t="n">
        <v>0.2708333333333333</v>
      </c>
      <c r="E48" s="71" t="n">
        <v>0.6041666666666666</v>
      </c>
      <c r="F48" s="70" t="n">
        <v>30</v>
      </c>
      <c r="G48" s="72">
        <f>IF(OR($A48="",$B48=""),"",ROUND(MAX(0,MOD(I48-H48,1)*24-L48/60),2))</f>
        <v/>
      </c>
      <c r="H48">
        <f>IF($A48="","",IF($D48="",IFERROR(INDEX(Settings!$E$11:$E$18,MATCH($C48,Settings!$D$11:$D$18,0)),0),$D48))</f>
        <v/>
      </c>
      <c r="I48">
        <f>IF($A48="","",IF($E48="",IFERROR(INDEX(Settings!$F$11:$F$18,MATCH($C48,Settings!$D$11:$D$18,0)),0),$E48))</f>
        <v/>
      </c>
      <c r="J48">
        <f>IF($A48="",0,WEEKDAY($A48,2))</f>
        <v/>
      </c>
      <c r="K48">
        <f>IF(OR($A48="",$B48=""),"",$B48&amp;"|"&amp;$A48)</f>
        <v/>
      </c>
      <c r="L48">
        <f>IF($A48="",0,IF($F48="",IFERROR(N(INDEX(Settings!$G$11:$G$18,MATCH($C48,Settings!$D$11:$D$18,0))),0),N($F48)))</f>
        <v/>
      </c>
    </row>
    <row r="49">
      <c r="A49" s="69" t="n">
        <v>46275</v>
      </c>
      <c r="B49" s="70" t="inlineStr">
        <is>
          <t>Jonas Weber</t>
        </is>
      </c>
      <c r="C49" s="70" t="inlineStr">
        <is>
          <t>Late</t>
        </is>
      </c>
      <c r="D49" s="71" t="n">
        <v>0.5833333333333334</v>
      </c>
      <c r="E49" s="71" t="n">
        <v>0.9166666666666666</v>
      </c>
      <c r="F49" s="70" t="n">
        <v>30</v>
      </c>
      <c r="G49" s="72">
        <f>IF(OR($A49="",$B49=""),"",ROUND(MAX(0,MOD(I49-H49,1)*24-L49/60),2))</f>
        <v/>
      </c>
      <c r="H49">
        <f>IF($A49="","",IF($D49="",IFERROR(INDEX(Settings!$E$11:$E$18,MATCH($C49,Settings!$D$11:$D$18,0)),0),$D49))</f>
        <v/>
      </c>
      <c r="I49">
        <f>IF($A49="","",IF($E49="",IFERROR(INDEX(Settings!$F$11:$F$18,MATCH($C49,Settings!$D$11:$D$18,0)),0),$E49))</f>
        <v/>
      </c>
      <c r="J49">
        <f>IF($A49="",0,WEEKDAY($A49,2))</f>
        <v/>
      </c>
      <c r="K49">
        <f>IF(OR($A49="",$B49=""),"",$B49&amp;"|"&amp;$A49)</f>
        <v/>
      </c>
      <c r="L49">
        <f>IF($A49="",0,IF($F49="",IFERROR(N(INDEX(Settings!$G$11:$G$18,MATCH($C49,Settings!$D$11:$D$18,0))),0),N($F49)))</f>
        <v/>
      </c>
    </row>
    <row r="50">
      <c r="A50" s="69" t="n">
        <v>46275</v>
      </c>
      <c r="B50" s="70" t="inlineStr">
        <is>
          <t>Elias Kaya</t>
        </is>
      </c>
      <c r="C50" s="70" t="inlineStr">
        <is>
          <t>Late</t>
        </is>
      </c>
      <c r="D50" s="71" t="n">
        <v>0.5833333333333334</v>
      </c>
      <c r="E50" s="71" t="n">
        <v>0.9166666666666666</v>
      </c>
      <c r="F50" s="70" t="n">
        <v>30</v>
      </c>
      <c r="G50" s="72">
        <f>IF(OR($A50="",$B50=""),"",ROUND(MAX(0,MOD(I50-H50,1)*24-L50/60),2))</f>
        <v/>
      </c>
      <c r="H50">
        <f>IF($A50="","",IF($D50="",IFERROR(INDEX(Settings!$E$11:$E$18,MATCH($C50,Settings!$D$11:$D$18,0)),0),$D50))</f>
        <v/>
      </c>
      <c r="I50">
        <f>IF($A50="","",IF($E50="",IFERROR(INDEX(Settings!$F$11:$F$18,MATCH($C50,Settings!$D$11:$D$18,0)),0),$E50))</f>
        <v/>
      </c>
      <c r="J50">
        <f>IF($A50="",0,WEEKDAY($A50,2))</f>
        <v/>
      </c>
      <c r="K50">
        <f>IF(OR($A50="",$B50=""),"",$B50&amp;"|"&amp;$A50)</f>
        <v/>
      </c>
      <c r="L50">
        <f>IF($A50="",0,IF($F50="",IFERROR(N(INDEX(Settings!$G$11:$G$18,MATCH($C50,Settings!$D$11:$D$18,0))),0),N($F50)))</f>
        <v/>
      </c>
    </row>
    <row r="51">
      <c r="A51" s="69" t="n">
        <v>46275</v>
      </c>
      <c r="B51" s="70" t="inlineStr">
        <is>
          <t>Lena Hoffmann</t>
        </is>
      </c>
      <c r="C51" s="70" t="inlineStr">
        <is>
          <t>Late</t>
        </is>
      </c>
      <c r="D51" s="71" t="n">
        <v>0.5833333333333334</v>
      </c>
      <c r="E51" s="71" t="n">
        <v>0.9166666666666666</v>
      </c>
      <c r="F51" s="70" t="n">
        <v>30</v>
      </c>
      <c r="G51" s="72">
        <f>IF(OR($A51="",$B51=""),"",ROUND(MAX(0,MOD(I51-H51,1)*24-L51/60),2))</f>
        <v/>
      </c>
      <c r="H51">
        <f>IF($A51="","",IF($D51="",IFERROR(INDEX(Settings!$E$11:$E$18,MATCH($C51,Settings!$D$11:$D$18,0)),0),$D51))</f>
        <v/>
      </c>
      <c r="I51">
        <f>IF($A51="","",IF($E51="",IFERROR(INDEX(Settings!$F$11:$F$18,MATCH($C51,Settings!$D$11:$D$18,0)),0),$E51))</f>
        <v/>
      </c>
      <c r="J51">
        <f>IF($A51="",0,WEEKDAY($A51,2))</f>
        <v/>
      </c>
      <c r="K51">
        <f>IF(OR($A51="",$B51=""),"",$B51&amp;"|"&amp;$A51)</f>
        <v/>
      </c>
      <c r="L51">
        <f>IF($A51="",0,IF($F51="",IFERROR(N(INDEX(Settings!$G$11:$G$18,MATCH($C51,Settings!$D$11:$D$18,0))),0),N($F51)))</f>
        <v/>
      </c>
    </row>
    <row r="52">
      <c r="A52" s="69" t="n">
        <v>46276</v>
      </c>
      <c r="B52" s="70" t="inlineStr">
        <is>
          <t>Anna Berger</t>
        </is>
      </c>
      <c r="C52" s="70" t="inlineStr">
        <is>
          <t>Early</t>
        </is>
      </c>
      <c r="D52" s="71" t="n">
        <v>0.2708333333333333</v>
      </c>
      <c r="E52" s="71" t="n">
        <v>0.6041666666666666</v>
      </c>
      <c r="F52" s="70" t="n">
        <v>30</v>
      </c>
      <c r="G52" s="72">
        <f>IF(OR($A52="",$B52=""),"",ROUND(MAX(0,MOD(I52-H52,1)*24-L52/60),2))</f>
        <v/>
      </c>
      <c r="H52">
        <f>IF($A52="","",IF($D52="",IFERROR(INDEX(Settings!$E$11:$E$18,MATCH($C52,Settings!$D$11:$D$18,0)),0),$D52))</f>
        <v/>
      </c>
      <c r="I52">
        <f>IF($A52="","",IF($E52="",IFERROR(INDEX(Settings!$F$11:$F$18,MATCH($C52,Settings!$D$11:$D$18,0)),0),$E52))</f>
        <v/>
      </c>
      <c r="J52">
        <f>IF($A52="",0,WEEKDAY($A52,2))</f>
        <v/>
      </c>
      <c r="K52">
        <f>IF(OR($A52="",$B52=""),"",$B52&amp;"|"&amp;$A52)</f>
        <v/>
      </c>
      <c r="L52">
        <f>IF($A52="",0,IF($F52="",IFERROR(N(INDEX(Settings!$G$11:$G$18,MATCH($C52,Settings!$D$11:$D$18,0))),0),N($F52)))</f>
        <v/>
      </c>
    </row>
    <row r="53">
      <c r="A53" s="69" t="n">
        <v>46276</v>
      </c>
      <c r="B53" s="70" t="inlineStr">
        <is>
          <t>Luca Moretti</t>
        </is>
      </c>
      <c r="C53" s="70" t="inlineStr">
        <is>
          <t>Middle</t>
        </is>
      </c>
      <c r="D53" s="71" t="n">
        <v>0.4166666666666667</v>
      </c>
      <c r="E53" s="71" t="n">
        <v>0.75</v>
      </c>
      <c r="F53" s="70" t="n">
        <v>30</v>
      </c>
      <c r="G53" s="72">
        <f>IF(OR($A53="",$B53=""),"",ROUND(MAX(0,MOD(I53-H53,1)*24-L53/60),2))</f>
        <v/>
      </c>
      <c r="H53">
        <f>IF($A53="","",IF($D53="",IFERROR(INDEX(Settings!$E$11:$E$18,MATCH($C53,Settings!$D$11:$D$18,0)),0),$D53))</f>
        <v/>
      </c>
      <c r="I53">
        <f>IF($A53="","",IF($E53="",IFERROR(INDEX(Settings!$F$11:$F$18,MATCH($C53,Settings!$D$11:$D$18,0)),0),$E53))</f>
        <v/>
      </c>
      <c r="J53">
        <f>IF($A53="",0,WEEKDAY($A53,2))</f>
        <v/>
      </c>
      <c r="K53">
        <f>IF(OR($A53="",$B53=""),"",$B53&amp;"|"&amp;$A53)</f>
        <v/>
      </c>
      <c r="L53">
        <f>IF($A53="",0,IF($F53="",IFERROR(N(INDEX(Settings!$G$11:$G$18,MATCH($C53,Settings!$D$11:$D$18,0))),0),N($F53)))</f>
        <v/>
      </c>
    </row>
    <row r="54">
      <c r="A54" s="69" t="n">
        <v>46276</v>
      </c>
      <c r="B54" s="70" t="inlineStr">
        <is>
          <t>Jonas Weber</t>
        </is>
      </c>
      <c r="C54" s="70" t="inlineStr">
        <is>
          <t>Early</t>
        </is>
      </c>
      <c r="D54" s="71" t="n">
        <v>0.2708333333333333</v>
      </c>
      <c r="E54" s="71" t="n">
        <v>0.6041666666666666</v>
      </c>
      <c r="F54" s="70" t="n">
        <v>30</v>
      </c>
      <c r="G54" s="72">
        <f>IF(OR($A54="",$B54=""),"",ROUND(MAX(0,MOD(I54-H54,1)*24-L54/60),2))</f>
        <v/>
      </c>
      <c r="H54">
        <f>IF($A54="","",IF($D54="",IFERROR(INDEX(Settings!$E$11:$E$18,MATCH($C54,Settings!$D$11:$D$18,0)),0),$D54))</f>
        <v/>
      </c>
      <c r="I54">
        <f>IF($A54="","",IF($E54="",IFERROR(INDEX(Settings!$F$11:$F$18,MATCH($C54,Settings!$D$11:$D$18,0)),0),$E54))</f>
        <v/>
      </c>
      <c r="J54">
        <f>IF($A54="",0,WEEKDAY($A54,2))</f>
        <v/>
      </c>
      <c r="K54">
        <f>IF(OR($A54="",$B54=""),"",$B54&amp;"|"&amp;$A54)</f>
        <v/>
      </c>
      <c r="L54">
        <f>IF($A54="",0,IF($F54="",IFERROR(N(INDEX(Settings!$G$11:$G$18,MATCH($C54,Settings!$D$11:$D$18,0))),0),N($F54)))</f>
        <v/>
      </c>
    </row>
    <row r="55">
      <c r="A55" s="69" t="n">
        <v>46276</v>
      </c>
      <c r="B55" s="70" t="inlineStr">
        <is>
          <t>Elias Kaya</t>
        </is>
      </c>
      <c r="C55" s="70" t="inlineStr">
        <is>
          <t>Middle</t>
        </is>
      </c>
      <c r="D55" s="71" t="n">
        <v>0.4166666666666667</v>
      </c>
      <c r="E55" s="71" t="n">
        <v>0.75</v>
      </c>
      <c r="F55" s="70" t="n">
        <v>30</v>
      </c>
      <c r="G55" s="72">
        <f>IF(OR($A55="",$B55=""),"",ROUND(MAX(0,MOD(I55-H55,1)*24-L55/60),2))</f>
        <v/>
      </c>
      <c r="H55">
        <f>IF($A55="","",IF($D55="",IFERROR(INDEX(Settings!$E$11:$E$18,MATCH($C55,Settings!$D$11:$D$18,0)),0),$D55))</f>
        <v/>
      </c>
      <c r="I55">
        <f>IF($A55="","",IF($E55="",IFERROR(INDEX(Settings!$F$11:$F$18,MATCH($C55,Settings!$D$11:$D$18,0)),0),$E55))</f>
        <v/>
      </c>
      <c r="J55">
        <f>IF($A55="",0,WEEKDAY($A55,2))</f>
        <v/>
      </c>
      <c r="K55">
        <f>IF(OR($A55="",$B55=""),"",$B55&amp;"|"&amp;$A55)</f>
        <v/>
      </c>
      <c r="L55">
        <f>IF($A55="",0,IF($F55="",IFERROR(N(INDEX(Settings!$G$11:$G$18,MATCH($C55,Settings!$D$11:$D$18,0))),0),N($F55)))</f>
        <v/>
      </c>
    </row>
    <row r="56">
      <c r="A56" s="69" t="n">
        <v>46276</v>
      </c>
      <c r="B56" s="70" t="inlineStr">
        <is>
          <t>Lena Hoffmann</t>
        </is>
      </c>
      <c r="C56" s="70" t="inlineStr">
        <is>
          <t>Middle</t>
        </is>
      </c>
      <c r="D56" s="71" t="n">
        <v>0.4166666666666667</v>
      </c>
      <c r="E56" s="71" t="n">
        <v>0.75</v>
      </c>
      <c r="F56" s="70" t="n">
        <v>30</v>
      </c>
      <c r="G56" s="72">
        <f>IF(OR($A56="",$B56=""),"",ROUND(MAX(0,MOD(I56-H56,1)*24-L56/60),2))</f>
        <v/>
      </c>
      <c r="H56">
        <f>IF($A56="","",IF($D56="",IFERROR(INDEX(Settings!$E$11:$E$18,MATCH($C56,Settings!$D$11:$D$18,0)),0),$D56))</f>
        <v/>
      </c>
      <c r="I56">
        <f>IF($A56="","",IF($E56="",IFERROR(INDEX(Settings!$F$11:$F$18,MATCH($C56,Settings!$D$11:$D$18,0)),0),$E56))</f>
        <v/>
      </c>
      <c r="J56">
        <f>IF($A56="",0,WEEKDAY($A56,2))</f>
        <v/>
      </c>
      <c r="K56">
        <f>IF(OR($A56="",$B56=""),"",$B56&amp;"|"&amp;$A56)</f>
        <v/>
      </c>
      <c r="L56">
        <f>IF($A56="",0,IF($F56="",IFERROR(N(INDEX(Settings!$G$11:$G$18,MATCH($C56,Settings!$D$11:$D$18,0))),0),N($F56)))</f>
        <v/>
      </c>
    </row>
    <row r="57">
      <c r="A57" s="69" t="n">
        <v>46276</v>
      </c>
      <c r="B57" s="70" t="inlineStr">
        <is>
          <t>Ben Krüger</t>
        </is>
      </c>
      <c r="C57" s="70" t="inlineStr">
        <is>
          <t>Short</t>
        </is>
      </c>
      <c r="D57" s="71" t="n">
        <v>0.4583333333333333</v>
      </c>
      <c r="E57" s="71" t="n">
        <v>0.625</v>
      </c>
      <c r="F57" s="70" t="n">
        <v>0</v>
      </c>
      <c r="G57" s="72">
        <f>IF(OR($A57="",$B57=""),"",ROUND(MAX(0,MOD(I57-H57,1)*24-L57/60),2))</f>
        <v/>
      </c>
      <c r="H57">
        <f>IF($A57="","",IF($D57="",IFERROR(INDEX(Settings!$E$11:$E$18,MATCH($C57,Settings!$D$11:$D$18,0)),0),$D57))</f>
        <v/>
      </c>
      <c r="I57">
        <f>IF($A57="","",IF($E57="",IFERROR(INDEX(Settings!$F$11:$F$18,MATCH($C57,Settings!$D$11:$D$18,0)),0),$E57))</f>
        <v/>
      </c>
      <c r="J57">
        <f>IF($A57="",0,WEEKDAY($A57,2))</f>
        <v/>
      </c>
      <c r="K57">
        <f>IF(OR($A57="",$B57=""),"",$B57&amp;"|"&amp;$A57)</f>
        <v/>
      </c>
      <c r="L57">
        <f>IF($A57="",0,IF($F57="",IFERROR(N(INDEX(Settings!$G$11:$G$18,MATCH($C57,Settings!$D$11:$D$18,0))),0),N($F57)))</f>
        <v/>
      </c>
    </row>
    <row r="58">
      <c r="A58" s="69" t="n">
        <v>46277</v>
      </c>
      <c r="B58" s="70" t="inlineStr">
        <is>
          <t>Anna Berger</t>
        </is>
      </c>
      <c r="C58" s="70" t="inlineStr">
        <is>
          <t>Weekend</t>
        </is>
      </c>
      <c r="D58" s="71" t="n">
        <v>0.3333333333333333</v>
      </c>
      <c r="E58" s="71" t="n">
        <v>0.6666666666666666</v>
      </c>
      <c r="F58" s="70" t="n">
        <v>30</v>
      </c>
      <c r="G58" s="72">
        <f>IF(OR($A58="",$B58=""),"",ROUND(MAX(0,MOD(I58-H58,1)*24-L58/60),2))</f>
        <v/>
      </c>
      <c r="H58">
        <f>IF($A58="","",IF($D58="",IFERROR(INDEX(Settings!$E$11:$E$18,MATCH($C58,Settings!$D$11:$D$18,0)),0),$D58))</f>
        <v/>
      </c>
      <c r="I58">
        <f>IF($A58="","",IF($E58="",IFERROR(INDEX(Settings!$F$11:$F$18,MATCH($C58,Settings!$D$11:$D$18,0)),0),$E58))</f>
        <v/>
      </c>
      <c r="J58">
        <f>IF($A58="",0,WEEKDAY($A58,2))</f>
        <v/>
      </c>
      <c r="K58">
        <f>IF(OR($A58="",$B58=""),"",$B58&amp;"|"&amp;$A58)</f>
        <v/>
      </c>
      <c r="L58">
        <f>IF($A58="",0,IF($F58="",IFERROR(N(INDEX(Settings!$G$11:$G$18,MATCH($C58,Settings!$D$11:$D$18,0))),0),N($F58)))</f>
        <v/>
      </c>
    </row>
    <row r="59">
      <c r="A59" s="69" t="n">
        <v>46277</v>
      </c>
      <c r="B59" s="70" t="inlineStr">
        <is>
          <t>Luca Moretti</t>
        </is>
      </c>
      <c r="C59" s="70" t="inlineStr">
        <is>
          <t>Weekend</t>
        </is>
      </c>
      <c r="D59" s="71" t="n">
        <v>0.3333333333333333</v>
      </c>
      <c r="E59" s="71" t="n">
        <v>0.6666666666666666</v>
      </c>
      <c r="F59" s="70" t="n">
        <v>30</v>
      </c>
      <c r="G59" s="72">
        <f>IF(OR($A59="",$B59=""),"",ROUND(MAX(0,MOD(I59-H59,1)*24-L59/60),2))</f>
        <v/>
      </c>
      <c r="H59">
        <f>IF($A59="","",IF($D59="",IFERROR(INDEX(Settings!$E$11:$E$18,MATCH($C59,Settings!$D$11:$D$18,0)),0),$D59))</f>
        <v/>
      </c>
      <c r="I59">
        <f>IF($A59="","",IF($E59="",IFERROR(INDEX(Settings!$F$11:$F$18,MATCH($C59,Settings!$D$11:$D$18,0)),0),$E59))</f>
        <v/>
      </c>
      <c r="J59">
        <f>IF($A59="",0,WEEKDAY($A59,2))</f>
        <v/>
      </c>
      <c r="K59">
        <f>IF(OR($A59="",$B59=""),"",$B59&amp;"|"&amp;$A59)</f>
        <v/>
      </c>
      <c r="L59">
        <f>IF($A59="",0,IF($F59="",IFERROR(N(INDEX(Settings!$G$11:$G$18,MATCH($C59,Settings!$D$11:$D$18,0))),0),N($F59)))</f>
        <v/>
      </c>
    </row>
    <row r="60">
      <c r="A60" s="69" t="n">
        <v>46277</v>
      </c>
      <c r="B60" s="70" t="inlineStr">
        <is>
          <t>Sofia Neumann</t>
        </is>
      </c>
      <c r="C60" s="70" t="inlineStr">
        <is>
          <t>Weekend</t>
        </is>
      </c>
      <c r="D60" s="71" t="n">
        <v>0.3333333333333333</v>
      </c>
      <c r="E60" s="71" t="n">
        <v>0.6666666666666666</v>
      </c>
      <c r="F60" s="70" t="n">
        <v>30</v>
      </c>
      <c r="G60" s="72">
        <f>IF(OR($A60="",$B60=""),"",ROUND(MAX(0,MOD(I60-H60,1)*24-L60/60),2))</f>
        <v/>
      </c>
      <c r="H60">
        <f>IF($A60="","",IF($D60="",IFERROR(INDEX(Settings!$E$11:$E$18,MATCH($C60,Settings!$D$11:$D$18,0)),0),$D60))</f>
        <v/>
      </c>
      <c r="I60">
        <f>IF($A60="","",IF($E60="",IFERROR(INDEX(Settings!$F$11:$F$18,MATCH($C60,Settings!$D$11:$D$18,0)),0),$E60))</f>
        <v/>
      </c>
      <c r="J60">
        <f>IF($A60="",0,WEEKDAY($A60,2))</f>
        <v/>
      </c>
      <c r="K60">
        <f>IF(OR($A60="",$B60=""),"",$B60&amp;"|"&amp;$A60)</f>
        <v/>
      </c>
      <c r="L60">
        <f>IF($A60="",0,IF($F60="",IFERROR(N(INDEX(Settings!$G$11:$G$18,MATCH($C60,Settings!$D$11:$D$18,0))),0),N($F60)))</f>
        <v/>
      </c>
    </row>
    <row r="61">
      <c r="A61" s="69" t="n">
        <v>46277</v>
      </c>
      <c r="B61" s="70" t="inlineStr">
        <is>
          <t>Jonas Weber</t>
        </is>
      </c>
      <c r="C61" s="70" t="inlineStr">
        <is>
          <t>Weekend</t>
        </is>
      </c>
      <c r="D61" s="71" t="n">
        <v>0.3333333333333333</v>
      </c>
      <c r="E61" s="71" t="n">
        <v>0.6666666666666666</v>
      </c>
      <c r="F61" s="70" t="n">
        <v>30</v>
      </c>
      <c r="G61" s="72">
        <f>IF(OR($A61="",$B61=""),"",ROUND(MAX(0,MOD(I61-H61,1)*24-L61/60),2))</f>
        <v/>
      </c>
      <c r="H61">
        <f>IF($A61="","",IF($D61="",IFERROR(INDEX(Settings!$E$11:$E$18,MATCH($C61,Settings!$D$11:$D$18,0)),0),$D61))</f>
        <v/>
      </c>
      <c r="I61">
        <f>IF($A61="","",IF($E61="",IFERROR(INDEX(Settings!$F$11:$F$18,MATCH($C61,Settings!$D$11:$D$18,0)),0),$E61))</f>
        <v/>
      </c>
      <c r="J61">
        <f>IF($A61="",0,WEEKDAY($A61,2))</f>
        <v/>
      </c>
      <c r="K61">
        <f>IF(OR($A61="",$B61=""),"",$B61&amp;"|"&amp;$A61)</f>
        <v/>
      </c>
      <c r="L61">
        <f>IF($A61="",0,IF($F61="",IFERROR(N(INDEX(Settings!$G$11:$G$18,MATCH($C61,Settings!$D$11:$D$18,0))),0),N($F61)))</f>
        <v/>
      </c>
    </row>
    <row r="62">
      <c r="A62" s="69" t="n">
        <v>46277</v>
      </c>
      <c r="B62" s="70" t="inlineStr">
        <is>
          <t>Emma Wolf</t>
        </is>
      </c>
      <c r="C62" s="70" t="inlineStr">
        <is>
          <t>Short</t>
        </is>
      </c>
      <c r="D62" s="71" t="n">
        <v>0.4583333333333333</v>
      </c>
      <c r="E62" s="71" t="n">
        <v>0.625</v>
      </c>
      <c r="F62" s="70" t="n">
        <v>0</v>
      </c>
      <c r="G62" s="72">
        <f>IF(OR($A62="",$B62=""),"",ROUND(MAX(0,MOD(I62-H62,1)*24-L62/60),2))</f>
        <v/>
      </c>
      <c r="H62">
        <f>IF($A62="","",IF($D62="",IFERROR(INDEX(Settings!$E$11:$E$18,MATCH($C62,Settings!$D$11:$D$18,0)),0),$D62))</f>
        <v/>
      </c>
      <c r="I62">
        <f>IF($A62="","",IF($E62="",IFERROR(INDEX(Settings!$F$11:$F$18,MATCH($C62,Settings!$D$11:$D$18,0)),0),$E62))</f>
        <v/>
      </c>
      <c r="J62">
        <f>IF($A62="",0,WEEKDAY($A62,2))</f>
        <v/>
      </c>
      <c r="K62">
        <f>IF(OR($A62="",$B62=""),"",$B62&amp;"|"&amp;$A62)</f>
        <v/>
      </c>
      <c r="L62">
        <f>IF($A62="",0,IF($F62="",IFERROR(N(INDEX(Settings!$G$11:$G$18,MATCH($C62,Settings!$D$11:$D$18,0))),0),N($F62)))</f>
        <v/>
      </c>
    </row>
    <row r="63">
      <c r="A63" s="69" t="n">
        <v>46277</v>
      </c>
      <c r="B63" s="70" t="inlineStr">
        <is>
          <t>Ben Krüger</t>
        </is>
      </c>
      <c r="C63" s="70" t="inlineStr">
        <is>
          <t>Short</t>
        </is>
      </c>
      <c r="D63" s="71" t="n">
        <v>0.4583333333333333</v>
      </c>
      <c r="E63" s="71" t="n">
        <v>0.625</v>
      </c>
      <c r="F63" s="70" t="n">
        <v>0</v>
      </c>
      <c r="G63" s="72">
        <f>IF(OR($A63="",$B63=""),"",ROUND(MAX(0,MOD(I63-H63,1)*24-L63/60),2))</f>
        <v/>
      </c>
      <c r="H63">
        <f>IF($A63="","",IF($D63="",IFERROR(INDEX(Settings!$E$11:$E$18,MATCH($C63,Settings!$D$11:$D$18,0)),0),$D63))</f>
        <v/>
      </c>
      <c r="I63">
        <f>IF($A63="","",IF($E63="",IFERROR(INDEX(Settings!$F$11:$F$18,MATCH($C63,Settings!$D$11:$D$18,0)),0),$E63))</f>
        <v/>
      </c>
      <c r="J63">
        <f>IF($A63="",0,WEEKDAY($A63,2))</f>
        <v/>
      </c>
      <c r="K63">
        <f>IF(OR($A63="",$B63=""),"",$B63&amp;"|"&amp;$A63)</f>
        <v/>
      </c>
      <c r="L63">
        <f>IF($A63="",0,IF($F63="",IFERROR(N(INDEX(Settings!$G$11:$G$18,MATCH($C63,Settings!$D$11:$D$18,0))),0),N($F63)))</f>
        <v/>
      </c>
    </row>
    <row r="64">
      <c r="A64" s="69" t="n">
        <v>46278</v>
      </c>
      <c r="B64" s="70" t="inlineStr">
        <is>
          <t>Anna Berger</t>
        </is>
      </c>
      <c r="C64" s="70" t="inlineStr">
        <is>
          <t>Weekend</t>
        </is>
      </c>
      <c r="D64" s="71" t="n">
        <v>0.3333333333333333</v>
      </c>
      <c r="E64" s="71" t="n">
        <v>0.6666666666666666</v>
      </c>
      <c r="F64" s="70" t="n">
        <v>30</v>
      </c>
      <c r="G64" s="72">
        <f>IF(OR($A64="",$B64=""),"",ROUND(MAX(0,MOD(I64-H64,1)*24-L64/60),2))</f>
        <v/>
      </c>
      <c r="H64">
        <f>IF($A64="","",IF($D64="",IFERROR(INDEX(Settings!$E$11:$E$18,MATCH($C64,Settings!$D$11:$D$18,0)),0),$D64))</f>
        <v/>
      </c>
      <c r="I64">
        <f>IF($A64="","",IF($E64="",IFERROR(INDEX(Settings!$F$11:$F$18,MATCH($C64,Settings!$D$11:$D$18,0)),0),$E64))</f>
        <v/>
      </c>
      <c r="J64">
        <f>IF($A64="",0,WEEKDAY($A64,2))</f>
        <v/>
      </c>
      <c r="K64">
        <f>IF(OR($A64="",$B64=""),"",$B64&amp;"|"&amp;$A64)</f>
        <v/>
      </c>
      <c r="L64">
        <f>IF($A64="",0,IF($F64="",IFERROR(N(INDEX(Settings!$G$11:$G$18,MATCH($C64,Settings!$D$11:$D$18,0))),0),N($F64)))</f>
        <v/>
      </c>
    </row>
    <row r="65">
      <c r="A65" s="69" t="n">
        <v>46278</v>
      </c>
      <c r="B65" s="70" t="inlineStr">
        <is>
          <t>Jonas Weber</t>
        </is>
      </c>
      <c r="C65" s="70" t="inlineStr">
        <is>
          <t>Weekend</t>
        </is>
      </c>
      <c r="D65" s="71" t="n">
        <v>0.3333333333333333</v>
      </c>
      <c r="E65" s="71" t="n">
        <v>0.6666666666666666</v>
      </c>
      <c r="F65" s="70" t="n">
        <v>30</v>
      </c>
      <c r="G65" s="72">
        <f>IF(OR($A65="",$B65=""),"",ROUND(MAX(0,MOD(I65-H65,1)*24-L65/60),2))</f>
        <v/>
      </c>
      <c r="H65">
        <f>IF($A65="","",IF($D65="",IFERROR(INDEX(Settings!$E$11:$E$18,MATCH($C65,Settings!$D$11:$D$18,0)),0),$D65))</f>
        <v/>
      </c>
      <c r="I65">
        <f>IF($A65="","",IF($E65="",IFERROR(INDEX(Settings!$F$11:$F$18,MATCH($C65,Settings!$D$11:$D$18,0)),0),$E65))</f>
        <v/>
      </c>
      <c r="J65">
        <f>IF($A65="",0,WEEKDAY($A65,2))</f>
        <v/>
      </c>
      <c r="K65">
        <f>IF(OR($A65="",$B65=""),"",$B65&amp;"|"&amp;$A65)</f>
        <v/>
      </c>
      <c r="L65">
        <f>IF($A65="",0,IF($F65="",IFERROR(N(INDEX(Settings!$G$11:$G$18,MATCH($C65,Settings!$D$11:$D$18,0))),0),N($F65)))</f>
        <v/>
      </c>
    </row>
    <row r="66">
      <c r="A66" s="69" t="n">
        <v>46278</v>
      </c>
      <c r="B66" s="70" t="inlineStr">
        <is>
          <t>Elias Kaya</t>
        </is>
      </c>
      <c r="C66" s="70" t="inlineStr">
        <is>
          <t>Middle</t>
        </is>
      </c>
      <c r="D66" s="71" t="n">
        <v>0.4166666666666667</v>
      </c>
      <c r="E66" s="71" t="n">
        <v>0.75</v>
      </c>
      <c r="F66" s="70" t="n">
        <v>30</v>
      </c>
      <c r="G66" s="72">
        <f>IF(OR($A66="",$B66=""),"",ROUND(MAX(0,MOD(I66-H66,1)*24-L66/60),2))</f>
        <v/>
      </c>
      <c r="H66">
        <f>IF($A66="","",IF($D66="",IFERROR(INDEX(Settings!$E$11:$E$18,MATCH($C66,Settings!$D$11:$D$18,0)),0),$D66))</f>
        <v/>
      </c>
      <c r="I66">
        <f>IF($A66="","",IF($E66="",IFERROR(INDEX(Settings!$F$11:$F$18,MATCH($C66,Settings!$D$11:$D$18,0)),0),$E66))</f>
        <v/>
      </c>
      <c r="J66">
        <f>IF($A66="",0,WEEKDAY($A66,2))</f>
        <v/>
      </c>
      <c r="K66">
        <f>IF(OR($A66="",$B66=""),"",$B66&amp;"|"&amp;$A66)</f>
        <v/>
      </c>
      <c r="L66">
        <f>IF($A66="",0,IF($F66="",IFERROR(N(INDEX(Settings!$G$11:$G$18,MATCH($C66,Settings!$D$11:$D$18,0))),0),N($F66)))</f>
        <v/>
      </c>
    </row>
    <row r="67">
      <c r="A67" s="69" t="n">
        <v>46278</v>
      </c>
      <c r="B67" s="70" t="inlineStr">
        <is>
          <t>Lena Hoffmann</t>
        </is>
      </c>
      <c r="C67" s="70" t="inlineStr">
        <is>
          <t>Weekend</t>
        </is>
      </c>
      <c r="D67" s="71" t="n">
        <v>0.3333333333333333</v>
      </c>
      <c r="E67" s="71" t="n">
        <v>0.6666666666666666</v>
      </c>
      <c r="F67" s="70" t="n">
        <v>30</v>
      </c>
      <c r="G67" s="72">
        <f>IF(OR($A67="",$B67=""),"",ROUND(MAX(0,MOD(I67-H67,1)*24-L67/60),2))</f>
        <v/>
      </c>
      <c r="H67">
        <f>IF($A67="","",IF($D67="",IFERROR(INDEX(Settings!$E$11:$E$18,MATCH($C67,Settings!$D$11:$D$18,0)),0),$D67))</f>
        <v/>
      </c>
      <c r="I67">
        <f>IF($A67="","",IF($E67="",IFERROR(INDEX(Settings!$F$11:$F$18,MATCH($C67,Settings!$D$11:$D$18,0)),0),$E67))</f>
        <v/>
      </c>
      <c r="J67">
        <f>IF($A67="",0,WEEKDAY($A67,2))</f>
        <v/>
      </c>
      <c r="K67">
        <f>IF(OR($A67="",$B67=""),"",$B67&amp;"|"&amp;$A67)</f>
        <v/>
      </c>
      <c r="L67">
        <f>IF($A67="",0,IF($F67="",IFERROR(N(INDEX(Settings!$G$11:$G$18,MATCH($C67,Settings!$D$11:$D$18,0))),0),N($F67)))</f>
        <v/>
      </c>
    </row>
    <row r="68">
      <c r="A68" s="69" t="n">
        <v>46278</v>
      </c>
      <c r="B68" s="70" t="inlineStr">
        <is>
          <t>Noah Fischer</t>
        </is>
      </c>
      <c r="C68" s="70" t="inlineStr">
        <is>
          <t>Short</t>
        </is>
      </c>
      <c r="D68" s="71" t="n">
        <v>0.4583333333333333</v>
      </c>
      <c r="E68" s="71" t="n">
        <v>0.625</v>
      </c>
      <c r="F68" s="70" t="n">
        <v>0</v>
      </c>
      <c r="G68" s="72">
        <f>IF(OR($A68="",$B68=""),"",ROUND(MAX(0,MOD(I68-H68,1)*24-L68/60),2))</f>
        <v/>
      </c>
      <c r="H68">
        <f>IF($A68="","",IF($D68="",IFERROR(INDEX(Settings!$E$11:$E$18,MATCH($C68,Settings!$D$11:$D$18,0)),0),$D68))</f>
        <v/>
      </c>
      <c r="I68">
        <f>IF($A68="","",IF($E68="",IFERROR(INDEX(Settings!$F$11:$F$18,MATCH($C68,Settings!$D$11:$D$18,0)),0),$E68))</f>
        <v/>
      </c>
      <c r="J68">
        <f>IF($A68="",0,WEEKDAY($A68,2))</f>
        <v/>
      </c>
      <c r="K68">
        <f>IF(OR($A68="",$B68=""),"",$B68&amp;"|"&amp;$A68)</f>
        <v/>
      </c>
      <c r="L68">
        <f>IF($A68="",0,IF($F68="",IFERROR(N(INDEX(Settings!$G$11:$G$18,MATCH($C68,Settings!$D$11:$D$18,0))),0),N($F68)))</f>
        <v/>
      </c>
    </row>
    <row r="69">
      <c r="A69" s="69" t="n">
        <v>46279</v>
      </c>
      <c r="B69" s="70" t="inlineStr">
        <is>
          <t>Anna Berger</t>
        </is>
      </c>
      <c r="C69" s="70" t="inlineStr">
        <is>
          <t>Middle</t>
        </is>
      </c>
      <c r="D69" s="71" t="n">
        <v>0.4166666666666667</v>
      </c>
      <c r="E69" s="71" t="n">
        <v>0.75</v>
      </c>
      <c r="F69" s="70" t="n">
        <v>30</v>
      </c>
      <c r="G69" s="72">
        <f>IF(OR($A69="",$B69=""),"",ROUND(MAX(0,MOD(I69-H69,1)*24-L69/60),2))</f>
        <v/>
      </c>
      <c r="H69">
        <f>IF($A69="","",IF($D69="",IFERROR(INDEX(Settings!$E$11:$E$18,MATCH($C69,Settings!$D$11:$D$18,0)),0),$D69))</f>
        <v/>
      </c>
      <c r="I69">
        <f>IF($A69="","",IF($E69="",IFERROR(INDEX(Settings!$F$11:$F$18,MATCH($C69,Settings!$D$11:$D$18,0)),0),$E69))</f>
        <v/>
      </c>
      <c r="J69">
        <f>IF($A69="",0,WEEKDAY($A69,2))</f>
        <v/>
      </c>
      <c r="K69">
        <f>IF(OR($A69="",$B69=""),"",$B69&amp;"|"&amp;$A69)</f>
        <v/>
      </c>
      <c r="L69">
        <f>IF($A69="",0,IF($F69="",IFERROR(N(INDEX(Settings!$G$11:$G$18,MATCH($C69,Settings!$D$11:$D$18,0))),0),N($F69)))</f>
        <v/>
      </c>
    </row>
    <row r="70">
      <c r="A70" s="69" t="n">
        <v>46279</v>
      </c>
      <c r="B70" s="70" t="inlineStr">
        <is>
          <t>Jonas Weber</t>
        </is>
      </c>
      <c r="C70" s="70" t="inlineStr">
        <is>
          <t>Late</t>
        </is>
      </c>
      <c r="D70" s="71" t="n">
        <v>0.5833333333333334</v>
      </c>
      <c r="E70" s="71" t="n">
        <v>0.9166666666666666</v>
      </c>
      <c r="F70" s="70" t="n">
        <v>30</v>
      </c>
      <c r="G70" s="72">
        <f>IF(OR($A70="",$B70=""),"",ROUND(MAX(0,MOD(I70-H70,1)*24-L70/60),2))</f>
        <v/>
      </c>
      <c r="H70">
        <f>IF($A70="","",IF($D70="",IFERROR(INDEX(Settings!$E$11:$E$18,MATCH($C70,Settings!$D$11:$D$18,0)),0),$D70))</f>
        <v/>
      </c>
      <c r="I70">
        <f>IF($A70="","",IF($E70="",IFERROR(INDEX(Settings!$F$11:$F$18,MATCH($C70,Settings!$D$11:$D$18,0)),0),$E70))</f>
        <v/>
      </c>
      <c r="J70">
        <f>IF($A70="",0,WEEKDAY($A70,2))</f>
        <v/>
      </c>
      <c r="K70">
        <f>IF(OR($A70="",$B70=""),"",$B70&amp;"|"&amp;$A70)</f>
        <v/>
      </c>
      <c r="L70">
        <f>IF($A70="",0,IF($F70="",IFERROR(N(INDEX(Settings!$G$11:$G$18,MATCH($C70,Settings!$D$11:$D$18,0))),0),N($F70)))</f>
        <v/>
      </c>
    </row>
    <row r="71">
      <c r="A71" s="69" t="n">
        <v>46279</v>
      </c>
      <c r="B71" s="70" t="inlineStr">
        <is>
          <t>Elias Kaya</t>
        </is>
      </c>
      <c r="C71" s="70" t="inlineStr">
        <is>
          <t>Middle</t>
        </is>
      </c>
      <c r="D71" s="71" t="n">
        <v>0.4166666666666667</v>
      </c>
      <c r="E71" s="71" t="n">
        <v>0.75</v>
      </c>
      <c r="F71" s="70" t="n">
        <v>30</v>
      </c>
      <c r="G71" s="72">
        <f>IF(OR($A71="",$B71=""),"",ROUND(MAX(0,MOD(I71-H71,1)*24-L71/60),2))</f>
        <v/>
      </c>
      <c r="H71">
        <f>IF($A71="","",IF($D71="",IFERROR(INDEX(Settings!$E$11:$E$18,MATCH($C71,Settings!$D$11:$D$18,0)),0),$D71))</f>
        <v/>
      </c>
      <c r="I71">
        <f>IF($A71="","",IF($E71="",IFERROR(INDEX(Settings!$F$11:$F$18,MATCH($C71,Settings!$D$11:$D$18,0)),0),$E71))</f>
        <v/>
      </c>
      <c r="J71">
        <f>IF($A71="",0,WEEKDAY($A71,2))</f>
        <v/>
      </c>
      <c r="K71">
        <f>IF(OR($A71="",$B71=""),"",$B71&amp;"|"&amp;$A71)</f>
        <v/>
      </c>
      <c r="L71">
        <f>IF($A71="",0,IF($F71="",IFERROR(N(INDEX(Settings!$G$11:$G$18,MATCH($C71,Settings!$D$11:$D$18,0))),0),N($F71)))</f>
        <v/>
      </c>
    </row>
    <row r="72">
      <c r="A72" s="69" t="n">
        <v>46279</v>
      </c>
      <c r="B72" s="70" t="inlineStr">
        <is>
          <t>Lena Hoffmann</t>
        </is>
      </c>
      <c r="C72" s="70" t="inlineStr">
        <is>
          <t>Middle</t>
        </is>
      </c>
      <c r="D72" s="71" t="n">
        <v>0.4166666666666667</v>
      </c>
      <c r="E72" s="71" t="n">
        <v>0.75</v>
      </c>
      <c r="F72" s="70" t="n">
        <v>30</v>
      </c>
      <c r="G72" s="72">
        <f>IF(OR($A72="",$B72=""),"",ROUND(MAX(0,MOD(I72-H72,1)*24-L72/60),2))</f>
        <v/>
      </c>
      <c r="H72">
        <f>IF($A72="","",IF($D72="",IFERROR(INDEX(Settings!$E$11:$E$18,MATCH($C72,Settings!$D$11:$D$18,0)),0),$D72))</f>
        <v/>
      </c>
      <c r="I72">
        <f>IF($A72="","",IF($E72="",IFERROR(INDEX(Settings!$F$11:$F$18,MATCH($C72,Settings!$D$11:$D$18,0)),0),$E72))</f>
        <v/>
      </c>
      <c r="J72">
        <f>IF($A72="",0,WEEKDAY($A72,2))</f>
        <v/>
      </c>
      <c r="K72">
        <f>IF(OR($A72="",$B72=""),"",$B72&amp;"|"&amp;$A72)</f>
        <v/>
      </c>
      <c r="L72">
        <f>IF($A72="",0,IF($F72="",IFERROR(N(INDEX(Settings!$G$11:$G$18,MATCH($C72,Settings!$D$11:$D$18,0))),0),N($F72)))</f>
        <v/>
      </c>
    </row>
    <row r="73">
      <c r="A73" s="69" t="n">
        <v>46279</v>
      </c>
      <c r="B73" s="70" t="inlineStr">
        <is>
          <t>Noah Fischer</t>
        </is>
      </c>
      <c r="C73" s="70" t="inlineStr">
        <is>
          <t>Short</t>
        </is>
      </c>
      <c r="D73" s="71" t="n">
        <v>0.4583333333333333</v>
      </c>
      <c r="E73" s="71" t="n">
        <v>0.625</v>
      </c>
      <c r="F73" s="70" t="n">
        <v>0</v>
      </c>
      <c r="G73" s="72">
        <f>IF(OR($A73="",$B73=""),"",ROUND(MAX(0,MOD(I73-H73,1)*24-L73/60),2))</f>
        <v/>
      </c>
      <c r="H73">
        <f>IF($A73="","",IF($D73="",IFERROR(INDEX(Settings!$E$11:$E$18,MATCH($C73,Settings!$D$11:$D$18,0)),0),$D73))</f>
        <v/>
      </c>
      <c r="I73">
        <f>IF($A73="","",IF($E73="",IFERROR(INDEX(Settings!$F$11:$F$18,MATCH($C73,Settings!$D$11:$D$18,0)),0),$E73))</f>
        <v/>
      </c>
      <c r="J73">
        <f>IF($A73="",0,WEEKDAY($A73,2))</f>
        <v/>
      </c>
      <c r="K73">
        <f>IF(OR($A73="",$B73=""),"",$B73&amp;"|"&amp;$A73)</f>
        <v/>
      </c>
      <c r="L73">
        <f>IF($A73="",0,IF($F73="",IFERROR(N(INDEX(Settings!$G$11:$G$18,MATCH($C73,Settings!$D$11:$D$18,0))),0),N($F73)))</f>
        <v/>
      </c>
    </row>
    <row r="74">
      <c r="A74" s="69" t="n">
        <v>46280</v>
      </c>
      <c r="B74" s="70" t="inlineStr">
        <is>
          <t>Anna Berger</t>
        </is>
      </c>
      <c r="C74" s="70" t="inlineStr">
        <is>
          <t>Early</t>
        </is>
      </c>
      <c r="D74" s="71" t="n">
        <v>0.2708333333333333</v>
      </c>
      <c r="E74" s="71" t="n">
        <v>0.6041666666666666</v>
      </c>
      <c r="F74" s="70" t="n">
        <v>30</v>
      </c>
      <c r="G74" s="72">
        <f>IF(OR($A74="",$B74=""),"",ROUND(MAX(0,MOD(I74-H74,1)*24-L74/60),2))</f>
        <v/>
      </c>
      <c r="H74">
        <f>IF($A74="","",IF($D74="",IFERROR(INDEX(Settings!$E$11:$E$18,MATCH($C74,Settings!$D$11:$D$18,0)),0),$D74))</f>
        <v/>
      </c>
      <c r="I74">
        <f>IF($A74="","",IF($E74="",IFERROR(INDEX(Settings!$F$11:$F$18,MATCH($C74,Settings!$D$11:$D$18,0)),0),$E74))</f>
        <v/>
      </c>
      <c r="J74">
        <f>IF($A74="",0,WEEKDAY($A74,2))</f>
        <v/>
      </c>
      <c r="K74">
        <f>IF(OR($A74="",$B74=""),"",$B74&amp;"|"&amp;$A74)</f>
        <v/>
      </c>
      <c r="L74">
        <f>IF($A74="",0,IF($F74="",IFERROR(N(INDEX(Settings!$G$11:$G$18,MATCH($C74,Settings!$D$11:$D$18,0))),0),N($F74)))</f>
        <v/>
      </c>
    </row>
    <row r="75">
      <c r="A75" s="69" t="n">
        <v>46280</v>
      </c>
      <c r="B75" s="70" t="inlineStr">
        <is>
          <t>Luca Moretti</t>
        </is>
      </c>
      <c r="C75" s="70" t="inlineStr">
        <is>
          <t>Late</t>
        </is>
      </c>
      <c r="D75" s="71" t="n">
        <v>0.5833333333333334</v>
      </c>
      <c r="E75" s="71" t="n">
        <v>0.9166666666666666</v>
      </c>
      <c r="F75" s="70" t="n">
        <v>30</v>
      </c>
      <c r="G75" s="72">
        <f>IF(OR($A75="",$B75=""),"",ROUND(MAX(0,MOD(I75-H75,1)*24-L75/60),2))</f>
        <v/>
      </c>
      <c r="H75">
        <f>IF($A75="","",IF($D75="",IFERROR(INDEX(Settings!$E$11:$E$18,MATCH($C75,Settings!$D$11:$D$18,0)),0),$D75))</f>
        <v/>
      </c>
      <c r="I75">
        <f>IF($A75="","",IF($E75="",IFERROR(INDEX(Settings!$F$11:$F$18,MATCH($C75,Settings!$D$11:$D$18,0)),0),$E75))</f>
        <v/>
      </c>
      <c r="J75">
        <f>IF($A75="",0,WEEKDAY($A75,2))</f>
        <v/>
      </c>
      <c r="K75">
        <f>IF(OR($A75="",$B75=""),"",$B75&amp;"|"&amp;$A75)</f>
        <v/>
      </c>
      <c r="L75">
        <f>IF($A75="",0,IF($F75="",IFERROR(N(INDEX(Settings!$G$11:$G$18,MATCH($C75,Settings!$D$11:$D$18,0))),0),N($F75)))</f>
        <v/>
      </c>
    </row>
    <row r="76">
      <c r="A76" s="69" t="n">
        <v>46280</v>
      </c>
      <c r="B76" s="70" t="inlineStr">
        <is>
          <t>Sofia Neumann</t>
        </is>
      </c>
      <c r="C76" s="70" t="inlineStr">
        <is>
          <t>Late</t>
        </is>
      </c>
      <c r="D76" s="71" t="n">
        <v>0.5833333333333334</v>
      </c>
      <c r="E76" s="71" t="n">
        <v>0.9166666666666666</v>
      </c>
      <c r="F76" s="70" t="n">
        <v>30</v>
      </c>
      <c r="G76" s="72">
        <f>IF(OR($A76="",$B76=""),"",ROUND(MAX(0,MOD(I76-H76,1)*24-L76/60),2))</f>
        <v/>
      </c>
      <c r="H76">
        <f>IF($A76="","",IF($D76="",IFERROR(INDEX(Settings!$E$11:$E$18,MATCH($C76,Settings!$D$11:$D$18,0)),0),$D76))</f>
        <v/>
      </c>
      <c r="I76">
        <f>IF($A76="","",IF($E76="",IFERROR(INDEX(Settings!$F$11:$F$18,MATCH($C76,Settings!$D$11:$D$18,0)),0),$E76))</f>
        <v/>
      </c>
      <c r="J76">
        <f>IF($A76="",0,WEEKDAY($A76,2))</f>
        <v/>
      </c>
      <c r="K76">
        <f>IF(OR($A76="",$B76=""),"",$B76&amp;"|"&amp;$A76)</f>
        <v/>
      </c>
      <c r="L76">
        <f>IF($A76="",0,IF($F76="",IFERROR(N(INDEX(Settings!$G$11:$G$18,MATCH($C76,Settings!$D$11:$D$18,0))),0),N($F76)))</f>
        <v/>
      </c>
    </row>
    <row r="77">
      <c r="A77" s="69" t="n">
        <v>46280</v>
      </c>
      <c r="B77" s="70" t="inlineStr">
        <is>
          <t>Jonas Weber</t>
        </is>
      </c>
      <c r="C77" s="70" t="inlineStr">
        <is>
          <t>Late</t>
        </is>
      </c>
      <c r="D77" s="71" t="n">
        <v>0.5833333333333334</v>
      </c>
      <c r="E77" s="71" t="n">
        <v>0.9375</v>
      </c>
      <c r="F77" s="70" t="n">
        <v>30</v>
      </c>
      <c r="G77" s="72">
        <f>IF(OR($A77="",$B77=""),"",ROUND(MAX(0,MOD(I77-H77,1)*24-L77/60),2))</f>
        <v/>
      </c>
      <c r="H77">
        <f>IF($A77="","",IF($D77="",IFERROR(INDEX(Settings!$E$11:$E$18,MATCH($C77,Settings!$D$11:$D$18,0)),0),$D77))</f>
        <v/>
      </c>
      <c r="I77">
        <f>IF($A77="","",IF($E77="",IFERROR(INDEX(Settings!$F$11:$F$18,MATCH($C77,Settings!$D$11:$D$18,0)),0),$E77))</f>
        <v/>
      </c>
      <c r="J77">
        <f>IF($A77="",0,WEEKDAY($A77,2))</f>
        <v/>
      </c>
      <c r="K77">
        <f>IF(OR($A77="",$B77=""),"",$B77&amp;"|"&amp;$A77)</f>
        <v/>
      </c>
      <c r="L77">
        <f>IF($A77="",0,IF($F77="",IFERROR(N(INDEX(Settings!$G$11:$G$18,MATCH($C77,Settings!$D$11:$D$18,0))),0),N($F77)))</f>
        <v/>
      </c>
    </row>
    <row r="78">
      <c r="A78" s="69" t="n">
        <v>46280</v>
      </c>
      <c r="B78" s="70" t="inlineStr">
        <is>
          <t>Emma Wolf</t>
        </is>
      </c>
      <c r="C78" s="70" t="inlineStr">
        <is>
          <t>Short</t>
        </is>
      </c>
      <c r="D78" s="71" t="n">
        <v>0.4583333333333333</v>
      </c>
      <c r="E78" s="71" t="n">
        <v>0.625</v>
      </c>
      <c r="F78" s="70" t="n">
        <v>0</v>
      </c>
      <c r="G78" s="72">
        <f>IF(OR($A78="",$B78=""),"",ROUND(MAX(0,MOD(I78-H78,1)*24-L78/60),2))</f>
        <v/>
      </c>
      <c r="H78">
        <f>IF($A78="","",IF($D78="",IFERROR(INDEX(Settings!$E$11:$E$18,MATCH($C78,Settings!$D$11:$D$18,0)),0),$D78))</f>
        <v/>
      </c>
      <c r="I78">
        <f>IF($A78="","",IF($E78="",IFERROR(INDEX(Settings!$F$11:$F$18,MATCH($C78,Settings!$D$11:$D$18,0)),0),$E78))</f>
        <v/>
      </c>
      <c r="J78">
        <f>IF($A78="",0,WEEKDAY($A78,2))</f>
        <v/>
      </c>
      <c r="K78">
        <f>IF(OR($A78="",$B78=""),"",$B78&amp;"|"&amp;$A78)</f>
        <v/>
      </c>
      <c r="L78">
        <f>IF($A78="",0,IF($F78="",IFERROR(N(INDEX(Settings!$G$11:$G$18,MATCH($C78,Settings!$D$11:$D$18,0))),0),N($F78)))</f>
        <v/>
      </c>
    </row>
    <row r="79">
      <c r="A79" s="69" t="n">
        <v>46280</v>
      </c>
      <c r="B79" s="70" t="inlineStr">
        <is>
          <t>Ben Krüger</t>
        </is>
      </c>
      <c r="C79" s="70" t="inlineStr">
        <is>
          <t>Short</t>
        </is>
      </c>
      <c r="D79" s="71" t="n">
        <v>0.4583333333333333</v>
      </c>
      <c r="E79" s="71" t="n">
        <v>0.625</v>
      </c>
      <c r="F79" s="70" t="n">
        <v>0</v>
      </c>
      <c r="G79" s="72">
        <f>IF(OR($A79="",$B79=""),"",ROUND(MAX(0,MOD(I79-H79,1)*24-L79/60),2))</f>
        <v/>
      </c>
      <c r="H79">
        <f>IF($A79="","",IF($D79="",IFERROR(INDEX(Settings!$E$11:$E$18,MATCH($C79,Settings!$D$11:$D$18,0)),0),$D79))</f>
        <v/>
      </c>
      <c r="I79">
        <f>IF($A79="","",IF($E79="",IFERROR(INDEX(Settings!$F$11:$F$18,MATCH($C79,Settings!$D$11:$D$18,0)),0),$E79))</f>
        <v/>
      </c>
      <c r="J79">
        <f>IF($A79="",0,WEEKDAY($A79,2))</f>
        <v/>
      </c>
      <c r="K79">
        <f>IF(OR($A79="",$B79=""),"",$B79&amp;"|"&amp;$A79)</f>
        <v/>
      </c>
      <c r="L79">
        <f>IF($A79="",0,IF($F79="",IFERROR(N(INDEX(Settings!$G$11:$G$18,MATCH($C79,Settings!$D$11:$D$18,0))),0),N($F79)))</f>
        <v/>
      </c>
    </row>
    <row r="80">
      <c r="A80" s="69" t="n">
        <v>46281</v>
      </c>
      <c r="B80" s="70" t="inlineStr">
        <is>
          <t>Luca Moretti</t>
        </is>
      </c>
      <c r="C80" s="70" t="inlineStr">
        <is>
          <t>Early</t>
        </is>
      </c>
      <c r="D80" s="71" t="n">
        <v>0.2708333333333333</v>
      </c>
      <c r="E80" s="71" t="n">
        <v>0.6041666666666666</v>
      </c>
      <c r="F80" s="70" t="n">
        <v>30</v>
      </c>
      <c r="G80" s="72">
        <f>IF(OR($A80="",$B80=""),"",ROUND(MAX(0,MOD(I80-H80,1)*24-L80/60),2))</f>
        <v/>
      </c>
      <c r="H80">
        <f>IF($A80="","",IF($D80="",IFERROR(INDEX(Settings!$E$11:$E$18,MATCH($C80,Settings!$D$11:$D$18,0)),0),$D80))</f>
        <v/>
      </c>
      <c r="I80">
        <f>IF($A80="","",IF($E80="",IFERROR(INDEX(Settings!$F$11:$F$18,MATCH($C80,Settings!$D$11:$D$18,0)),0),$E80))</f>
        <v/>
      </c>
      <c r="J80">
        <f>IF($A80="",0,WEEKDAY($A80,2))</f>
        <v/>
      </c>
      <c r="K80">
        <f>IF(OR($A80="",$B80=""),"",$B80&amp;"|"&amp;$A80)</f>
        <v/>
      </c>
      <c r="L80">
        <f>IF($A80="",0,IF($F80="",IFERROR(N(INDEX(Settings!$G$11:$G$18,MATCH($C80,Settings!$D$11:$D$18,0))),0),N($F80)))</f>
        <v/>
      </c>
    </row>
    <row r="81">
      <c r="A81" s="69" t="n">
        <v>46281</v>
      </c>
      <c r="B81" s="70" t="inlineStr">
        <is>
          <t>Sofia Neumann</t>
        </is>
      </c>
      <c r="C81" s="70" t="inlineStr">
        <is>
          <t>Late</t>
        </is>
      </c>
      <c r="D81" s="71" t="n">
        <v>0.5833333333333334</v>
      </c>
      <c r="E81" s="71" t="n">
        <v>0.9375</v>
      </c>
      <c r="F81" s="70" t="n">
        <v>30</v>
      </c>
      <c r="G81" s="72">
        <f>IF(OR($A81="",$B81=""),"",ROUND(MAX(0,MOD(I81-H81,1)*24-L81/60),2))</f>
        <v/>
      </c>
      <c r="H81">
        <f>IF($A81="","",IF($D81="",IFERROR(INDEX(Settings!$E$11:$E$18,MATCH($C81,Settings!$D$11:$D$18,0)),0),$D81))</f>
        <v/>
      </c>
      <c r="I81">
        <f>IF($A81="","",IF($E81="",IFERROR(INDEX(Settings!$F$11:$F$18,MATCH($C81,Settings!$D$11:$D$18,0)),0),$E81))</f>
        <v/>
      </c>
      <c r="J81">
        <f>IF($A81="",0,WEEKDAY($A81,2))</f>
        <v/>
      </c>
      <c r="K81">
        <f>IF(OR($A81="",$B81=""),"",$B81&amp;"|"&amp;$A81)</f>
        <v/>
      </c>
      <c r="L81">
        <f>IF($A81="",0,IF($F81="",IFERROR(N(INDEX(Settings!$G$11:$G$18,MATCH($C81,Settings!$D$11:$D$18,0))),0),N($F81)))</f>
        <v/>
      </c>
    </row>
    <row r="82">
      <c r="A82" s="69" t="n">
        <v>46281</v>
      </c>
      <c r="B82" s="70" t="inlineStr">
        <is>
          <t>Jonas Weber</t>
        </is>
      </c>
      <c r="C82" s="70" t="inlineStr">
        <is>
          <t>Late</t>
        </is>
      </c>
      <c r="D82" s="71" t="n">
        <v>0.5833333333333334</v>
      </c>
      <c r="E82" s="71" t="n">
        <v>0.9166666666666666</v>
      </c>
      <c r="F82" s="70" t="n">
        <v>30</v>
      </c>
      <c r="G82" s="72">
        <f>IF(OR($A82="",$B82=""),"",ROUND(MAX(0,MOD(I82-H82,1)*24-L82/60),2))</f>
        <v/>
      </c>
      <c r="H82">
        <f>IF($A82="","",IF($D82="",IFERROR(INDEX(Settings!$E$11:$E$18,MATCH($C82,Settings!$D$11:$D$18,0)),0),$D82))</f>
        <v/>
      </c>
      <c r="I82">
        <f>IF($A82="","",IF($E82="",IFERROR(INDEX(Settings!$F$11:$F$18,MATCH($C82,Settings!$D$11:$D$18,0)),0),$E82))</f>
        <v/>
      </c>
      <c r="J82">
        <f>IF($A82="",0,WEEKDAY($A82,2))</f>
        <v/>
      </c>
      <c r="K82">
        <f>IF(OR($A82="",$B82=""),"",$B82&amp;"|"&amp;$A82)</f>
        <v/>
      </c>
      <c r="L82">
        <f>IF($A82="",0,IF($F82="",IFERROR(N(INDEX(Settings!$G$11:$G$18,MATCH($C82,Settings!$D$11:$D$18,0))),0),N($F82)))</f>
        <v/>
      </c>
    </row>
    <row r="83">
      <c r="A83" s="69" t="n">
        <v>46281</v>
      </c>
      <c r="B83" s="70" t="inlineStr">
        <is>
          <t>Elias Kaya</t>
        </is>
      </c>
      <c r="C83" s="70" t="inlineStr">
        <is>
          <t>Middle</t>
        </is>
      </c>
      <c r="D83" s="71" t="n">
        <v>0.4166666666666667</v>
      </c>
      <c r="E83" s="71" t="n">
        <v>0.75</v>
      </c>
      <c r="F83" s="70" t="n">
        <v>30</v>
      </c>
      <c r="G83" s="72">
        <f>IF(OR($A83="",$B83=""),"",ROUND(MAX(0,MOD(I83-H83,1)*24-L83/60),2))</f>
        <v/>
      </c>
      <c r="H83">
        <f>IF($A83="","",IF($D83="",IFERROR(INDEX(Settings!$E$11:$E$18,MATCH($C83,Settings!$D$11:$D$18,0)),0),$D83))</f>
        <v/>
      </c>
      <c r="I83">
        <f>IF($A83="","",IF($E83="",IFERROR(INDEX(Settings!$F$11:$F$18,MATCH($C83,Settings!$D$11:$D$18,0)),0),$E83))</f>
        <v/>
      </c>
      <c r="J83">
        <f>IF($A83="",0,WEEKDAY($A83,2))</f>
        <v/>
      </c>
      <c r="K83">
        <f>IF(OR($A83="",$B83=""),"",$B83&amp;"|"&amp;$A83)</f>
        <v/>
      </c>
      <c r="L83">
        <f>IF($A83="",0,IF($F83="",IFERROR(N(INDEX(Settings!$G$11:$G$18,MATCH($C83,Settings!$D$11:$D$18,0))),0),N($F83)))</f>
        <v/>
      </c>
    </row>
    <row r="84">
      <c r="A84" s="69" t="n">
        <v>46282</v>
      </c>
      <c r="B84" s="70" t="inlineStr">
        <is>
          <t>Anna Berger</t>
        </is>
      </c>
      <c r="C84" s="70" t="inlineStr">
        <is>
          <t>Late</t>
        </is>
      </c>
      <c r="D84" s="71" t="n">
        <v>0.5833333333333334</v>
      </c>
      <c r="E84" s="71" t="n">
        <v>0.9166666666666666</v>
      </c>
      <c r="F84" s="70" t="n">
        <v>30</v>
      </c>
      <c r="G84" s="72">
        <f>IF(OR($A84="",$B84=""),"",ROUND(MAX(0,MOD(I84-H84,1)*24-L84/60),2))</f>
        <v/>
      </c>
      <c r="H84">
        <f>IF($A84="","",IF($D84="",IFERROR(INDEX(Settings!$E$11:$E$18,MATCH($C84,Settings!$D$11:$D$18,0)),0),$D84))</f>
        <v/>
      </c>
      <c r="I84">
        <f>IF($A84="","",IF($E84="",IFERROR(INDEX(Settings!$F$11:$F$18,MATCH($C84,Settings!$D$11:$D$18,0)),0),$E84))</f>
        <v/>
      </c>
      <c r="J84">
        <f>IF($A84="",0,WEEKDAY($A84,2))</f>
        <v/>
      </c>
      <c r="K84">
        <f>IF(OR($A84="",$B84=""),"",$B84&amp;"|"&amp;$A84)</f>
        <v/>
      </c>
      <c r="L84">
        <f>IF($A84="",0,IF($F84="",IFERROR(N(INDEX(Settings!$G$11:$G$18,MATCH($C84,Settings!$D$11:$D$18,0))),0),N($F84)))</f>
        <v/>
      </c>
    </row>
    <row r="85">
      <c r="A85" s="69" t="n">
        <v>46282</v>
      </c>
      <c r="B85" s="70" t="inlineStr">
        <is>
          <t>Sofia Neumann</t>
        </is>
      </c>
      <c r="C85" s="70" t="inlineStr">
        <is>
          <t>Late</t>
        </is>
      </c>
      <c r="D85" s="71" t="n">
        <v>0.5833333333333334</v>
      </c>
      <c r="E85" s="71" t="n">
        <v>0.9166666666666666</v>
      </c>
      <c r="F85" s="70" t="n">
        <v>30</v>
      </c>
      <c r="G85" s="72">
        <f>IF(OR($A85="",$B85=""),"",ROUND(MAX(0,MOD(I85-H85,1)*24-L85/60),2))</f>
        <v/>
      </c>
      <c r="H85">
        <f>IF($A85="","",IF($D85="",IFERROR(INDEX(Settings!$E$11:$E$18,MATCH($C85,Settings!$D$11:$D$18,0)),0),$D85))</f>
        <v/>
      </c>
      <c r="I85">
        <f>IF($A85="","",IF($E85="",IFERROR(INDEX(Settings!$F$11:$F$18,MATCH($C85,Settings!$D$11:$D$18,0)),0),$E85))</f>
        <v/>
      </c>
      <c r="J85">
        <f>IF($A85="",0,WEEKDAY($A85,2))</f>
        <v/>
      </c>
      <c r="K85">
        <f>IF(OR($A85="",$B85=""),"",$B85&amp;"|"&amp;$A85)</f>
        <v/>
      </c>
      <c r="L85">
        <f>IF($A85="",0,IF($F85="",IFERROR(N(INDEX(Settings!$G$11:$G$18,MATCH($C85,Settings!$D$11:$D$18,0))),0),N($F85)))</f>
        <v/>
      </c>
    </row>
    <row r="86">
      <c r="A86" s="69" t="n">
        <v>46282</v>
      </c>
      <c r="B86" s="70" t="inlineStr">
        <is>
          <t>Jonas Weber</t>
        </is>
      </c>
      <c r="C86" s="70" t="inlineStr">
        <is>
          <t>Late</t>
        </is>
      </c>
      <c r="D86" s="71" t="n">
        <v>0.5833333333333334</v>
      </c>
      <c r="E86" s="71" t="n">
        <v>0.9166666666666666</v>
      </c>
      <c r="F86" s="70" t="n">
        <v>30</v>
      </c>
      <c r="G86" s="72">
        <f>IF(OR($A86="",$B86=""),"",ROUND(MAX(0,MOD(I86-H86,1)*24-L86/60),2))</f>
        <v/>
      </c>
      <c r="H86">
        <f>IF($A86="","",IF($D86="",IFERROR(INDEX(Settings!$E$11:$E$18,MATCH($C86,Settings!$D$11:$D$18,0)),0),$D86))</f>
        <v/>
      </c>
      <c r="I86">
        <f>IF($A86="","",IF($E86="",IFERROR(INDEX(Settings!$F$11:$F$18,MATCH($C86,Settings!$D$11:$D$18,0)),0),$E86))</f>
        <v/>
      </c>
      <c r="J86">
        <f>IF($A86="",0,WEEKDAY($A86,2))</f>
        <v/>
      </c>
      <c r="K86">
        <f>IF(OR($A86="",$B86=""),"",$B86&amp;"|"&amp;$A86)</f>
        <v/>
      </c>
      <c r="L86">
        <f>IF($A86="",0,IF($F86="",IFERROR(N(INDEX(Settings!$G$11:$G$18,MATCH($C86,Settings!$D$11:$D$18,0))),0),N($F86)))</f>
        <v/>
      </c>
    </row>
    <row r="87">
      <c r="A87" s="69" t="n">
        <v>46282</v>
      </c>
      <c r="B87" s="70" t="inlineStr">
        <is>
          <t>Lena Hoffmann</t>
        </is>
      </c>
      <c r="C87" s="70" t="inlineStr">
        <is>
          <t>Early</t>
        </is>
      </c>
      <c r="D87" s="71" t="n">
        <v>0.2708333333333333</v>
      </c>
      <c r="E87" s="71" t="n">
        <v>0.6041666666666666</v>
      </c>
      <c r="F87" s="70" t="n">
        <v>30</v>
      </c>
      <c r="G87" s="72">
        <f>IF(OR($A87="",$B87=""),"",ROUND(MAX(0,MOD(I87-H87,1)*24-L87/60),2))</f>
        <v/>
      </c>
      <c r="H87">
        <f>IF($A87="","",IF($D87="",IFERROR(INDEX(Settings!$E$11:$E$18,MATCH($C87,Settings!$D$11:$D$18,0)),0),$D87))</f>
        <v/>
      </c>
      <c r="I87">
        <f>IF($A87="","",IF($E87="",IFERROR(INDEX(Settings!$F$11:$F$18,MATCH($C87,Settings!$D$11:$D$18,0)),0),$E87))</f>
        <v/>
      </c>
      <c r="J87">
        <f>IF($A87="",0,WEEKDAY($A87,2))</f>
        <v/>
      </c>
      <c r="K87">
        <f>IF(OR($A87="",$B87=""),"",$B87&amp;"|"&amp;$A87)</f>
        <v/>
      </c>
      <c r="L87">
        <f>IF($A87="",0,IF($F87="",IFERROR(N(INDEX(Settings!$G$11:$G$18,MATCH($C87,Settings!$D$11:$D$18,0))),0),N($F87)))</f>
        <v/>
      </c>
    </row>
    <row r="88">
      <c r="A88" s="69" t="n">
        <v>46282</v>
      </c>
      <c r="B88" s="70" t="inlineStr">
        <is>
          <t>Ben Krüger</t>
        </is>
      </c>
      <c r="C88" s="70" t="inlineStr">
        <is>
          <t>Short</t>
        </is>
      </c>
      <c r="D88" s="71" t="n">
        <v>0.4583333333333333</v>
      </c>
      <c r="E88" s="71" t="n">
        <v>0.625</v>
      </c>
      <c r="F88" s="70" t="n">
        <v>0</v>
      </c>
      <c r="G88" s="72">
        <f>IF(OR($A88="",$B88=""),"",ROUND(MAX(0,MOD(I88-H88,1)*24-L88/60),2))</f>
        <v/>
      </c>
      <c r="H88">
        <f>IF($A88="","",IF($D88="",IFERROR(INDEX(Settings!$E$11:$E$18,MATCH($C88,Settings!$D$11:$D$18,0)),0),$D88))</f>
        <v/>
      </c>
      <c r="I88">
        <f>IF($A88="","",IF($E88="",IFERROR(INDEX(Settings!$F$11:$F$18,MATCH($C88,Settings!$D$11:$D$18,0)),0),$E88))</f>
        <v/>
      </c>
      <c r="J88">
        <f>IF($A88="",0,WEEKDAY($A88,2))</f>
        <v/>
      </c>
      <c r="K88">
        <f>IF(OR($A88="",$B88=""),"",$B88&amp;"|"&amp;$A88)</f>
        <v/>
      </c>
      <c r="L88">
        <f>IF($A88="",0,IF($F88="",IFERROR(N(INDEX(Settings!$G$11:$G$18,MATCH($C88,Settings!$D$11:$D$18,0))),0),N($F88)))</f>
        <v/>
      </c>
    </row>
    <row r="89">
      <c r="A89" s="69" t="n">
        <v>46283</v>
      </c>
      <c r="B89" s="70" t="inlineStr">
        <is>
          <t>Anna Berger</t>
        </is>
      </c>
      <c r="C89" s="70" t="inlineStr">
        <is>
          <t>Late</t>
        </is>
      </c>
      <c r="D89" s="71" t="n">
        <v>0.5833333333333334</v>
      </c>
      <c r="E89" s="71" t="n">
        <v>0.9166666666666666</v>
      </c>
      <c r="F89" s="70" t="n">
        <v>30</v>
      </c>
      <c r="G89" s="72">
        <f>IF(OR($A89="",$B89=""),"",ROUND(MAX(0,MOD(I89-H89,1)*24-L89/60),2))</f>
        <v/>
      </c>
      <c r="H89">
        <f>IF($A89="","",IF($D89="",IFERROR(INDEX(Settings!$E$11:$E$18,MATCH($C89,Settings!$D$11:$D$18,0)),0),$D89))</f>
        <v/>
      </c>
      <c r="I89">
        <f>IF($A89="","",IF($E89="",IFERROR(INDEX(Settings!$F$11:$F$18,MATCH($C89,Settings!$D$11:$D$18,0)),0),$E89))</f>
        <v/>
      </c>
      <c r="J89">
        <f>IF($A89="",0,WEEKDAY($A89,2))</f>
        <v/>
      </c>
      <c r="K89">
        <f>IF(OR($A89="",$B89=""),"",$B89&amp;"|"&amp;$A89)</f>
        <v/>
      </c>
      <c r="L89">
        <f>IF($A89="",0,IF($F89="",IFERROR(N(INDEX(Settings!$G$11:$G$18,MATCH($C89,Settings!$D$11:$D$18,0))),0),N($F89)))</f>
        <v/>
      </c>
    </row>
    <row r="90">
      <c r="A90" s="69" t="n">
        <v>46283</v>
      </c>
      <c r="B90" s="70" t="inlineStr">
        <is>
          <t>Luca Moretti</t>
        </is>
      </c>
      <c r="C90" s="70" t="inlineStr">
        <is>
          <t>Early</t>
        </is>
      </c>
      <c r="D90" s="71" t="n">
        <v>0.2708333333333333</v>
      </c>
      <c r="E90" s="71" t="n">
        <v>0.6041666666666666</v>
      </c>
      <c r="F90" s="70" t="n">
        <v>30</v>
      </c>
      <c r="G90" s="72">
        <f>IF(OR($A90="",$B90=""),"",ROUND(MAX(0,MOD(I90-H90,1)*24-L90/60),2))</f>
        <v/>
      </c>
      <c r="H90">
        <f>IF($A90="","",IF($D90="",IFERROR(INDEX(Settings!$E$11:$E$18,MATCH($C90,Settings!$D$11:$D$18,0)),0),$D90))</f>
        <v/>
      </c>
      <c r="I90">
        <f>IF($A90="","",IF($E90="",IFERROR(INDEX(Settings!$F$11:$F$18,MATCH($C90,Settings!$D$11:$D$18,0)),0),$E90))</f>
        <v/>
      </c>
      <c r="J90">
        <f>IF($A90="",0,WEEKDAY($A90,2))</f>
        <v/>
      </c>
      <c r="K90">
        <f>IF(OR($A90="",$B90=""),"",$B90&amp;"|"&amp;$A90)</f>
        <v/>
      </c>
      <c r="L90">
        <f>IF($A90="",0,IF($F90="",IFERROR(N(INDEX(Settings!$G$11:$G$18,MATCH($C90,Settings!$D$11:$D$18,0))),0),N($F90)))</f>
        <v/>
      </c>
    </row>
    <row r="91">
      <c r="A91" s="69" t="n">
        <v>46283</v>
      </c>
      <c r="B91" s="70" t="inlineStr">
        <is>
          <t>Sofia Neumann</t>
        </is>
      </c>
      <c r="C91" s="70" t="inlineStr">
        <is>
          <t>Late</t>
        </is>
      </c>
      <c r="D91" s="71" t="n">
        <v>0.5833333333333334</v>
      </c>
      <c r="E91" s="71" t="n">
        <v>0.9166666666666666</v>
      </c>
      <c r="F91" s="70" t="n">
        <v>30</v>
      </c>
      <c r="G91" s="72">
        <f>IF(OR($A91="",$B91=""),"",ROUND(MAX(0,MOD(I91-H91,1)*24-L91/60),2))</f>
        <v/>
      </c>
      <c r="H91">
        <f>IF($A91="","",IF($D91="",IFERROR(INDEX(Settings!$E$11:$E$18,MATCH($C91,Settings!$D$11:$D$18,0)),0),$D91))</f>
        <v/>
      </c>
      <c r="I91">
        <f>IF($A91="","",IF($E91="",IFERROR(INDEX(Settings!$F$11:$F$18,MATCH($C91,Settings!$D$11:$D$18,0)),0),$E91))</f>
        <v/>
      </c>
      <c r="J91">
        <f>IF($A91="",0,WEEKDAY($A91,2))</f>
        <v/>
      </c>
      <c r="K91">
        <f>IF(OR($A91="",$B91=""),"",$B91&amp;"|"&amp;$A91)</f>
        <v/>
      </c>
      <c r="L91">
        <f>IF($A91="",0,IF($F91="",IFERROR(N(INDEX(Settings!$G$11:$G$18,MATCH($C91,Settings!$D$11:$D$18,0))),0),N($F91)))</f>
        <v/>
      </c>
    </row>
    <row r="92">
      <c r="A92" s="69" t="n">
        <v>46283</v>
      </c>
      <c r="B92" s="70" t="inlineStr">
        <is>
          <t>Jonas Weber</t>
        </is>
      </c>
      <c r="C92" s="70" t="inlineStr">
        <is>
          <t>Late</t>
        </is>
      </c>
      <c r="D92" s="71" t="n">
        <v>0.5833333333333334</v>
      </c>
      <c r="E92" s="71" t="n">
        <v>0.9375</v>
      </c>
      <c r="F92" s="70" t="n">
        <v>30</v>
      </c>
      <c r="G92" s="72">
        <f>IF(OR($A92="",$B92=""),"",ROUND(MAX(0,MOD(I92-H92,1)*24-L92/60),2))</f>
        <v/>
      </c>
      <c r="H92">
        <f>IF($A92="","",IF($D92="",IFERROR(INDEX(Settings!$E$11:$E$18,MATCH($C92,Settings!$D$11:$D$18,0)),0),$D92))</f>
        <v/>
      </c>
      <c r="I92">
        <f>IF($A92="","",IF($E92="",IFERROR(INDEX(Settings!$F$11:$F$18,MATCH($C92,Settings!$D$11:$D$18,0)),0),$E92))</f>
        <v/>
      </c>
      <c r="J92">
        <f>IF($A92="",0,WEEKDAY($A92,2))</f>
        <v/>
      </c>
      <c r="K92">
        <f>IF(OR($A92="",$B92=""),"",$B92&amp;"|"&amp;$A92)</f>
        <v/>
      </c>
      <c r="L92">
        <f>IF($A92="",0,IF($F92="",IFERROR(N(INDEX(Settings!$G$11:$G$18,MATCH($C92,Settings!$D$11:$D$18,0))),0),N($F92)))</f>
        <v/>
      </c>
    </row>
    <row r="93">
      <c r="A93" s="69" t="n">
        <v>46283</v>
      </c>
      <c r="B93" s="70" t="inlineStr">
        <is>
          <t>Elias Kaya</t>
        </is>
      </c>
      <c r="C93" s="70" t="inlineStr">
        <is>
          <t>Late</t>
        </is>
      </c>
      <c r="D93" s="71" t="n">
        <v>0.5833333333333334</v>
      </c>
      <c r="E93" s="71" t="n">
        <v>0.9166666666666666</v>
      </c>
      <c r="F93" s="70" t="n">
        <v>30</v>
      </c>
      <c r="G93" s="72">
        <f>IF(OR($A93="",$B93=""),"",ROUND(MAX(0,MOD(I93-H93,1)*24-L93/60),2))</f>
        <v/>
      </c>
      <c r="H93">
        <f>IF($A93="","",IF($D93="",IFERROR(INDEX(Settings!$E$11:$E$18,MATCH($C93,Settings!$D$11:$D$18,0)),0),$D93))</f>
        <v/>
      </c>
      <c r="I93">
        <f>IF($A93="","",IF($E93="",IFERROR(INDEX(Settings!$F$11:$F$18,MATCH($C93,Settings!$D$11:$D$18,0)),0),$E93))</f>
        <v/>
      </c>
      <c r="J93">
        <f>IF($A93="",0,WEEKDAY($A93,2))</f>
        <v/>
      </c>
      <c r="K93">
        <f>IF(OR($A93="",$B93=""),"",$B93&amp;"|"&amp;$A93)</f>
        <v/>
      </c>
      <c r="L93">
        <f>IF($A93="",0,IF($F93="",IFERROR(N(INDEX(Settings!$G$11:$G$18,MATCH($C93,Settings!$D$11:$D$18,0))),0),N($F93)))</f>
        <v/>
      </c>
    </row>
    <row r="94">
      <c r="A94" s="69" t="n">
        <v>46283</v>
      </c>
      <c r="B94" s="70" t="inlineStr">
        <is>
          <t>Emma Wolf</t>
        </is>
      </c>
      <c r="C94" s="70" t="inlineStr">
        <is>
          <t>Late</t>
        </is>
      </c>
      <c r="D94" s="71" t="n">
        <v>0.5833333333333334</v>
      </c>
      <c r="E94" s="71" t="n">
        <v>0.9166666666666666</v>
      </c>
      <c r="F94" s="70" t="n">
        <v>30</v>
      </c>
      <c r="G94" s="72">
        <f>IF(OR($A94="",$B94=""),"",ROUND(MAX(0,MOD(I94-H94,1)*24-L94/60),2))</f>
        <v/>
      </c>
      <c r="H94">
        <f>IF($A94="","",IF($D94="",IFERROR(INDEX(Settings!$E$11:$E$18,MATCH($C94,Settings!$D$11:$D$18,0)),0),$D94))</f>
        <v/>
      </c>
      <c r="I94">
        <f>IF($A94="","",IF($E94="",IFERROR(INDEX(Settings!$F$11:$F$18,MATCH($C94,Settings!$D$11:$D$18,0)),0),$E94))</f>
        <v/>
      </c>
      <c r="J94">
        <f>IF($A94="",0,WEEKDAY($A94,2))</f>
        <v/>
      </c>
      <c r="K94">
        <f>IF(OR($A94="",$B94=""),"",$B94&amp;"|"&amp;$A94)</f>
        <v/>
      </c>
      <c r="L94">
        <f>IF($A94="",0,IF($F94="",IFERROR(N(INDEX(Settings!$G$11:$G$18,MATCH($C94,Settings!$D$11:$D$18,0))),0),N($F94)))</f>
        <v/>
      </c>
    </row>
    <row r="95">
      <c r="A95" s="69" t="n">
        <v>46284</v>
      </c>
      <c r="B95" s="70" t="inlineStr">
        <is>
          <t>Anna Berger</t>
        </is>
      </c>
      <c r="C95" s="70" t="inlineStr">
        <is>
          <t>Weekend</t>
        </is>
      </c>
      <c r="D95" s="71" t="n">
        <v>0.3333333333333333</v>
      </c>
      <c r="E95" s="71" t="n">
        <v>0.6666666666666666</v>
      </c>
      <c r="F95" s="70" t="n">
        <v>30</v>
      </c>
      <c r="G95" s="72">
        <f>IF(OR($A95="",$B95=""),"",ROUND(MAX(0,MOD(I95-H95,1)*24-L95/60),2))</f>
        <v/>
      </c>
      <c r="H95">
        <f>IF($A95="","",IF($D95="",IFERROR(INDEX(Settings!$E$11:$E$18,MATCH($C95,Settings!$D$11:$D$18,0)),0),$D95))</f>
        <v/>
      </c>
      <c r="I95">
        <f>IF($A95="","",IF($E95="",IFERROR(INDEX(Settings!$F$11:$F$18,MATCH($C95,Settings!$D$11:$D$18,0)),0),$E95))</f>
        <v/>
      </c>
      <c r="J95">
        <f>IF($A95="",0,WEEKDAY($A95,2))</f>
        <v/>
      </c>
      <c r="K95">
        <f>IF(OR($A95="",$B95=""),"",$B95&amp;"|"&amp;$A95)</f>
        <v/>
      </c>
      <c r="L95">
        <f>IF($A95="",0,IF($F95="",IFERROR(N(INDEX(Settings!$G$11:$G$18,MATCH($C95,Settings!$D$11:$D$18,0))),0),N($F95)))</f>
        <v/>
      </c>
    </row>
    <row r="96">
      <c r="A96" s="69" t="n">
        <v>46284</v>
      </c>
      <c r="B96" s="70" t="inlineStr">
        <is>
          <t>Luca Moretti</t>
        </is>
      </c>
      <c r="C96" s="70" t="inlineStr">
        <is>
          <t>Weekend</t>
        </is>
      </c>
      <c r="D96" s="71" t="n">
        <v>0.3333333333333333</v>
      </c>
      <c r="E96" s="71" t="n">
        <v>0.6666666666666666</v>
      </c>
      <c r="F96" s="70" t="n">
        <v>30</v>
      </c>
      <c r="G96" s="72">
        <f>IF(OR($A96="",$B96=""),"",ROUND(MAX(0,MOD(I96-H96,1)*24-L96/60),2))</f>
        <v/>
      </c>
      <c r="H96">
        <f>IF($A96="","",IF($D96="",IFERROR(INDEX(Settings!$E$11:$E$18,MATCH($C96,Settings!$D$11:$D$18,0)),0),$D96))</f>
        <v/>
      </c>
      <c r="I96">
        <f>IF($A96="","",IF($E96="",IFERROR(INDEX(Settings!$F$11:$F$18,MATCH($C96,Settings!$D$11:$D$18,0)),0),$E96))</f>
        <v/>
      </c>
      <c r="J96">
        <f>IF($A96="",0,WEEKDAY($A96,2))</f>
        <v/>
      </c>
      <c r="K96">
        <f>IF(OR($A96="",$B96=""),"",$B96&amp;"|"&amp;$A96)</f>
        <v/>
      </c>
      <c r="L96">
        <f>IF($A96="",0,IF($F96="",IFERROR(N(INDEX(Settings!$G$11:$G$18,MATCH($C96,Settings!$D$11:$D$18,0))),0),N($F96)))</f>
        <v/>
      </c>
    </row>
    <row r="97">
      <c r="A97" s="69" t="n">
        <v>46284</v>
      </c>
      <c r="B97" s="70" t="inlineStr">
        <is>
          <t>Jonas Weber</t>
        </is>
      </c>
      <c r="C97" s="70" t="inlineStr">
        <is>
          <t>Weekend</t>
        </is>
      </c>
      <c r="D97" s="71" t="n">
        <v>0.3333333333333333</v>
      </c>
      <c r="E97" s="71" t="n">
        <v>0.6666666666666666</v>
      </c>
      <c r="F97" s="70" t="n">
        <v>30</v>
      </c>
      <c r="G97" s="72">
        <f>IF(OR($A97="",$B97=""),"",ROUND(MAX(0,MOD(I97-H97,1)*24-L97/60),2))</f>
        <v/>
      </c>
      <c r="H97">
        <f>IF($A97="","",IF($D97="",IFERROR(INDEX(Settings!$E$11:$E$18,MATCH($C97,Settings!$D$11:$D$18,0)),0),$D97))</f>
        <v/>
      </c>
      <c r="I97">
        <f>IF($A97="","",IF($E97="",IFERROR(INDEX(Settings!$F$11:$F$18,MATCH($C97,Settings!$D$11:$D$18,0)),0),$E97))</f>
        <v/>
      </c>
      <c r="J97">
        <f>IF($A97="",0,WEEKDAY($A97,2))</f>
        <v/>
      </c>
      <c r="K97">
        <f>IF(OR($A97="",$B97=""),"",$B97&amp;"|"&amp;$A97)</f>
        <v/>
      </c>
      <c r="L97">
        <f>IF($A97="",0,IF($F97="",IFERROR(N(INDEX(Settings!$G$11:$G$18,MATCH($C97,Settings!$D$11:$D$18,0))),0),N($F97)))</f>
        <v/>
      </c>
    </row>
    <row r="98">
      <c r="A98" s="69" t="n">
        <v>46284</v>
      </c>
      <c r="B98" s="70" t="inlineStr">
        <is>
          <t>Mia Schulz</t>
        </is>
      </c>
      <c r="C98" s="70" t="inlineStr">
        <is>
          <t>Weekend</t>
        </is>
      </c>
      <c r="D98" s="71" t="n">
        <v>0.3333333333333333</v>
      </c>
      <c r="E98" s="71" t="n">
        <v>0.6666666666666666</v>
      </c>
      <c r="F98" s="70" t="n">
        <v>30</v>
      </c>
      <c r="G98" s="72">
        <f>IF(OR($A98="",$B98=""),"",ROUND(MAX(0,MOD(I98-H98,1)*24-L98/60),2))</f>
        <v/>
      </c>
      <c r="H98">
        <f>IF($A98="","",IF($D98="",IFERROR(INDEX(Settings!$E$11:$E$18,MATCH($C98,Settings!$D$11:$D$18,0)),0),$D98))</f>
        <v/>
      </c>
      <c r="I98">
        <f>IF($A98="","",IF($E98="",IFERROR(INDEX(Settings!$F$11:$F$18,MATCH($C98,Settings!$D$11:$D$18,0)),0),$E98))</f>
        <v/>
      </c>
      <c r="J98">
        <f>IF($A98="",0,WEEKDAY($A98,2))</f>
        <v/>
      </c>
      <c r="K98">
        <f>IF(OR($A98="",$B98=""),"",$B98&amp;"|"&amp;$A98)</f>
        <v/>
      </c>
      <c r="L98">
        <f>IF($A98="",0,IF($F98="",IFERROR(N(INDEX(Settings!$G$11:$G$18,MATCH($C98,Settings!$D$11:$D$18,0))),0),N($F98)))</f>
        <v/>
      </c>
    </row>
    <row r="99">
      <c r="A99" s="69" t="n">
        <v>46284</v>
      </c>
      <c r="B99" s="70" t="inlineStr">
        <is>
          <t>Lena Hoffmann</t>
        </is>
      </c>
      <c r="C99" s="70" t="inlineStr">
        <is>
          <t>Weekend</t>
        </is>
      </c>
      <c r="D99" s="71" t="n">
        <v>0.3333333333333333</v>
      </c>
      <c r="E99" s="71" t="n">
        <v>0.6666666666666666</v>
      </c>
      <c r="F99" s="70" t="n">
        <v>30</v>
      </c>
      <c r="G99" s="72">
        <f>IF(OR($A99="",$B99=""),"",ROUND(MAX(0,MOD(I99-H99,1)*24-L99/60),2))</f>
        <v/>
      </c>
      <c r="H99">
        <f>IF($A99="","",IF($D99="",IFERROR(INDEX(Settings!$E$11:$E$18,MATCH($C99,Settings!$D$11:$D$18,0)),0),$D99))</f>
        <v/>
      </c>
      <c r="I99">
        <f>IF($A99="","",IF($E99="",IFERROR(INDEX(Settings!$F$11:$F$18,MATCH($C99,Settings!$D$11:$D$18,0)),0),$E99))</f>
        <v/>
      </c>
      <c r="J99">
        <f>IF($A99="",0,WEEKDAY($A99,2))</f>
        <v/>
      </c>
      <c r="K99">
        <f>IF(OR($A99="",$B99=""),"",$B99&amp;"|"&amp;$A99)</f>
        <v/>
      </c>
      <c r="L99">
        <f>IF($A99="",0,IF($F99="",IFERROR(N(INDEX(Settings!$G$11:$G$18,MATCH($C99,Settings!$D$11:$D$18,0))),0),N($F99)))</f>
        <v/>
      </c>
    </row>
    <row r="100">
      <c r="A100" s="69" t="n">
        <v>46284</v>
      </c>
      <c r="B100" s="70" t="inlineStr">
        <is>
          <t>Noah Fischer</t>
        </is>
      </c>
      <c r="C100" s="70" t="inlineStr">
        <is>
          <t>Short</t>
        </is>
      </c>
      <c r="D100" s="71" t="n">
        <v>0.4583333333333333</v>
      </c>
      <c r="E100" s="71" t="n">
        <v>0.625</v>
      </c>
      <c r="F100" s="70" t="n">
        <v>0</v>
      </c>
      <c r="G100" s="72">
        <f>IF(OR($A100="",$B100=""),"",ROUND(MAX(0,MOD(I100-H100,1)*24-L100/60),2))</f>
        <v/>
      </c>
      <c r="H100">
        <f>IF($A100="","",IF($D100="",IFERROR(INDEX(Settings!$E$11:$E$18,MATCH($C100,Settings!$D$11:$D$18,0)),0),$D100))</f>
        <v/>
      </c>
      <c r="I100">
        <f>IF($A100="","",IF($E100="",IFERROR(INDEX(Settings!$F$11:$F$18,MATCH($C100,Settings!$D$11:$D$18,0)),0),$E100))</f>
        <v/>
      </c>
      <c r="J100">
        <f>IF($A100="",0,WEEKDAY($A100,2))</f>
        <v/>
      </c>
      <c r="K100">
        <f>IF(OR($A100="",$B100=""),"",$B100&amp;"|"&amp;$A100)</f>
        <v/>
      </c>
      <c r="L100">
        <f>IF($A100="",0,IF($F100="",IFERROR(N(INDEX(Settings!$G$11:$G$18,MATCH($C100,Settings!$D$11:$D$18,0))),0),N($F100)))</f>
        <v/>
      </c>
    </row>
    <row r="101">
      <c r="A101" s="69" t="n">
        <v>46285</v>
      </c>
      <c r="B101" s="70" t="inlineStr">
        <is>
          <t>Anna Berger</t>
        </is>
      </c>
      <c r="C101" s="70" t="inlineStr">
        <is>
          <t>Weekend</t>
        </is>
      </c>
      <c r="D101" s="71" t="n">
        <v>0.3333333333333333</v>
      </c>
      <c r="E101" s="71" t="n">
        <v>0.6666666666666666</v>
      </c>
      <c r="F101" s="70" t="n">
        <v>30</v>
      </c>
      <c r="G101" s="72">
        <f>IF(OR($A101="",$B101=""),"",ROUND(MAX(0,MOD(I101-H101,1)*24-L101/60),2))</f>
        <v/>
      </c>
      <c r="H101">
        <f>IF($A101="","",IF($D101="",IFERROR(INDEX(Settings!$E$11:$E$18,MATCH($C101,Settings!$D$11:$D$18,0)),0),$D101))</f>
        <v/>
      </c>
      <c r="I101">
        <f>IF($A101="","",IF($E101="",IFERROR(INDEX(Settings!$F$11:$F$18,MATCH($C101,Settings!$D$11:$D$18,0)),0),$E101))</f>
        <v/>
      </c>
      <c r="J101">
        <f>IF($A101="",0,WEEKDAY($A101,2))</f>
        <v/>
      </c>
      <c r="K101">
        <f>IF(OR($A101="",$B101=""),"",$B101&amp;"|"&amp;$A101)</f>
        <v/>
      </c>
      <c r="L101">
        <f>IF($A101="",0,IF($F101="",IFERROR(N(INDEX(Settings!$G$11:$G$18,MATCH($C101,Settings!$D$11:$D$18,0))),0),N($F101)))</f>
        <v/>
      </c>
    </row>
    <row r="102">
      <c r="A102" s="69" t="n">
        <v>46285</v>
      </c>
      <c r="B102" s="70" t="inlineStr">
        <is>
          <t>Luca Moretti</t>
        </is>
      </c>
      <c r="C102" s="70" t="inlineStr">
        <is>
          <t>Weekend</t>
        </is>
      </c>
      <c r="D102" s="71" t="n">
        <v>0.3333333333333333</v>
      </c>
      <c r="E102" s="71" t="n">
        <v>0.6666666666666666</v>
      </c>
      <c r="F102" s="70" t="n">
        <v>30</v>
      </c>
      <c r="G102" s="72">
        <f>IF(OR($A102="",$B102=""),"",ROUND(MAX(0,MOD(I102-H102,1)*24-L102/60),2))</f>
        <v/>
      </c>
      <c r="H102">
        <f>IF($A102="","",IF($D102="",IFERROR(INDEX(Settings!$E$11:$E$18,MATCH($C102,Settings!$D$11:$D$18,0)),0),$D102))</f>
        <v/>
      </c>
      <c r="I102">
        <f>IF($A102="","",IF($E102="",IFERROR(INDEX(Settings!$F$11:$F$18,MATCH($C102,Settings!$D$11:$D$18,0)),0),$E102))</f>
        <v/>
      </c>
      <c r="J102">
        <f>IF($A102="",0,WEEKDAY($A102,2))</f>
        <v/>
      </c>
      <c r="K102">
        <f>IF(OR($A102="",$B102=""),"",$B102&amp;"|"&amp;$A102)</f>
        <v/>
      </c>
      <c r="L102">
        <f>IF($A102="",0,IF($F102="",IFERROR(N(INDEX(Settings!$G$11:$G$18,MATCH($C102,Settings!$D$11:$D$18,0))),0),N($F102)))</f>
        <v/>
      </c>
    </row>
    <row r="103">
      <c r="A103" s="69" t="n">
        <v>46285</v>
      </c>
      <c r="B103" s="70" t="inlineStr">
        <is>
          <t>Mia Schulz</t>
        </is>
      </c>
      <c r="C103" s="70" t="inlineStr">
        <is>
          <t>Weekend</t>
        </is>
      </c>
      <c r="D103" s="71" t="n">
        <v>0.3333333333333333</v>
      </c>
      <c r="E103" s="71" t="n">
        <v>0.6666666666666666</v>
      </c>
      <c r="F103" s="70" t="n">
        <v>30</v>
      </c>
      <c r="G103" s="72">
        <f>IF(OR($A103="",$B103=""),"",ROUND(MAX(0,MOD(I103-H103,1)*24-L103/60),2))</f>
        <v/>
      </c>
      <c r="H103">
        <f>IF($A103="","",IF($D103="",IFERROR(INDEX(Settings!$E$11:$E$18,MATCH($C103,Settings!$D$11:$D$18,0)),0),$D103))</f>
        <v/>
      </c>
      <c r="I103">
        <f>IF($A103="","",IF($E103="",IFERROR(INDEX(Settings!$F$11:$F$18,MATCH($C103,Settings!$D$11:$D$18,0)),0),$E103))</f>
        <v/>
      </c>
      <c r="J103">
        <f>IF($A103="",0,WEEKDAY($A103,2))</f>
        <v/>
      </c>
      <c r="K103">
        <f>IF(OR($A103="",$B103=""),"",$B103&amp;"|"&amp;$A103)</f>
        <v/>
      </c>
      <c r="L103">
        <f>IF($A103="",0,IF($F103="",IFERROR(N(INDEX(Settings!$G$11:$G$18,MATCH($C103,Settings!$D$11:$D$18,0))),0),N($F103)))</f>
        <v/>
      </c>
    </row>
    <row r="104">
      <c r="A104" s="69" t="n">
        <v>46285</v>
      </c>
      <c r="B104" s="70" t="inlineStr">
        <is>
          <t>Lena Hoffmann</t>
        </is>
      </c>
      <c r="C104" s="70" t="inlineStr">
        <is>
          <t>Weekend</t>
        </is>
      </c>
      <c r="D104" s="71" t="n">
        <v>0.3333333333333333</v>
      </c>
      <c r="E104" s="71" t="n">
        <v>0.6666666666666666</v>
      </c>
      <c r="F104" s="70" t="n">
        <v>30</v>
      </c>
      <c r="G104" s="72">
        <f>IF(OR($A104="",$B104=""),"",ROUND(MAX(0,MOD(I104-H104,1)*24-L104/60),2))</f>
        <v/>
      </c>
      <c r="H104">
        <f>IF($A104="","",IF($D104="",IFERROR(INDEX(Settings!$E$11:$E$18,MATCH($C104,Settings!$D$11:$D$18,0)),0),$D104))</f>
        <v/>
      </c>
      <c r="I104">
        <f>IF($A104="","",IF($E104="",IFERROR(INDEX(Settings!$F$11:$F$18,MATCH($C104,Settings!$D$11:$D$18,0)),0),$E104))</f>
        <v/>
      </c>
      <c r="J104">
        <f>IF($A104="",0,WEEKDAY($A104,2))</f>
        <v/>
      </c>
      <c r="K104">
        <f>IF(OR($A104="",$B104=""),"",$B104&amp;"|"&amp;$A104)</f>
        <v/>
      </c>
      <c r="L104">
        <f>IF($A104="",0,IF($F104="",IFERROR(N(INDEX(Settings!$G$11:$G$18,MATCH($C104,Settings!$D$11:$D$18,0))),0),N($F104)))</f>
        <v/>
      </c>
    </row>
    <row r="105">
      <c r="A105" s="69" t="n">
        <v>46285</v>
      </c>
      <c r="B105" s="70" t="inlineStr">
        <is>
          <t>Emma Wolf</t>
        </is>
      </c>
      <c r="C105" s="70" t="inlineStr">
        <is>
          <t>Middle</t>
        </is>
      </c>
      <c r="D105" s="71" t="n">
        <v>0.4166666666666667</v>
      </c>
      <c r="E105" s="71" t="n">
        <v>0.75</v>
      </c>
      <c r="F105" s="70" t="n">
        <v>30</v>
      </c>
      <c r="G105" s="72">
        <f>IF(OR($A105="",$B105=""),"",ROUND(MAX(0,MOD(I105-H105,1)*24-L105/60),2))</f>
        <v/>
      </c>
      <c r="H105">
        <f>IF($A105="","",IF($D105="",IFERROR(INDEX(Settings!$E$11:$E$18,MATCH($C105,Settings!$D$11:$D$18,0)),0),$D105))</f>
        <v/>
      </c>
      <c r="I105">
        <f>IF($A105="","",IF($E105="",IFERROR(INDEX(Settings!$F$11:$F$18,MATCH($C105,Settings!$D$11:$D$18,0)),0),$E105))</f>
        <v/>
      </c>
      <c r="J105">
        <f>IF($A105="",0,WEEKDAY($A105,2))</f>
        <v/>
      </c>
      <c r="K105">
        <f>IF(OR($A105="",$B105=""),"",$B105&amp;"|"&amp;$A105)</f>
        <v/>
      </c>
      <c r="L105">
        <f>IF($A105="",0,IF($F105="",IFERROR(N(INDEX(Settings!$G$11:$G$18,MATCH($C105,Settings!$D$11:$D$18,0))),0),N($F105)))</f>
        <v/>
      </c>
    </row>
    <row r="106">
      <c r="A106" s="69" t="n">
        <v>46286</v>
      </c>
      <c r="B106" s="70" t="inlineStr">
        <is>
          <t>Luca Moretti</t>
        </is>
      </c>
      <c r="C106" s="70" t="inlineStr">
        <is>
          <t>Late</t>
        </is>
      </c>
      <c r="D106" s="71" t="n">
        <v>0.5833333333333334</v>
      </c>
      <c r="E106" s="71" t="n">
        <v>0.9166666666666666</v>
      </c>
      <c r="F106" s="70" t="n">
        <v>30</v>
      </c>
      <c r="G106" s="72">
        <f>IF(OR($A106="",$B106=""),"",ROUND(MAX(0,MOD(I106-H106,1)*24-L106/60),2))</f>
        <v/>
      </c>
      <c r="H106">
        <f>IF($A106="","",IF($D106="",IFERROR(INDEX(Settings!$E$11:$E$18,MATCH($C106,Settings!$D$11:$D$18,0)),0),$D106))</f>
        <v/>
      </c>
      <c r="I106">
        <f>IF($A106="","",IF($E106="",IFERROR(INDEX(Settings!$F$11:$F$18,MATCH($C106,Settings!$D$11:$D$18,0)),0),$E106))</f>
        <v/>
      </c>
      <c r="J106">
        <f>IF($A106="",0,WEEKDAY($A106,2))</f>
        <v/>
      </c>
      <c r="K106">
        <f>IF(OR($A106="",$B106=""),"",$B106&amp;"|"&amp;$A106)</f>
        <v/>
      </c>
      <c r="L106">
        <f>IF($A106="",0,IF($F106="",IFERROR(N(INDEX(Settings!$G$11:$G$18,MATCH($C106,Settings!$D$11:$D$18,0))),0),N($F106)))</f>
        <v/>
      </c>
    </row>
    <row r="107">
      <c r="A107" s="69" t="n">
        <v>46286</v>
      </c>
      <c r="B107" s="70" t="inlineStr">
        <is>
          <t>Sofia Neumann</t>
        </is>
      </c>
      <c r="C107" s="70" t="inlineStr">
        <is>
          <t>Late</t>
        </is>
      </c>
      <c r="D107" s="71" t="n">
        <v>0.5833333333333334</v>
      </c>
      <c r="E107" s="71" t="n">
        <v>0.9166666666666666</v>
      </c>
      <c r="F107" s="70" t="n">
        <v>30</v>
      </c>
      <c r="G107" s="72">
        <f>IF(OR($A107="",$B107=""),"",ROUND(MAX(0,MOD(I107-H107,1)*24-L107/60),2))</f>
        <v/>
      </c>
      <c r="H107">
        <f>IF($A107="","",IF($D107="",IFERROR(INDEX(Settings!$E$11:$E$18,MATCH($C107,Settings!$D$11:$D$18,0)),0),$D107))</f>
        <v/>
      </c>
      <c r="I107">
        <f>IF($A107="","",IF($E107="",IFERROR(INDEX(Settings!$F$11:$F$18,MATCH($C107,Settings!$D$11:$D$18,0)),0),$E107))</f>
        <v/>
      </c>
      <c r="J107">
        <f>IF($A107="",0,WEEKDAY($A107,2))</f>
        <v/>
      </c>
      <c r="K107">
        <f>IF(OR($A107="",$B107=""),"",$B107&amp;"|"&amp;$A107)</f>
        <v/>
      </c>
      <c r="L107">
        <f>IF($A107="",0,IF($F107="",IFERROR(N(INDEX(Settings!$G$11:$G$18,MATCH($C107,Settings!$D$11:$D$18,0))),0),N($F107)))</f>
        <v/>
      </c>
    </row>
    <row r="108">
      <c r="A108" s="69" t="n">
        <v>46286</v>
      </c>
      <c r="B108" s="70" t="inlineStr">
        <is>
          <t>Jonas Weber</t>
        </is>
      </c>
      <c r="C108" s="70" t="inlineStr">
        <is>
          <t>Early</t>
        </is>
      </c>
      <c r="D108" s="71" t="n">
        <v>0.2708333333333333</v>
      </c>
      <c r="E108" s="71" t="n">
        <v>0.6041666666666666</v>
      </c>
      <c r="F108" s="70" t="n">
        <v>30</v>
      </c>
      <c r="G108" s="72">
        <f>IF(OR($A108="",$B108=""),"",ROUND(MAX(0,MOD(I108-H108,1)*24-L108/60),2))</f>
        <v/>
      </c>
      <c r="H108">
        <f>IF($A108="","",IF($D108="",IFERROR(INDEX(Settings!$E$11:$E$18,MATCH($C108,Settings!$D$11:$D$18,0)),0),$D108))</f>
        <v/>
      </c>
      <c r="I108">
        <f>IF($A108="","",IF($E108="",IFERROR(INDEX(Settings!$F$11:$F$18,MATCH($C108,Settings!$D$11:$D$18,0)),0),$E108))</f>
        <v/>
      </c>
      <c r="J108">
        <f>IF($A108="",0,WEEKDAY($A108,2))</f>
        <v/>
      </c>
      <c r="K108">
        <f>IF(OR($A108="",$B108=""),"",$B108&amp;"|"&amp;$A108)</f>
        <v/>
      </c>
      <c r="L108">
        <f>IF($A108="",0,IF($F108="",IFERROR(N(INDEX(Settings!$G$11:$G$18,MATCH($C108,Settings!$D$11:$D$18,0))),0),N($F108)))</f>
        <v/>
      </c>
    </row>
    <row r="109">
      <c r="A109" s="69" t="n">
        <v>46286</v>
      </c>
      <c r="B109" s="70" t="inlineStr">
        <is>
          <t>Elias Kaya</t>
        </is>
      </c>
      <c r="C109" s="70" t="inlineStr">
        <is>
          <t>Short</t>
        </is>
      </c>
      <c r="D109" s="71" t="n">
        <v>0.4583333333333333</v>
      </c>
      <c r="E109" s="71" t="n">
        <v>0.625</v>
      </c>
      <c r="F109" s="70" t="n">
        <v>0</v>
      </c>
      <c r="G109" s="72">
        <f>IF(OR($A109="",$B109=""),"",ROUND(MAX(0,MOD(I109-H109,1)*24-L109/60),2))</f>
        <v/>
      </c>
      <c r="H109">
        <f>IF($A109="","",IF($D109="",IFERROR(INDEX(Settings!$E$11:$E$18,MATCH($C109,Settings!$D$11:$D$18,0)),0),$D109))</f>
        <v/>
      </c>
      <c r="I109">
        <f>IF($A109="","",IF($E109="",IFERROR(INDEX(Settings!$F$11:$F$18,MATCH($C109,Settings!$D$11:$D$18,0)),0),$E109))</f>
        <v/>
      </c>
      <c r="J109">
        <f>IF($A109="",0,WEEKDAY($A109,2))</f>
        <v/>
      </c>
      <c r="K109">
        <f>IF(OR($A109="",$B109=""),"",$B109&amp;"|"&amp;$A109)</f>
        <v/>
      </c>
      <c r="L109">
        <f>IF($A109="",0,IF($F109="",IFERROR(N(INDEX(Settings!$G$11:$G$18,MATCH($C109,Settings!$D$11:$D$18,0))),0),N($F109)))</f>
        <v/>
      </c>
    </row>
    <row r="110">
      <c r="A110" s="69" t="n">
        <v>46286</v>
      </c>
      <c r="B110" s="70" t="inlineStr">
        <is>
          <t>Ben Krüger</t>
        </is>
      </c>
      <c r="C110" s="70" t="inlineStr">
        <is>
          <t>Short</t>
        </is>
      </c>
      <c r="D110" s="71" t="n">
        <v>0.4583333333333333</v>
      </c>
      <c r="E110" s="71" t="n">
        <v>0.625</v>
      </c>
      <c r="F110" s="70" t="n">
        <v>0</v>
      </c>
      <c r="G110" s="72">
        <f>IF(OR($A110="",$B110=""),"",ROUND(MAX(0,MOD(I110-H110,1)*24-L110/60),2))</f>
        <v/>
      </c>
      <c r="H110">
        <f>IF($A110="","",IF($D110="",IFERROR(INDEX(Settings!$E$11:$E$18,MATCH($C110,Settings!$D$11:$D$18,0)),0),$D110))</f>
        <v/>
      </c>
      <c r="I110">
        <f>IF($A110="","",IF($E110="",IFERROR(INDEX(Settings!$F$11:$F$18,MATCH($C110,Settings!$D$11:$D$18,0)),0),$E110))</f>
        <v/>
      </c>
      <c r="J110">
        <f>IF($A110="",0,WEEKDAY($A110,2))</f>
        <v/>
      </c>
      <c r="K110">
        <f>IF(OR($A110="",$B110=""),"",$B110&amp;"|"&amp;$A110)</f>
        <v/>
      </c>
      <c r="L110">
        <f>IF($A110="",0,IF($F110="",IFERROR(N(INDEX(Settings!$G$11:$G$18,MATCH($C110,Settings!$D$11:$D$18,0))),0),N($F110)))</f>
        <v/>
      </c>
    </row>
    <row r="111">
      <c r="A111" s="69" t="n">
        <v>46287</v>
      </c>
      <c r="B111" s="70" t="inlineStr">
        <is>
          <t>Anna Berger</t>
        </is>
      </c>
      <c r="C111" s="70" t="inlineStr">
        <is>
          <t>Early</t>
        </is>
      </c>
      <c r="D111" s="71" t="n">
        <v>0.2708333333333333</v>
      </c>
      <c r="E111" s="71" t="n">
        <v>0.6041666666666666</v>
      </c>
      <c r="F111" s="70" t="n">
        <v>30</v>
      </c>
      <c r="G111" s="72">
        <f>IF(OR($A111="",$B111=""),"",ROUND(MAX(0,MOD(I111-H111,1)*24-L111/60),2))</f>
        <v/>
      </c>
      <c r="H111">
        <f>IF($A111="","",IF($D111="",IFERROR(INDEX(Settings!$E$11:$E$18,MATCH($C111,Settings!$D$11:$D$18,0)),0),$D111))</f>
        <v/>
      </c>
      <c r="I111">
        <f>IF($A111="","",IF($E111="",IFERROR(INDEX(Settings!$F$11:$F$18,MATCH($C111,Settings!$D$11:$D$18,0)),0),$E111))</f>
        <v/>
      </c>
      <c r="J111">
        <f>IF($A111="",0,WEEKDAY($A111,2))</f>
        <v/>
      </c>
      <c r="K111">
        <f>IF(OR($A111="",$B111=""),"",$B111&amp;"|"&amp;$A111)</f>
        <v/>
      </c>
      <c r="L111">
        <f>IF($A111="",0,IF($F111="",IFERROR(N(INDEX(Settings!$G$11:$G$18,MATCH($C111,Settings!$D$11:$D$18,0))),0),N($F111)))</f>
        <v/>
      </c>
    </row>
    <row r="112">
      <c r="A112" s="69" t="n">
        <v>46287</v>
      </c>
      <c r="B112" s="70" t="inlineStr">
        <is>
          <t>Luca Moretti</t>
        </is>
      </c>
      <c r="C112" s="70" t="inlineStr">
        <is>
          <t>Late</t>
        </is>
      </c>
      <c r="D112" s="71" t="n">
        <v>0.5833333333333334</v>
      </c>
      <c r="E112" s="71" t="n">
        <v>0.9166666666666666</v>
      </c>
      <c r="F112" s="70" t="n">
        <v>30</v>
      </c>
      <c r="G112" s="72">
        <f>IF(OR($A112="",$B112=""),"",ROUND(MAX(0,MOD(I112-H112,1)*24-L112/60),2))</f>
        <v/>
      </c>
      <c r="H112">
        <f>IF($A112="","",IF($D112="",IFERROR(INDEX(Settings!$E$11:$E$18,MATCH($C112,Settings!$D$11:$D$18,0)),0),$D112))</f>
        <v/>
      </c>
      <c r="I112">
        <f>IF($A112="","",IF($E112="",IFERROR(INDEX(Settings!$F$11:$F$18,MATCH($C112,Settings!$D$11:$D$18,0)),0),$E112))</f>
        <v/>
      </c>
      <c r="J112">
        <f>IF($A112="",0,WEEKDAY($A112,2))</f>
        <v/>
      </c>
      <c r="K112">
        <f>IF(OR($A112="",$B112=""),"",$B112&amp;"|"&amp;$A112)</f>
        <v/>
      </c>
      <c r="L112">
        <f>IF($A112="",0,IF($F112="",IFERROR(N(INDEX(Settings!$G$11:$G$18,MATCH($C112,Settings!$D$11:$D$18,0))),0),N($F112)))</f>
        <v/>
      </c>
    </row>
    <row r="113">
      <c r="A113" s="69" t="n">
        <v>46287</v>
      </c>
      <c r="B113" s="70" t="inlineStr">
        <is>
          <t>Sofia Neumann</t>
        </is>
      </c>
      <c r="C113" s="70" t="inlineStr">
        <is>
          <t>Early</t>
        </is>
      </c>
      <c r="D113" s="71" t="n">
        <v>0.2708333333333333</v>
      </c>
      <c r="E113" s="71" t="n">
        <v>0.6041666666666666</v>
      </c>
      <c r="F113" s="70" t="n">
        <v>30</v>
      </c>
      <c r="G113" s="72">
        <f>IF(OR($A113="",$B113=""),"",ROUND(MAX(0,MOD(I113-H113,1)*24-L113/60),2))</f>
        <v/>
      </c>
      <c r="H113">
        <f>IF($A113="","",IF($D113="",IFERROR(INDEX(Settings!$E$11:$E$18,MATCH($C113,Settings!$D$11:$D$18,0)),0),$D113))</f>
        <v/>
      </c>
      <c r="I113">
        <f>IF($A113="","",IF($E113="",IFERROR(INDEX(Settings!$F$11:$F$18,MATCH($C113,Settings!$D$11:$D$18,0)),0),$E113))</f>
        <v/>
      </c>
      <c r="J113">
        <f>IF($A113="",0,WEEKDAY($A113,2))</f>
        <v/>
      </c>
      <c r="K113">
        <f>IF(OR($A113="",$B113=""),"",$B113&amp;"|"&amp;$A113)</f>
        <v/>
      </c>
      <c r="L113">
        <f>IF($A113="",0,IF($F113="",IFERROR(N(INDEX(Settings!$G$11:$G$18,MATCH($C113,Settings!$D$11:$D$18,0))),0),N($F113)))</f>
        <v/>
      </c>
    </row>
    <row r="114">
      <c r="A114" s="69" t="n">
        <v>46287</v>
      </c>
      <c r="B114" s="70" t="inlineStr">
        <is>
          <t>Lena Hoffmann</t>
        </is>
      </c>
      <c r="C114" s="70" t="inlineStr">
        <is>
          <t>Middle</t>
        </is>
      </c>
      <c r="D114" s="71" t="n">
        <v>0.4166666666666667</v>
      </c>
      <c r="E114" s="71" t="n">
        <v>0.75</v>
      </c>
      <c r="F114" s="70" t="n">
        <v>30</v>
      </c>
      <c r="G114" s="72">
        <f>IF(OR($A114="",$B114=""),"",ROUND(MAX(0,MOD(I114-H114,1)*24-L114/60),2))</f>
        <v/>
      </c>
      <c r="H114">
        <f>IF($A114="","",IF($D114="",IFERROR(INDEX(Settings!$E$11:$E$18,MATCH($C114,Settings!$D$11:$D$18,0)),0),$D114))</f>
        <v/>
      </c>
      <c r="I114">
        <f>IF($A114="","",IF($E114="",IFERROR(INDEX(Settings!$F$11:$F$18,MATCH($C114,Settings!$D$11:$D$18,0)),0),$E114))</f>
        <v/>
      </c>
      <c r="J114">
        <f>IF($A114="",0,WEEKDAY($A114,2))</f>
        <v/>
      </c>
      <c r="K114">
        <f>IF(OR($A114="",$B114=""),"",$B114&amp;"|"&amp;$A114)</f>
        <v/>
      </c>
      <c r="L114">
        <f>IF($A114="",0,IF($F114="",IFERROR(N(INDEX(Settings!$G$11:$G$18,MATCH($C114,Settings!$D$11:$D$18,0))),0),N($F114)))</f>
        <v/>
      </c>
    </row>
    <row r="115">
      <c r="A115" s="69" t="n">
        <v>46287</v>
      </c>
      <c r="B115" s="70" t="inlineStr">
        <is>
          <t>Emma Wolf</t>
        </is>
      </c>
      <c r="C115" s="70" t="inlineStr">
        <is>
          <t>Late</t>
        </is>
      </c>
      <c r="D115" s="71" t="n">
        <v>0.5833333333333334</v>
      </c>
      <c r="E115" s="71" t="n">
        <v>0.9375</v>
      </c>
      <c r="F115" s="70" t="n">
        <v>30</v>
      </c>
      <c r="G115" s="72">
        <f>IF(OR($A115="",$B115=""),"",ROUND(MAX(0,MOD(I115-H115,1)*24-L115/60),2))</f>
        <v/>
      </c>
      <c r="H115">
        <f>IF($A115="","",IF($D115="",IFERROR(INDEX(Settings!$E$11:$E$18,MATCH($C115,Settings!$D$11:$D$18,0)),0),$D115))</f>
        <v/>
      </c>
      <c r="I115">
        <f>IF($A115="","",IF($E115="",IFERROR(INDEX(Settings!$F$11:$F$18,MATCH($C115,Settings!$D$11:$D$18,0)),0),$E115))</f>
        <v/>
      </c>
      <c r="J115">
        <f>IF($A115="",0,WEEKDAY($A115,2))</f>
        <v/>
      </c>
      <c r="K115">
        <f>IF(OR($A115="",$B115=""),"",$B115&amp;"|"&amp;$A115)</f>
        <v/>
      </c>
      <c r="L115">
        <f>IF($A115="",0,IF($F115="",IFERROR(N(INDEX(Settings!$G$11:$G$18,MATCH($C115,Settings!$D$11:$D$18,0))),0),N($F115)))</f>
        <v/>
      </c>
    </row>
    <row r="116">
      <c r="A116" s="69" t="n">
        <v>46287</v>
      </c>
      <c r="B116" s="70" t="inlineStr">
        <is>
          <t>Noah Fischer</t>
        </is>
      </c>
      <c r="C116" s="70" t="inlineStr">
        <is>
          <t>Short</t>
        </is>
      </c>
      <c r="D116" s="71" t="n">
        <v>0.4583333333333333</v>
      </c>
      <c r="E116" s="71" t="n">
        <v>0.625</v>
      </c>
      <c r="F116" s="70" t="n">
        <v>0</v>
      </c>
      <c r="G116" s="72">
        <f>IF(OR($A116="",$B116=""),"",ROUND(MAX(0,MOD(I116-H116,1)*24-L116/60),2))</f>
        <v/>
      </c>
      <c r="H116">
        <f>IF($A116="","",IF($D116="",IFERROR(INDEX(Settings!$E$11:$E$18,MATCH($C116,Settings!$D$11:$D$18,0)),0),$D116))</f>
        <v/>
      </c>
      <c r="I116">
        <f>IF($A116="","",IF($E116="",IFERROR(INDEX(Settings!$F$11:$F$18,MATCH($C116,Settings!$D$11:$D$18,0)),0),$E116))</f>
        <v/>
      </c>
      <c r="J116">
        <f>IF($A116="",0,WEEKDAY($A116,2))</f>
        <v/>
      </c>
      <c r="K116">
        <f>IF(OR($A116="",$B116=""),"",$B116&amp;"|"&amp;$A116)</f>
        <v/>
      </c>
      <c r="L116">
        <f>IF($A116="",0,IF($F116="",IFERROR(N(INDEX(Settings!$G$11:$G$18,MATCH($C116,Settings!$D$11:$D$18,0))),0),N($F116)))</f>
        <v/>
      </c>
    </row>
    <row r="117">
      <c r="A117" s="69" t="n">
        <v>46288</v>
      </c>
      <c r="B117" s="70" t="inlineStr">
        <is>
          <t>Luca Moretti</t>
        </is>
      </c>
      <c r="C117" s="70" t="inlineStr">
        <is>
          <t>Middle</t>
        </is>
      </c>
      <c r="D117" s="71" t="n">
        <v>0.4166666666666667</v>
      </c>
      <c r="E117" s="71" t="n">
        <v>0.75</v>
      </c>
      <c r="F117" s="70" t="n">
        <v>30</v>
      </c>
      <c r="G117" s="72">
        <f>IF(OR($A117="",$B117=""),"",ROUND(MAX(0,MOD(I117-H117,1)*24-L117/60),2))</f>
        <v/>
      </c>
      <c r="H117">
        <f>IF($A117="","",IF($D117="",IFERROR(INDEX(Settings!$E$11:$E$18,MATCH($C117,Settings!$D$11:$D$18,0)),0),$D117))</f>
        <v/>
      </c>
      <c r="I117">
        <f>IF($A117="","",IF($E117="",IFERROR(INDEX(Settings!$F$11:$F$18,MATCH($C117,Settings!$D$11:$D$18,0)),0),$E117))</f>
        <v/>
      </c>
      <c r="J117">
        <f>IF($A117="",0,WEEKDAY($A117,2))</f>
        <v/>
      </c>
      <c r="K117">
        <f>IF(OR($A117="",$B117=""),"",$B117&amp;"|"&amp;$A117)</f>
        <v/>
      </c>
      <c r="L117">
        <f>IF($A117="",0,IF($F117="",IFERROR(N(INDEX(Settings!$G$11:$G$18,MATCH($C117,Settings!$D$11:$D$18,0))),0),N($F117)))</f>
        <v/>
      </c>
    </row>
    <row r="118">
      <c r="A118" s="69" t="n">
        <v>46288</v>
      </c>
      <c r="B118" s="70" t="inlineStr">
        <is>
          <t>Jonas Weber</t>
        </is>
      </c>
      <c r="C118" s="70" t="inlineStr">
        <is>
          <t>Early</t>
        </is>
      </c>
      <c r="D118" s="71" t="n">
        <v>0.2708333333333333</v>
      </c>
      <c r="E118" s="71" t="n">
        <v>0.6041666666666666</v>
      </c>
      <c r="F118" s="70" t="n">
        <v>30</v>
      </c>
      <c r="G118" s="72">
        <f>IF(OR($A118="",$B118=""),"",ROUND(MAX(0,MOD(I118-H118,1)*24-L118/60),2))</f>
        <v/>
      </c>
      <c r="H118">
        <f>IF($A118="","",IF($D118="",IFERROR(INDEX(Settings!$E$11:$E$18,MATCH($C118,Settings!$D$11:$D$18,0)),0),$D118))</f>
        <v/>
      </c>
      <c r="I118">
        <f>IF($A118="","",IF($E118="",IFERROR(INDEX(Settings!$F$11:$F$18,MATCH($C118,Settings!$D$11:$D$18,0)),0),$E118))</f>
        <v/>
      </c>
      <c r="J118">
        <f>IF($A118="",0,WEEKDAY($A118,2))</f>
        <v/>
      </c>
      <c r="K118">
        <f>IF(OR($A118="",$B118=""),"",$B118&amp;"|"&amp;$A118)</f>
        <v/>
      </c>
      <c r="L118">
        <f>IF($A118="",0,IF($F118="",IFERROR(N(INDEX(Settings!$G$11:$G$18,MATCH($C118,Settings!$D$11:$D$18,0))),0),N($F118)))</f>
        <v/>
      </c>
    </row>
    <row r="119">
      <c r="A119" s="69" t="n">
        <v>46288</v>
      </c>
      <c r="B119" s="70" t="inlineStr">
        <is>
          <t>Mia Schulz</t>
        </is>
      </c>
      <c r="C119" s="70" t="inlineStr">
        <is>
          <t>Early</t>
        </is>
      </c>
      <c r="D119" s="71" t="n">
        <v>0.2708333333333333</v>
      </c>
      <c r="E119" s="71" t="n">
        <v>0.6041666666666666</v>
      </c>
      <c r="F119" s="70" t="n">
        <v>30</v>
      </c>
      <c r="G119" s="72">
        <f>IF(OR($A119="",$B119=""),"",ROUND(MAX(0,MOD(I119-H119,1)*24-L119/60),2))</f>
        <v/>
      </c>
      <c r="H119">
        <f>IF($A119="","",IF($D119="",IFERROR(INDEX(Settings!$E$11:$E$18,MATCH($C119,Settings!$D$11:$D$18,0)),0),$D119))</f>
        <v/>
      </c>
      <c r="I119">
        <f>IF($A119="","",IF($E119="",IFERROR(INDEX(Settings!$F$11:$F$18,MATCH($C119,Settings!$D$11:$D$18,0)),0),$E119))</f>
        <v/>
      </c>
      <c r="J119">
        <f>IF($A119="",0,WEEKDAY($A119,2))</f>
        <v/>
      </c>
      <c r="K119">
        <f>IF(OR($A119="",$B119=""),"",$B119&amp;"|"&amp;$A119)</f>
        <v/>
      </c>
      <c r="L119">
        <f>IF($A119="",0,IF($F119="",IFERROR(N(INDEX(Settings!$G$11:$G$18,MATCH($C119,Settings!$D$11:$D$18,0))),0),N($F119)))</f>
        <v/>
      </c>
    </row>
    <row r="120">
      <c r="A120" s="69" t="n">
        <v>46288</v>
      </c>
      <c r="B120" s="70" t="inlineStr">
        <is>
          <t>Lena Hoffmann</t>
        </is>
      </c>
      <c r="C120" s="70" t="inlineStr">
        <is>
          <t>Late</t>
        </is>
      </c>
      <c r="D120" s="71" t="n">
        <v>0.5833333333333334</v>
      </c>
      <c r="E120" s="71" t="n">
        <v>0.9166666666666666</v>
      </c>
      <c r="F120" s="70" t="n">
        <v>30</v>
      </c>
      <c r="G120" s="72">
        <f>IF(OR($A120="",$B120=""),"",ROUND(MAX(0,MOD(I120-H120,1)*24-L120/60),2))</f>
        <v/>
      </c>
      <c r="H120">
        <f>IF($A120="","",IF($D120="",IFERROR(INDEX(Settings!$E$11:$E$18,MATCH($C120,Settings!$D$11:$D$18,0)),0),$D120))</f>
        <v/>
      </c>
      <c r="I120">
        <f>IF($A120="","",IF($E120="",IFERROR(INDEX(Settings!$F$11:$F$18,MATCH($C120,Settings!$D$11:$D$18,0)),0),$E120))</f>
        <v/>
      </c>
      <c r="J120">
        <f>IF($A120="",0,WEEKDAY($A120,2))</f>
        <v/>
      </c>
      <c r="K120">
        <f>IF(OR($A120="",$B120=""),"",$B120&amp;"|"&amp;$A120)</f>
        <v/>
      </c>
      <c r="L120">
        <f>IF($A120="",0,IF($F120="",IFERROR(N(INDEX(Settings!$G$11:$G$18,MATCH($C120,Settings!$D$11:$D$18,0))),0),N($F120)))</f>
        <v/>
      </c>
    </row>
    <row r="121">
      <c r="A121" s="69" t="n">
        <v>46288</v>
      </c>
      <c r="B121" s="70" t="inlineStr">
        <is>
          <t>Emma Wolf</t>
        </is>
      </c>
      <c r="C121" s="70" t="inlineStr">
        <is>
          <t>Short</t>
        </is>
      </c>
      <c r="D121" s="71" t="n">
        <v>0.4583333333333333</v>
      </c>
      <c r="E121" s="71" t="n">
        <v>0.625</v>
      </c>
      <c r="F121" s="70" t="n">
        <v>0</v>
      </c>
      <c r="G121" s="72">
        <f>IF(OR($A121="",$B121=""),"",ROUND(MAX(0,MOD(I121-H121,1)*24-L121/60),2))</f>
        <v/>
      </c>
      <c r="H121">
        <f>IF($A121="","",IF($D121="",IFERROR(INDEX(Settings!$E$11:$E$18,MATCH($C121,Settings!$D$11:$D$18,0)),0),$D121))</f>
        <v/>
      </c>
      <c r="I121">
        <f>IF($A121="","",IF($E121="",IFERROR(INDEX(Settings!$F$11:$F$18,MATCH($C121,Settings!$D$11:$D$18,0)),0),$E121))</f>
        <v/>
      </c>
      <c r="J121">
        <f>IF($A121="",0,WEEKDAY($A121,2))</f>
        <v/>
      </c>
      <c r="K121">
        <f>IF(OR($A121="",$B121=""),"",$B121&amp;"|"&amp;$A121)</f>
        <v/>
      </c>
      <c r="L121">
        <f>IF($A121="",0,IF($F121="",IFERROR(N(INDEX(Settings!$G$11:$G$18,MATCH($C121,Settings!$D$11:$D$18,0))),0),N($F121)))</f>
        <v/>
      </c>
    </row>
    <row r="122">
      <c r="A122" s="69" t="n">
        <v>46289</v>
      </c>
      <c r="B122" s="70" t="inlineStr">
        <is>
          <t>Anna Berger</t>
        </is>
      </c>
      <c r="C122" s="70" t="inlineStr">
        <is>
          <t>Late</t>
        </is>
      </c>
      <c r="D122" s="71" t="n">
        <v>0.5833333333333334</v>
      </c>
      <c r="E122" s="71" t="n">
        <v>0.9166666666666666</v>
      </c>
      <c r="F122" s="70" t="n">
        <v>30</v>
      </c>
      <c r="G122" s="72">
        <f>IF(OR($A122="",$B122=""),"",ROUND(MAX(0,MOD(I122-H122,1)*24-L122/60),2))</f>
        <v/>
      </c>
      <c r="H122">
        <f>IF($A122="","",IF($D122="",IFERROR(INDEX(Settings!$E$11:$E$18,MATCH($C122,Settings!$D$11:$D$18,0)),0),$D122))</f>
        <v/>
      </c>
      <c r="I122">
        <f>IF($A122="","",IF($E122="",IFERROR(INDEX(Settings!$F$11:$F$18,MATCH($C122,Settings!$D$11:$D$18,0)),0),$E122))</f>
        <v/>
      </c>
      <c r="J122">
        <f>IF($A122="",0,WEEKDAY($A122,2))</f>
        <v/>
      </c>
      <c r="K122">
        <f>IF(OR($A122="",$B122=""),"",$B122&amp;"|"&amp;$A122)</f>
        <v/>
      </c>
      <c r="L122">
        <f>IF($A122="",0,IF($F122="",IFERROR(N(INDEX(Settings!$G$11:$G$18,MATCH($C122,Settings!$D$11:$D$18,0))),0),N($F122)))</f>
        <v/>
      </c>
    </row>
    <row r="123">
      <c r="A123" s="69" t="n">
        <v>46289</v>
      </c>
      <c r="B123" s="70" t="inlineStr">
        <is>
          <t>Sofia Neumann</t>
        </is>
      </c>
      <c r="C123" s="70" t="inlineStr">
        <is>
          <t>Early</t>
        </is>
      </c>
      <c r="D123" s="71" t="n">
        <v>0.2708333333333333</v>
      </c>
      <c r="E123" s="71" t="n">
        <v>0.6041666666666666</v>
      </c>
      <c r="F123" s="70" t="n">
        <v>30</v>
      </c>
      <c r="G123" s="72">
        <f>IF(OR($A123="",$B123=""),"",ROUND(MAX(0,MOD(I123-H123,1)*24-L123/60),2))</f>
        <v/>
      </c>
      <c r="H123">
        <f>IF($A123="","",IF($D123="",IFERROR(INDEX(Settings!$E$11:$E$18,MATCH($C123,Settings!$D$11:$D$18,0)),0),$D123))</f>
        <v/>
      </c>
      <c r="I123">
        <f>IF($A123="","",IF($E123="",IFERROR(INDEX(Settings!$F$11:$F$18,MATCH($C123,Settings!$D$11:$D$18,0)),0),$E123))</f>
        <v/>
      </c>
      <c r="J123">
        <f>IF($A123="",0,WEEKDAY($A123,2))</f>
        <v/>
      </c>
      <c r="K123">
        <f>IF(OR($A123="",$B123=""),"",$B123&amp;"|"&amp;$A123)</f>
        <v/>
      </c>
      <c r="L123">
        <f>IF($A123="",0,IF($F123="",IFERROR(N(INDEX(Settings!$G$11:$G$18,MATCH($C123,Settings!$D$11:$D$18,0))),0),N($F123)))</f>
        <v/>
      </c>
    </row>
    <row r="124">
      <c r="A124" s="69" t="n">
        <v>46289</v>
      </c>
      <c r="B124" s="70" t="inlineStr">
        <is>
          <t>Jonas Weber</t>
        </is>
      </c>
      <c r="C124" s="70" t="inlineStr">
        <is>
          <t>Late</t>
        </is>
      </c>
      <c r="D124" s="71" t="n">
        <v>0.5833333333333334</v>
      </c>
      <c r="E124" s="71" t="n">
        <v>0.9166666666666666</v>
      </c>
      <c r="F124" s="70" t="n">
        <v>30</v>
      </c>
      <c r="G124" s="72">
        <f>IF(OR($A124="",$B124=""),"",ROUND(MAX(0,MOD(I124-H124,1)*24-L124/60),2))</f>
        <v/>
      </c>
      <c r="H124">
        <f>IF($A124="","",IF($D124="",IFERROR(INDEX(Settings!$E$11:$E$18,MATCH($C124,Settings!$D$11:$D$18,0)),0),$D124))</f>
        <v/>
      </c>
      <c r="I124">
        <f>IF($A124="","",IF($E124="",IFERROR(INDEX(Settings!$F$11:$F$18,MATCH($C124,Settings!$D$11:$D$18,0)),0),$E124))</f>
        <v/>
      </c>
      <c r="J124">
        <f>IF($A124="",0,WEEKDAY($A124,2))</f>
        <v/>
      </c>
      <c r="K124">
        <f>IF(OR($A124="",$B124=""),"",$B124&amp;"|"&amp;$A124)</f>
        <v/>
      </c>
      <c r="L124">
        <f>IF($A124="",0,IF($F124="",IFERROR(N(INDEX(Settings!$G$11:$G$18,MATCH($C124,Settings!$D$11:$D$18,0))),0),N($F124)))</f>
        <v/>
      </c>
    </row>
    <row r="125">
      <c r="A125" s="69" t="n">
        <v>46289</v>
      </c>
      <c r="B125" s="70" t="inlineStr">
        <is>
          <t>Mia Schulz</t>
        </is>
      </c>
      <c r="C125" s="70" t="inlineStr">
        <is>
          <t>Middle</t>
        </is>
      </c>
      <c r="D125" s="71" t="n">
        <v>0.4166666666666667</v>
      </c>
      <c r="E125" s="71" t="n">
        <v>0.75</v>
      </c>
      <c r="F125" s="70" t="n">
        <v>30</v>
      </c>
      <c r="G125" s="72">
        <f>IF(OR($A125="",$B125=""),"",ROUND(MAX(0,MOD(I125-H125,1)*24-L125/60),2))</f>
        <v/>
      </c>
      <c r="H125">
        <f>IF($A125="","",IF($D125="",IFERROR(INDEX(Settings!$E$11:$E$18,MATCH($C125,Settings!$D$11:$D$18,0)),0),$D125))</f>
        <v/>
      </c>
      <c r="I125">
        <f>IF($A125="","",IF($E125="",IFERROR(INDEX(Settings!$F$11:$F$18,MATCH($C125,Settings!$D$11:$D$18,0)),0),$E125))</f>
        <v/>
      </c>
      <c r="J125">
        <f>IF($A125="",0,WEEKDAY($A125,2))</f>
        <v/>
      </c>
      <c r="K125">
        <f>IF(OR($A125="",$B125=""),"",$B125&amp;"|"&amp;$A125)</f>
        <v/>
      </c>
      <c r="L125">
        <f>IF($A125="",0,IF($F125="",IFERROR(N(INDEX(Settings!$G$11:$G$18,MATCH($C125,Settings!$D$11:$D$18,0))),0),N($F125)))</f>
        <v/>
      </c>
    </row>
    <row r="126">
      <c r="A126" s="69" t="n">
        <v>46289</v>
      </c>
      <c r="B126" s="70" t="inlineStr">
        <is>
          <t>Noah Fischer</t>
        </is>
      </c>
      <c r="C126" s="70" t="inlineStr">
        <is>
          <t>Short</t>
        </is>
      </c>
      <c r="D126" s="71" t="n">
        <v>0.4583333333333333</v>
      </c>
      <c r="E126" s="71" t="n">
        <v>0.625</v>
      </c>
      <c r="F126" s="70" t="n">
        <v>0</v>
      </c>
      <c r="G126" s="72">
        <f>IF(OR($A126="",$B126=""),"",ROUND(MAX(0,MOD(I126-H126,1)*24-L126/60),2))</f>
        <v/>
      </c>
      <c r="H126">
        <f>IF($A126="","",IF($D126="",IFERROR(INDEX(Settings!$E$11:$E$18,MATCH($C126,Settings!$D$11:$D$18,0)),0),$D126))</f>
        <v/>
      </c>
      <c r="I126">
        <f>IF($A126="","",IF($E126="",IFERROR(INDEX(Settings!$F$11:$F$18,MATCH($C126,Settings!$D$11:$D$18,0)),0),$E126))</f>
        <v/>
      </c>
      <c r="J126">
        <f>IF($A126="",0,WEEKDAY($A126,2))</f>
        <v/>
      </c>
      <c r="K126">
        <f>IF(OR($A126="",$B126=""),"",$B126&amp;"|"&amp;$A126)</f>
        <v/>
      </c>
      <c r="L126">
        <f>IF($A126="",0,IF($F126="",IFERROR(N(INDEX(Settings!$G$11:$G$18,MATCH($C126,Settings!$D$11:$D$18,0))),0),N($F126)))</f>
        <v/>
      </c>
    </row>
    <row r="127">
      <c r="A127" s="69" t="n">
        <v>46290</v>
      </c>
      <c r="B127" s="70" t="inlineStr">
        <is>
          <t>Anna Berger</t>
        </is>
      </c>
      <c r="C127" s="70" t="inlineStr">
        <is>
          <t>Middle</t>
        </is>
      </c>
      <c r="D127" s="71" t="n">
        <v>0.4166666666666667</v>
      </c>
      <c r="E127" s="71" t="n">
        <v>0.75</v>
      </c>
      <c r="F127" s="70" t="n">
        <v>30</v>
      </c>
      <c r="G127" s="72">
        <f>IF(OR($A127="",$B127=""),"",ROUND(MAX(0,MOD(I127-H127,1)*24-L127/60),2))</f>
        <v/>
      </c>
      <c r="H127">
        <f>IF($A127="","",IF($D127="",IFERROR(INDEX(Settings!$E$11:$E$18,MATCH($C127,Settings!$D$11:$D$18,0)),0),$D127))</f>
        <v/>
      </c>
      <c r="I127">
        <f>IF($A127="","",IF($E127="",IFERROR(INDEX(Settings!$F$11:$F$18,MATCH($C127,Settings!$D$11:$D$18,0)),0),$E127))</f>
        <v/>
      </c>
      <c r="J127">
        <f>IF($A127="",0,WEEKDAY($A127,2))</f>
        <v/>
      </c>
      <c r="K127">
        <f>IF(OR($A127="",$B127=""),"",$B127&amp;"|"&amp;$A127)</f>
        <v/>
      </c>
      <c r="L127">
        <f>IF($A127="",0,IF($F127="",IFERROR(N(INDEX(Settings!$G$11:$G$18,MATCH($C127,Settings!$D$11:$D$18,0))),0),N($F127)))</f>
        <v/>
      </c>
    </row>
    <row r="128">
      <c r="A128" s="69" t="n">
        <v>46290</v>
      </c>
      <c r="B128" s="70" t="inlineStr">
        <is>
          <t>Luca Moretti</t>
        </is>
      </c>
      <c r="C128" s="70" t="inlineStr">
        <is>
          <t>Early</t>
        </is>
      </c>
      <c r="D128" s="71" t="n">
        <v>0.2708333333333333</v>
      </c>
      <c r="E128" s="71" t="n">
        <v>0.6041666666666666</v>
      </c>
      <c r="F128" s="70" t="n">
        <v>30</v>
      </c>
      <c r="G128" s="72">
        <f>IF(OR($A128="",$B128=""),"",ROUND(MAX(0,MOD(I128-H128,1)*24-L128/60),2))</f>
        <v/>
      </c>
      <c r="H128">
        <f>IF($A128="","",IF($D128="",IFERROR(INDEX(Settings!$E$11:$E$18,MATCH($C128,Settings!$D$11:$D$18,0)),0),$D128))</f>
        <v/>
      </c>
      <c r="I128">
        <f>IF($A128="","",IF($E128="",IFERROR(INDEX(Settings!$F$11:$F$18,MATCH($C128,Settings!$D$11:$D$18,0)),0),$E128))</f>
        <v/>
      </c>
      <c r="J128">
        <f>IF($A128="",0,WEEKDAY($A128,2))</f>
        <v/>
      </c>
      <c r="K128">
        <f>IF(OR($A128="",$B128=""),"",$B128&amp;"|"&amp;$A128)</f>
        <v/>
      </c>
      <c r="L128">
        <f>IF($A128="",0,IF($F128="",IFERROR(N(INDEX(Settings!$G$11:$G$18,MATCH($C128,Settings!$D$11:$D$18,0))),0),N($F128)))</f>
        <v/>
      </c>
    </row>
    <row r="129">
      <c r="A129" s="69" t="n">
        <v>46290</v>
      </c>
      <c r="B129" s="70" t="inlineStr">
        <is>
          <t>Jonas Weber</t>
        </is>
      </c>
      <c r="C129" s="70" t="inlineStr">
        <is>
          <t>Middle</t>
        </is>
      </c>
      <c r="D129" s="71" t="n">
        <v>0.4166666666666667</v>
      </c>
      <c r="E129" s="71" t="n">
        <v>0.75</v>
      </c>
      <c r="F129" s="70" t="n">
        <v>30</v>
      </c>
      <c r="G129" s="72">
        <f>IF(OR($A129="",$B129=""),"",ROUND(MAX(0,MOD(I129-H129,1)*24-L129/60),2))</f>
        <v/>
      </c>
      <c r="H129">
        <f>IF($A129="","",IF($D129="",IFERROR(INDEX(Settings!$E$11:$E$18,MATCH($C129,Settings!$D$11:$D$18,0)),0),$D129))</f>
        <v/>
      </c>
      <c r="I129">
        <f>IF($A129="","",IF($E129="",IFERROR(INDEX(Settings!$F$11:$F$18,MATCH($C129,Settings!$D$11:$D$18,0)),0),$E129))</f>
        <v/>
      </c>
      <c r="J129">
        <f>IF($A129="",0,WEEKDAY($A129,2))</f>
        <v/>
      </c>
      <c r="K129">
        <f>IF(OR($A129="",$B129=""),"",$B129&amp;"|"&amp;$A129)</f>
        <v/>
      </c>
      <c r="L129">
        <f>IF($A129="",0,IF($F129="",IFERROR(N(INDEX(Settings!$G$11:$G$18,MATCH($C129,Settings!$D$11:$D$18,0))),0),N($F129)))</f>
        <v/>
      </c>
    </row>
    <row r="130">
      <c r="A130" s="69" t="n">
        <v>46290</v>
      </c>
      <c r="B130" s="70" t="inlineStr">
        <is>
          <t>Elias Kaya</t>
        </is>
      </c>
      <c r="C130" s="70" t="inlineStr">
        <is>
          <t>Short</t>
        </is>
      </c>
      <c r="D130" s="71" t="n">
        <v>0.4583333333333333</v>
      </c>
      <c r="E130" s="71" t="n">
        <v>0.625</v>
      </c>
      <c r="F130" s="70" t="n">
        <v>0</v>
      </c>
      <c r="G130" s="72">
        <f>IF(OR($A130="",$B130=""),"",ROUND(MAX(0,MOD(I130-H130,1)*24-L130/60),2))</f>
        <v/>
      </c>
      <c r="H130">
        <f>IF($A130="","",IF($D130="",IFERROR(INDEX(Settings!$E$11:$E$18,MATCH($C130,Settings!$D$11:$D$18,0)),0),$D130))</f>
        <v/>
      </c>
      <c r="I130">
        <f>IF($A130="","",IF($E130="",IFERROR(INDEX(Settings!$F$11:$F$18,MATCH($C130,Settings!$D$11:$D$18,0)),0),$E130))</f>
        <v/>
      </c>
      <c r="J130">
        <f>IF($A130="",0,WEEKDAY($A130,2))</f>
        <v/>
      </c>
      <c r="K130">
        <f>IF(OR($A130="",$B130=""),"",$B130&amp;"|"&amp;$A130)</f>
        <v/>
      </c>
      <c r="L130">
        <f>IF($A130="",0,IF($F130="",IFERROR(N(INDEX(Settings!$G$11:$G$18,MATCH($C130,Settings!$D$11:$D$18,0))),0),N($F130)))</f>
        <v/>
      </c>
    </row>
    <row r="131">
      <c r="A131" s="69" t="n">
        <v>46290</v>
      </c>
      <c r="B131" s="70" t="inlineStr">
        <is>
          <t>Lena Hoffmann</t>
        </is>
      </c>
      <c r="C131" s="70" t="inlineStr">
        <is>
          <t>Early</t>
        </is>
      </c>
      <c r="D131" s="71" t="n">
        <v>0.2708333333333333</v>
      </c>
      <c r="E131" s="71" t="n">
        <v>0.6041666666666666</v>
      </c>
      <c r="F131" s="70" t="n">
        <v>30</v>
      </c>
      <c r="G131" s="72">
        <f>IF(OR($A131="",$B131=""),"",ROUND(MAX(0,MOD(I131-H131,1)*24-L131/60),2))</f>
        <v/>
      </c>
      <c r="H131">
        <f>IF($A131="","",IF($D131="",IFERROR(INDEX(Settings!$E$11:$E$18,MATCH($C131,Settings!$D$11:$D$18,0)),0),$D131))</f>
        <v/>
      </c>
      <c r="I131">
        <f>IF($A131="","",IF($E131="",IFERROR(INDEX(Settings!$F$11:$F$18,MATCH($C131,Settings!$D$11:$D$18,0)),0),$E131))</f>
        <v/>
      </c>
      <c r="J131">
        <f>IF($A131="",0,WEEKDAY($A131,2))</f>
        <v/>
      </c>
      <c r="K131">
        <f>IF(OR($A131="",$B131=""),"",$B131&amp;"|"&amp;$A131)</f>
        <v/>
      </c>
      <c r="L131">
        <f>IF($A131="",0,IF($F131="",IFERROR(N(INDEX(Settings!$G$11:$G$18,MATCH($C131,Settings!$D$11:$D$18,0))),0),N($F131)))</f>
        <v/>
      </c>
    </row>
    <row r="132">
      <c r="A132" s="69" t="n">
        <v>46290</v>
      </c>
      <c r="B132" s="70" t="inlineStr">
        <is>
          <t>Ben Krüger</t>
        </is>
      </c>
      <c r="C132" s="70" t="inlineStr">
        <is>
          <t>Short</t>
        </is>
      </c>
      <c r="D132" s="71" t="n">
        <v>0.4583333333333333</v>
      </c>
      <c r="E132" s="71" t="n">
        <v>0.625</v>
      </c>
      <c r="F132" s="70" t="n">
        <v>0</v>
      </c>
      <c r="G132" s="72">
        <f>IF(OR($A132="",$B132=""),"",ROUND(MAX(0,MOD(I132-H132,1)*24-L132/60),2))</f>
        <v/>
      </c>
      <c r="H132">
        <f>IF($A132="","",IF($D132="",IFERROR(INDEX(Settings!$E$11:$E$18,MATCH($C132,Settings!$D$11:$D$18,0)),0),$D132))</f>
        <v/>
      </c>
      <c r="I132">
        <f>IF($A132="","",IF($E132="",IFERROR(INDEX(Settings!$F$11:$F$18,MATCH($C132,Settings!$D$11:$D$18,0)),0),$E132))</f>
        <v/>
      </c>
      <c r="J132">
        <f>IF($A132="",0,WEEKDAY($A132,2))</f>
        <v/>
      </c>
      <c r="K132">
        <f>IF(OR($A132="",$B132=""),"",$B132&amp;"|"&amp;$A132)</f>
        <v/>
      </c>
      <c r="L132">
        <f>IF($A132="",0,IF($F132="",IFERROR(N(INDEX(Settings!$G$11:$G$18,MATCH($C132,Settings!$D$11:$D$18,0))),0),N($F132)))</f>
        <v/>
      </c>
    </row>
    <row r="133">
      <c r="A133" s="69" t="n">
        <v>46291</v>
      </c>
      <c r="B133" s="70" t="inlineStr">
        <is>
          <t>Anna Berger</t>
        </is>
      </c>
      <c r="C133" s="70" t="inlineStr">
        <is>
          <t>Weekend</t>
        </is>
      </c>
      <c r="D133" s="71" t="n">
        <v>0.3333333333333333</v>
      </c>
      <c r="E133" s="71" t="n">
        <v>0.6666666666666666</v>
      </c>
      <c r="F133" s="70" t="n">
        <v>30</v>
      </c>
      <c r="G133" s="72">
        <f>IF(OR($A133="",$B133=""),"",ROUND(MAX(0,MOD(I133-H133,1)*24-L133/60),2))</f>
        <v/>
      </c>
      <c r="H133">
        <f>IF($A133="","",IF($D133="",IFERROR(INDEX(Settings!$E$11:$E$18,MATCH($C133,Settings!$D$11:$D$18,0)),0),$D133))</f>
        <v/>
      </c>
      <c r="I133">
        <f>IF($A133="","",IF($E133="",IFERROR(INDEX(Settings!$F$11:$F$18,MATCH($C133,Settings!$D$11:$D$18,0)),0),$E133))</f>
        <v/>
      </c>
      <c r="J133">
        <f>IF($A133="",0,WEEKDAY($A133,2))</f>
        <v/>
      </c>
      <c r="K133">
        <f>IF(OR($A133="",$B133=""),"",$B133&amp;"|"&amp;$A133)</f>
        <v/>
      </c>
      <c r="L133">
        <f>IF($A133="",0,IF($F133="",IFERROR(N(INDEX(Settings!$G$11:$G$18,MATCH($C133,Settings!$D$11:$D$18,0))),0),N($F133)))</f>
        <v/>
      </c>
    </row>
    <row r="134">
      <c r="A134" s="69" t="n">
        <v>46291</v>
      </c>
      <c r="B134" s="70" t="inlineStr">
        <is>
          <t>Luca Moretti</t>
        </is>
      </c>
      <c r="C134" s="70" t="inlineStr">
        <is>
          <t>Weekend</t>
        </is>
      </c>
      <c r="D134" s="71" t="n">
        <v>0.3333333333333333</v>
      </c>
      <c r="E134" s="71" t="n">
        <v>0.6666666666666666</v>
      </c>
      <c r="F134" s="70" t="n">
        <v>30</v>
      </c>
      <c r="G134" s="72">
        <f>IF(OR($A134="",$B134=""),"",ROUND(MAX(0,MOD(I134-H134,1)*24-L134/60),2))</f>
        <v/>
      </c>
      <c r="H134">
        <f>IF($A134="","",IF($D134="",IFERROR(INDEX(Settings!$E$11:$E$18,MATCH($C134,Settings!$D$11:$D$18,0)),0),$D134))</f>
        <v/>
      </c>
      <c r="I134">
        <f>IF($A134="","",IF($E134="",IFERROR(INDEX(Settings!$F$11:$F$18,MATCH($C134,Settings!$D$11:$D$18,0)),0),$E134))</f>
        <v/>
      </c>
      <c r="J134">
        <f>IF($A134="",0,WEEKDAY($A134,2))</f>
        <v/>
      </c>
      <c r="K134">
        <f>IF(OR($A134="",$B134=""),"",$B134&amp;"|"&amp;$A134)</f>
        <v/>
      </c>
      <c r="L134">
        <f>IF($A134="",0,IF($F134="",IFERROR(N(INDEX(Settings!$G$11:$G$18,MATCH($C134,Settings!$D$11:$D$18,0))),0),N($F134)))</f>
        <v/>
      </c>
    </row>
    <row r="135">
      <c r="A135" s="69" t="n">
        <v>46291</v>
      </c>
      <c r="B135" s="70" t="inlineStr">
        <is>
          <t>Sofia Neumann</t>
        </is>
      </c>
      <c r="C135" s="70" t="inlineStr">
        <is>
          <t>Weekend</t>
        </is>
      </c>
      <c r="D135" s="71" t="n">
        <v>0.3333333333333333</v>
      </c>
      <c r="E135" s="71" t="n">
        <v>0.6666666666666666</v>
      </c>
      <c r="F135" s="70" t="n">
        <v>30</v>
      </c>
      <c r="G135" s="72">
        <f>IF(OR($A135="",$B135=""),"",ROUND(MAX(0,MOD(I135-H135,1)*24-L135/60),2))</f>
        <v/>
      </c>
      <c r="H135">
        <f>IF($A135="","",IF($D135="",IFERROR(INDEX(Settings!$E$11:$E$18,MATCH($C135,Settings!$D$11:$D$18,0)),0),$D135))</f>
        <v/>
      </c>
      <c r="I135">
        <f>IF($A135="","",IF($E135="",IFERROR(INDEX(Settings!$F$11:$F$18,MATCH($C135,Settings!$D$11:$D$18,0)),0),$E135))</f>
        <v/>
      </c>
      <c r="J135">
        <f>IF($A135="",0,WEEKDAY($A135,2))</f>
        <v/>
      </c>
      <c r="K135">
        <f>IF(OR($A135="",$B135=""),"",$B135&amp;"|"&amp;$A135)</f>
        <v/>
      </c>
      <c r="L135">
        <f>IF($A135="",0,IF($F135="",IFERROR(N(INDEX(Settings!$G$11:$G$18,MATCH($C135,Settings!$D$11:$D$18,0))),0),N($F135)))</f>
        <v/>
      </c>
    </row>
    <row r="136">
      <c r="A136" s="69" t="n">
        <v>46291</v>
      </c>
      <c r="B136" s="70" t="inlineStr">
        <is>
          <t>Jonas Weber</t>
        </is>
      </c>
      <c r="C136" s="70" t="inlineStr">
        <is>
          <t>Weekend</t>
        </is>
      </c>
      <c r="D136" s="71" t="n">
        <v>0.3333333333333333</v>
      </c>
      <c r="E136" s="71" t="n">
        <v>0.6666666666666666</v>
      </c>
      <c r="F136" s="70" t="n">
        <v>30</v>
      </c>
      <c r="G136" s="72">
        <f>IF(OR($A136="",$B136=""),"",ROUND(MAX(0,MOD(I136-H136,1)*24-L136/60),2))</f>
        <v/>
      </c>
      <c r="H136">
        <f>IF($A136="","",IF($D136="",IFERROR(INDEX(Settings!$E$11:$E$18,MATCH($C136,Settings!$D$11:$D$18,0)),0),$D136))</f>
        <v/>
      </c>
      <c r="I136">
        <f>IF($A136="","",IF($E136="",IFERROR(INDEX(Settings!$F$11:$F$18,MATCH($C136,Settings!$D$11:$D$18,0)),0),$E136))</f>
        <v/>
      </c>
      <c r="J136">
        <f>IF($A136="",0,WEEKDAY($A136,2))</f>
        <v/>
      </c>
      <c r="K136">
        <f>IF(OR($A136="",$B136=""),"",$B136&amp;"|"&amp;$A136)</f>
        <v/>
      </c>
      <c r="L136">
        <f>IF($A136="",0,IF($F136="",IFERROR(N(INDEX(Settings!$G$11:$G$18,MATCH($C136,Settings!$D$11:$D$18,0))),0),N($F136)))</f>
        <v/>
      </c>
    </row>
    <row r="137">
      <c r="A137" s="69" t="n">
        <v>46291</v>
      </c>
      <c r="B137" s="70" t="inlineStr">
        <is>
          <t>Mia Schulz</t>
        </is>
      </c>
      <c r="C137" s="70" t="inlineStr">
        <is>
          <t>Weekend</t>
        </is>
      </c>
      <c r="D137" s="71" t="n">
        <v>0.3333333333333333</v>
      </c>
      <c r="E137" s="71" t="n">
        <v>0.6666666666666666</v>
      </c>
      <c r="F137" s="70" t="n">
        <v>30</v>
      </c>
      <c r="G137" s="72">
        <f>IF(OR($A137="",$B137=""),"",ROUND(MAX(0,MOD(I137-H137,1)*24-L137/60),2))</f>
        <v/>
      </c>
      <c r="H137">
        <f>IF($A137="","",IF($D137="",IFERROR(INDEX(Settings!$E$11:$E$18,MATCH($C137,Settings!$D$11:$D$18,0)),0),$D137))</f>
        <v/>
      </c>
      <c r="I137">
        <f>IF($A137="","",IF($E137="",IFERROR(INDEX(Settings!$F$11:$F$18,MATCH($C137,Settings!$D$11:$D$18,0)),0),$E137))</f>
        <v/>
      </c>
      <c r="J137">
        <f>IF($A137="",0,WEEKDAY($A137,2))</f>
        <v/>
      </c>
      <c r="K137">
        <f>IF(OR($A137="",$B137=""),"",$B137&amp;"|"&amp;$A137)</f>
        <v/>
      </c>
      <c r="L137">
        <f>IF($A137="",0,IF($F137="",IFERROR(N(INDEX(Settings!$G$11:$G$18,MATCH($C137,Settings!$D$11:$D$18,0))),0),N($F137)))</f>
        <v/>
      </c>
    </row>
    <row r="138">
      <c r="A138" s="69" t="n">
        <v>46292</v>
      </c>
      <c r="B138" s="70" t="inlineStr">
        <is>
          <t>Anna Berger</t>
        </is>
      </c>
      <c r="C138" s="70" t="inlineStr">
        <is>
          <t>Weekend</t>
        </is>
      </c>
      <c r="D138" s="71" t="n">
        <v>0.3333333333333333</v>
      </c>
      <c r="E138" s="71" t="n">
        <v>0.6666666666666666</v>
      </c>
      <c r="F138" s="70" t="n">
        <v>30</v>
      </c>
      <c r="G138" s="72">
        <f>IF(OR($A138="",$B138=""),"",ROUND(MAX(0,MOD(I138-H138,1)*24-L138/60),2))</f>
        <v/>
      </c>
      <c r="H138">
        <f>IF($A138="","",IF($D138="",IFERROR(INDEX(Settings!$E$11:$E$18,MATCH($C138,Settings!$D$11:$D$18,0)),0),$D138))</f>
        <v/>
      </c>
      <c r="I138">
        <f>IF($A138="","",IF($E138="",IFERROR(INDEX(Settings!$F$11:$F$18,MATCH($C138,Settings!$D$11:$D$18,0)),0),$E138))</f>
        <v/>
      </c>
      <c r="J138">
        <f>IF($A138="",0,WEEKDAY($A138,2))</f>
        <v/>
      </c>
      <c r="K138">
        <f>IF(OR($A138="",$B138=""),"",$B138&amp;"|"&amp;$A138)</f>
        <v/>
      </c>
      <c r="L138">
        <f>IF($A138="",0,IF($F138="",IFERROR(N(INDEX(Settings!$G$11:$G$18,MATCH($C138,Settings!$D$11:$D$18,0))),0),N($F138)))</f>
        <v/>
      </c>
    </row>
    <row r="139">
      <c r="A139" s="69" t="n">
        <v>46292</v>
      </c>
      <c r="B139" s="70" t="inlineStr">
        <is>
          <t>Jonas Weber</t>
        </is>
      </c>
      <c r="C139" s="70" t="inlineStr">
        <is>
          <t>Weekend</t>
        </is>
      </c>
      <c r="D139" s="71" t="n">
        <v>0.3333333333333333</v>
      </c>
      <c r="E139" s="71" t="n">
        <v>0.6666666666666666</v>
      </c>
      <c r="F139" s="70" t="n">
        <v>30</v>
      </c>
      <c r="G139" s="72">
        <f>IF(OR($A139="",$B139=""),"",ROUND(MAX(0,MOD(I139-H139,1)*24-L139/60),2))</f>
        <v/>
      </c>
      <c r="H139">
        <f>IF($A139="","",IF($D139="",IFERROR(INDEX(Settings!$E$11:$E$18,MATCH($C139,Settings!$D$11:$D$18,0)),0),$D139))</f>
        <v/>
      </c>
      <c r="I139">
        <f>IF($A139="","",IF($E139="",IFERROR(INDEX(Settings!$F$11:$F$18,MATCH($C139,Settings!$D$11:$D$18,0)),0),$E139))</f>
        <v/>
      </c>
      <c r="J139">
        <f>IF($A139="",0,WEEKDAY($A139,2))</f>
        <v/>
      </c>
      <c r="K139">
        <f>IF(OR($A139="",$B139=""),"",$B139&amp;"|"&amp;$A139)</f>
        <v/>
      </c>
      <c r="L139">
        <f>IF($A139="",0,IF($F139="",IFERROR(N(INDEX(Settings!$G$11:$G$18,MATCH($C139,Settings!$D$11:$D$18,0))),0),N($F139)))</f>
        <v/>
      </c>
    </row>
    <row r="140">
      <c r="A140" s="69" t="n">
        <v>46292</v>
      </c>
      <c r="B140" s="70" t="inlineStr">
        <is>
          <t>Elias Kaya</t>
        </is>
      </c>
      <c r="C140" s="70" t="inlineStr">
        <is>
          <t>Middle</t>
        </is>
      </c>
      <c r="D140" s="71" t="n">
        <v>0.4166666666666667</v>
      </c>
      <c r="E140" s="71" t="n">
        <v>0.75</v>
      </c>
      <c r="F140" s="70" t="n">
        <v>30</v>
      </c>
      <c r="G140" s="72">
        <f>IF(OR($A140="",$B140=""),"",ROUND(MAX(0,MOD(I140-H140,1)*24-L140/60),2))</f>
        <v/>
      </c>
      <c r="H140">
        <f>IF($A140="","",IF($D140="",IFERROR(INDEX(Settings!$E$11:$E$18,MATCH($C140,Settings!$D$11:$D$18,0)),0),$D140))</f>
        <v/>
      </c>
      <c r="I140">
        <f>IF($A140="","",IF($E140="",IFERROR(INDEX(Settings!$F$11:$F$18,MATCH($C140,Settings!$D$11:$D$18,0)),0),$E140))</f>
        <v/>
      </c>
      <c r="J140">
        <f>IF($A140="",0,WEEKDAY($A140,2))</f>
        <v/>
      </c>
      <c r="K140">
        <f>IF(OR($A140="",$B140=""),"",$B140&amp;"|"&amp;$A140)</f>
        <v/>
      </c>
      <c r="L140">
        <f>IF($A140="",0,IF($F140="",IFERROR(N(INDEX(Settings!$G$11:$G$18,MATCH($C140,Settings!$D$11:$D$18,0))),0),N($F140)))</f>
        <v/>
      </c>
    </row>
    <row r="141">
      <c r="A141" s="69" t="n">
        <v>46292</v>
      </c>
      <c r="B141" s="70" t="inlineStr">
        <is>
          <t>Lena Hoffmann</t>
        </is>
      </c>
      <c r="C141" s="70" t="inlineStr">
        <is>
          <t>Weekend</t>
        </is>
      </c>
      <c r="D141" s="71" t="n">
        <v>0.3333333333333333</v>
      </c>
      <c r="E141" s="71" t="n">
        <v>0.6666666666666666</v>
      </c>
      <c r="F141" s="70" t="n">
        <v>30</v>
      </c>
      <c r="G141" s="72">
        <f>IF(OR($A141="",$B141=""),"",ROUND(MAX(0,MOD(I141-H141,1)*24-L141/60),2))</f>
        <v/>
      </c>
      <c r="H141">
        <f>IF($A141="","",IF($D141="",IFERROR(INDEX(Settings!$E$11:$E$18,MATCH($C141,Settings!$D$11:$D$18,0)),0),$D141))</f>
        <v/>
      </c>
      <c r="I141">
        <f>IF($A141="","",IF($E141="",IFERROR(INDEX(Settings!$F$11:$F$18,MATCH($C141,Settings!$D$11:$D$18,0)),0),$E141))</f>
        <v/>
      </c>
      <c r="J141">
        <f>IF($A141="",0,WEEKDAY($A141,2))</f>
        <v/>
      </c>
      <c r="K141">
        <f>IF(OR($A141="",$B141=""),"",$B141&amp;"|"&amp;$A141)</f>
        <v/>
      </c>
      <c r="L141">
        <f>IF($A141="",0,IF($F141="",IFERROR(N(INDEX(Settings!$G$11:$G$18,MATCH($C141,Settings!$D$11:$D$18,0))),0),N($F141)))</f>
        <v/>
      </c>
    </row>
    <row r="142">
      <c r="A142" s="69" t="n">
        <v>46292</v>
      </c>
      <c r="B142" s="70" t="inlineStr">
        <is>
          <t>Emma Wolf</t>
        </is>
      </c>
      <c r="C142" s="70" t="inlineStr">
        <is>
          <t>Middle</t>
        </is>
      </c>
      <c r="D142" s="71" t="n">
        <v>0.4166666666666667</v>
      </c>
      <c r="E142" s="71" t="n">
        <v>0.75</v>
      </c>
      <c r="F142" s="70" t="n">
        <v>30</v>
      </c>
      <c r="G142" s="72">
        <f>IF(OR($A142="",$B142=""),"",ROUND(MAX(0,MOD(I142-H142,1)*24-L142/60),2))</f>
        <v/>
      </c>
      <c r="H142">
        <f>IF($A142="","",IF($D142="",IFERROR(INDEX(Settings!$E$11:$E$18,MATCH($C142,Settings!$D$11:$D$18,0)),0),$D142))</f>
        <v/>
      </c>
      <c r="I142">
        <f>IF($A142="","",IF($E142="",IFERROR(INDEX(Settings!$F$11:$F$18,MATCH($C142,Settings!$D$11:$D$18,0)),0),$E142))</f>
        <v/>
      </c>
      <c r="J142">
        <f>IF($A142="",0,WEEKDAY($A142,2))</f>
        <v/>
      </c>
      <c r="K142">
        <f>IF(OR($A142="",$B142=""),"",$B142&amp;"|"&amp;$A142)</f>
        <v/>
      </c>
      <c r="L142">
        <f>IF($A142="",0,IF($F142="",IFERROR(N(INDEX(Settings!$G$11:$G$18,MATCH($C142,Settings!$D$11:$D$18,0))),0),N($F142)))</f>
        <v/>
      </c>
    </row>
    <row r="143">
      <c r="A143" s="69" t="n">
        <v>46293</v>
      </c>
      <c r="B143" s="70" t="inlineStr">
        <is>
          <t>Anna Berger</t>
        </is>
      </c>
      <c r="C143" s="70" t="inlineStr">
        <is>
          <t>Early</t>
        </is>
      </c>
      <c r="D143" s="71" t="n">
        <v>0.2708333333333333</v>
      </c>
      <c r="E143" s="71" t="n">
        <v>0.6041666666666666</v>
      </c>
      <c r="F143" s="70" t="n">
        <v>30</v>
      </c>
      <c r="G143" s="72">
        <f>IF(OR($A143="",$B143=""),"",ROUND(MAX(0,MOD(I143-H143,1)*24-L143/60),2))</f>
        <v/>
      </c>
      <c r="H143">
        <f>IF($A143="","",IF($D143="",IFERROR(INDEX(Settings!$E$11:$E$18,MATCH($C143,Settings!$D$11:$D$18,0)),0),$D143))</f>
        <v/>
      </c>
      <c r="I143">
        <f>IF($A143="","",IF($E143="",IFERROR(INDEX(Settings!$F$11:$F$18,MATCH($C143,Settings!$D$11:$D$18,0)),0),$E143))</f>
        <v/>
      </c>
      <c r="J143">
        <f>IF($A143="",0,WEEKDAY($A143,2))</f>
        <v/>
      </c>
      <c r="K143">
        <f>IF(OR($A143="",$B143=""),"",$B143&amp;"|"&amp;$A143)</f>
        <v/>
      </c>
      <c r="L143">
        <f>IF($A143="",0,IF($F143="",IFERROR(N(INDEX(Settings!$G$11:$G$18,MATCH($C143,Settings!$D$11:$D$18,0))),0),N($F143)))</f>
        <v/>
      </c>
    </row>
    <row r="144">
      <c r="A144" s="69" t="n">
        <v>46293</v>
      </c>
      <c r="B144" s="70" t="inlineStr">
        <is>
          <t>Sofia Neumann</t>
        </is>
      </c>
      <c r="C144" s="70" t="inlineStr">
        <is>
          <t>Early</t>
        </is>
      </c>
      <c r="D144" s="71" t="n">
        <v>0.2708333333333333</v>
      </c>
      <c r="E144" s="71" t="n">
        <v>0.6041666666666666</v>
      </c>
      <c r="F144" s="70" t="n">
        <v>30</v>
      </c>
      <c r="G144" s="72">
        <f>IF(OR($A144="",$B144=""),"",ROUND(MAX(0,MOD(I144-H144,1)*24-L144/60),2))</f>
        <v/>
      </c>
      <c r="H144">
        <f>IF($A144="","",IF($D144="",IFERROR(INDEX(Settings!$E$11:$E$18,MATCH($C144,Settings!$D$11:$D$18,0)),0),$D144))</f>
        <v/>
      </c>
      <c r="I144">
        <f>IF($A144="","",IF($E144="",IFERROR(INDEX(Settings!$F$11:$F$18,MATCH($C144,Settings!$D$11:$D$18,0)),0),$E144))</f>
        <v/>
      </c>
      <c r="J144">
        <f>IF($A144="",0,WEEKDAY($A144,2))</f>
        <v/>
      </c>
      <c r="K144">
        <f>IF(OR($A144="",$B144=""),"",$B144&amp;"|"&amp;$A144)</f>
        <v/>
      </c>
      <c r="L144">
        <f>IF($A144="",0,IF($F144="",IFERROR(N(INDEX(Settings!$G$11:$G$18,MATCH($C144,Settings!$D$11:$D$18,0))),0),N($F144)))</f>
        <v/>
      </c>
    </row>
    <row r="145">
      <c r="A145" s="69" t="n">
        <v>46293</v>
      </c>
      <c r="B145" s="70" t="inlineStr">
        <is>
          <t>Jonas Weber</t>
        </is>
      </c>
      <c r="C145" s="70" t="inlineStr">
        <is>
          <t>Late</t>
        </is>
      </c>
      <c r="D145" s="71" t="n">
        <v>0.5833333333333334</v>
      </c>
      <c r="E145" s="71" t="n">
        <v>0.9166666666666666</v>
      </c>
      <c r="F145" s="70" t="n">
        <v>30</v>
      </c>
      <c r="G145" s="72">
        <f>IF(OR($A145="",$B145=""),"",ROUND(MAX(0,MOD(I145-H145,1)*24-L145/60),2))</f>
        <v/>
      </c>
      <c r="H145">
        <f>IF($A145="","",IF($D145="",IFERROR(INDEX(Settings!$E$11:$E$18,MATCH($C145,Settings!$D$11:$D$18,0)),0),$D145))</f>
        <v/>
      </c>
      <c r="I145">
        <f>IF($A145="","",IF($E145="",IFERROR(INDEX(Settings!$F$11:$F$18,MATCH($C145,Settings!$D$11:$D$18,0)),0),$E145))</f>
        <v/>
      </c>
      <c r="J145">
        <f>IF($A145="",0,WEEKDAY($A145,2))</f>
        <v/>
      </c>
      <c r="K145">
        <f>IF(OR($A145="",$B145=""),"",$B145&amp;"|"&amp;$A145)</f>
        <v/>
      </c>
      <c r="L145">
        <f>IF($A145="",0,IF($F145="",IFERROR(N(INDEX(Settings!$G$11:$G$18,MATCH($C145,Settings!$D$11:$D$18,0))),0),N($F145)))</f>
        <v/>
      </c>
    </row>
    <row r="146">
      <c r="A146" s="69" t="n">
        <v>46293</v>
      </c>
      <c r="B146" s="70" t="inlineStr">
        <is>
          <t>Elias Kaya</t>
        </is>
      </c>
      <c r="C146" s="70" t="inlineStr">
        <is>
          <t>Middle</t>
        </is>
      </c>
      <c r="D146" s="71" t="n">
        <v>0.4166666666666667</v>
      </c>
      <c r="E146" s="71" t="n">
        <v>0.75</v>
      </c>
      <c r="F146" s="70" t="n">
        <v>30</v>
      </c>
      <c r="G146" s="72">
        <f>IF(OR($A146="",$B146=""),"",ROUND(MAX(0,MOD(I146-H146,1)*24-L146/60),2))</f>
        <v/>
      </c>
      <c r="H146">
        <f>IF($A146="","",IF($D146="",IFERROR(INDEX(Settings!$E$11:$E$18,MATCH($C146,Settings!$D$11:$D$18,0)),0),$D146))</f>
        <v/>
      </c>
      <c r="I146">
        <f>IF($A146="","",IF($E146="",IFERROR(INDEX(Settings!$F$11:$F$18,MATCH($C146,Settings!$D$11:$D$18,0)),0),$E146))</f>
        <v/>
      </c>
      <c r="J146">
        <f>IF($A146="",0,WEEKDAY($A146,2))</f>
        <v/>
      </c>
      <c r="K146">
        <f>IF(OR($A146="",$B146=""),"",$B146&amp;"|"&amp;$A146)</f>
        <v/>
      </c>
      <c r="L146">
        <f>IF($A146="",0,IF($F146="",IFERROR(N(INDEX(Settings!$G$11:$G$18,MATCH($C146,Settings!$D$11:$D$18,0))),0),N($F146)))</f>
        <v/>
      </c>
    </row>
    <row r="147">
      <c r="A147" s="69" t="n">
        <v>46293</v>
      </c>
      <c r="B147" s="70" t="inlineStr">
        <is>
          <t>Emma Wolf</t>
        </is>
      </c>
      <c r="C147" s="70" t="inlineStr">
        <is>
          <t>Short</t>
        </is>
      </c>
      <c r="D147" s="71" t="n">
        <v>0.4583333333333333</v>
      </c>
      <c r="E147" s="71" t="n">
        <v>0.625</v>
      </c>
      <c r="F147" s="70" t="n">
        <v>0</v>
      </c>
      <c r="G147" s="72">
        <f>IF(OR($A147="",$B147=""),"",ROUND(MAX(0,MOD(I147-H147,1)*24-L147/60),2))</f>
        <v/>
      </c>
      <c r="H147">
        <f>IF($A147="","",IF($D147="",IFERROR(INDEX(Settings!$E$11:$E$18,MATCH($C147,Settings!$D$11:$D$18,0)),0),$D147))</f>
        <v/>
      </c>
      <c r="I147">
        <f>IF($A147="","",IF($E147="",IFERROR(INDEX(Settings!$F$11:$F$18,MATCH($C147,Settings!$D$11:$D$18,0)),0),$E147))</f>
        <v/>
      </c>
      <c r="J147">
        <f>IF($A147="",0,WEEKDAY($A147,2))</f>
        <v/>
      </c>
      <c r="K147">
        <f>IF(OR($A147="",$B147=""),"",$B147&amp;"|"&amp;$A147)</f>
        <v/>
      </c>
      <c r="L147">
        <f>IF($A147="",0,IF($F147="",IFERROR(N(INDEX(Settings!$G$11:$G$18,MATCH($C147,Settings!$D$11:$D$18,0))),0),N($F147)))</f>
        <v/>
      </c>
    </row>
    <row r="148">
      <c r="A148" s="69" t="n">
        <v>46294</v>
      </c>
      <c r="B148" s="70" t="inlineStr">
        <is>
          <t>Anna Berger</t>
        </is>
      </c>
      <c r="C148" s="70" t="inlineStr">
        <is>
          <t>Late</t>
        </is>
      </c>
      <c r="D148" s="71" t="n">
        <v>0.5833333333333334</v>
      </c>
      <c r="E148" s="71" t="n">
        <v>0.9166666666666666</v>
      </c>
      <c r="F148" s="70" t="n">
        <v>30</v>
      </c>
      <c r="G148" s="72">
        <f>IF(OR($A148="",$B148=""),"",ROUND(MAX(0,MOD(I148-H148,1)*24-L148/60),2))</f>
        <v/>
      </c>
      <c r="H148">
        <f>IF($A148="","",IF($D148="",IFERROR(INDEX(Settings!$E$11:$E$18,MATCH($C148,Settings!$D$11:$D$18,0)),0),$D148))</f>
        <v/>
      </c>
      <c r="I148">
        <f>IF($A148="","",IF($E148="",IFERROR(INDEX(Settings!$F$11:$F$18,MATCH($C148,Settings!$D$11:$D$18,0)),0),$E148))</f>
        <v/>
      </c>
      <c r="J148">
        <f>IF($A148="",0,WEEKDAY($A148,2))</f>
        <v/>
      </c>
      <c r="K148">
        <f>IF(OR($A148="",$B148=""),"",$B148&amp;"|"&amp;$A148)</f>
        <v/>
      </c>
      <c r="L148">
        <f>IF($A148="",0,IF($F148="",IFERROR(N(INDEX(Settings!$G$11:$G$18,MATCH($C148,Settings!$D$11:$D$18,0))),0),N($F148)))</f>
        <v/>
      </c>
    </row>
    <row r="149">
      <c r="A149" s="69" t="n">
        <v>46294</v>
      </c>
      <c r="B149" s="70" t="inlineStr">
        <is>
          <t>Luca Moretti</t>
        </is>
      </c>
      <c r="C149" s="70" t="inlineStr">
        <is>
          <t>Early</t>
        </is>
      </c>
      <c r="D149" s="71" t="n">
        <v>0.2708333333333333</v>
      </c>
      <c r="E149" s="71" t="n">
        <v>0.6041666666666666</v>
      </c>
      <c r="F149" s="70" t="n">
        <v>30</v>
      </c>
      <c r="G149" s="72">
        <f>IF(OR($A149="",$B149=""),"",ROUND(MAX(0,MOD(I149-H149,1)*24-L149/60),2))</f>
        <v/>
      </c>
      <c r="H149">
        <f>IF($A149="","",IF($D149="",IFERROR(INDEX(Settings!$E$11:$E$18,MATCH($C149,Settings!$D$11:$D$18,0)),0),$D149))</f>
        <v/>
      </c>
      <c r="I149">
        <f>IF($A149="","",IF($E149="",IFERROR(INDEX(Settings!$F$11:$F$18,MATCH($C149,Settings!$D$11:$D$18,0)),0),$E149))</f>
        <v/>
      </c>
      <c r="J149">
        <f>IF($A149="",0,WEEKDAY($A149,2))</f>
        <v/>
      </c>
      <c r="K149">
        <f>IF(OR($A149="",$B149=""),"",$B149&amp;"|"&amp;$A149)</f>
        <v/>
      </c>
      <c r="L149">
        <f>IF($A149="",0,IF($F149="",IFERROR(N(INDEX(Settings!$G$11:$G$18,MATCH($C149,Settings!$D$11:$D$18,0))),0),N($F149)))</f>
        <v/>
      </c>
    </row>
    <row r="150">
      <c r="A150" s="69" t="n">
        <v>46294</v>
      </c>
      <c r="B150" s="70" t="inlineStr">
        <is>
          <t>Sofia Neumann</t>
        </is>
      </c>
      <c r="C150" s="70" t="inlineStr">
        <is>
          <t>Early</t>
        </is>
      </c>
      <c r="D150" s="71" t="n">
        <v>0.2708333333333333</v>
      </c>
      <c r="E150" s="71" t="n">
        <v>0.6041666666666666</v>
      </c>
      <c r="F150" s="70" t="n">
        <v>30</v>
      </c>
      <c r="G150" s="72">
        <f>IF(OR($A150="",$B150=""),"",ROUND(MAX(0,MOD(I150-H150,1)*24-L150/60),2))</f>
        <v/>
      </c>
      <c r="H150">
        <f>IF($A150="","",IF($D150="",IFERROR(INDEX(Settings!$E$11:$E$18,MATCH($C150,Settings!$D$11:$D$18,0)),0),$D150))</f>
        <v/>
      </c>
      <c r="I150">
        <f>IF($A150="","",IF($E150="",IFERROR(INDEX(Settings!$F$11:$F$18,MATCH($C150,Settings!$D$11:$D$18,0)),0),$E150))</f>
        <v/>
      </c>
      <c r="J150">
        <f>IF($A150="",0,WEEKDAY($A150,2))</f>
        <v/>
      </c>
      <c r="K150">
        <f>IF(OR($A150="",$B150=""),"",$B150&amp;"|"&amp;$A150)</f>
        <v/>
      </c>
      <c r="L150">
        <f>IF($A150="",0,IF($F150="",IFERROR(N(INDEX(Settings!$G$11:$G$18,MATCH($C150,Settings!$D$11:$D$18,0))),0),N($F150)))</f>
        <v/>
      </c>
    </row>
    <row r="151">
      <c r="A151" s="69" t="n">
        <v>46294</v>
      </c>
      <c r="B151" s="70" t="inlineStr">
        <is>
          <t>Jonas Weber</t>
        </is>
      </c>
      <c r="C151" s="70" t="inlineStr">
        <is>
          <t>Middle</t>
        </is>
      </c>
      <c r="D151" s="71" t="n">
        <v>0.4166666666666667</v>
      </c>
      <c r="E151" s="71" t="n">
        <v>0.75</v>
      </c>
      <c r="F151" s="70" t="n">
        <v>30</v>
      </c>
      <c r="G151" s="72">
        <f>IF(OR($A151="",$B151=""),"",ROUND(MAX(0,MOD(I151-H151,1)*24-L151/60),2))</f>
        <v/>
      </c>
      <c r="H151">
        <f>IF($A151="","",IF($D151="",IFERROR(INDEX(Settings!$E$11:$E$18,MATCH($C151,Settings!$D$11:$D$18,0)),0),$D151))</f>
        <v/>
      </c>
      <c r="I151">
        <f>IF($A151="","",IF($E151="",IFERROR(INDEX(Settings!$F$11:$F$18,MATCH($C151,Settings!$D$11:$D$18,0)),0),$E151))</f>
        <v/>
      </c>
      <c r="J151">
        <f>IF($A151="",0,WEEKDAY($A151,2))</f>
        <v/>
      </c>
      <c r="K151">
        <f>IF(OR($A151="",$B151=""),"",$B151&amp;"|"&amp;$A151)</f>
        <v/>
      </c>
      <c r="L151">
        <f>IF($A151="",0,IF($F151="",IFERROR(N(INDEX(Settings!$G$11:$G$18,MATCH($C151,Settings!$D$11:$D$18,0))),0),N($F151)))</f>
        <v/>
      </c>
    </row>
    <row r="152">
      <c r="A152" s="69" t="n">
        <v>46294</v>
      </c>
      <c r="B152" s="70" t="inlineStr">
        <is>
          <t>Mia Schulz</t>
        </is>
      </c>
      <c r="C152" s="70" t="inlineStr">
        <is>
          <t>Late</t>
        </is>
      </c>
      <c r="D152" s="71" t="n">
        <v>0.5833333333333334</v>
      </c>
      <c r="E152" s="71" t="n">
        <v>0.9166666666666666</v>
      </c>
      <c r="F152" s="70" t="n">
        <v>30</v>
      </c>
      <c r="G152" s="72">
        <f>IF(OR($A152="",$B152=""),"",ROUND(MAX(0,MOD(I152-H152,1)*24-L152/60),2))</f>
        <v/>
      </c>
      <c r="H152">
        <f>IF($A152="","",IF($D152="",IFERROR(INDEX(Settings!$E$11:$E$18,MATCH($C152,Settings!$D$11:$D$18,0)),0),$D152))</f>
        <v/>
      </c>
      <c r="I152">
        <f>IF($A152="","",IF($E152="",IFERROR(INDEX(Settings!$F$11:$F$18,MATCH($C152,Settings!$D$11:$D$18,0)),0),$E152))</f>
        <v/>
      </c>
      <c r="J152">
        <f>IF($A152="",0,WEEKDAY($A152,2))</f>
        <v/>
      </c>
      <c r="K152">
        <f>IF(OR($A152="",$B152=""),"",$B152&amp;"|"&amp;$A152)</f>
        <v/>
      </c>
      <c r="L152">
        <f>IF($A152="",0,IF($F152="",IFERROR(N(INDEX(Settings!$G$11:$G$18,MATCH($C152,Settings!$D$11:$D$18,0))),0),N($F152)))</f>
        <v/>
      </c>
    </row>
    <row r="153">
      <c r="A153" s="69" t="n">
        <v>46294</v>
      </c>
      <c r="B153" s="70" t="inlineStr">
        <is>
          <t>Emma Wolf</t>
        </is>
      </c>
      <c r="C153" s="70" t="inlineStr">
        <is>
          <t>Short</t>
        </is>
      </c>
      <c r="D153" s="71" t="n">
        <v>0.4583333333333333</v>
      </c>
      <c r="E153" s="71" t="n">
        <v>0.625</v>
      </c>
      <c r="F153" s="70" t="n">
        <v>0</v>
      </c>
      <c r="G153" s="72">
        <f>IF(OR($A153="",$B153=""),"",ROUND(MAX(0,MOD(I153-H153,1)*24-L153/60),2))</f>
        <v/>
      </c>
      <c r="H153">
        <f>IF($A153="","",IF($D153="",IFERROR(INDEX(Settings!$E$11:$E$18,MATCH($C153,Settings!$D$11:$D$18,0)),0),$D153))</f>
        <v/>
      </c>
      <c r="I153">
        <f>IF($A153="","",IF($E153="",IFERROR(INDEX(Settings!$F$11:$F$18,MATCH($C153,Settings!$D$11:$D$18,0)),0),$E153))</f>
        <v/>
      </c>
      <c r="J153">
        <f>IF($A153="",0,WEEKDAY($A153,2))</f>
        <v/>
      </c>
      <c r="K153">
        <f>IF(OR($A153="",$B153=""),"",$B153&amp;"|"&amp;$A153)</f>
        <v/>
      </c>
      <c r="L153">
        <f>IF($A153="",0,IF($F153="",IFERROR(N(INDEX(Settings!$G$11:$G$18,MATCH($C153,Settings!$D$11:$D$18,0))),0),N($F153)))</f>
        <v/>
      </c>
    </row>
    <row r="154">
      <c r="A154" s="69" t="n">
        <v>46295</v>
      </c>
      <c r="B154" s="70" t="inlineStr">
        <is>
          <t>Anna Berger</t>
        </is>
      </c>
      <c r="C154" s="70" t="inlineStr">
        <is>
          <t>Middle</t>
        </is>
      </c>
      <c r="D154" s="71" t="n">
        <v>0.4166666666666667</v>
      </c>
      <c r="E154" s="71" t="n">
        <v>0.75</v>
      </c>
      <c r="F154" s="70" t="n">
        <v>30</v>
      </c>
      <c r="G154" s="72">
        <f>IF(OR($A154="",$B154=""),"",ROUND(MAX(0,MOD(I154-H154,1)*24-L154/60),2))</f>
        <v/>
      </c>
      <c r="H154">
        <f>IF($A154="","",IF($D154="",IFERROR(INDEX(Settings!$E$11:$E$18,MATCH($C154,Settings!$D$11:$D$18,0)),0),$D154))</f>
        <v/>
      </c>
      <c r="I154">
        <f>IF($A154="","",IF($E154="",IFERROR(INDEX(Settings!$F$11:$F$18,MATCH($C154,Settings!$D$11:$D$18,0)),0),$E154))</f>
        <v/>
      </c>
      <c r="J154">
        <f>IF($A154="",0,WEEKDAY($A154,2))</f>
        <v/>
      </c>
      <c r="K154">
        <f>IF(OR($A154="",$B154=""),"",$B154&amp;"|"&amp;$A154)</f>
        <v/>
      </c>
      <c r="L154">
        <f>IF($A154="",0,IF($F154="",IFERROR(N(INDEX(Settings!$G$11:$G$18,MATCH($C154,Settings!$D$11:$D$18,0))),0),N($F154)))</f>
        <v/>
      </c>
    </row>
    <row r="155">
      <c r="A155" s="69" t="n">
        <v>46295</v>
      </c>
      <c r="B155" s="70" t="inlineStr">
        <is>
          <t>Luca Moretti</t>
        </is>
      </c>
      <c r="C155" s="70" t="inlineStr">
        <is>
          <t>Late</t>
        </is>
      </c>
      <c r="D155" s="71" t="n">
        <v>0.5833333333333334</v>
      </c>
      <c r="E155" s="71" t="n">
        <v>0.9375</v>
      </c>
      <c r="F155" s="70" t="n">
        <v>30</v>
      </c>
      <c r="G155" s="72">
        <f>IF(OR($A155="",$B155=""),"",ROUND(MAX(0,MOD(I155-H155,1)*24-L155/60),2))</f>
        <v/>
      </c>
      <c r="H155">
        <f>IF($A155="","",IF($D155="",IFERROR(INDEX(Settings!$E$11:$E$18,MATCH($C155,Settings!$D$11:$D$18,0)),0),$D155))</f>
        <v/>
      </c>
      <c r="I155">
        <f>IF($A155="","",IF($E155="",IFERROR(INDEX(Settings!$F$11:$F$18,MATCH($C155,Settings!$D$11:$D$18,0)),0),$E155))</f>
        <v/>
      </c>
      <c r="J155">
        <f>IF($A155="",0,WEEKDAY($A155,2))</f>
        <v/>
      </c>
      <c r="K155">
        <f>IF(OR($A155="",$B155=""),"",$B155&amp;"|"&amp;$A155)</f>
        <v/>
      </c>
      <c r="L155">
        <f>IF($A155="",0,IF($F155="",IFERROR(N(INDEX(Settings!$G$11:$G$18,MATCH($C155,Settings!$D$11:$D$18,0))),0),N($F155)))</f>
        <v/>
      </c>
    </row>
    <row r="156">
      <c r="A156" s="69" t="n">
        <v>46295</v>
      </c>
      <c r="B156" s="70" t="inlineStr">
        <is>
          <t>Sofia Neumann</t>
        </is>
      </c>
      <c r="C156" s="70" t="inlineStr">
        <is>
          <t>Late</t>
        </is>
      </c>
      <c r="D156" s="71" t="n">
        <v>0.5833333333333334</v>
      </c>
      <c r="E156" s="71" t="n">
        <v>0.9166666666666666</v>
      </c>
      <c r="F156" s="70" t="n">
        <v>30</v>
      </c>
      <c r="G156" s="72">
        <f>IF(OR($A156="",$B156=""),"",ROUND(MAX(0,MOD(I156-H156,1)*24-L156/60),2))</f>
        <v/>
      </c>
      <c r="H156">
        <f>IF($A156="","",IF($D156="",IFERROR(INDEX(Settings!$E$11:$E$18,MATCH($C156,Settings!$D$11:$D$18,0)),0),$D156))</f>
        <v/>
      </c>
      <c r="I156">
        <f>IF($A156="","",IF($E156="",IFERROR(INDEX(Settings!$F$11:$F$18,MATCH($C156,Settings!$D$11:$D$18,0)),0),$E156))</f>
        <v/>
      </c>
      <c r="J156">
        <f>IF($A156="",0,WEEKDAY($A156,2))</f>
        <v/>
      </c>
      <c r="K156">
        <f>IF(OR($A156="",$B156=""),"",$B156&amp;"|"&amp;$A156)</f>
        <v/>
      </c>
      <c r="L156">
        <f>IF($A156="",0,IF($F156="",IFERROR(N(INDEX(Settings!$G$11:$G$18,MATCH($C156,Settings!$D$11:$D$18,0))),0),N($F156)))</f>
        <v/>
      </c>
    </row>
    <row r="157">
      <c r="A157" s="69" t="n">
        <v>46295</v>
      </c>
      <c r="B157" s="70" t="inlineStr">
        <is>
          <t>Mia Schulz</t>
        </is>
      </c>
      <c r="C157" s="70" t="inlineStr">
        <is>
          <t>Late</t>
        </is>
      </c>
      <c r="D157" s="71" t="n">
        <v>0.5833333333333334</v>
      </c>
      <c r="E157" s="71" t="n">
        <v>0.9375</v>
      </c>
      <c r="F157" s="70" t="n">
        <v>30</v>
      </c>
      <c r="G157" s="72">
        <f>IF(OR($A157="",$B157=""),"",ROUND(MAX(0,MOD(I157-H157,1)*24-L157/60),2))</f>
        <v/>
      </c>
      <c r="H157">
        <f>IF($A157="","",IF($D157="",IFERROR(INDEX(Settings!$E$11:$E$18,MATCH($C157,Settings!$D$11:$D$18,0)),0),$D157))</f>
        <v/>
      </c>
      <c r="I157">
        <f>IF($A157="","",IF($E157="",IFERROR(INDEX(Settings!$F$11:$F$18,MATCH($C157,Settings!$D$11:$D$18,0)),0),$E157))</f>
        <v/>
      </c>
      <c r="J157">
        <f>IF($A157="",0,WEEKDAY($A157,2))</f>
        <v/>
      </c>
      <c r="K157">
        <f>IF(OR($A157="",$B157=""),"",$B157&amp;"|"&amp;$A157)</f>
        <v/>
      </c>
      <c r="L157">
        <f>IF($A157="",0,IF($F157="",IFERROR(N(INDEX(Settings!$G$11:$G$18,MATCH($C157,Settings!$D$11:$D$18,0))),0),N($F157)))</f>
        <v/>
      </c>
    </row>
    <row r="158">
      <c r="A158" s="69" t="n">
        <v>46295</v>
      </c>
      <c r="B158" s="70" t="inlineStr">
        <is>
          <t>Noah Fischer</t>
        </is>
      </c>
      <c r="C158" s="70" t="inlineStr">
        <is>
          <t>Short</t>
        </is>
      </c>
      <c r="D158" s="71" t="n">
        <v>0.4583333333333333</v>
      </c>
      <c r="E158" s="71" t="n">
        <v>0.625</v>
      </c>
      <c r="F158" s="70" t="n">
        <v>0</v>
      </c>
      <c r="G158" s="72">
        <f>IF(OR($A158="",$B158=""),"",ROUND(MAX(0,MOD(I158-H158,1)*24-L158/60),2))</f>
        <v/>
      </c>
      <c r="H158">
        <f>IF($A158="","",IF($D158="",IFERROR(INDEX(Settings!$E$11:$E$18,MATCH($C158,Settings!$D$11:$D$18,0)),0),$D158))</f>
        <v/>
      </c>
      <c r="I158">
        <f>IF($A158="","",IF($E158="",IFERROR(INDEX(Settings!$F$11:$F$18,MATCH($C158,Settings!$D$11:$D$18,0)),0),$E158))</f>
        <v/>
      </c>
      <c r="J158">
        <f>IF($A158="",0,WEEKDAY($A158,2))</f>
        <v/>
      </c>
      <c r="K158">
        <f>IF(OR($A158="",$B158=""),"",$B158&amp;"|"&amp;$A158)</f>
        <v/>
      </c>
      <c r="L158">
        <f>IF($A158="",0,IF($F158="",IFERROR(N(INDEX(Settings!$G$11:$G$18,MATCH($C158,Settings!$D$11:$D$18,0))),0),N($F158)))</f>
        <v/>
      </c>
    </row>
    <row r="159">
      <c r="A159" s="69" t="n">
        <v>46296</v>
      </c>
      <c r="B159" s="70" t="inlineStr">
        <is>
          <t>Luca Moretti</t>
        </is>
      </c>
      <c r="C159" s="70" t="inlineStr">
        <is>
          <t>Middle</t>
        </is>
      </c>
      <c r="D159" s="71" t="n">
        <v>0.4166666666666667</v>
      </c>
      <c r="E159" s="71" t="n">
        <v>0.75</v>
      </c>
      <c r="F159" s="70" t="n">
        <v>30</v>
      </c>
      <c r="G159" s="72">
        <f>IF(OR($A159="",$B159=""),"",ROUND(MAX(0,MOD(I159-H159,1)*24-L159/60),2))</f>
        <v/>
      </c>
      <c r="H159">
        <f>IF($A159="","",IF($D159="",IFERROR(INDEX(Settings!$E$11:$E$18,MATCH($C159,Settings!$D$11:$D$18,0)),0),$D159))</f>
        <v/>
      </c>
      <c r="I159">
        <f>IF($A159="","",IF($E159="",IFERROR(INDEX(Settings!$F$11:$F$18,MATCH($C159,Settings!$D$11:$D$18,0)),0),$E159))</f>
        <v/>
      </c>
      <c r="J159">
        <f>IF($A159="",0,WEEKDAY($A159,2))</f>
        <v/>
      </c>
      <c r="K159">
        <f>IF(OR($A159="",$B159=""),"",$B159&amp;"|"&amp;$A159)</f>
        <v/>
      </c>
      <c r="L159">
        <f>IF($A159="",0,IF($F159="",IFERROR(N(INDEX(Settings!$G$11:$G$18,MATCH($C159,Settings!$D$11:$D$18,0))),0),N($F159)))</f>
        <v/>
      </c>
    </row>
    <row r="160">
      <c r="A160" s="69" t="n">
        <v>46296</v>
      </c>
      <c r="B160" s="70" t="inlineStr">
        <is>
          <t>Jonas Weber</t>
        </is>
      </c>
      <c r="C160" s="70" t="inlineStr">
        <is>
          <t>Late</t>
        </is>
      </c>
      <c r="D160" s="71" t="n">
        <v>0.5833333333333334</v>
      </c>
      <c r="E160" s="71" t="n">
        <v>0.9375</v>
      </c>
      <c r="F160" s="70" t="n">
        <v>30</v>
      </c>
      <c r="G160" s="72">
        <f>IF(OR($A160="",$B160=""),"",ROUND(MAX(0,MOD(I160-H160,1)*24-L160/60),2))</f>
        <v/>
      </c>
      <c r="H160">
        <f>IF($A160="","",IF($D160="",IFERROR(INDEX(Settings!$E$11:$E$18,MATCH($C160,Settings!$D$11:$D$18,0)),0),$D160))</f>
        <v/>
      </c>
      <c r="I160">
        <f>IF($A160="","",IF($E160="",IFERROR(INDEX(Settings!$F$11:$F$18,MATCH($C160,Settings!$D$11:$D$18,0)),0),$E160))</f>
        <v/>
      </c>
      <c r="J160">
        <f>IF($A160="",0,WEEKDAY($A160,2))</f>
        <v/>
      </c>
      <c r="K160">
        <f>IF(OR($A160="",$B160=""),"",$B160&amp;"|"&amp;$A160)</f>
        <v/>
      </c>
      <c r="L160">
        <f>IF($A160="",0,IF($F160="",IFERROR(N(INDEX(Settings!$G$11:$G$18,MATCH($C160,Settings!$D$11:$D$18,0))),0),N($F160)))</f>
        <v/>
      </c>
    </row>
    <row r="161">
      <c r="A161" s="69" t="n">
        <v>46296</v>
      </c>
      <c r="B161" s="70" t="inlineStr">
        <is>
          <t>Elias Kaya</t>
        </is>
      </c>
      <c r="C161" s="70" t="inlineStr">
        <is>
          <t>Late</t>
        </is>
      </c>
      <c r="D161" s="71" t="n">
        <v>0.5833333333333334</v>
      </c>
      <c r="E161" s="71" t="n">
        <v>0.9375</v>
      </c>
      <c r="F161" s="70" t="n">
        <v>30</v>
      </c>
      <c r="G161" s="72">
        <f>IF(OR($A161="",$B161=""),"",ROUND(MAX(0,MOD(I161-H161,1)*24-L161/60),2))</f>
        <v/>
      </c>
      <c r="H161">
        <f>IF($A161="","",IF($D161="",IFERROR(INDEX(Settings!$E$11:$E$18,MATCH($C161,Settings!$D$11:$D$18,0)),0),$D161))</f>
        <v/>
      </c>
      <c r="I161">
        <f>IF($A161="","",IF($E161="",IFERROR(INDEX(Settings!$F$11:$F$18,MATCH($C161,Settings!$D$11:$D$18,0)),0),$E161))</f>
        <v/>
      </c>
      <c r="J161">
        <f>IF($A161="",0,WEEKDAY($A161,2))</f>
        <v/>
      </c>
      <c r="K161">
        <f>IF(OR($A161="",$B161=""),"",$B161&amp;"|"&amp;$A161)</f>
        <v/>
      </c>
      <c r="L161">
        <f>IF($A161="",0,IF($F161="",IFERROR(N(INDEX(Settings!$G$11:$G$18,MATCH($C161,Settings!$D$11:$D$18,0))),0),N($F161)))</f>
        <v/>
      </c>
    </row>
    <row r="162">
      <c r="A162" s="69" t="n">
        <v>46296</v>
      </c>
      <c r="B162" s="70" t="inlineStr">
        <is>
          <t>Lena Hoffmann</t>
        </is>
      </c>
      <c r="C162" s="70" t="inlineStr">
        <is>
          <t>Late</t>
        </is>
      </c>
      <c r="D162" s="71" t="n">
        <v>0.5833333333333334</v>
      </c>
      <c r="E162" s="71" t="n">
        <v>0.9166666666666666</v>
      </c>
      <c r="F162" s="70" t="n">
        <v>30</v>
      </c>
      <c r="G162" s="72">
        <f>IF(OR($A162="",$B162=""),"",ROUND(MAX(0,MOD(I162-H162,1)*24-L162/60),2))</f>
        <v/>
      </c>
      <c r="H162">
        <f>IF($A162="","",IF($D162="",IFERROR(INDEX(Settings!$E$11:$E$18,MATCH($C162,Settings!$D$11:$D$18,0)),0),$D162))</f>
        <v/>
      </c>
      <c r="I162">
        <f>IF($A162="","",IF($E162="",IFERROR(INDEX(Settings!$F$11:$F$18,MATCH($C162,Settings!$D$11:$D$18,0)),0),$E162))</f>
        <v/>
      </c>
      <c r="J162">
        <f>IF($A162="",0,WEEKDAY($A162,2))</f>
        <v/>
      </c>
      <c r="K162">
        <f>IF(OR($A162="",$B162=""),"",$B162&amp;"|"&amp;$A162)</f>
        <v/>
      </c>
      <c r="L162">
        <f>IF($A162="",0,IF($F162="",IFERROR(N(INDEX(Settings!$G$11:$G$18,MATCH($C162,Settings!$D$11:$D$18,0))),0),N($F162)))</f>
        <v/>
      </c>
    </row>
    <row r="163">
      <c r="A163" s="69" t="n">
        <v>46296</v>
      </c>
      <c r="B163" s="70" t="inlineStr">
        <is>
          <t>Emma Wolf</t>
        </is>
      </c>
      <c r="C163" s="70" t="inlineStr">
        <is>
          <t>Late</t>
        </is>
      </c>
      <c r="D163" s="71" t="n">
        <v>0.5833333333333334</v>
      </c>
      <c r="E163" s="71" t="n">
        <v>0.9166666666666666</v>
      </c>
      <c r="F163" s="70" t="n">
        <v>30</v>
      </c>
      <c r="G163" s="72">
        <f>IF(OR($A163="",$B163=""),"",ROUND(MAX(0,MOD(I163-H163,1)*24-L163/60),2))</f>
        <v/>
      </c>
      <c r="H163">
        <f>IF($A163="","",IF($D163="",IFERROR(INDEX(Settings!$E$11:$E$18,MATCH($C163,Settings!$D$11:$D$18,0)),0),$D163))</f>
        <v/>
      </c>
      <c r="I163">
        <f>IF($A163="","",IF($E163="",IFERROR(INDEX(Settings!$F$11:$F$18,MATCH($C163,Settings!$D$11:$D$18,0)),0),$E163))</f>
        <v/>
      </c>
      <c r="J163">
        <f>IF($A163="",0,WEEKDAY($A163,2))</f>
        <v/>
      </c>
      <c r="K163">
        <f>IF(OR($A163="",$B163=""),"",$B163&amp;"|"&amp;$A163)</f>
        <v/>
      </c>
      <c r="L163">
        <f>IF($A163="",0,IF($F163="",IFERROR(N(INDEX(Settings!$G$11:$G$18,MATCH($C163,Settings!$D$11:$D$18,0))),0),N($F163)))</f>
        <v/>
      </c>
    </row>
    <row r="164">
      <c r="A164" s="69" t="n">
        <v>46297</v>
      </c>
      <c r="B164" s="70" t="inlineStr">
        <is>
          <t>Anna Berger</t>
        </is>
      </c>
      <c r="C164" s="70" t="inlineStr">
        <is>
          <t>Late</t>
        </is>
      </c>
      <c r="D164" s="71" t="n">
        <v>0.5833333333333334</v>
      </c>
      <c r="E164" s="71" t="n">
        <v>0.9166666666666666</v>
      </c>
      <c r="F164" s="70" t="n">
        <v>30</v>
      </c>
      <c r="G164" s="72">
        <f>IF(OR($A164="",$B164=""),"",ROUND(MAX(0,MOD(I164-H164,1)*24-L164/60),2))</f>
        <v/>
      </c>
      <c r="H164">
        <f>IF($A164="","",IF($D164="",IFERROR(INDEX(Settings!$E$11:$E$18,MATCH($C164,Settings!$D$11:$D$18,0)),0),$D164))</f>
        <v/>
      </c>
      <c r="I164">
        <f>IF($A164="","",IF($E164="",IFERROR(INDEX(Settings!$F$11:$F$18,MATCH($C164,Settings!$D$11:$D$18,0)),0),$E164))</f>
        <v/>
      </c>
      <c r="J164">
        <f>IF($A164="",0,WEEKDAY($A164,2))</f>
        <v/>
      </c>
      <c r="K164">
        <f>IF(OR($A164="",$B164=""),"",$B164&amp;"|"&amp;$A164)</f>
        <v/>
      </c>
      <c r="L164">
        <f>IF($A164="",0,IF($F164="",IFERROR(N(INDEX(Settings!$G$11:$G$18,MATCH($C164,Settings!$D$11:$D$18,0))),0),N($F164)))</f>
        <v/>
      </c>
    </row>
    <row r="165">
      <c r="A165" s="69" t="n">
        <v>46297</v>
      </c>
      <c r="B165" s="70" t="inlineStr">
        <is>
          <t>Luca Moretti</t>
        </is>
      </c>
      <c r="C165" s="70" t="inlineStr">
        <is>
          <t>Late</t>
        </is>
      </c>
      <c r="D165" s="71" t="n">
        <v>0.5833333333333334</v>
      </c>
      <c r="E165" s="71" t="n">
        <v>0.9166666666666666</v>
      </c>
      <c r="F165" s="70" t="n">
        <v>30</v>
      </c>
      <c r="G165" s="72">
        <f>IF(OR($A165="",$B165=""),"",ROUND(MAX(0,MOD(I165-H165,1)*24-L165/60),2))</f>
        <v/>
      </c>
      <c r="H165">
        <f>IF($A165="","",IF($D165="",IFERROR(INDEX(Settings!$E$11:$E$18,MATCH($C165,Settings!$D$11:$D$18,0)),0),$D165))</f>
        <v/>
      </c>
      <c r="I165">
        <f>IF($A165="","",IF($E165="",IFERROR(INDEX(Settings!$F$11:$F$18,MATCH($C165,Settings!$D$11:$D$18,0)),0),$E165))</f>
        <v/>
      </c>
      <c r="J165">
        <f>IF($A165="",0,WEEKDAY($A165,2))</f>
        <v/>
      </c>
      <c r="K165">
        <f>IF(OR($A165="",$B165=""),"",$B165&amp;"|"&amp;$A165)</f>
        <v/>
      </c>
      <c r="L165">
        <f>IF($A165="",0,IF($F165="",IFERROR(N(INDEX(Settings!$G$11:$G$18,MATCH($C165,Settings!$D$11:$D$18,0))),0),N($F165)))</f>
        <v/>
      </c>
    </row>
    <row r="166">
      <c r="A166" s="69" t="n">
        <v>46297</v>
      </c>
      <c r="B166" s="70" t="inlineStr">
        <is>
          <t>Jonas Weber</t>
        </is>
      </c>
      <c r="C166" s="70" t="inlineStr">
        <is>
          <t>Early</t>
        </is>
      </c>
      <c r="D166" s="71" t="n">
        <v>0.2708333333333333</v>
      </c>
      <c r="E166" s="71" t="n">
        <v>0.6041666666666666</v>
      </c>
      <c r="F166" s="70" t="n">
        <v>30</v>
      </c>
      <c r="G166" s="72">
        <f>IF(OR($A166="",$B166=""),"",ROUND(MAX(0,MOD(I166-H166,1)*24-L166/60),2))</f>
        <v/>
      </c>
      <c r="H166">
        <f>IF($A166="","",IF($D166="",IFERROR(INDEX(Settings!$E$11:$E$18,MATCH($C166,Settings!$D$11:$D$18,0)),0),$D166))</f>
        <v/>
      </c>
      <c r="I166">
        <f>IF($A166="","",IF($E166="",IFERROR(INDEX(Settings!$F$11:$F$18,MATCH($C166,Settings!$D$11:$D$18,0)),0),$E166))</f>
        <v/>
      </c>
      <c r="J166">
        <f>IF($A166="",0,WEEKDAY($A166,2))</f>
        <v/>
      </c>
      <c r="K166">
        <f>IF(OR($A166="",$B166=""),"",$B166&amp;"|"&amp;$A166)</f>
        <v/>
      </c>
      <c r="L166">
        <f>IF($A166="",0,IF($F166="",IFERROR(N(INDEX(Settings!$G$11:$G$18,MATCH($C166,Settings!$D$11:$D$18,0))),0),N($F166)))</f>
        <v/>
      </c>
    </row>
    <row r="167">
      <c r="A167" s="69" t="n">
        <v>46297</v>
      </c>
      <c r="B167" s="70" t="inlineStr">
        <is>
          <t>Mia Schulz</t>
        </is>
      </c>
      <c r="C167" s="70" t="inlineStr">
        <is>
          <t>Late</t>
        </is>
      </c>
      <c r="D167" s="71" t="n">
        <v>0.5833333333333334</v>
      </c>
      <c r="E167" s="71" t="n">
        <v>0.9166666666666666</v>
      </c>
      <c r="F167" s="70" t="n">
        <v>30</v>
      </c>
      <c r="G167" s="72">
        <f>IF(OR($A167="",$B167=""),"",ROUND(MAX(0,MOD(I167-H167,1)*24-L167/60),2))</f>
        <v/>
      </c>
      <c r="H167">
        <f>IF($A167="","",IF($D167="",IFERROR(INDEX(Settings!$E$11:$E$18,MATCH($C167,Settings!$D$11:$D$18,0)),0),$D167))</f>
        <v/>
      </c>
      <c r="I167">
        <f>IF($A167="","",IF($E167="",IFERROR(INDEX(Settings!$F$11:$F$18,MATCH($C167,Settings!$D$11:$D$18,0)),0),$E167))</f>
        <v/>
      </c>
      <c r="J167">
        <f>IF($A167="",0,WEEKDAY($A167,2))</f>
        <v/>
      </c>
      <c r="K167">
        <f>IF(OR($A167="",$B167=""),"",$B167&amp;"|"&amp;$A167)</f>
        <v/>
      </c>
      <c r="L167">
        <f>IF($A167="",0,IF($F167="",IFERROR(N(INDEX(Settings!$G$11:$G$18,MATCH($C167,Settings!$D$11:$D$18,0))),0),N($F167)))</f>
        <v/>
      </c>
    </row>
    <row r="168">
      <c r="A168" s="69" t="n">
        <v>46297</v>
      </c>
      <c r="B168" s="70" t="inlineStr">
        <is>
          <t>Lena Hoffmann</t>
        </is>
      </c>
      <c r="C168" s="70" t="inlineStr">
        <is>
          <t>Middle</t>
        </is>
      </c>
      <c r="D168" s="71" t="n">
        <v>0.4166666666666667</v>
      </c>
      <c r="E168" s="71" t="n">
        <v>0.75</v>
      </c>
      <c r="F168" s="70" t="n">
        <v>30</v>
      </c>
      <c r="G168" s="72">
        <f>IF(OR($A168="",$B168=""),"",ROUND(MAX(0,MOD(I168-H168,1)*24-L168/60),2))</f>
        <v/>
      </c>
      <c r="H168">
        <f>IF($A168="","",IF($D168="",IFERROR(INDEX(Settings!$E$11:$E$18,MATCH($C168,Settings!$D$11:$D$18,0)),0),$D168))</f>
        <v/>
      </c>
      <c r="I168">
        <f>IF($A168="","",IF($E168="",IFERROR(INDEX(Settings!$F$11:$F$18,MATCH($C168,Settings!$D$11:$D$18,0)),0),$E168))</f>
        <v/>
      </c>
      <c r="J168">
        <f>IF($A168="",0,WEEKDAY($A168,2))</f>
        <v/>
      </c>
      <c r="K168">
        <f>IF(OR($A168="",$B168=""),"",$B168&amp;"|"&amp;$A168)</f>
        <v/>
      </c>
      <c r="L168">
        <f>IF($A168="",0,IF($F168="",IFERROR(N(INDEX(Settings!$G$11:$G$18,MATCH($C168,Settings!$D$11:$D$18,0))),0),N($F168)))</f>
        <v/>
      </c>
    </row>
    <row r="169">
      <c r="A169" s="69" t="n">
        <v>46297</v>
      </c>
      <c r="B169" s="70" t="inlineStr">
        <is>
          <t>Ben Krüger</t>
        </is>
      </c>
      <c r="C169" s="70" t="inlineStr">
        <is>
          <t>Short</t>
        </is>
      </c>
      <c r="D169" s="71" t="n">
        <v>0.4583333333333333</v>
      </c>
      <c r="E169" s="71" t="n">
        <v>0.625</v>
      </c>
      <c r="F169" s="70" t="n">
        <v>0</v>
      </c>
      <c r="G169" s="72">
        <f>IF(OR($A169="",$B169=""),"",ROUND(MAX(0,MOD(I169-H169,1)*24-L169/60),2))</f>
        <v/>
      </c>
      <c r="H169">
        <f>IF($A169="","",IF($D169="",IFERROR(INDEX(Settings!$E$11:$E$18,MATCH($C169,Settings!$D$11:$D$18,0)),0),$D169))</f>
        <v/>
      </c>
      <c r="I169">
        <f>IF($A169="","",IF($E169="",IFERROR(INDEX(Settings!$F$11:$F$18,MATCH($C169,Settings!$D$11:$D$18,0)),0),$E169))</f>
        <v/>
      </c>
      <c r="J169">
        <f>IF($A169="",0,WEEKDAY($A169,2))</f>
        <v/>
      </c>
      <c r="K169">
        <f>IF(OR($A169="",$B169=""),"",$B169&amp;"|"&amp;$A169)</f>
        <v/>
      </c>
      <c r="L169">
        <f>IF($A169="",0,IF($F169="",IFERROR(N(INDEX(Settings!$G$11:$G$18,MATCH($C169,Settings!$D$11:$D$18,0))),0),N($F169)))</f>
        <v/>
      </c>
    </row>
    <row r="170">
      <c r="A170" s="69" t="n">
        <v>46298</v>
      </c>
      <c r="B170" s="70" t="inlineStr">
        <is>
          <t>Anna Berger</t>
        </is>
      </c>
      <c r="C170" s="70" t="inlineStr">
        <is>
          <t>Weekend</t>
        </is>
      </c>
      <c r="D170" s="71" t="n">
        <v>0.3333333333333333</v>
      </c>
      <c r="E170" s="71" t="n">
        <v>0.6666666666666666</v>
      </c>
      <c r="F170" s="70" t="n">
        <v>30</v>
      </c>
      <c r="G170" s="72">
        <f>IF(OR($A170="",$B170=""),"",ROUND(MAX(0,MOD(I170-H170,1)*24-L170/60),2))</f>
        <v/>
      </c>
      <c r="H170">
        <f>IF($A170="","",IF($D170="",IFERROR(INDEX(Settings!$E$11:$E$18,MATCH($C170,Settings!$D$11:$D$18,0)),0),$D170))</f>
        <v/>
      </c>
      <c r="I170">
        <f>IF($A170="","",IF($E170="",IFERROR(INDEX(Settings!$F$11:$F$18,MATCH($C170,Settings!$D$11:$D$18,0)),0),$E170))</f>
        <v/>
      </c>
      <c r="J170">
        <f>IF($A170="",0,WEEKDAY($A170,2))</f>
        <v/>
      </c>
      <c r="K170">
        <f>IF(OR($A170="",$B170=""),"",$B170&amp;"|"&amp;$A170)</f>
        <v/>
      </c>
      <c r="L170">
        <f>IF($A170="",0,IF($F170="",IFERROR(N(INDEX(Settings!$G$11:$G$18,MATCH($C170,Settings!$D$11:$D$18,0))),0),N($F170)))</f>
        <v/>
      </c>
    </row>
    <row r="171">
      <c r="A171" s="69" t="n">
        <v>46298</v>
      </c>
      <c r="B171" s="70" t="inlineStr">
        <is>
          <t>Luca Moretti</t>
        </is>
      </c>
      <c r="C171" s="70" t="inlineStr">
        <is>
          <t>Weekend</t>
        </is>
      </c>
      <c r="D171" s="71" t="n">
        <v>0.3333333333333333</v>
      </c>
      <c r="E171" s="71" t="n">
        <v>0.6666666666666666</v>
      </c>
      <c r="F171" s="70" t="n">
        <v>30</v>
      </c>
      <c r="G171" s="72">
        <f>IF(OR($A171="",$B171=""),"",ROUND(MAX(0,MOD(I171-H171,1)*24-L171/60),2))</f>
        <v/>
      </c>
      <c r="H171">
        <f>IF($A171="","",IF($D171="",IFERROR(INDEX(Settings!$E$11:$E$18,MATCH($C171,Settings!$D$11:$D$18,0)),0),$D171))</f>
        <v/>
      </c>
      <c r="I171">
        <f>IF($A171="","",IF($E171="",IFERROR(INDEX(Settings!$F$11:$F$18,MATCH($C171,Settings!$D$11:$D$18,0)),0),$E171))</f>
        <v/>
      </c>
      <c r="J171">
        <f>IF($A171="",0,WEEKDAY($A171,2))</f>
        <v/>
      </c>
      <c r="K171">
        <f>IF(OR($A171="",$B171=""),"",$B171&amp;"|"&amp;$A171)</f>
        <v/>
      </c>
      <c r="L171">
        <f>IF($A171="",0,IF($F171="",IFERROR(N(INDEX(Settings!$G$11:$G$18,MATCH($C171,Settings!$D$11:$D$18,0))),0),N($F171)))</f>
        <v/>
      </c>
    </row>
    <row r="172">
      <c r="A172" s="69" t="n">
        <v>46298</v>
      </c>
      <c r="B172" s="70" t="inlineStr">
        <is>
          <t>Jonas Weber</t>
        </is>
      </c>
      <c r="C172" s="70" t="inlineStr">
        <is>
          <t>Weekend</t>
        </is>
      </c>
      <c r="D172" s="71" t="n">
        <v>0.3333333333333333</v>
      </c>
      <c r="E172" s="71" t="n">
        <v>0.6666666666666666</v>
      </c>
      <c r="F172" s="70" t="n">
        <v>30</v>
      </c>
      <c r="G172" s="72">
        <f>IF(OR($A172="",$B172=""),"",ROUND(MAX(0,MOD(I172-H172,1)*24-L172/60),2))</f>
        <v/>
      </c>
      <c r="H172">
        <f>IF($A172="","",IF($D172="",IFERROR(INDEX(Settings!$E$11:$E$18,MATCH($C172,Settings!$D$11:$D$18,0)),0),$D172))</f>
        <v/>
      </c>
      <c r="I172">
        <f>IF($A172="","",IF($E172="",IFERROR(INDEX(Settings!$F$11:$F$18,MATCH($C172,Settings!$D$11:$D$18,0)),0),$E172))</f>
        <v/>
      </c>
      <c r="J172">
        <f>IF($A172="",0,WEEKDAY($A172,2))</f>
        <v/>
      </c>
      <c r="K172">
        <f>IF(OR($A172="",$B172=""),"",$B172&amp;"|"&amp;$A172)</f>
        <v/>
      </c>
      <c r="L172">
        <f>IF($A172="",0,IF($F172="",IFERROR(N(INDEX(Settings!$G$11:$G$18,MATCH($C172,Settings!$D$11:$D$18,0))),0),N($F172)))</f>
        <v/>
      </c>
    </row>
    <row r="173">
      <c r="A173" s="69" t="n">
        <v>46298</v>
      </c>
      <c r="B173" s="70" t="inlineStr">
        <is>
          <t>Elias Kaya</t>
        </is>
      </c>
      <c r="C173" s="70" t="inlineStr">
        <is>
          <t>Late</t>
        </is>
      </c>
      <c r="D173" s="71" t="n">
        <v>0.5833333333333334</v>
      </c>
      <c r="E173" s="71" t="n">
        <v>0.9375</v>
      </c>
      <c r="F173" s="70" t="n">
        <v>30</v>
      </c>
      <c r="G173" s="72">
        <f>IF(OR($A173="",$B173=""),"",ROUND(MAX(0,MOD(I173-H173,1)*24-L173/60),2))</f>
        <v/>
      </c>
      <c r="H173">
        <f>IF($A173="","",IF($D173="",IFERROR(INDEX(Settings!$E$11:$E$18,MATCH($C173,Settings!$D$11:$D$18,0)),0),$D173))</f>
        <v/>
      </c>
      <c r="I173">
        <f>IF($A173="","",IF($E173="",IFERROR(INDEX(Settings!$F$11:$F$18,MATCH($C173,Settings!$D$11:$D$18,0)),0),$E173))</f>
        <v/>
      </c>
      <c r="J173">
        <f>IF($A173="",0,WEEKDAY($A173,2))</f>
        <v/>
      </c>
      <c r="K173">
        <f>IF(OR($A173="",$B173=""),"",$B173&amp;"|"&amp;$A173)</f>
        <v/>
      </c>
      <c r="L173">
        <f>IF($A173="",0,IF($F173="",IFERROR(N(INDEX(Settings!$G$11:$G$18,MATCH($C173,Settings!$D$11:$D$18,0))),0),N($F173)))</f>
        <v/>
      </c>
    </row>
    <row r="174">
      <c r="A174" s="69" t="n">
        <v>46298</v>
      </c>
      <c r="B174" s="70" t="inlineStr">
        <is>
          <t>Lena Hoffmann</t>
        </is>
      </c>
      <c r="C174" s="70" t="inlineStr">
        <is>
          <t>Weekend</t>
        </is>
      </c>
      <c r="D174" s="71" t="n">
        <v>0.3333333333333333</v>
      </c>
      <c r="E174" s="71" t="n">
        <v>0.6666666666666666</v>
      </c>
      <c r="F174" s="70" t="n">
        <v>30</v>
      </c>
      <c r="G174" s="72">
        <f>IF(OR($A174="",$B174=""),"",ROUND(MAX(0,MOD(I174-H174,1)*24-L174/60),2))</f>
        <v/>
      </c>
      <c r="H174">
        <f>IF($A174="","",IF($D174="",IFERROR(INDEX(Settings!$E$11:$E$18,MATCH($C174,Settings!$D$11:$D$18,0)),0),$D174))</f>
        <v/>
      </c>
      <c r="I174">
        <f>IF($A174="","",IF($E174="",IFERROR(INDEX(Settings!$F$11:$F$18,MATCH($C174,Settings!$D$11:$D$18,0)),0),$E174))</f>
        <v/>
      </c>
      <c r="J174">
        <f>IF($A174="",0,WEEKDAY($A174,2))</f>
        <v/>
      </c>
      <c r="K174">
        <f>IF(OR($A174="",$B174=""),"",$B174&amp;"|"&amp;$A174)</f>
        <v/>
      </c>
      <c r="L174">
        <f>IF($A174="",0,IF($F174="",IFERROR(N(INDEX(Settings!$G$11:$G$18,MATCH($C174,Settings!$D$11:$D$18,0))),0),N($F174)))</f>
        <v/>
      </c>
    </row>
    <row r="175">
      <c r="A175" s="69" t="n">
        <v>46298</v>
      </c>
      <c r="B175" s="70" t="inlineStr">
        <is>
          <t>Noah Fischer</t>
        </is>
      </c>
      <c r="C175" s="70" t="inlineStr">
        <is>
          <t>Short</t>
        </is>
      </c>
      <c r="D175" s="71" t="n">
        <v>0.4583333333333333</v>
      </c>
      <c r="E175" s="71" t="n">
        <v>0.625</v>
      </c>
      <c r="F175" s="70" t="n">
        <v>0</v>
      </c>
      <c r="G175" s="72">
        <f>IF(OR($A175="",$B175=""),"",ROUND(MAX(0,MOD(I175-H175,1)*24-L175/60),2))</f>
        <v/>
      </c>
      <c r="H175">
        <f>IF($A175="","",IF($D175="",IFERROR(INDEX(Settings!$E$11:$E$18,MATCH($C175,Settings!$D$11:$D$18,0)),0),$D175))</f>
        <v/>
      </c>
      <c r="I175">
        <f>IF($A175="","",IF($E175="",IFERROR(INDEX(Settings!$F$11:$F$18,MATCH($C175,Settings!$D$11:$D$18,0)),0),$E175))</f>
        <v/>
      </c>
      <c r="J175">
        <f>IF($A175="",0,WEEKDAY($A175,2))</f>
        <v/>
      </c>
      <c r="K175">
        <f>IF(OR($A175="",$B175=""),"",$B175&amp;"|"&amp;$A175)</f>
        <v/>
      </c>
      <c r="L175">
        <f>IF($A175="",0,IF($F175="",IFERROR(N(INDEX(Settings!$G$11:$G$18,MATCH($C175,Settings!$D$11:$D$18,0))),0),N($F175)))</f>
        <v/>
      </c>
    </row>
    <row r="176">
      <c r="A176" s="69" t="n">
        <v>46299</v>
      </c>
      <c r="B176" s="70" t="inlineStr">
        <is>
          <t>Anna Berger</t>
        </is>
      </c>
      <c r="C176" s="70" t="inlineStr">
        <is>
          <t>Weekend</t>
        </is>
      </c>
      <c r="D176" s="71" t="n">
        <v>0.3333333333333333</v>
      </c>
      <c r="E176" s="71" t="n">
        <v>0.6666666666666666</v>
      </c>
      <c r="F176" s="70" t="n">
        <v>30</v>
      </c>
      <c r="G176" s="72">
        <f>IF(OR($A176="",$B176=""),"",ROUND(MAX(0,MOD(I176-H176,1)*24-L176/60),2))</f>
        <v/>
      </c>
      <c r="H176">
        <f>IF($A176="","",IF($D176="",IFERROR(INDEX(Settings!$E$11:$E$18,MATCH($C176,Settings!$D$11:$D$18,0)),0),$D176))</f>
        <v/>
      </c>
      <c r="I176">
        <f>IF($A176="","",IF($E176="",IFERROR(INDEX(Settings!$F$11:$F$18,MATCH($C176,Settings!$D$11:$D$18,0)),0),$E176))</f>
        <v/>
      </c>
      <c r="J176">
        <f>IF($A176="",0,WEEKDAY($A176,2))</f>
        <v/>
      </c>
      <c r="K176">
        <f>IF(OR($A176="",$B176=""),"",$B176&amp;"|"&amp;$A176)</f>
        <v/>
      </c>
      <c r="L176">
        <f>IF($A176="",0,IF($F176="",IFERROR(N(INDEX(Settings!$G$11:$G$18,MATCH($C176,Settings!$D$11:$D$18,0))),0),N($F176)))</f>
        <v/>
      </c>
    </row>
    <row r="177">
      <c r="A177" s="69" t="n">
        <v>46299</v>
      </c>
      <c r="B177" s="70" t="inlineStr">
        <is>
          <t>Sofia Neumann</t>
        </is>
      </c>
      <c r="C177" s="70" t="inlineStr">
        <is>
          <t>Weekend</t>
        </is>
      </c>
      <c r="D177" s="71" t="n">
        <v>0.3333333333333333</v>
      </c>
      <c r="E177" s="71" t="n">
        <v>0.6666666666666666</v>
      </c>
      <c r="F177" s="70" t="n">
        <v>30</v>
      </c>
      <c r="G177" s="72">
        <f>IF(OR($A177="",$B177=""),"",ROUND(MAX(0,MOD(I177-H177,1)*24-L177/60),2))</f>
        <v/>
      </c>
      <c r="H177">
        <f>IF($A177="","",IF($D177="",IFERROR(INDEX(Settings!$E$11:$E$18,MATCH($C177,Settings!$D$11:$D$18,0)),0),$D177))</f>
        <v/>
      </c>
      <c r="I177">
        <f>IF($A177="","",IF($E177="",IFERROR(INDEX(Settings!$F$11:$F$18,MATCH($C177,Settings!$D$11:$D$18,0)),0),$E177))</f>
        <v/>
      </c>
      <c r="J177">
        <f>IF($A177="",0,WEEKDAY($A177,2))</f>
        <v/>
      </c>
      <c r="K177">
        <f>IF(OR($A177="",$B177=""),"",$B177&amp;"|"&amp;$A177)</f>
        <v/>
      </c>
      <c r="L177">
        <f>IF($A177="",0,IF($F177="",IFERROR(N(INDEX(Settings!$G$11:$G$18,MATCH($C177,Settings!$D$11:$D$18,0))),0),N($F177)))</f>
        <v/>
      </c>
    </row>
    <row r="178">
      <c r="A178" s="69" t="n">
        <v>46299</v>
      </c>
      <c r="B178" s="70" t="inlineStr">
        <is>
          <t>Jonas Weber</t>
        </is>
      </c>
      <c r="C178" s="70" t="inlineStr">
        <is>
          <t>Weekend</t>
        </is>
      </c>
      <c r="D178" s="71" t="n">
        <v>0.3333333333333333</v>
      </c>
      <c r="E178" s="71" t="n">
        <v>0.6666666666666666</v>
      </c>
      <c r="F178" s="70" t="n">
        <v>30</v>
      </c>
      <c r="G178" s="72">
        <f>IF(OR($A178="",$B178=""),"",ROUND(MAX(0,MOD(I178-H178,1)*24-L178/60),2))</f>
        <v/>
      </c>
      <c r="H178">
        <f>IF($A178="","",IF($D178="",IFERROR(INDEX(Settings!$E$11:$E$18,MATCH($C178,Settings!$D$11:$D$18,0)),0),$D178))</f>
        <v/>
      </c>
      <c r="I178">
        <f>IF($A178="","",IF($E178="",IFERROR(INDEX(Settings!$F$11:$F$18,MATCH($C178,Settings!$D$11:$D$18,0)),0),$E178))</f>
        <v/>
      </c>
      <c r="J178">
        <f>IF($A178="",0,WEEKDAY($A178,2))</f>
        <v/>
      </c>
      <c r="K178">
        <f>IF(OR($A178="",$B178=""),"",$B178&amp;"|"&amp;$A178)</f>
        <v/>
      </c>
      <c r="L178">
        <f>IF($A178="",0,IF($F178="",IFERROR(N(INDEX(Settings!$G$11:$G$18,MATCH($C178,Settings!$D$11:$D$18,0))),0),N($F178)))</f>
        <v/>
      </c>
    </row>
    <row r="179">
      <c r="A179" s="69" t="n">
        <v>46299</v>
      </c>
      <c r="B179" s="70" t="inlineStr">
        <is>
          <t>Lena Hoffmann</t>
        </is>
      </c>
      <c r="C179" s="70" t="inlineStr">
        <is>
          <t>Weekend</t>
        </is>
      </c>
      <c r="D179" s="71" t="n">
        <v>0.3333333333333333</v>
      </c>
      <c r="E179" s="71" t="n">
        <v>0.6666666666666666</v>
      </c>
      <c r="F179" s="70" t="n">
        <v>30</v>
      </c>
      <c r="G179" s="72">
        <f>IF(OR($A179="",$B179=""),"",ROUND(MAX(0,MOD(I179-H179,1)*24-L179/60),2))</f>
        <v/>
      </c>
      <c r="H179">
        <f>IF($A179="","",IF($D179="",IFERROR(INDEX(Settings!$E$11:$E$18,MATCH($C179,Settings!$D$11:$D$18,0)),0),$D179))</f>
        <v/>
      </c>
      <c r="I179">
        <f>IF($A179="","",IF($E179="",IFERROR(INDEX(Settings!$F$11:$F$18,MATCH($C179,Settings!$D$11:$D$18,0)),0),$E179))</f>
        <v/>
      </c>
      <c r="J179">
        <f>IF($A179="",0,WEEKDAY($A179,2))</f>
        <v/>
      </c>
      <c r="K179">
        <f>IF(OR($A179="",$B179=""),"",$B179&amp;"|"&amp;$A179)</f>
        <v/>
      </c>
      <c r="L179">
        <f>IF($A179="",0,IF($F179="",IFERROR(N(INDEX(Settings!$G$11:$G$18,MATCH($C179,Settings!$D$11:$D$18,0))),0),N($F179)))</f>
        <v/>
      </c>
    </row>
    <row r="180">
      <c r="A180" s="69" t="n">
        <v>46299</v>
      </c>
      <c r="B180" s="70" t="inlineStr">
        <is>
          <t>Ben Krüger</t>
        </is>
      </c>
      <c r="C180" s="70" t="inlineStr">
        <is>
          <t>Short</t>
        </is>
      </c>
      <c r="D180" s="71" t="n">
        <v>0.4583333333333333</v>
      </c>
      <c r="E180" s="71" t="n">
        <v>0.625</v>
      </c>
      <c r="F180" s="70" t="n">
        <v>0</v>
      </c>
      <c r="G180" s="72">
        <f>IF(OR($A180="",$B180=""),"",ROUND(MAX(0,MOD(I180-H180,1)*24-L180/60),2))</f>
        <v/>
      </c>
      <c r="H180">
        <f>IF($A180="","",IF($D180="",IFERROR(INDEX(Settings!$E$11:$E$18,MATCH($C180,Settings!$D$11:$D$18,0)),0),$D180))</f>
        <v/>
      </c>
      <c r="I180">
        <f>IF($A180="","",IF($E180="",IFERROR(INDEX(Settings!$F$11:$F$18,MATCH($C180,Settings!$D$11:$D$18,0)),0),$E180))</f>
        <v/>
      </c>
      <c r="J180">
        <f>IF($A180="",0,WEEKDAY($A180,2))</f>
        <v/>
      </c>
      <c r="K180">
        <f>IF(OR($A180="",$B180=""),"",$B180&amp;"|"&amp;$A180)</f>
        <v/>
      </c>
      <c r="L180">
        <f>IF($A180="",0,IF($F180="",IFERROR(N(INDEX(Settings!$G$11:$G$18,MATCH($C180,Settings!$D$11:$D$18,0))),0),N($F180)))</f>
        <v/>
      </c>
    </row>
    <row r="181">
      <c r="A181" s="69" t="n">
        <v>46300</v>
      </c>
      <c r="B181" s="70" t="inlineStr">
        <is>
          <t>Anna Berger</t>
        </is>
      </c>
      <c r="C181" s="70" t="inlineStr">
        <is>
          <t>Late</t>
        </is>
      </c>
      <c r="D181" s="71" t="n">
        <v>0.5833333333333334</v>
      </c>
      <c r="E181" s="71" t="n">
        <v>0.9166666666666666</v>
      </c>
      <c r="F181" s="70" t="n">
        <v>30</v>
      </c>
      <c r="G181" s="72">
        <f>IF(OR($A181="",$B181=""),"",ROUND(MAX(0,MOD(I181-H181,1)*24-L181/60),2))</f>
        <v/>
      </c>
      <c r="H181">
        <f>IF($A181="","",IF($D181="",IFERROR(INDEX(Settings!$E$11:$E$18,MATCH($C181,Settings!$D$11:$D$18,0)),0),$D181))</f>
        <v/>
      </c>
      <c r="I181">
        <f>IF($A181="","",IF($E181="",IFERROR(INDEX(Settings!$F$11:$F$18,MATCH($C181,Settings!$D$11:$D$18,0)),0),$E181))</f>
        <v/>
      </c>
      <c r="J181">
        <f>IF($A181="",0,WEEKDAY($A181,2))</f>
        <v/>
      </c>
      <c r="K181">
        <f>IF(OR($A181="",$B181=""),"",$B181&amp;"|"&amp;$A181)</f>
        <v/>
      </c>
      <c r="L181">
        <f>IF($A181="",0,IF($F181="",IFERROR(N(INDEX(Settings!$G$11:$G$18,MATCH($C181,Settings!$D$11:$D$18,0))),0),N($F181)))</f>
        <v/>
      </c>
    </row>
    <row r="182">
      <c r="A182" s="69" t="n">
        <v>46300</v>
      </c>
      <c r="B182" s="70" t="inlineStr">
        <is>
          <t>Jonas Weber</t>
        </is>
      </c>
      <c r="C182" s="70" t="inlineStr">
        <is>
          <t>Early</t>
        </is>
      </c>
      <c r="D182" s="71" t="n">
        <v>0.2708333333333333</v>
      </c>
      <c r="E182" s="71" t="n">
        <v>0.6041666666666666</v>
      </c>
      <c r="F182" s="70" t="n">
        <v>30</v>
      </c>
      <c r="G182" s="72">
        <f>IF(OR($A182="",$B182=""),"",ROUND(MAX(0,MOD(I182-H182,1)*24-L182/60),2))</f>
        <v/>
      </c>
      <c r="H182">
        <f>IF($A182="","",IF($D182="",IFERROR(INDEX(Settings!$E$11:$E$18,MATCH($C182,Settings!$D$11:$D$18,0)),0),$D182))</f>
        <v/>
      </c>
      <c r="I182">
        <f>IF($A182="","",IF($E182="",IFERROR(INDEX(Settings!$F$11:$F$18,MATCH($C182,Settings!$D$11:$D$18,0)),0),$E182))</f>
        <v/>
      </c>
      <c r="J182">
        <f>IF($A182="",0,WEEKDAY($A182,2))</f>
        <v/>
      </c>
      <c r="K182">
        <f>IF(OR($A182="",$B182=""),"",$B182&amp;"|"&amp;$A182)</f>
        <v/>
      </c>
      <c r="L182">
        <f>IF($A182="",0,IF($F182="",IFERROR(N(INDEX(Settings!$G$11:$G$18,MATCH($C182,Settings!$D$11:$D$18,0))),0),N($F182)))</f>
        <v/>
      </c>
    </row>
    <row r="183">
      <c r="A183" s="69" t="n">
        <v>46300</v>
      </c>
      <c r="B183" s="70" t="inlineStr">
        <is>
          <t>Mia Schulz</t>
        </is>
      </c>
      <c r="C183" s="70" t="inlineStr">
        <is>
          <t>Early</t>
        </is>
      </c>
      <c r="D183" s="71" t="n">
        <v>0.2708333333333333</v>
      </c>
      <c r="E183" s="71" t="n">
        <v>0.6041666666666666</v>
      </c>
      <c r="F183" s="70" t="n">
        <v>30</v>
      </c>
      <c r="G183" s="72">
        <f>IF(OR($A183="",$B183=""),"",ROUND(MAX(0,MOD(I183-H183,1)*24-L183/60),2))</f>
        <v/>
      </c>
      <c r="H183">
        <f>IF($A183="","",IF($D183="",IFERROR(INDEX(Settings!$E$11:$E$18,MATCH($C183,Settings!$D$11:$D$18,0)),0),$D183))</f>
        <v/>
      </c>
      <c r="I183">
        <f>IF($A183="","",IF($E183="",IFERROR(INDEX(Settings!$F$11:$F$18,MATCH($C183,Settings!$D$11:$D$18,0)),0),$E183))</f>
        <v/>
      </c>
      <c r="J183">
        <f>IF($A183="",0,WEEKDAY($A183,2))</f>
        <v/>
      </c>
      <c r="K183">
        <f>IF(OR($A183="",$B183=""),"",$B183&amp;"|"&amp;$A183)</f>
        <v/>
      </c>
      <c r="L183">
        <f>IF($A183="",0,IF($F183="",IFERROR(N(INDEX(Settings!$G$11:$G$18,MATCH($C183,Settings!$D$11:$D$18,0))),0),N($F183)))</f>
        <v/>
      </c>
    </row>
    <row r="184">
      <c r="A184" s="69" t="n">
        <v>46300</v>
      </c>
      <c r="B184" s="70" t="inlineStr">
        <is>
          <t>Elias Kaya</t>
        </is>
      </c>
      <c r="C184" s="70" t="inlineStr">
        <is>
          <t>Middle</t>
        </is>
      </c>
      <c r="D184" s="71" t="n">
        <v>0.4166666666666667</v>
      </c>
      <c r="E184" s="71" t="n">
        <v>0.75</v>
      </c>
      <c r="F184" s="70" t="n">
        <v>30</v>
      </c>
      <c r="G184" s="72">
        <f>IF(OR($A184="",$B184=""),"",ROUND(MAX(0,MOD(I184-H184,1)*24-L184/60),2))</f>
        <v/>
      </c>
      <c r="H184">
        <f>IF($A184="","",IF($D184="",IFERROR(INDEX(Settings!$E$11:$E$18,MATCH($C184,Settings!$D$11:$D$18,0)),0),$D184))</f>
        <v/>
      </c>
      <c r="I184">
        <f>IF($A184="","",IF($E184="",IFERROR(INDEX(Settings!$F$11:$F$18,MATCH($C184,Settings!$D$11:$D$18,0)),0),$E184))</f>
        <v/>
      </c>
      <c r="J184">
        <f>IF($A184="",0,WEEKDAY($A184,2))</f>
        <v/>
      </c>
      <c r="K184">
        <f>IF(OR($A184="",$B184=""),"",$B184&amp;"|"&amp;$A184)</f>
        <v/>
      </c>
      <c r="L184">
        <f>IF($A184="",0,IF($F184="",IFERROR(N(INDEX(Settings!$G$11:$G$18,MATCH($C184,Settings!$D$11:$D$18,0))),0),N($F184)))</f>
        <v/>
      </c>
    </row>
    <row r="185">
      <c r="A185" s="69" t="n">
        <v>46300</v>
      </c>
      <c r="B185" s="70" t="inlineStr">
        <is>
          <t>Ben Krüger</t>
        </is>
      </c>
      <c r="C185" s="70" t="inlineStr">
        <is>
          <t>Short</t>
        </is>
      </c>
      <c r="D185" s="71" t="n">
        <v>0.4583333333333333</v>
      </c>
      <c r="E185" s="71" t="n">
        <v>0.625</v>
      </c>
      <c r="F185" s="70" t="n">
        <v>0</v>
      </c>
      <c r="G185" s="72">
        <f>IF(OR($A185="",$B185=""),"",ROUND(MAX(0,MOD(I185-H185,1)*24-L185/60),2))</f>
        <v/>
      </c>
      <c r="H185">
        <f>IF($A185="","",IF($D185="",IFERROR(INDEX(Settings!$E$11:$E$18,MATCH($C185,Settings!$D$11:$D$18,0)),0),$D185))</f>
        <v/>
      </c>
      <c r="I185">
        <f>IF($A185="","",IF($E185="",IFERROR(INDEX(Settings!$F$11:$F$18,MATCH($C185,Settings!$D$11:$D$18,0)),0),$E185))</f>
        <v/>
      </c>
      <c r="J185">
        <f>IF($A185="",0,WEEKDAY($A185,2))</f>
        <v/>
      </c>
      <c r="K185">
        <f>IF(OR($A185="",$B185=""),"",$B185&amp;"|"&amp;$A185)</f>
        <v/>
      </c>
      <c r="L185">
        <f>IF($A185="",0,IF($F185="",IFERROR(N(INDEX(Settings!$G$11:$G$18,MATCH($C185,Settings!$D$11:$D$18,0))),0),N($F185)))</f>
        <v/>
      </c>
    </row>
    <row r="186">
      <c r="A186" s="69" t="n">
        <v>46301</v>
      </c>
      <c r="B186" s="70" t="inlineStr">
        <is>
          <t>Anna Berger</t>
        </is>
      </c>
      <c r="C186" s="70" t="inlineStr">
        <is>
          <t>Middle</t>
        </is>
      </c>
      <c r="D186" s="71" t="n">
        <v>0.4166666666666667</v>
      </c>
      <c r="E186" s="71" t="n">
        <v>0.75</v>
      </c>
      <c r="F186" s="70" t="n">
        <v>30</v>
      </c>
      <c r="G186" s="72">
        <f>IF(OR($A186="",$B186=""),"",ROUND(MAX(0,MOD(I186-H186,1)*24-L186/60),2))</f>
        <v/>
      </c>
      <c r="H186">
        <f>IF($A186="","",IF($D186="",IFERROR(INDEX(Settings!$E$11:$E$18,MATCH($C186,Settings!$D$11:$D$18,0)),0),$D186))</f>
        <v/>
      </c>
      <c r="I186">
        <f>IF($A186="","",IF($E186="",IFERROR(INDEX(Settings!$F$11:$F$18,MATCH($C186,Settings!$D$11:$D$18,0)),0),$E186))</f>
        <v/>
      </c>
      <c r="J186">
        <f>IF($A186="",0,WEEKDAY($A186,2))</f>
        <v/>
      </c>
      <c r="K186">
        <f>IF(OR($A186="",$B186=""),"",$B186&amp;"|"&amp;$A186)</f>
        <v/>
      </c>
      <c r="L186">
        <f>IF($A186="",0,IF($F186="",IFERROR(N(INDEX(Settings!$G$11:$G$18,MATCH($C186,Settings!$D$11:$D$18,0))),0),N($F186)))</f>
        <v/>
      </c>
    </row>
    <row r="187">
      <c r="A187" s="69" t="n">
        <v>46301</v>
      </c>
      <c r="B187" s="70" t="inlineStr">
        <is>
          <t>Luca Moretti</t>
        </is>
      </c>
      <c r="C187" s="70" t="inlineStr">
        <is>
          <t>Late</t>
        </is>
      </c>
      <c r="D187" s="71" t="n">
        <v>0.5833333333333334</v>
      </c>
      <c r="E187" s="71" t="n">
        <v>0.9166666666666666</v>
      </c>
      <c r="F187" s="70" t="n">
        <v>30</v>
      </c>
      <c r="G187" s="72">
        <f>IF(OR($A187="",$B187=""),"",ROUND(MAX(0,MOD(I187-H187,1)*24-L187/60),2))</f>
        <v/>
      </c>
      <c r="H187">
        <f>IF($A187="","",IF($D187="",IFERROR(INDEX(Settings!$E$11:$E$18,MATCH($C187,Settings!$D$11:$D$18,0)),0),$D187))</f>
        <v/>
      </c>
      <c r="I187">
        <f>IF($A187="","",IF($E187="",IFERROR(INDEX(Settings!$F$11:$F$18,MATCH($C187,Settings!$D$11:$D$18,0)),0),$E187))</f>
        <v/>
      </c>
      <c r="J187">
        <f>IF($A187="",0,WEEKDAY($A187,2))</f>
        <v/>
      </c>
      <c r="K187">
        <f>IF(OR($A187="",$B187=""),"",$B187&amp;"|"&amp;$A187)</f>
        <v/>
      </c>
      <c r="L187">
        <f>IF($A187="",0,IF($F187="",IFERROR(N(INDEX(Settings!$G$11:$G$18,MATCH($C187,Settings!$D$11:$D$18,0))),0),N($F187)))</f>
        <v/>
      </c>
    </row>
    <row r="188">
      <c r="A188" s="69" t="n">
        <v>46301</v>
      </c>
      <c r="B188" s="70" t="inlineStr">
        <is>
          <t>Jonas Weber</t>
        </is>
      </c>
      <c r="C188" s="70" t="inlineStr">
        <is>
          <t>Late</t>
        </is>
      </c>
      <c r="D188" s="71" t="n">
        <v>0.5833333333333334</v>
      </c>
      <c r="E188" s="71" t="n">
        <v>0.9166666666666666</v>
      </c>
      <c r="F188" s="70" t="n">
        <v>30</v>
      </c>
      <c r="G188" s="72">
        <f>IF(OR($A188="",$B188=""),"",ROUND(MAX(0,MOD(I188-H188,1)*24-L188/60),2))</f>
        <v/>
      </c>
      <c r="H188">
        <f>IF($A188="","",IF($D188="",IFERROR(INDEX(Settings!$E$11:$E$18,MATCH($C188,Settings!$D$11:$D$18,0)),0),$D188))</f>
        <v/>
      </c>
      <c r="I188">
        <f>IF($A188="","",IF($E188="",IFERROR(INDEX(Settings!$F$11:$F$18,MATCH($C188,Settings!$D$11:$D$18,0)),0),$E188))</f>
        <v/>
      </c>
      <c r="J188">
        <f>IF($A188="",0,WEEKDAY($A188,2))</f>
        <v/>
      </c>
      <c r="K188">
        <f>IF(OR($A188="",$B188=""),"",$B188&amp;"|"&amp;$A188)</f>
        <v/>
      </c>
      <c r="L188">
        <f>IF($A188="",0,IF($F188="",IFERROR(N(INDEX(Settings!$G$11:$G$18,MATCH($C188,Settings!$D$11:$D$18,0))),0),N($F188)))</f>
        <v/>
      </c>
    </row>
    <row r="189">
      <c r="A189" s="69" t="n">
        <v>46301</v>
      </c>
      <c r="B189" s="70" t="inlineStr">
        <is>
          <t>Lena Hoffmann</t>
        </is>
      </c>
      <c r="C189" s="70" t="inlineStr">
        <is>
          <t>Early</t>
        </is>
      </c>
      <c r="D189" s="71" t="n">
        <v>0.2708333333333333</v>
      </c>
      <c r="E189" s="71" t="n">
        <v>0.6041666666666666</v>
      </c>
      <c r="F189" s="70" t="n">
        <v>30</v>
      </c>
      <c r="G189" s="72">
        <f>IF(OR($A189="",$B189=""),"",ROUND(MAX(0,MOD(I189-H189,1)*24-L189/60),2))</f>
        <v/>
      </c>
      <c r="H189">
        <f>IF($A189="","",IF($D189="",IFERROR(INDEX(Settings!$E$11:$E$18,MATCH($C189,Settings!$D$11:$D$18,0)),0),$D189))</f>
        <v/>
      </c>
      <c r="I189">
        <f>IF($A189="","",IF($E189="",IFERROR(INDEX(Settings!$F$11:$F$18,MATCH($C189,Settings!$D$11:$D$18,0)),0),$E189))</f>
        <v/>
      </c>
      <c r="J189">
        <f>IF($A189="",0,WEEKDAY($A189,2))</f>
        <v/>
      </c>
      <c r="K189">
        <f>IF(OR($A189="",$B189=""),"",$B189&amp;"|"&amp;$A189)</f>
        <v/>
      </c>
      <c r="L189">
        <f>IF($A189="",0,IF($F189="",IFERROR(N(INDEX(Settings!$G$11:$G$18,MATCH($C189,Settings!$D$11:$D$18,0))),0),N($F189)))</f>
        <v/>
      </c>
    </row>
    <row r="190">
      <c r="A190" s="69" t="n">
        <v>46301</v>
      </c>
      <c r="B190" s="70" t="inlineStr">
        <is>
          <t>Emma Wolf</t>
        </is>
      </c>
      <c r="C190" s="70" t="inlineStr">
        <is>
          <t>Middle</t>
        </is>
      </c>
      <c r="D190" s="71" t="n">
        <v>0.4166666666666667</v>
      </c>
      <c r="E190" s="71" t="n">
        <v>0.75</v>
      </c>
      <c r="F190" s="70" t="n">
        <v>30</v>
      </c>
      <c r="G190" s="72">
        <f>IF(OR($A190="",$B190=""),"",ROUND(MAX(0,MOD(I190-H190,1)*24-L190/60),2))</f>
        <v/>
      </c>
      <c r="H190">
        <f>IF($A190="","",IF($D190="",IFERROR(INDEX(Settings!$E$11:$E$18,MATCH($C190,Settings!$D$11:$D$18,0)),0),$D190))</f>
        <v/>
      </c>
      <c r="I190">
        <f>IF($A190="","",IF($E190="",IFERROR(INDEX(Settings!$F$11:$F$18,MATCH($C190,Settings!$D$11:$D$18,0)),0),$E190))</f>
        <v/>
      </c>
      <c r="J190">
        <f>IF($A190="",0,WEEKDAY($A190,2))</f>
        <v/>
      </c>
      <c r="K190">
        <f>IF(OR($A190="",$B190=""),"",$B190&amp;"|"&amp;$A190)</f>
        <v/>
      </c>
      <c r="L190">
        <f>IF($A190="",0,IF($F190="",IFERROR(N(INDEX(Settings!$G$11:$G$18,MATCH($C190,Settings!$D$11:$D$18,0))),0),N($F190)))</f>
        <v/>
      </c>
    </row>
    <row r="191">
      <c r="A191" s="69" t="n">
        <v>46302</v>
      </c>
      <c r="B191" s="70" t="inlineStr">
        <is>
          <t>Luca Moretti</t>
        </is>
      </c>
      <c r="C191" s="70" t="inlineStr">
        <is>
          <t>Early</t>
        </is>
      </c>
      <c r="D191" s="71" t="n">
        <v>0.2708333333333333</v>
      </c>
      <c r="E191" s="71" t="n">
        <v>0.6041666666666666</v>
      </c>
      <c r="F191" s="70" t="n">
        <v>30</v>
      </c>
      <c r="G191" s="72">
        <f>IF(OR($A191="",$B191=""),"",ROUND(MAX(0,MOD(I191-H191,1)*24-L191/60),2))</f>
        <v/>
      </c>
      <c r="H191">
        <f>IF($A191="","",IF($D191="",IFERROR(INDEX(Settings!$E$11:$E$18,MATCH($C191,Settings!$D$11:$D$18,0)),0),$D191))</f>
        <v/>
      </c>
      <c r="I191">
        <f>IF($A191="","",IF($E191="",IFERROR(INDEX(Settings!$F$11:$F$18,MATCH($C191,Settings!$D$11:$D$18,0)),0),$E191))</f>
        <v/>
      </c>
      <c r="J191">
        <f>IF($A191="",0,WEEKDAY($A191,2))</f>
        <v/>
      </c>
      <c r="K191">
        <f>IF(OR($A191="",$B191=""),"",$B191&amp;"|"&amp;$A191)</f>
        <v/>
      </c>
      <c r="L191">
        <f>IF($A191="",0,IF($F191="",IFERROR(N(INDEX(Settings!$G$11:$G$18,MATCH($C191,Settings!$D$11:$D$18,0))),0),N($F191)))</f>
        <v/>
      </c>
    </row>
    <row r="192">
      <c r="A192" s="69" t="n">
        <v>46302</v>
      </c>
      <c r="B192" s="70" t="inlineStr">
        <is>
          <t>Sofia Neumann</t>
        </is>
      </c>
      <c r="C192" s="70" t="inlineStr">
        <is>
          <t>Middle</t>
        </is>
      </c>
      <c r="D192" s="71" t="n">
        <v>0.4166666666666667</v>
      </c>
      <c r="E192" s="71" t="n">
        <v>0.75</v>
      </c>
      <c r="F192" s="70" t="n">
        <v>30</v>
      </c>
      <c r="G192" s="72">
        <f>IF(OR($A192="",$B192=""),"",ROUND(MAX(0,MOD(I192-H192,1)*24-L192/60),2))</f>
        <v/>
      </c>
      <c r="H192">
        <f>IF($A192="","",IF($D192="",IFERROR(INDEX(Settings!$E$11:$E$18,MATCH($C192,Settings!$D$11:$D$18,0)),0),$D192))</f>
        <v/>
      </c>
      <c r="I192">
        <f>IF($A192="","",IF($E192="",IFERROR(INDEX(Settings!$F$11:$F$18,MATCH($C192,Settings!$D$11:$D$18,0)),0),$E192))</f>
        <v/>
      </c>
      <c r="J192">
        <f>IF($A192="",0,WEEKDAY($A192,2))</f>
        <v/>
      </c>
      <c r="K192">
        <f>IF(OR($A192="",$B192=""),"",$B192&amp;"|"&amp;$A192)</f>
        <v/>
      </c>
      <c r="L192">
        <f>IF($A192="",0,IF($F192="",IFERROR(N(INDEX(Settings!$G$11:$G$18,MATCH($C192,Settings!$D$11:$D$18,0))),0),N($F192)))</f>
        <v/>
      </c>
    </row>
    <row r="193">
      <c r="A193" s="69" t="n">
        <v>46302</v>
      </c>
      <c r="B193" s="70" t="inlineStr">
        <is>
          <t>Lena Hoffmann</t>
        </is>
      </c>
      <c r="C193" s="70" t="inlineStr">
        <is>
          <t>Late</t>
        </is>
      </c>
      <c r="D193" s="71" t="n">
        <v>0.5833333333333334</v>
      </c>
      <c r="E193" s="71" t="n">
        <v>0.9375</v>
      </c>
      <c r="F193" s="70" t="n">
        <v>30</v>
      </c>
      <c r="G193" s="72">
        <f>IF(OR($A193="",$B193=""),"",ROUND(MAX(0,MOD(I193-H193,1)*24-L193/60),2))</f>
        <v/>
      </c>
      <c r="H193">
        <f>IF($A193="","",IF($D193="",IFERROR(INDEX(Settings!$E$11:$E$18,MATCH($C193,Settings!$D$11:$D$18,0)),0),$D193))</f>
        <v/>
      </c>
      <c r="I193">
        <f>IF($A193="","",IF($E193="",IFERROR(INDEX(Settings!$F$11:$F$18,MATCH($C193,Settings!$D$11:$D$18,0)),0),$E193))</f>
        <v/>
      </c>
      <c r="J193">
        <f>IF($A193="",0,WEEKDAY($A193,2))</f>
        <v/>
      </c>
      <c r="K193">
        <f>IF(OR($A193="",$B193=""),"",$B193&amp;"|"&amp;$A193)</f>
        <v/>
      </c>
      <c r="L193">
        <f>IF($A193="",0,IF($F193="",IFERROR(N(INDEX(Settings!$G$11:$G$18,MATCH($C193,Settings!$D$11:$D$18,0))),0),N($F193)))</f>
        <v/>
      </c>
    </row>
    <row r="194">
      <c r="A194" s="69" t="n">
        <v>46302</v>
      </c>
      <c r="B194" s="70" t="inlineStr">
        <is>
          <t>Emma Wolf</t>
        </is>
      </c>
      <c r="C194" s="70" t="inlineStr">
        <is>
          <t>Short</t>
        </is>
      </c>
      <c r="D194" s="71" t="n">
        <v>0.4583333333333333</v>
      </c>
      <c r="E194" s="71" t="n">
        <v>0.625</v>
      </c>
      <c r="F194" s="70" t="n">
        <v>0</v>
      </c>
      <c r="G194" s="72">
        <f>IF(OR($A194="",$B194=""),"",ROUND(MAX(0,MOD(I194-H194,1)*24-L194/60),2))</f>
        <v/>
      </c>
      <c r="H194">
        <f>IF($A194="","",IF($D194="",IFERROR(INDEX(Settings!$E$11:$E$18,MATCH($C194,Settings!$D$11:$D$18,0)),0),$D194))</f>
        <v/>
      </c>
      <c r="I194">
        <f>IF($A194="","",IF($E194="",IFERROR(INDEX(Settings!$F$11:$F$18,MATCH($C194,Settings!$D$11:$D$18,0)),0),$E194))</f>
        <v/>
      </c>
      <c r="J194">
        <f>IF($A194="",0,WEEKDAY($A194,2))</f>
        <v/>
      </c>
      <c r="K194">
        <f>IF(OR($A194="",$B194=""),"",$B194&amp;"|"&amp;$A194)</f>
        <v/>
      </c>
      <c r="L194">
        <f>IF($A194="",0,IF($F194="",IFERROR(N(INDEX(Settings!$G$11:$G$18,MATCH($C194,Settings!$D$11:$D$18,0))),0),N($F194)))</f>
        <v/>
      </c>
    </row>
    <row r="195">
      <c r="A195" s="69" t="n">
        <v>46302</v>
      </c>
      <c r="B195" s="70" t="inlineStr">
        <is>
          <t>Noah Fischer</t>
        </is>
      </c>
      <c r="C195" s="70" t="inlineStr">
        <is>
          <t>Short</t>
        </is>
      </c>
      <c r="D195" s="71" t="n">
        <v>0.4583333333333333</v>
      </c>
      <c r="E195" s="71" t="n">
        <v>0.625</v>
      </c>
      <c r="F195" s="70" t="n">
        <v>0</v>
      </c>
      <c r="G195" s="72">
        <f>IF(OR($A195="",$B195=""),"",ROUND(MAX(0,MOD(I195-H195,1)*24-L195/60),2))</f>
        <v/>
      </c>
      <c r="H195">
        <f>IF($A195="","",IF($D195="",IFERROR(INDEX(Settings!$E$11:$E$18,MATCH($C195,Settings!$D$11:$D$18,0)),0),$D195))</f>
        <v/>
      </c>
      <c r="I195">
        <f>IF($A195="","",IF($E195="",IFERROR(INDEX(Settings!$F$11:$F$18,MATCH($C195,Settings!$D$11:$D$18,0)),0),$E195))</f>
        <v/>
      </c>
      <c r="J195">
        <f>IF($A195="",0,WEEKDAY($A195,2))</f>
        <v/>
      </c>
      <c r="K195">
        <f>IF(OR($A195="",$B195=""),"",$B195&amp;"|"&amp;$A195)</f>
        <v/>
      </c>
      <c r="L195">
        <f>IF($A195="",0,IF($F195="",IFERROR(N(INDEX(Settings!$G$11:$G$18,MATCH($C195,Settings!$D$11:$D$18,0))),0),N($F195)))</f>
        <v/>
      </c>
    </row>
    <row r="196">
      <c r="A196" s="69" t="n">
        <v>46303</v>
      </c>
      <c r="B196" s="70" t="inlineStr">
        <is>
          <t>Anna Berger</t>
        </is>
      </c>
      <c r="C196" s="70" t="inlineStr">
        <is>
          <t>Middle</t>
        </is>
      </c>
      <c r="D196" s="71" t="n">
        <v>0.4166666666666667</v>
      </c>
      <c r="E196" s="71" t="n">
        <v>0.75</v>
      </c>
      <c r="F196" s="70" t="n">
        <v>30</v>
      </c>
      <c r="G196" s="72">
        <f>IF(OR($A196="",$B196=""),"",ROUND(MAX(0,MOD(I196-H196,1)*24-L196/60),2))</f>
        <v/>
      </c>
      <c r="H196">
        <f>IF($A196="","",IF($D196="",IFERROR(INDEX(Settings!$E$11:$E$18,MATCH($C196,Settings!$D$11:$D$18,0)),0),$D196))</f>
        <v/>
      </c>
      <c r="I196">
        <f>IF($A196="","",IF($E196="",IFERROR(INDEX(Settings!$F$11:$F$18,MATCH($C196,Settings!$D$11:$D$18,0)),0),$E196))</f>
        <v/>
      </c>
      <c r="J196">
        <f>IF($A196="",0,WEEKDAY($A196,2))</f>
        <v/>
      </c>
      <c r="K196">
        <f>IF(OR($A196="",$B196=""),"",$B196&amp;"|"&amp;$A196)</f>
        <v/>
      </c>
      <c r="L196">
        <f>IF($A196="",0,IF($F196="",IFERROR(N(INDEX(Settings!$G$11:$G$18,MATCH($C196,Settings!$D$11:$D$18,0))),0),N($F196)))</f>
        <v/>
      </c>
    </row>
    <row r="197">
      <c r="A197" s="69" t="n">
        <v>46303</v>
      </c>
      <c r="B197" s="70" t="inlineStr">
        <is>
          <t>Sofia Neumann</t>
        </is>
      </c>
      <c r="C197" s="70" t="inlineStr">
        <is>
          <t>Late</t>
        </is>
      </c>
      <c r="D197" s="71" t="n">
        <v>0.5833333333333334</v>
      </c>
      <c r="E197" s="71" t="n">
        <v>0.9166666666666666</v>
      </c>
      <c r="F197" s="70" t="n">
        <v>30</v>
      </c>
      <c r="G197" s="72">
        <f>IF(OR($A197="",$B197=""),"",ROUND(MAX(0,MOD(I197-H197,1)*24-L197/60),2))</f>
        <v/>
      </c>
      <c r="H197">
        <f>IF($A197="","",IF($D197="",IFERROR(INDEX(Settings!$E$11:$E$18,MATCH($C197,Settings!$D$11:$D$18,0)),0),$D197))</f>
        <v/>
      </c>
      <c r="I197">
        <f>IF($A197="","",IF($E197="",IFERROR(INDEX(Settings!$F$11:$F$18,MATCH($C197,Settings!$D$11:$D$18,0)),0),$E197))</f>
        <v/>
      </c>
      <c r="J197">
        <f>IF($A197="",0,WEEKDAY($A197,2))</f>
        <v/>
      </c>
      <c r="K197">
        <f>IF(OR($A197="",$B197=""),"",$B197&amp;"|"&amp;$A197)</f>
        <v/>
      </c>
      <c r="L197">
        <f>IF($A197="",0,IF($F197="",IFERROR(N(INDEX(Settings!$G$11:$G$18,MATCH($C197,Settings!$D$11:$D$18,0))),0),N($F197)))</f>
        <v/>
      </c>
    </row>
    <row r="198">
      <c r="A198" s="69" t="n">
        <v>46303</v>
      </c>
      <c r="B198" s="70" t="inlineStr">
        <is>
          <t>Lena Hoffmann</t>
        </is>
      </c>
      <c r="C198" s="70" t="inlineStr">
        <is>
          <t>Early</t>
        </is>
      </c>
      <c r="D198" s="71" t="n">
        <v>0.2708333333333333</v>
      </c>
      <c r="E198" s="71" t="n">
        <v>0.6041666666666666</v>
      </c>
      <c r="F198" s="70" t="n">
        <v>30</v>
      </c>
      <c r="G198" s="72">
        <f>IF(OR($A198="",$B198=""),"",ROUND(MAX(0,MOD(I198-H198,1)*24-L198/60),2))</f>
        <v/>
      </c>
      <c r="H198">
        <f>IF($A198="","",IF($D198="",IFERROR(INDEX(Settings!$E$11:$E$18,MATCH($C198,Settings!$D$11:$D$18,0)),0),$D198))</f>
        <v/>
      </c>
      <c r="I198">
        <f>IF($A198="","",IF($E198="",IFERROR(INDEX(Settings!$F$11:$F$18,MATCH($C198,Settings!$D$11:$D$18,0)),0),$E198))</f>
        <v/>
      </c>
      <c r="J198">
        <f>IF($A198="",0,WEEKDAY($A198,2))</f>
        <v/>
      </c>
      <c r="K198">
        <f>IF(OR($A198="",$B198=""),"",$B198&amp;"|"&amp;$A198)</f>
        <v/>
      </c>
      <c r="L198">
        <f>IF($A198="",0,IF($F198="",IFERROR(N(INDEX(Settings!$G$11:$G$18,MATCH($C198,Settings!$D$11:$D$18,0))),0),N($F198)))</f>
        <v/>
      </c>
    </row>
    <row r="199">
      <c r="A199" s="69" t="n">
        <v>46303</v>
      </c>
      <c r="B199" s="70" t="inlineStr">
        <is>
          <t>Emma Wolf</t>
        </is>
      </c>
      <c r="C199" s="70" t="inlineStr">
        <is>
          <t>Short</t>
        </is>
      </c>
      <c r="D199" s="71" t="n">
        <v>0.4583333333333333</v>
      </c>
      <c r="E199" s="71" t="n">
        <v>0.625</v>
      </c>
      <c r="F199" s="70" t="n">
        <v>0</v>
      </c>
      <c r="G199" s="72">
        <f>IF(OR($A199="",$B199=""),"",ROUND(MAX(0,MOD(I199-H199,1)*24-L199/60),2))</f>
        <v/>
      </c>
      <c r="H199">
        <f>IF($A199="","",IF($D199="",IFERROR(INDEX(Settings!$E$11:$E$18,MATCH($C199,Settings!$D$11:$D$18,0)),0),$D199))</f>
        <v/>
      </c>
      <c r="I199">
        <f>IF($A199="","",IF($E199="",IFERROR(INDEX(Settings!$F$11:$F$18,MATCH($C199,Settings!$D$11:$D$18,0)),0),$E199))</f>
        <v/>
      </c>
      <c r="J199">
        <f>IF($A199="",0,WEEKDAY($A199,2))</f>
        <v/>
      </c>
      <c r="K199">
        <f>IF(OR($A199="",$B199=""),"",$B199&amp;"|"&amp;$A199)</f>
        <v/>
      </c>
      <c r="L199">
        <f>IF($A199="",0,IF($F199="",IFERROR(N(INDEX(Settings!$G$11:$G$18,MATCH($C199,Settings!$D$11:$D$18,0))),0),N($F199)))</f>
        <v/>
      </c>
    </row>
    <row r="200">
      <c r="A200" s="69" t="n">
        <v>46303</v>
      </c>
      <c r="B200" s="70" t="inlineStr">
        <is>
          <t>Noah Fischer</t>
        </is>
      </c>
      <c r="C200" s="70" t="inlineStr">
        <is>
          <t>Short</t>
        </is>
      </c>
      <c r="D200" s="71" t="n">
        <v>0.4583333333333333</v>
      </c>
      <c r="E200" s="71" t="n">
        <v>0.625</v>
      </c>
      <c r="F200" s="70" t="n">
        <v>0</v>
      </c>
      <c r="G200" s="72">
        <f>IF(OR($A200="",$B200=""),"",ROUND(MAX(0,MOD(I200-H200,1)*24-L200/60),2))</f>
        <v/>
      </c>
      <c r="H200">
        <f>IF($A200="","",IF($D200="",IFERROR(INDEX(Settings!$E$11:$E$18,MATCH($C200,Settings!$D$11:$D$18,0)),0),$D200))</f>
        <v/>
      </c>
      <c r="I200">
        <f>IF($A200="","",IF($E200="",IFERROR(INDEX(Settings!$F$11:$F$18,MATCH($C200,Settings!$D$11:$D$18,0)),0),$E200))</f>
        <v/>
      </c>
      <c r="J200">
        <f>IF($A200="",0,WEEKDAY($A200,2))</f>
        <v/>
      </c>
      <c r="K200">
        <f>IF(OR($A200="",$B200=""),"",$B200&amp;"|"&amp;$A200)</f>
        <v/>
      </c>
      <c r="L200">
        <f>IF($A200="",0,IF($F200="",IFERROR(N(INDEX(Settings!$G$11:$G$18,MATCH($C200,Settings!$D$11:$D$18,0))),0),N($F200)))</f>
        <v/>
      </c>
    </row>
    <row r="201">
      <c r="A201" s="69" t="n">
        <v>46304</v>
      </c>
      <c r="B201" s="70" t="inlineStr">
        <is>
          <t>Anna Berger</t>
        </is>
      </c>
      <c r="C201" s="70" t="inlineStr">
        <is>
          <t>Middle</t>
        </is>
      </c>
      <c r="D201" s="71" t="n">
        <v>0.4166666666666667</v>
      </c>
      <c r="E201" s="71" t="n">
        <v>0.75</v>
      </c>
      <c r="F201" s="70" t="n">
        <v>30</v>
      </c>
      <c r="G201" s="72">
        <f>IF(OR($A201="",$B201=""),"",ROUND(MAX(0,MOD(I201-H201,1)*24-L201/60),2))</f>
        <v/>
      </c>
      <c r="H201">
        <f>IF($A201="","",IF($D201="",IFERROR(INDEX(Settings!$E$11:$E$18,MATCH($C201,Settings!$D$11:$D$18,0)),0),$D201))</f>
        <v/>
      </c>
      <c r="I201">
        <f>IF($A201="","",IF($E201="",IFERROR(INDEX(Settings!$F$11:$F$18,MATCH($C201,Settings!$D$11:$D$18,0)),0),$E201))</f>
        <v/>
      </c>
      <c r="J201">
        <f>IF($A201="",0,WEEKDAY($A201,2))</f>
        <v/>
      </c>
      <c r="K201">
        <f>IF(OR($A201="",$B201=""),"",$B201&amp;"|"&amp;$A201)</f>
        <v/>
      </c>
      <c r="L201">
        <f>IF($A201="",0,IF($F201="",IFERROR(N(INDEX(Settings!$G$11:$G$18,MATCH($C201,Settings!$D$11:$D$18,0))),0),N($F201)))</f>
        <v/>
      </c>
    </row>
    <row r="202">
      <c r="A202" s="69" t="n">
        <v>46304</v>
      </c>
      <c r="B202" s="70" t="inlineStr">
        <is>
          <t>Luca Moretti</t>
        </is>
      </c>
      <c r="C202" s="70" t="inlineStr">
        <is>
          <t>Early</t>
        </is>
      </c>
      <c r="D202" s="71" t="n">
        <v>0.2708333333333333</v>
      </c>
      <c r="E202" s="71" t="n">
        <v>0.6041666666666666</v>
      </c>
      <c r="F202" s="70" t="n">
        <v>30</v>
      </c>
      <c r="G202" s="72">
        <f>IF(OR($A202="",$B202=""),"",ROUND(MAX(0,MOD(I202-H202,1)*24-L202/60),2))</f>
        <v/>
      </c>
      <c r="H202">
        <f>IF($A202="","",IF($D202="",IFERROR(INDEX(Settings!$E$11:$E$18,MATCH($C202,Settings!$D$11:$D$18,0)),0),$D202))</f>
        <v/>
      </c>
      <c r="I202">
        <f>IF($A202="","",IF($E202="",IFERROR(INDEX(Settings!$F$11:$F$18,MATCH($C202,Settings!$D$11:$D$18,0)),0),$E202))</f>
        <v/>
      </c>
      <c r="J202">
        <f>IF($A202="",0,WEEKDAY($A202,2))</f>
        <v/>
      </c>
      <c r="K202">
        <f>IF(OR($A202="",$B202=""),"",$B202&amp;"|"&amp;$A202)</f>
        <v/>
      </c>
      <c r="L202">
        <f>IF($A202="",0,IF($F202="",IFERROR(N(INDEX(Settings!$G$11:$G$18,MATCH($C202,Settings!$D$11:$D$18,0))),0),N($F202)))</f>
        <v/>
      </c>
    </row>
    <row r="203">
      <c r="A203" s="69" t="n">
        <v>46304</v>
      </c>
      <c r="B203" s="70" t="inlineStr">
        <is>
          <t>Sofia Neumann</t>
        </is>
      </c>
      <c r="C203" s="70" t="inlineStr">
        <is>
          <t>Middle</t>
        </is>
      </c>
      <c r="D203" s="71" t="n">
        <v>0.4166666666666667</v>
      </c>
      <c r="E203" s="71" t="n">
        <v>0.75</v>
      </c>
      <c r="F203" s="70" t="n">
        <v>30</v>
      </c>
      <c r="G203" s="72">
        <f>IF(OR($A203="",$B203=""),"",ROUND(MAX(0,MOD(I203-H203,1)*24-L203/60),2))</f>
        <v/>
      </c>
      <c r="H203">
        <f>IF($A203="","",IF($D203="",IFERROR(INDEX(Settings!$E$11:$E$18,MATCH($C203,Settings!$D$11:$D$18,0)),0),$D203))</f>
        <v/>
      </c>
      <c r="I203">
        <f>IF($A203="","",IF($E203="",IFERROR(INDEX(Settings!$F$11:$F$18,MATCH($C203,Settings!$D$11:$D$18,0)),0),$E203))</f>
        <v/>
      </c>
      <c r="J203">
        <f>IF($A203="",0,WEEKDAY($A203,2))</f>
        <v/>
      </c>
      <c r="K203">
        <f>IF(OR($A203="",$B203=""),"",$B203&amp;"|"&amp;$A203)</f>
        <v/>
      </c>
      <c r="L203">
        <f>IF($A203="",0,IF($F203="",IFERROR(N(INDEX(Settings!$G$11:$G$18,MATCH($C203,Settings!$D$11:$D$18,0))),0),N($F203)))</f>
        <v/>
      </c>
    </row>
    <row r="204">
      <c r="A204" s="69" t="n">
        <v>46304</v>
      </c>
      <c r="B204" s="70" t="inlineStr">
        <is>
          <t>Mia Schulz</t>
        </is>
      </c>
      <c r="C204" s="70" t="inlineStr">
        <is>
          <t>Middle</t>
        </is>
      </c>
      <c r="D204" s="71" t="n">
        <v>0.4166666666666667</v>
      </c>
      <c r="E204" s="71" t="n">
        <v>0.75</v>
      </c>
      <c r="F204" s="70" t="n">
        <v>30</v>
      </c>
      <c r="G204" s="72">
        <f>IF(OR($A204="",$B204=""),"",ROUND(MAX(0,MOD(I204-H204,1)*24-L204/60),2))</f>
        <v/>
      </c>
      <c r="H204">
        <f>IF($A204="","",IF($D204="",IFERROR(INDEX(Settings!$E$11:$E$18,MATCH($C204,Settings!$D$11:$D$18,0)),0),$D204))</f>
        <v/>
      </c>
      <c r="I204">
        <f>IF($A204="","",IF($E204="",IFERROR(INDEX(Settings!$F$11:$F$18,MATCH($C204,Settings!$D$11:$D$18,0)),0),$E204))</f>
        <v/>
      </c>
      <c r="J204">
        <f>IF($A204="",0,WEEKDAY($A204,2))</f>
        <v/>
      </c>
      <c r="K204">
        <f>IF(OR($A204="",$B204=""),"",$B204&amp;"|"&amp;$A204)</f>
        <v/>
      </c>
      <c r="L204">
        <f>IF($A204="",0,IF($F204="",IFERROR(N(INDEX(Settings!$G$11:$G$18,MATCH($C204,Settings!$D$11:$D$18,0))),0),N($F204)))</f>
        <v/>
      </c>
    </row>
    <row r="205">
      <c r="A205" s="69" t="n">
        <v>46304</v>
      </c>
      <c r="B205" s="70" t="inlineStr">
        <is>
          <t>Elias Kaya</t>
        </is>
      </c>
      <c r="C205" s="70" t="inlineStr">
        <is>
          <t>Late</t>
        </is>
      </c>
      <c r="D205" s="71" t="n">
        <v>0.5833333333333334</v>
      </c>
      <c r="E205" s="71" t="n">
        <v>0.9166666666666666</v>
      </c>
      <c r="F205" s="70" t="n">
        <v>30</v>
      </c>
      <c r="G205" s="72">
        <f>IF(OR($A205="",$B205=""),"",ROUND(MAX(0,MOD(I205-H205,1)*24-L205/60),2))</f>
        <v/>
      </c>
      <c r="H205">
        <f>IF($A205="","",IF($D205="",IFERROR(INDEX(Settings!$E$11:$E$18,MATCH($C205,Settings!$D$11:$D$18,0)),0),$D205))</f>
        <v/>
      </c>
      <c r="I205">
        <f>IF($A205="","",IF($E205="",IFERROR(INDEX(Settings!$F$11:$F$18,MATCH($C205,Settings!$D$11:$D$18,0)),0),$E205))</f>
        <v/>
      </c>
      <c r="J205">
        <f>IF($A205="",0,WEEKDAY($A205,2))</f>
        <v/>
      </c>
      <c r="K205">
        <f>IF(OR($A205="",$B205=""),"",$B205&amp;"|"&amp;$A205)</f>
        <v/>
      </c>
      <c r="L205">
        <f>IF($A205="",0,IF($F205="",IFERROR(N(INDEX(Settings!$G$11:$G$18,MATCH($C205,Settings!$D$11:$D$18,0))),0),N($F205)))</f>
        <v/>
      </c>
    </row>
    <row r="206">
      <c r="A206" s="69" t="n">
        <v>46304</v>
      </c>
      <c r="B206" s="70" t="inlineStr">
        <is>
          <t>Ben Krüger</t>
        </is>
      </c>
      <c r="C206" s="70" t="inlineStr">
        <is>
          <t>Short</t>
        </is>
      </c>
      <c r="D206" s="71" t="n">
        <v>0.4583333333333333</v>
      </c>
      <c r="E206" s="71" t="n">
        <v>0.625</v>
      </c>
      <c r="F206" s="70" t="n">
        <v>0</v>
      </c>
      <c r="G206" s="72">
        <f>IF(OR($A206="",$B206=""),"",ROUND(MAX(0,MOD(I206-H206,1)*24-L206/60),2))</f>
        <v/>
      </c>
      <c r="H206">
        <f>IF($A206="","",IF($D206="",IFERROR(INDEX(Settings!$E$11:$E$18,MATCH($C206,Settings!$D$11:$D$18,0)),0),$D206))</f>
        <v/>
      </c>
      <c r="I206">
        <f>IF($A206="","",IF($E206="",IFERROR(INDEX(Settings!$F$11:$F$18,MATCH($C206,Settings!$D$11:$D$18,0)),0),$E206))</f>
        <v/>
      </c>
      <c r="J206">
        <f>IF($A206="",0,WEEKDAY($A206,2))</f>
        <v/>
      </c>
      <c r="K206">
        <f>IF(OR($A206="",$B206=""),"",$B206&amp;"|"&amp;$A206)</f>
        <v/>
      </c>
      <c r="L206">
        <f>IF($A206="",0,IF($F206="",IFERROR(N(INDEX(Settings!$G$11:$G$18,MATCH($C206,Settings!$D$11:$D$18,0))),0),N($F206)))</f>
        <v/>
      </c>
    </row>
    <row r="207">
      <c r="A207" s="69" t="n">
        <v>46305</v>
      </c>
      <c r="B207" s="70" t="inlineStr">
        <is>
          <t>Anna Berger</t>
        </is>
      </c>
      <c r="C207" s="70" t="inlineStr">
        <is>
          <t>Weekend</t>
        </is>
      </c>
      <c r="D207" s="71" t="n">
        <v>0.3333333333333333</v>
      </c>
      <c r="E207" s="71" t="n">
        <v>0.6666666666666666</v>
      </c>
      <c r="F207" s="70" t="n">
        <v>30</v>
      </c>
      <c r="G207" s="72">
        <f>IF(OR($A207="",$B207=""),"",ROUND(MAX(0,MOD(I207-H207,1)*24-L207/60),2))</f>
        <v/>
      </c>
      <c r="H207">
        <f>IF($A207="","",IF($D207="",IFERROR(INDEX(Settings!$E$11:$E$18,MATCH($C207,Settings!$D$11:$D$18,0)),0),$D207))</f>
        <v/>
      </c>
      <c r="I207">
        <f>IF($A207="","",IF($E207="",IFERROR(INDEX(Settings!$F$11:$F$18,MATCH($C207,Settings!$D$11:$D$18,0)),0),$E207))</f>
        <v/>
      </c>
      <c r="J207">
        <f>IF($A207="",0,WEEKDAY($A207,2))</f>
        <v/>
      </c>
      <c r="K207">
        <f>IF(OR($A207="",$B207=""),"",$B207&amp;"|"&amp;$A207)</f>
        <v/>
      </c>
      <c r="L207">
        <f>IF($A207="",0,IF($F207="",IFERROR(N(INDEX(Settings!$G$11:$G$18,MATCH($C207,Settings!$D$11:$D$18,0))),0),N($F207)))</f>
        <v/>
      </c>
    </row>
    <row r="208">
      <c r="A208" s="69" t="n">
        <v>46305</v>
      </c>
      <c r="B208" s="70" t="inlineStr">
        <is>
          <t>Luca Moretti</t>
        </is>
      </c>
      <c r="C208" s="70" t="inlineStr">
        <is>
          <t>Weekend</t>
        </is>
      </c>
      <c r="D208" s="71" t="n">
        <v>0.3333333333333333</v>
      </c>
      <c r="E208" s="71" t="n">
        <v>0.6666666666666666</v>
      </c>
      <c r="F208" s="70" t="n">
        <v>30</v>
      </c>
      <c r="G208" s="72">
        <f>IF(OR($A208="",$B208=""),"",ROUND(MAX(0,MOD(I208-H208,1)*24-L208/60),2))</f>
        <v/>
      </c>
      <c r="H208">
        <f>IF($A208="","",IF($D208="",IFERROR(INDEX(Settings!$E$11:$E$18,MATCH($C208,Settings!$D$11:$D$18,0)),0),$D208))</f>
        <v/>
      </c>
      <c r="I208">
        <f>IF($A208="","",IF($E208="",IFERROR(INDEX(Settings!$F$11:$F$18,MATCH($C208,Settings!$D$11:$D$18,0)),0),$E208))</f>
        <v/>
      </c>
      <c r="J208">
        <f>IF($A208="",0,WEEKDAY($A208,2))</f>
        <v/>
      </c>
      <c r="K208">
        <f>IF(OR($A208="",$B208=""),"",$B208&amp;"|"&amp;$A208)</f>
        <v/>
      </c>
      <c r="L208">
        <f>IF($A208="",0,IF($F208="",IFERROR(N(INDEX(Settings!$G$11:$G$18,MATCH($C208,Settings!$D$11:$D$18,0))),0),N($F208)))</f>
        <v/>
      </c>
    </row>
    <row r="209">
      <c r="A209" s="69" t="n">
        <v>46305</v>
      </c>
      <c r="B209" s="70" t="inlineStr">
        <is>
          <t>Sofia Neumann</t>
        </is>
      </c>
      <c r="C209" s="70" t="inlineStr">
        <is>
          <t>Weekend</t>
        </is>
      </c>
      <c r="D209" s="71" t="n">
        <v>0.3333333333333333</v>
      </c>
      <c r="E209" s="71" t="n">
        <v>0.6666666666666666</v>
      </c>
      <c r="F209" s="70" t="n">
        <v>30</v>
      </c>
      <c r="G209" s="72">
        <f>IF(OR($A209="",$B209=""),"",ROUND(MAX(0,MOD(I209-H209,1)*24-L209/60),2))</f>
        <v/>
      </c>
      <c r="H209">
        <f>IF($A209="","",IF($D209="",IFERROR(INDEX(Settings!$E$11:$E$18,MATCH($C209,Settings!$D$11:$D$18,0)),0),$D209))</f>
        <v/>
      </c>
      <c r="I209">
        <f>IF($A209="","",IF($E209="",IFERROR(INDEX(Settings!$F$11:$F$18,MATCH($C209,Settings!$D$11:$D$18,0)),0),$E209))</f>
        <v/>
      </c>
      <c r="J209">
        <f>IF($A209="",0,WEEKDAY($A209,2))</f>
        <v/>
      </c>
      <c r="K209">
        <f>IF(OR($A209="",$B209=""),"",$B209&amp;"|"&amp;$A209)</f>
        <v/>
      </c>
      <c r="L209">
        <f>IF($A209="",0,IF($F209="",IFERROR(N(INDEX(Settings!$G$11:$G$18,MATCH($C209,Settings!$D$11:$D$18,0))),0),N($F209)))</f>
        <v/>
      </c>
    </row>
    <row r="210">
      <c r="A210" s="69" t="n">
        <v>46305</v>
      </c>
      <c r="B210" s="70" t="inlineStr">
        <is>
          <t>Jonas Weber</t>
        </is>
      </c>
      <c r="C210" s="70" t="inlineStr">
        <is>
          <t>Weekend</t>
        </is>
      </c>
      <c r="D210" s="71" t="n">
        <v>0.3333333333333333</v>
      </c>
      <c r="E210" s="71" t="n">
        <v>0.6666666666666666</v>
      </c>
      <c r="F210" s="70" t="n">
        <v>30</v>
      </c>
      <c r="G210" s="72">
        <f>IF(OR($A210="",$B210=""),"",ROUND(MAX(0,MOD(I210-H210,1)*24-L210/60),2))</f>
        <v/>
      </c>
      <c r="H210">
        <f>IF($A210="","",IF($D210="",IFERROR(INDEX(Settings!$E$11:$E$18,MATCH($C210,Settings!$D$11:$D$18,0)),0),$D210))</f>
        <v/>
      </c>
      <c r="I210">
        <f>IF($A210="","",IF($E210="",IFERROR(INDEX(Settings!$F$11:$F$18,MATCH($C210,Settings!$D$11:$D$18,0)),0),$E210))</f>
        <v/>
      </c>
      <c r="J210">
        <f>IF($A210="",0,WEEKDAY($A210,2))</f>
        <v/>
      </c>
      <c r="K210">
        <f>IF(OR($A210="",$B210=""),"",$B210&amp;"|"&amp;$A210)</f>
        <v/>
      </c>
      <c r="L210">
        <f>IF($A210="",0,IF($F210="",IFERROR(N(INDEX(Settings!$G$11:$G$18,MATCH($C210,Settings!$D$11:$D$18,0))),0),N($F210)))</f>
        <v/>
      </c>
    </row>
    <row r="211">
      <c r="A211" s="69" t="n">
        <v>46305</v>
      </c>
      <c r="B211" s="70" t="inlineStr">
        <is>
          <t>Elias Kaya</t>
        </is>
      </c>
      <c r="C211" s="70" t="inlineStr">
        <is>
          <t>Short</t>
        </is>
      </c>
      <c r="D211" s="71" t="n">
        <v>0.4583333333333333</v>
      </c>
      <c r="E211" s="71" t="n">
        <v>0.625</v>
      </c>
      <c r="F211" s="70" t="n">
        <v>0</v>
      </c>
      <c r="G211" s="72">
        <f>IF(OR($A211="",$B211=""),"",ROUND(MAX(0,MOD(I211-H211,1)*24-L211/60),2))</f>
        <v/>
      </c>
      <c r="H211">
        <f>IF($A211="","",IF($D211="",IFERROR(INDEX(Settings!$E$11:$E$18,MATCH($C211,Settings!$D$11:$D$18,0)),0),$D211))</f>
        <v/>
      </c>
      <c r="I211">
        <f>IF($A211="","",IF($E211="",IFERROR(INDEX(Settings!$F$11:$F$18,MATCH($C211,Settings!$D$11:$D$18,0)),0),$E211))</f>
        <v/>
      </c>
      <c r="J211">
        <f>IF($A211="",0,WEEKDAY($A211,2))</f>
        <v/>
      </c>
      <c r="K211">
        <f>IF(OR($A211="",$B211=""),"",$B211&amp;"|"&amp;$A211)</f>
        <v/>
      </c>
      <c r="L211">
        <f>IF($A211="",0,IF($F211="",IFERROR(N(INDEX(Settings!$G$11:$G$18,MATCH($C211,Settings!$D$11:$D$18,0))),0),N($F211)))</f>
        <v/>
      </c>
    </row>
    <row r="212">
      <c r="A212" s="69" t="n">
        <v>46306</v>
      </c>
      <c r="B212" s="70" t="inlineStr">
        <is>
          <t>Luca Moretti</t>
        </is>
      </c>
      <c r="C212" s="70" t="inlineStr">
        <is>
          <t>Weekend</t>
        </is>
      </c>
      <c r="D212" s="71" t="n">
        <v>0.3333333333333333</v>
      </c>
      <c r="E212" s="71" t="n">
        <v>0.6666666666666666</v>
      </c>
      <c r="F212" s="70" t="n">
        <v>30</v>
      </c>
      <c r="G212" s="72">
        <f>IF(OR($A212="",$B212=""),"",ROUND(MAX(0,MOD(I212-H212,1)*24-L212/60),2))</f>
        <v/>
      </c>
      <c r="H212">
        <f>IF($A212="","",IF($D212="",IFERROR(INDEX(Settings!$E$11:$E$18,MATCH($C212,Settings!$D$11:$D$18,0)),0),$D212))</f>
        <v/>
      </c>
      <c r="I212">
        <f>IF($A212="","",IF($E212="",IFERROR(INDEX(Settings!$F$11:$F$18,MATCH($C212,Settings!$D$11:$D$18,0)),0),$E212))</f>
        <v/>
      </c>
      <c r="J212">
        <f>IF($A212="",0,WEEKDAY($A212,2))</f>
        <v/>
      </c>
      <c r="K212">
        <f>IF(OR($A212="",$B212=""),"",$B212&amp;"|"&amp;$A212)</f>
        <v/>
      </c>
      <c r="L212">
        <f>IF($A212="",0,IF($F212="",IFERROR(N(INDEX(Settings!$G$11:$G$18,MATCH($C212,Settings!$D$11:$D$18,0))),0),N($F212)))</f>
        <v/>
      </c>
    </row>
    <row r="213">
      <c r="A213" s="69" t="n">
        <v>46306</v>
      </c>
      <c r="B213" s="70" t="inlineStr">
        <is>
          <t>Jonas Weber</t>
        </is>
      </c>
      <c r="C213" s="70" t="inlineStr">
        <is>
          <t>Weekend</t>
        </is>
      </c>
      <c r="D213" s="71" t="n">
        <v>0.3333333333333333</v>
      </c>
      <c r="E213" s="71" t="n">
        <v>0.6666666666666666</v>
      </c>
      <c r="F213" s="70" t="n">
        <v>30</v>
      </c>
      <c r="G213" s="72">
        <f>IF(OR($A213="",$B213=""),"",ROUND(MAX(0,MOD(I213-H213,1)*24-L213/60),2))</f>
        <v/>
      </c>
      <c r="H213">
        <f>IF($A213="","",IF($D213="",IFERROR(INDEX(Settings!$E$11:$E$18,MATCH($C213,Settings!$D$11:$D$18,0)),0),$D213))</f>
        <v/>
      </c>
      <c r="I213">
        <f>IF($A213="","",IF($E213="",IFERROR(INDEX(Settings!$F$11:$F$18,MATCH($C213,Settings!$D$11:$D$18,0)),0),$E213))</f>
        <v/>
      </c>
      <c r="J213">
        <f>IF($A213="",0,WEEKDAY($A213,2))</f>
        <v/>
      </c>
      <c r="K213">
        <f>IF(OR($A213="",$B213=""),"",$B213&amp;"|"&amp;$A213)</f>
        <v/>
      </c>
      <c r="L213">
        <f>IF($A213="",0,IF($F213="",IFERROR(N(INDEX(Settings!$G$11:$G$18,MATCH($C213,Settings!$D$11:$D$18,0))),0),N($F213)))</f>
        <v/>
      </c>
    </row>
    <row r="214">
      <c r="A214" s="69" t="n">
        <v>46306</v>
      </c>
      <c r="B214" s="70" t="inlineStr">
        <is>
          <t>Mia Schulz</t>
        </is>
      </c>
      <c r="C214" s="70" t="inlineStr">
        <is>
          <t>Weekend</t>
        </is>
      </c>
      <c r="D214" s="71" t="n">
        <v>0.3333333333333333</v>
      </c>
      <c r="E214" s="71" t="n">
        <v>0.6666666666666666</v>
      </c>
      <c r="F214" s="70" t="n">
        <v>30</v>
      </c>
      <c r="G214" s="72">
        <f>IF(OR($A214="",$B214=""),"",ROUND(MAX(0,MOD(I214-H214,1)*24-L214/60),2))</f>
        <v/>
      </c>
      <c r="H214">
        <f>IF($A214="","",IF($D214="",IFERROR(INDEX(Settings!$E$11:$E$18,MATCH($C214,Settings!$D$11:$D$18,0)),0),$D214))</f>
        <v/>
      </c>
      <c r="I214">
        <f>IF($A214="","",IF($E214="",IFERROR(INDEX(Settings!$F$11:$F$18,MATCH($C214,Settings!$D$11:$D$18,0)),0),$E214))</f>
        <v/>
      </c>
      <c r="J214">
        <f>IF($A214="",0,WEEKDAY($A214,2))</f>
        <v/>
      </c>
      <c r="K214">
        <f>IF(OR($A214="",$B214=""),"",$B214&amp;"|"&amp;$A214)</f>
        <v/>
      </c>
      <c r="L214">
        <f>IF($A214="",0,IF($F214="",IFERROR(N(INDEX(Settings!$G$11:$G$18,MATCH($C214,Settings!$D$11:$D$18,0))),0),N($F214)))</f>
        <v/>
      </c>
    </row>
    <row r="215">
      <c r="A215" s="69" t="n">
        <v>46306</v>
      </c>
      <c r="B215" s="70" t="inlineStr">
        <is>
          <t>Lena Hoffmann</t>
        </is>
      </c>
      <c r="C215" s="70" t="inlineStr">
        <is>
          <t>Weekend</t>
        </is>
      </c>
      <c r="D215" s="71" t="n">
        <v>0.3333333333333333</v>
      </c>
      <c r="E215" s="71" t="n">
        <v>0.6666666666666666</v>
      </c>
      <c r="F215" s="70" t="n">
        <v>30</v>
      </c>
      <c r="G215" s="72">
        <f>IF(OR($A215="",$B215=""),"",ROUND(MAX(0,MOD(I215-H215,1)*24-L215/60),2))</f>
        <v/>
      </c>
      <c r="H215">
        <f>IF($A215="","",IF($D215="",IFERROR(INDEX(Settings!$E$11:$E$18,MATCH($C215,Settings!$D$11:$D$18,0)),0),$D215))</f>
        <v/>
      </c>
      <c r="I215">
        <f>IF($A215="","",IF($E215="",IFERROR(INDEX(Settings!$F$11:$F$18,MATCH($C215,Settings!$D$11:$D$18,0)),0),$E215))</f>
        <v/>
      </c>
      <c r="J215">
        <f>IF($A215="",0,WEEKDAY($A215,2))</f>
        <v/>
      </c>
      <c r="K215">
        <f>IF(OR($A215="",$B215=""),"",$B215&amp;"|"&amp;$A215)</f>
        <v/>
      </c>
      <c r="L215">
        <f>IF($A215="",0,IF($F215="",IFERROR(N(INDEX(Settings!$G$11:$G$18,MATCH($C215,Settings!$D$11:$D$18,0))),0),N($F215)))</f>
        <v/>
      </c>
    </row>
    <row r="216">
      <c r="A216" s="69" t="n">
        <v>46307</v>
      </c>
      <c r="B216" s="70" t="inlineStr">
        <is>
          <t>Anna Berger</t>
        </is>
      </c>
      <c r="C216" s="70" t="inlineStr">
        <is>
          <t>Late</t>
        </is>
      </c>
      <c r="D216" s="71" t="n">
        <v>0.5833333333333334</v>
      </c>
      <c r="E216" s="71" t="n">
        <v>0.9166666666666666</v>
      </c>
      <c r="F216" s="70" t="n">
        <v>30</v>
      </c>
      <c r="G216" s="72">
        <f>IF(OR($A216="",$B216=""),"",ROUND(MAX(0,MOD(I216-H216,1)*24-L216/60),2))</f>
        <v/>
      </c>
      <c r="H216">
        <f>IF($A216="","",IF($D216="",IFERROR(INDEX(Settings!$E$11:$E$18,MATCH($C216,Settings!$D$11:$D$18,0)),0),$D216))</f>
        <v/>
      </c>
      <c r="I216">
        <f>IF($A216="","",IF($E216="",IFERROR(INDEX(Settings!$F$11:$F$18,MATCH($C216,Settings!$D$11:$D$18,0)),0),$E216))</f>
        <v/>
      </c>
      <c r="J216">
        <f>IF($A216="",0,WEEKDAY($A216,2))</f>
        <v/>
      </c>
      <c r="K216">
        <f>IF(OR($A216="",$B216=""),"",$B216&amp;"|"&amp;$A216)</f>
        <v/>
      </c>
      <c r="L216">
        <f>IF($A216="",0,IF($F216="",IFERROR(N(INDEX(Settings!$G$11:$G$18,MATCH($C216,Settings!$D$11:$D$18,0))),0),N($F216)))</f>
        <v/>
      </c>
    </row>
    <row r="217">
      <c r="A217" s="69" t="n">
        <v>46307</v>
      </c>
      <c r="B217" s="70" t="inlineStr">
        <is>
          <t>Jonas Weber</t>
        </is>
      </c>
      <c r="C217" s="70" t="inlineStr">
        <is>
          <t>Early</t>
        </is>
      </c>
      <c r="D217" s="71" t="n">
        <v>0.2708333333333333</v>
      </c>
      <c r="E217" s="71" t="n">
        <v>0.6041666666666666</v>
      </c>
      <c r="F217" s="70" t="n">
        <v>30</v>
      </c>
      <c r="G217" s="72">
        <f>IF(OR($A217="",$B217=""),"",ROUND(MAX(0,MOD(I217-H217,1)*24-L217/60),2))</f>
        <v/>
      </c>
      <c r="H217">
        <f>IF($A217="","",IF($D217="",IFERROR(INDEX(Settings!$E$11:$E$18,MATCH($C217,Settings!$D$11:$D$18,0)),0),$D217))</f>
        <v/>
      </c>
      <c r="I217">
        <f>IF($A217="","",IF($E217="",IFERROR(INDEX(Settings!$F$11:$F$18,MATCH($C217,Settings!$D$11:$D$18,0)),0),$E217))</f>
        <v/>
      </c>
      <c r="J217">
        <f>IF($A217="",0,WEEKDAY($A217,2))</f>
        <v/>
      </c>
      <c r="K217">
        <f>IF(OR($A217="",$B217=""),"",$B217&amp;"|"&amp;$A217)</f>
        <v/>
      </c>
      <c r="L217">
        <f>IF($A217="",0,IF($F217="",IFERROR(N(INDEX(Settings!$G$11:$G$18,MATCH($C217,Settings!$D$11:$D$18,0))),0),N($F217)))</f>
        <v/>
      </c>
    </row>
    <row r="218">
      <c r="A218" s="69" t="n">
        <v>46307</v>
      </c>
      <c r="B218" s="70" t="inlineStr">
        <is>
          <t>Mia Schulz</t>
        </is>
      </c>
      <c r="C218" s="70" t="inlineStr">
        <is>
          <t>Late</t>
        </is>
      </c>
      <c r="D218" s="71" t="n">
        <v>0.5833333333333334</v>
      </c>
      <c r="E218" s="71" t="n">
        <v>0.9375</v>
      </c>
      <c r="F218" s="70" t="n">
        <v>30</v>
      </c>
      <c r="G218" s="72">
        <f>IF(OR($A218="",$B218=""),"",ROUND(MAX(0,MOD(I218-H218,1)*24-L218/60),2))</f>
        <v/>
      </c>
      <c r="H218">
        <f>IF($A218="","",IF($D218="",IFERROR(INDEX(Settings!$E$11:$E$18,MATCH($C218,Settings!$D$11:$D$18,0)),0),$D218))</f>
        <v/>
      </c>
      <c r="I218">
        <f>IF($A218="","",IF($E218="",IFERROR(INDEX(Settings!$F$11:$F$18,MATCH($C218,Settings!$D$11:$D$18,0)),0),$E218))</f>
        <v/>
      </c>
      <c r="J218">
        <f>IF($A218="",0,WEEKDAY($A218,2))</f>
        <v/>
      </c>
      <c r="K218">
        <f>IF(OR($A218="",$B218=""),"",$B218&amp;"|"&amp;$A218)</f>
        <v/>
      </c>
      <c r="L218">
        <f>IF($A218="",0,IF($F218="",IFERROR(N(INDEX(Settings!$G$11:$G$18,MATCH($C218,Settings!$D$11:$D$18,0))),0),N($F218)))</f>
        <v/>
      </c>
    </row>
    <row r="219">
      <c r="A219" s="69" t="n">
        <v>46307</v>
      </c>
      <c r="B219" s="70" t="inlineStr">
        <is>
          <t>Lena Hoffmann</t>
        </is>
      </c>
      <c r="C219" s="70" t="inlineStr">
        <is>
          <t>Early</t>
        </is>
      </c>
      <c r="D219" s="71" t="n">
        <v>0.2708333333333333</v>
      </c>
      <c r="E219" s="71" t="n">
        <v>0.6041666666666666</v>
      </c>
      <c r="F219" s="70" t="n">
        <v>30</v>
      </c>
      <c r="G219" s="72">
        <f>IF(OR($A219="",$B219=""),"",ROUND(MAX(0,MOD(I219-H219,1)*24-L219/60),2))</f>
        <v/>
      </c>
      <c r="H219">
        <f>IF($A219="","",IF($D219="",IFERROR(INDEX(Settings!$E$11:$E$18,MATCH($C219,Settings!$D$11:$D$18,0)),0),$D219))</f>
        <v/>
      </c>
      <c r="I219">
        <f>IF($A219="","",IF($E219="",IFERROR(INDEX(Settings!$F$11:$F$18,MATCH($C219,Settings!$D$11:$D$18,0)),0),$E219))</f>
        <v/>
      </c>
      <c r="J219">
        <f>IF($A219="",0,WEEKDAY($A219,2))</f>
        <v/>
      </c>
      <c r="K219">
        <f>IF(OR($A219="",$B219=""),"",$B219&amp;"|"&amp;$A219)</f>
        <v/>
      </c>
      <c r="L219">
        <f>IF($A219="",0,IF($F219="",IFERROR(N(INDEX(Settings!$G$11:$G$18,MATCH($C219,Settings!$D$11:$D$18,0))),0),N($F219)))</f>
        <v/>
      </c>
    </row>
    <row r="220">
      <c r="A220" s="69" t="n">
        <v>46307</v>
      </c>
      <c r="B220" s="70" t="inlineStr">
        <is>
          <t>Noah Fischer</t>
        </is>
      </c>
      <c r="C220" s="70" t="inlineStr">
        <is>
          <t>Short</t>
        </is>
      </c>
      <c r="D220" s="71" t="n">
        <v>0.4583333333333333</v>
      </c>
      <c r="E220" s="71" t="n">
        <v>0.625</v>
      </c>
      <c r="F220" s="70" t="n">
        <v>0</v>
      </c>
      <c r="G220" s="72">
        <f>IF(OR($A220="",$B220=""),"",ROUND(MAX(0,MOD(I220-H220,1)*24-L220/60),2))</f>
        <v/>
      </c>
      <c r="H220">
        <f>IF($A220="","",IF($D220="",IFERROR(INDEX(Settings!$E$11:$E$18,MATCH($C220,Settings!$D$11:$D$18,0)),0),$D220))</f>
        <v/>
      </c>
      <c r="I220">
        <f>IF($A220="","",IF($E220="",IFERROR(INDEX(Settings!$F$11:$F$18,MATCH($C220,Settings!$D$11:$D$18,0)),0),$E220))</f>
        <v/>
      </c>
      <c r="J220">
        <f>IF($A220="",0,WEEKDAY($A220,2))</f>
        <v/>
      </c>
      <c r="K220">
        <f>IF(OR($A220="",$B220=""),"",$B220&amp;"|"&amp;$A220)</f>
        <v/>
      </c>
      <c r="L220">
        <f>IF($A220="",0,IF($F220="",IFERROR(N(INDEX(Settings!$G$11:$G$18,MATCH($C220,Settings!$D$11:$D$18,0))),0),N($F220)))</f>
        <v/>
      </c>
    </row>
    <row r="221">
      <c r="A221" s="69" t="n">
        <v>46308</v>
      </c>
      <c r="B221" s="70" t="inlineStr">
        <is>
          <t>Anna Berger</t>
        </is>
      </c>
      <c r="C221" s="70" t="inlineStr">
        <is>
          <t>Middle</t>
        </is>
      </c>
      <c r="D221" s="71" t="n">
        <v>0.4166666666666667</v>
      </c>
      <c r="E221" s="71" t="n">
        <v>0.75</v>
      </c>
      <c r="F221" s="70" t="n">
        <v>30</v>
      </c>
      <c r="G221" s="72">
        <f>IF(OR($A221="",$B221=""),"",ROUND(MAX(0,MOD(I221-H221,1)*24-L221/60),2))</f>
        <v/>
      </c>
      <c r="H221">
        <f>IF($A221="","",IF($D221="",IFERROR(INDEX(Settings!$E$11:$E$18,MATCH($C221,Settings!$D$11:$D$18,0)),0),$D221))</f>
        <v/>
      </c>
      <c r="I221">
        <f>IF($A221="","",IF($E221="",IFERROR(INDEX(Settings!$F$11:$F$18,MATCH($C221,Settings!$D$11:$D$18,0)),0),$E221))</f>
        <v/>
      </c>
      <c r="J221">
        <f>IF($A221="",0,WEEKDAY($A221,2))</f>
        <v/>
      </c>
      <c r="K221">
        <f>IF(OR($A221="",$B221=""),"",$B221&amp;"|"&amp;$A221)</f>
        <v/>
      </c>
      <c r="L221">
        <f>IF($A221="",0,IF($F221="",IFERROR(N(INDEX(Settings!$G$11:$G$18,MATCH($C221,Settings!$D$11:$D$18,0))),0),N($F221)))</f>
        <v/>
      </c>
    </row>
    <row r="222">
      <c r="A222" s="69" t="n">
        <v>46308</v>
      </c>
      <c r="B222" s="70" t="inlineStr">
        <is>
          <t>Luca Moretti</t>
        </is>
      </c>
      <c r="C222" s="70" t="inlineStr">
        <is>
          <t>Early</t>
        </is>
      </c>
      <c r="D222" s="71" t="n">
        <v>0.2708333333333333</v>
      </c>
      <c r="E222" s="71" t="n">
        <v>0.6041666666666666</v>
      </c>
      <c r="F222" s="70" t="n">
        <v>30</v>
      </c>
      <c r="G222" s="72">
        <f>IF(OR($A222="",$B222=""),"",ROUND(MAX(0,MOD(I222-H222,1)*24-L222/60),2))</f>
        <v/>
      </c>
      <c r="H222">
        <f>IF($A222="","",IF($D222="",IFERROR(INDEX(Settings!$E$11:$E$18,MATCH($C222,Settings!$D$11:$D$18,0)),0),$D222))</f>
        <v/>
      </c>
      <c r="I222">
        <f>IF($A222="","",IF($E222="",IFERROR(INDEX(Settings!$F$11:$F$18,MATCH($C222,Settings!$D$11:$D$18,0)),0),$E222))</f>
        <v/>
      </c>
      <c r="J222">
        <f>IF($A222="",0,WEEKDAY($A222,2))</f>
        <v/>
      </c>
      <c r="K222">
        <f>IF(OR($A222="",$B222=""),"",$B222&amp;"|"&amp;$A222)</f>
        <v/>
      </c>
      <c r="L222">
        <f>IF($A222="",0,IF($F222="",IFERROR(N(INDEX(Settings!$G$11:$G$18,MATCH($C222,Settings!$D$11:$D$18,0))),0),N($F222)))</f>
        <v/>
      </c>
    </row>
    <row r="223">
      <c r="A223" s="69" t="n">
        <v>46308</v>
      </c>
      <c r="B223" s="70" t="inlineStr">
        <is>
          <t>Sofia Neumann</t>
        </is>
      </c>
      <c r="C223" s="70" t="inlineStr">
        <is>
          <t>Late</t>
        </is>
      </c>
      <c r="D223" s="71" t="n">
        <v>0.5833333333333334</v>
      </c>
      <c r="E223" s="71" t="n">
        <v>0.9375</v>
      </c>
      <c r="F223" s="70" t="n">
        <v>30</v>
      </c>
      <c r="G223" s="72">
        <f>IF(OR($A223="",$B223=""),"",ROUND(MAX(0,MOD(I223-H223,1)*24-L223/60),2))</f>
        <v/>
      </c>
      <c r="H223">
        <f>IF($A223="","",IF($D223="",IFERROR(INDEX(Settings!$E$11:$E$18,MATCH($C223,Settings!$D$11:$D$18,0)),0),$D223))</f>
        <v/>
      </c>
      <c r="I223">
        <f>IF($A223="","",IF($E223="",IFERROR(INDEX(Settings!$F$11:$F$18,MATCH($C223,Settings!$D$11:$D$18,0)),0),$E223))</f>
        <v/>
      </c>
      <c r="J223">
        <f>IF($A223="",0,WEEKDAY($A223,2))</f>
        <v/>
      </c>
      <c r="K223">
        <f>IF(OR($A223="",$B223=""),"",$B223&amp;"|"&amp;$A223)</f>
        <v/>
      </c>
      <c r="L223">
        <f>IF($A223="",0,IF($F223="",IFERROR(N(INDEX(Settings!$G$11:$G$18,MATCH($C223,Settings!$D$11:$D$18,0))),0),N($F223)))</f>
        <v/>
      </c>
    </row>
    <row r="224">
      <c r="A224" s="69" t="n">
        <v>46308</v>
      </c>
      <c r="B224" s="70" t="inlineStr">
        <is>
          <t>Jonas Weber</t>
        </is>
      </c>
      <c r="C224" s="70" t="inlineStr">
        <is>
          <t>Early</t>
        </is>
      </c>
      <c r="D224" s="71" t="n">
        <v>0.2708333333333333</v>
      </c>
      <c r="E224" s="71" t="n">
        <v>0.6041666666666666</v>
      </c>
      <c r="F224" s="70" t="n">
        <v>30</v>
      </c>
      <c r="G224" s="72">
        <f>IF(OR($A224="",$B224=""),"",ROUND(MAX(0,MOD(I224-H224,1)*24-L224/60),2))</f>
        <v/>
      </c>
      <c r="H224">
        <f>IF($A224="","",IF($D224="",IFERROR(INDEX(Settings!$E$11:$E$18,MATCH($C224,Settings!$D$11:$D$18,0)),0),$D224))</f>
        <v/>
      </c>
      <c r="I224">
        <f>IF($A224="","",IF($E224="",IFERROR(INDEX(Settings!$F$11:$F$18,MATCH($C224,Settings!$D$11:$D$18,0)),0),$E224))</f>
        <v/>
      </c>
      <c r="J224">
        <f>IF($A224="",0,WEEKDAY($A224,2))</f>
        <v/>
      </c>
      <c r="K224">
        <f>IF(OR($A224="",$B224=""),"",$B224&amp;"|"&amp;$A224)</f>
        <v/>
      </c>
      <c r="L224">
        <f>IF($A224="",0,IF($F224="",IFERROR(N(INDEX(Settings!$G$11:$G$18,MATCH($C224,Settings!$D$11:$D$18,0))),0),N($F224)))</f>
        <v/>
      </c>
    </row>
    <row r="225">
      <c r="A225" s="69" t="n">
        <v>46308</v>
      </c>
      <c r="B225" s="70" t="inlineStr">
        <is>
          <t>Elias Kaya</t>
        </is>
      </c>
      <c r="C225" s="70" t="inlineStr">
        <is>
          <t>Late</t>
        </is>
      </c>
      <c r="D225" s="71" t="n">
        <v>0.5833333333333334</v>
      </c>
      <c r="E225" s="71" t="n">
        <v>0.9375</v>
      </c>
      <c r="F225" s="70" t="n">
        <v>30</v>
      </c>
      <c r="G225" s="72">
        <f>IF(OR($A225="",$B225=""),"",ROUND(MAX(0,MOD(I225-H225,1)*24-L225/60),2))</f>
        <v/>
      </c>
      <c r="H225">
        <f>IF($A225="","",IF($D225="",IFERROR(INDEX(Settings!$E$11:$E$18,MATCH($C225,Settings!$D$11:$D$18,0)),0),$D225))</f>
        <v/>
      </c>
      <c r="I225">
        <f>IF($A225="","",IF($E225="",IFERROR(INDEX(Settings!$F$11:$F$18,MATCH($C225,Settings!$D$11:$D$18,0)),0),$E225))</f>
        <v/>
      </c>
      <c r="J225">
        <f>IF($A225="",0,WEEKDAY($A225,2))</f>
        <v/>
      </c>
      <c r="K225">
        <f>IF(OR($A225="",$B225=""),"",$B225&amp;"|"&amp;$A225)</f>
        <v/>
      </c>
      <c r="L225">
        <f>IF($A225="",0,IF($F225="",IFERROR(N(INDEX(Settings!$G$11:$G$18,MATCH($C225,Settings!$D$11:$D$18,0))),0),N($F225)))</f>
        <v/>
      </c>
    </row>
    <row r="226">
      <c r="A226" s="69" t="n">
        <v>46308</v>
      </c>
      <c r="B226" s="70" t="inlineStr">
        <is>
          <t>Emma Wolf</t>
        </is>
      </c>
      <c r="C226" s="70" t="inlineStr">
        <is>
          <t>Late</t>
        </is>
      </c>
      <c r="D226" s="71" t="n">
        <v>0.5833333333333334</v>
      </c>
      <c r="E226" s="71" t="n">
        <v>0.9166666666666666</v>
      </c>
      <c r="F226" s="70" t="n">
        <v>30</v>
      </c>
      <c r="G226" s="72">
        <f>IF(OR($A226="",$B226=""),"",ROUND(MAX(0,MOD(I226-H226,1)*24-L226/60),2))</f>
        <v/>
      </c>
      <c r="H226">
        <f>IF($A226="","",IF($D226="",IFERROR(INDEX(Settings!$E$11:$E$18,MATCH($C226,Settings!$D$11:$D$18,0)),0),$D226))</f>
        <v/>
      </c>
      <c r="I226">
        <f>IF($A226="","",IF($E226="",IFERROR(INDEX(Settings!$F$11:$F$18,MATCH($C226,Settings!$D$11:$D$18,0)),0),$E226))</f>
        <v/>
      </c>
      <c r="J226">
        <f>IF($A226="",0,WEEKDAY($A226,2))</f>
        <v/>
      </c>
      <c r="K226">
        <f>IF(OR($A226="",$B226=""),"",$B226&amp;"|"&amp;$A226)</f>
        <v/>
      </c>
      <c r="L226">
        <f>IF($A226="",0,IF($F226="",IFERROR(N(INDEX(Settings!$G$11:$G$18,MATCH($C226,Settings!$D$11:$D$18,0))),0),N($F226)))</f>
        <v/>
      </c>
    </row>
    <row r="227">
      <c r="A227" s="69" t="n">
        <v>46309</v>
      </c>
      <c r="B227" s="70" t="inlineStr">
        <is>
          <t>Luca Moretti</t>
        </is>
      </c>
      <c r="C227" s="70" t="inlineStr">
        <is>
          <t>Late</t>
        </is>
      </c>
      <c r="D227" s="71" t="n">
        <v>0.5833333333333334</v>
      </c>
      <c r="E227" s="71" t="n">
        <v>0.9166666666666666</v>
      </c>
      <c r="F227" s="70" t="n">
        <v>30</v>
      </c>
      <c r="G227" s="72">
        <f>IF(OR($A227="",$B227=""),"",ROUND(MAX(0,MOD(I227-H227,1)*24-L227/60),2))</f>
        <v/>
      </c>
      <c r="H227">
        <f>IF($A227="","",IF($D227="",IFERROR(INDEX(Settings!$E$11:$E$18,MATCH($C227,Settings!$D$11:$D$18,0)),0),$D227))</f>
        <v/>
      </c>
      <c r="I227">
        <f>IF($A227="","",IF($E227="",IFERROR(INDEX(Settings!$F$11:$F$18,MATCH($C227,Settings!$D$11:$D$18,0)),0),$E227))</f>
        <v/>
      </c>
      <c r="J227">
        <f>IF($A227="",0,WEEKDAY($A227,2))</f>
        <v/>
      </c>
      <c r="K227">
        <f>IF(OR($A227="",$B227=""),"",$B227&amp;"|"&amp;$A227)</f>
        <v/>
      </c>
      <c r="L227">
        <f>IF($A227="",0,IF($F227="",IFERROR(N(INDEX(Settings!$G$11:$G$18,MATCH($C227,Settings!$D$11:$D$18,0))),0),N($F227)))</f>
        <v/>
      </c>
    </row>
    <row r="228">
      <c r="A228" s="69" t="n">
        <v>46309</v>
      </c>
      <c r="B228" s="70" t="inlineStr">
        <is>
          <t>Sofia Neumann</t>
        </is>
      </c>
      <c r="C228" s="70" t="inlineStr">
        <is>
          <t>Late</t>
        </is>
      </c>
      <c r="D228" s="71" t="n">
        <v>0.5833333333333334</v>
      </c>
      <c r="E228" s="71" t="n">
        <v>0.9166666666666666</v>
      </c>
      <c r="F228" s="70" t="n">
        <v>30</v>
      </c>
      <c r="G228" s="72">
        <f>IF(OR($A228="",$B228=""),"",ROUND(MAX(0,MOD(I228-H228,1)*24-L228/60),2))</f>
        <v/>
      </c>
      <c r="H228">
        <f>IF($A228="","",IF($D228="",IFERROR(INDEX(Settings!$E$11:$E$18,MATCH($C228,Settings!$D$11:$D$18,0)),0),$D228))</f>
        <v/>
      </c>
      <c r="I228">
        <f>IF($A228="","",IF($E228="",IFERROR(INDEX(Settings!$F$11:$F$18,MATCH($C228,Settings!$D$11:$D$18,0)),0),$E228))</f>
        <v/>
      </c>
      <c r="J228">
        <f>IF($A228="",0,WEEKDAY($A228,2))</f>
        <v/>
      </c>
      <c r="K228">
        <f>IF(OR($A228="",$B228=""),"",$B228&amp;"|"&amp;$A228)</f>
        <v/>
      </c>
      <c r="L228">
        <f>IF($A228="",0,IF($F228="",IFERROR(N(INDEX(Settings!$G$11:$G$18,MATCH($C228,Settings!$D$11:$D$18,0))),0),N($F228)))</f>
        <v/>
      </c>
    </row>
    <row r="229">
      <c r="A229" s="69" t="n">
        <v>46309</v>
      </c>
      <c r="B229" s="70" t="inlineStr">
        <is>
          <t>Jonas Weber</t>
        </is>
      </c>
      <c r="C229" s="70" t="inlineStr">
        <is>
          <t>Early</t>
        </is>
      </c>
      <c r="D229" s="71" t="n">
        <v>0.2708333333333333</v>
      </c>
      <c r="E229" s="71" t="n">
        <v>0.6041666666666666</v>
      </c>
      <c r="F229" s="70" t="n">
        <v>30</v>
      </c>
      <c r="G229" s="72">
        <f>IF(OR($A229="",$B229=""),"",ROUND(MAX(0,MOD(I229-H229,1)*24-L229/60),2))</f>
        <v/>
      </c>
      <c r="H229">
        <f>IF($A229="","",IF($D229="",IFERROR(INDEX(Settings!$E$11:$E$18,MATCH($C229,Settings!$D$11:$D$18,0)),0),$D229))</f>
        <v/>
      </c>
      <c r="I229">
        <f>IF($A229="","",IF($E229="",IFERROR(INDEX(Settings!$F$11:$F$18,MATCH($C229,Settings!$D$11:$D$18,0)),0),$E229))</f>
        <v/>
      </c>
      <c r="J229">
        <f>IF($A229="",0,WEEKDAY($A229,2))</f>
        <v/>
      </c>
      <c r="K229">
        <f>IF(OR($A229="",$B229=""),"",$B229&amp;"|"&amp;$A229)</f>
        <v/>
      </c>
      <c r="L229">
        <f>IF($A229="",0,IF($F229="",IFERROR(N(INDEX(Settings!$G$11:$G$18,MATCH($C229,Settings!$D$11:$D$18,0))),0),N($F229)))</f>
        <v/>
      </c>
    </row>
    <row r="230">
      <c r="A230" s="69" t="n">
        <v>46309</v>
      </c>
      <c r="B230" s="70" t="inlineStr">
        <is>
          <t>Lena Hoffmann</t>
        </is>
      </c>
      <c r="C230" s="70" t="inlineStr">
        <is>
          <t>Early</t>
        </is>
      </c>
      <c r="D230" s="71" t="n">
        <v>0.2708333333333333</v>
      </c>
      <c r="E230" s="71" t="n">
        <v>0.6041666666666666</v>
      </c>
      <c r="F230" s="70" t="n">
        <v>30</v>
      </c>
      <c r="G230" s="72">
        <f>IF(OR($A230="",$B230=""),"",ROUND(MAX(0,MOD(I230-H230,1)*24-L230/60),2))</f>
        <v/>
      </c>
      <c r="H230">
        <f>IF($A230="","",IF($D230="",IFERROR(INDEX(Settings!$E$11:$E$18,MATCH($C230,Settings!$D$11:$D$18,0)),0),$D230))</f>
        <v/>
      </c>
      <c r="I230">
        <f>IF($A230="","",IF($E230="",IFERROR(INDEX(Settings!$F$11:$F$18,MATCH($C230,Settings!$D$11:$D$18,0)),0),$E230))</f>
        <v/>
      </c>
      <c r="J230">
        <f>IF($A230="",0,WEEKDAY($A230,2))</f>
        <v/>
      </c>
      <c r="K230">
        <f>IF(OR($A230="",$B230=""),"",$B230&amp;"|"&amp;$A230)</f>
        <v/>
      </c>
      <c r="L230">
        <f>IF($A230="",0,IF($F230="",IFERROR(N(INDEX(Settings!$G$11:$G$18,MATCH($C230,Settings!$D$11:$D$18,0))),0),N($F230)))</f>
        <v/>
      </c>
    </row>
    <row r="231">
      <c r="A231" s="69" t="n">
        <v>46309</v>
      </c>
      <c r="B231" s="70" t="inlineStr">
        <is>
          <t>Ben Krüger</t>
        </is>
      </c>
      <c r="C231" s="70" t="inlineStr">
        <is>
          <t>Short</t>
        </is>
      </c>
      <c r="D231" s="71" t="n">
        <v>0.4583333333333333</v>
      </c>
      <c r="E231" s="71" t="n">
        <v>0.625</v>
      </c>
      <c r="F231" s="70" t="n">
        <v>0</v>
      </c>
      <c r="G231" s="72">
        <f>IF(OR($A231="",$B231=""),"",ROUND(MAX(0,MOD(I231-H231,1)*24-L231/60),2))</f>
        <v/>
      </c>
      <c r="H231">
        <f>IF($A231="","",IF($D231="",IFERROR(INDEX(Settings!$E$11:$E$18,MATCH($C231,Settings!$D$11:$D$18,0)),0),$D231))</f>
        <v/>
      </c>
      <c r="I231">
        <f>IF($A231="","",IF($E231="",IFERROR(INDEX(Settings!$F$11:$F$18,MATCH($C231,Settings!$D$11:$D$18,0)),0),$E231))</f>
        <v/>
      </c>
      <c r="J231">
        <f>IF($A231="",0,WEEKDAY($A231,2))</f>
        <v/>
      </c>
      <c r="K231">
        <f>IF(OR($A231="",$B231=""),"",$B231&amp;"|"&amp;$A231)</f>
        <v/>
      </c>
      <c r="L231">
        <f>IF($A231="",0,IF($F231="",IFERROR(N(INDEX(Settings!$G$11:$G$18,MATCH($C231,Settings!$D$11:$D$18,0))),0),N($F231)))</f>
        <v/>
      </c>
    </row>
    <row r="232">
      <c r="A232" s="69" t="n">
        <v>46310</v>
      </c>
      <c r="B232" s="70" t="inlineStr">
        <is>
          <t>Anna Berger</t>
        </is>
      </c>
      <c r="C232" s="70" t="inlineStr">
        <is>
          <t>Early</t>
        </is>
      </c>
      <c r="D232" s="71" t="n">
        <v>0.2708333333333333</v>
      </c>
      <c r="E232" s="71" t="n">
        <v>0.6041666666666666</v>
      </c>
      <c r="F232" s="70" t="n">
        <v>30</v>
      </c>
      <c r="G232" s="72">
        <f>IF(OR($A232="",$B232=""),"",ROUND(MAX(0,MOD(I232-H232,1)*24-L232/60),2))</f>
        <v/>
      </c>
      <c r="H232">
        <f>IF($A232="","",IF($D232="",IFERROR(INDEX(Settings!$E$11:$E$18,MATCH($C232,Settings!$D$11:$D$18,0)),0),$D232))</f>
        <v/>
      </c>
      <c r="I232">
        <f>IF($A232="","",IF($E232="",IFERROR(INDEX(Settings!$F$11:$F$18,MATCH($C232,Settings!$D$11:$D$18,0)),0),$E232))</f>
        <v/>
      </c>
      <c r="J232">
        <f>IF($A232="",0,WEEKDAY($A232,2))</f>
        <v/>
      </c>
      <c r="K232">
        <f>IF(OR($A232="",$B232=""),"",$B232&amp;"|"&amp;$A232)</f>
        <v/>
      </c>
      <c r="L232">
        <f>IF($A232="",0,IF($F232="",IFERROR(N(INDEX(Settings!$G$11:$G$18,MATCH($C232,Settings!$D$11:$D$18,0))),0),N($F232)))</f>
        <v/>
      </c>
    </row>
    <row r="233">
      <c r="A233" s="69" t="n">
        <v>46310</v>
      </c>
      <c r="B233" s="70" t="inlineStr">
        <is>
          <t>Luca Moretti</t>
        </is>
      </c>
      <c r="C233" s="70" t="inlineStr">
        <is>
          <t>Early</t>
        </is>
      </c>
      <c r="D233" s="71" t="n">
        <v>0.2708333333333333</v>
      </c>
      <c r="E233" s="71" t="n">
        <v>0.6041666666666666</v>
      </c>
      <c r="F233" s="70" t="n">
        <v>30</v>
      </c>
      <c r="G233" s="72">
        <f>IF(OR($A233="",$B233=""),"",ROUND(MAX(0,MOD(I233-H233,1)*24-L233/60),2))</f>
        <v/>
      </c>
      <c r="H233">
        <f>IF($A233="","",IF($D233="",IFERROR(INDEX(Settings!$E$11:$E$18,MATCH($C233,Settings!$D$11:$D$18,0)),0),$D233))</f>
        <v/>
      </c>
      <c r="I233">
        <f>IF($A233="","",IF($E233="",IFERROR(INDEX(Settings!$F$11:$F$18,MATCH($C233,Settings!$D$11:$D$18,0)),0),$E233))</f>
        <v/>
      </c>
      <c r="J233">
        <f>IF($A233="",0,WEEKDAY($A233,2))</f>
        <v/>
      </c>
      <c r="K233">
        <f>IF(OR($A233="",$B233=""),"",$B233&amp;"|"&amp;$A233)</f>
        <v/>
      </c>
      <c r="L233">
        <f>IF($A233="",0,IF($F233="",IFERROR(N(INDEX(Settings!$G$11:$G$18,MATCH($C233,Settings!$D$11:$D$18,0))),0),N($F233)))</f>
        <v/>
      </c>
    </row>
    <row r="234">
      <c r="A234" s="69" t="n">
        <v>46310</v>
      </c>
      <c r="B234" s="70" t="inlineStr">
        <is>
          <t>Elias Kaya</t>
        </is>
      </c>
      <c r="C234" s="70" t="inlineStr">
        <is>
          <t>Late</t>
        </is>
      </c>
      <c r="D234" s="71" t="n">
        <v>0.5833333333333334</v>
      </c>
      <c r="E234" s="71" t="n">
        <v>0.9375</v>
      </c>
      <c r="F234" s="70" t="n">
        <v>30</v>
      </c>
      <c r="G234" s="72">
        <f>IF(OR($A234="",$B234=""),"",ROUND(MAX(0,MOD(I234-H234,1)*24-L234/60),2))</f>
        <v/>
      </c>
      <c r="H234">
        <f>IF($A234="","",IF($D234="",IFERROR(INDEX(Settings!$E$11:$E$18,MATCH($C234,Settings!$D$11:$D$18,0)),0),$D234))</f>
        <v/>
      </c>
      <c r="I234">
        <f>IF($A234="","",IF($E234="",IFERROR(INDEX(Settings!$F$11:$F$18,MATCH($C234,Settings!$D$11:$D$18,0)),0),$E234))</f>
        <v/>
      </c>
      <c r="J234">
        <f>IF($A234="",0,WEEKDAY($A234,2))</f>
        <v/>
      </c>
      <c r="K234">
        <f>IF(OR($A234="",$B234=""),"",$B234&amp;"|"&amp;$A234)</f>
        <v/>
      </c>
      <c r="L234">
        <f>IF($A234="",0,IF($F234="",IFERROR(N(INDEX(Settings!$G$11:$G$18,MATCH($C234,Settings!$D$11:$D$18,0))),0),N($F234)))</f>
        <v/>
      </c>
    </row>
    <row r="235">
      <c r="A235" s="69" t="n">
        <v>46310</v>
      </c>
      <c r="B235" s="70" t="inlineStr">
        <is>
          <t>Lena Hoffmann</t>
        </is>
      </c>
      <c r="C235" s="70" t="inlineStr">
        <is>
          <t>Late</t>
        </is>
      </c>
      <c r="D235" s="71" t="n">
        <v>0.5833333333333334</v>
      </c>
      <c r="E235" s="71" t="n">
        <v>0.9166666666666666</v>
      </c>
      <c r="F235" s="70" t="n">
        <v>30</v>
      </c>
      <c r="G235" s="72">
        <f>IF(OR($A235="",$B235=""),"",ROUND(MAX(0,MOD(I235-H235,1)*24-L235/60),2))</f>
        <v/>
      </c>
      <c r="H235">
        <f>IF($A235="","",IF($D235="",IFERROR(INDEX(Settings!$E$11:$E$18,MATCH($C235,Settings!$D$11:$D$18,0)),0),$D235))</f>
        <v/>
      </c>
      <c r="I235">
        <f>IF($A235="","",IF($E235="",IFERROR(INDEX(Settings!$F$11:$F$18,MATCH($C235,Settings!$D$11:$D$18,0)),0),$E235))</f>
        <v/>
      </c>
      <c r="J235">
        <f>IF($A235="",0,WEEKDAY($A235,2))</f>
        <v/>
      </c>
      <c r="K235">
        <f>IF(OR($A235="",$B235=""),"",$B235&amp;"|"&amp;$A235)</f>
        <v/>
      </c>
      <c r="L235">
        <f>IF($A235="",0,IF($F235="",IFERROR(N(INDEX(Settings!$G$11:$G$18,MATCH($C235,Settings!$D$11:$D$18,0))),0),N($F235)))</f>
        <v/>
      </c>
    </row>
    <row r="236">
      <c r="A236" s="69" t="n">
        <v>46310</v>
      </c>
      <c r="B236" s="70" t="inlineStr">
        <is>
          <t>Ben Krüger</t>
        </is>
      </c>
      <c r="C236" s="70" t="inlineStr">
        <is>
          <t>Short</t>
        </is>
      </c>
      <c r="D236" s="71" t="n">
        <v>0.4583333333333333</v>
      </c>
      <c r="E236" s="71" t="n">
        <v>0.625</v>
      </c>
      <c r="F236" s="70" t="n">
        <v>0</v>
      </c>
      <c r="G236" s="72">
        <f>IF(OR($A236="",$B236=""),"",ROUND(MAX(0,MOD(I236-H236,1)*24-L236/60),2))</f>
        <v/>
      </c>
      <c r="H236">
        <f>IF($A236="","",IF($D236="",IFERROR(INDEX(Settings!$E$11:$E$18,MATCH($C236,Settings!$D$11:$D$18,0)),0),$D236))</f>
        <v/>
      </c>
      <c r="I236">
        <f>IF($A236="","",IF($E236="",IFERROR(INDEX(Settings!$F$11:$F$18,MATCH($C236,Settings!$D$11:$D$18,0)),0),$E236))</f>
        <v/>
      </c>
      <c r="J236">
        <f>IF($A236="",0,WEEKDAY($A236,2))</f>
        <v/>
      </c>
      <c r="K236">
        <f>IF(OR($A236="",$B236=""),"",$B236&amp;"|"&amp;$A236)</f>
        <v/>
      </c>
      <c r="L236">
        <f>IF($A236="",0,IF($F236="",IFERROR(N(INDEX(Settings!$G$11:$G$18,MATCH($C236,Settings!$D$11:$D$18,0))),0),N($F236)))</f>
        <v/>
      </c>
    </row>
    <row r="237">
      <c r="A237" s="69" t="n">
        <v>46311</v>
      </c>
      <c r="B237" s="70" t="inlineStr">
        <is>
          <t>Anna Berger</t>
        </is>
      </c>
      <c r="C237" s="70" t="inlineStr">
        <is>
          <t>Middle</t>
        </is>
      </c>
      <c r="D237" s="71" t="n">
        <v>0.4166666666666667</v>
      </c>
      <c r="E237" s="71" t="n">
        <v>0.75</v>
      </c>
      <c r="F237" s="70" t="n">
        <v>30</v>
      </c>
      <c r="G237" s="72">
        <f>IF(OR($A237="",$B237=""),"",ROUND(MAX(0,MOD(I237-H237,1)*24-L237/60),2))</f>
        <v/>
      </c>
      <c r="H237">
        <f>IF($A237="","",IF($D237="",IFERROR(INDEX(Settings!$E$11:$E$18,MATCH($C237,Settings!$D$11:$D$18,0)),0),$D237))</f>
        <v/>
      </c>
      <c r="I237">
        <f>IF($A237="","",IF($E237="",IFERROR(INDEX(Settings!$F$11:$F$18,MATCH($C237,Settings!$D$11:$D$18,0)),0),$E237))</f>
        <v/>
      </c>
      <c r="J237">
        <f>IF($A237="",0,WEEKDAY($A237,2))</f>
        <v/>
      </c>
      <c r="K237">
        <f>IF(OR($A237="",$B237=""),"",$B237&amp;"|"&amp;$A237)</f>
        <v/>
      </c>
      <c r="L237">
        <f>IF($A237="",0,IF($F237="",IFERROR(N(INDEX(Settings!$G$11:$G$18,MATCH($C237,Settings!$D$11:$D$18,0))),0),N($F237)))</f>
        <v/>
      </c>
    </row>
    <row r="238">
      <c r="A238" s="69" t="n">
        <v>46311</v>
      </c>
      <c r="B238" s="70" t="inlineStr">
        <is>
          <t>Luca Moretti</t>
        </is>
      </c>
      <c r="C238" s="70" t="inlineStr">
        <is>
          <t>Middle</t>
        </is>
      </c>
      <c r="D238" s="71" t="n">
        <v>0.4166666666666667</v>
      </c>
      <c r="E238" s="71" t="n">
        <v>0.75</v>
      </c>
      <c r="F238" s="70" t="n">
        <v>30</v>
      </c>
      <c r="G238" s="72">
        <f>IF(OR($A238="",$B238=""),"",ROUND(MAX(0,MOD(I238-H238,1)*24-L238/60),2))</f>
        <v/>
      </c>
      <c r="H238">
        <f>IF($A238="","",IF($D238="",IFERROR(INDEX(Settings!$E$11:$E$18,MATCH($C238,Settings!$D$11:$D$18,0)),0),$D238))</f>
        <v/>
      </c>
      <c r="I238">
        <f>IF($A238="","",IF($E238="",IFERROR(INDEX(Settings!$F$11:$F$18,MATCH($C238,Settings!$D$11:$D$18,0)),0),$E238))</f>
        <v/>
      </c>
      <c r="J238">
        <f>IF($A238="",0,WEEKDAY($A238,2))</f>
        <v/>
      </c>
      <c r="K238">
        <f>IF(OR($A238="",$B238=""),"",$B238&amp;"|"&amp;$A238)</f>
        <v/>
      </c>
      <c r="L238">
        <f>IF($A238="",0,IF($F238="",IFERROR(N(INDEX(Settings!$G$11:$G$18,MATCH($C238,Settings!$D$11:$D$18,0))),0),N($F238)))</f>
        <v/>
      </c>
    </row>
    <row r="239">
      <c r="A239" s="69" t="n">
        <v>46311</v>
      </c>
      <c r="B239" s="70" t="inlineStr">
        <is>
          <t>Sofia Neumann</t>
        </is>
      </c>
      <c r="C239" s="70" t="inlineStr">
        <is>
          <t>Late</t>
        </is>
      </c>
      <c r="D239" s="71" t="n">
        <v>0.5833333333333334</v>
      </c>
      <c r="E239" s="71" t="n">
        <v>0.9166666666666666</v>
      </c>
      <c r="F239" s="70" t="n">
        <v>30</v>
      </c>
      <c r="G239" s="72">
        <f>IF(OR($A239="",$B239=""),"",ROUND(MAX(0,MOD(I239-H239,1)*24-L239/60),2))</f>
        <v/>
      </c>
      <c r="H239">
        <f>IF($A239="","",IF($D239="",IFERROR(INDEX(Settings!$E$11:$E$18,MATCH($C239,Settings!$D$11:$D$18,0)),0),$D239))</f>
        <v/>
      </c>
      <c r="I239">
        <f>IF($A239="","",IF($E239="",IFERROR(INDEX(Settings!$F$11:$F$18,MATCH($C239,Settings!$D$11:$D$18,0)),0),$E239))</f>
        <v/>
      </c>
      <c r="J239">
        <f>IF($A239="",0,WEEKDAY($A239,2))</f>
        <v/>
      </c>
      <c r="K239">
        <f>IF(OR($A239="",$B239=""),"",$B239&amp;"|"&amp;$A239)</f>
        <v/>
      </c>
      <c r="L239">
        <f>IF($A239="",0,IF($F239="",IFERROR(N(INDEX(Settings!$G$11:$G$18,MATCH($C239,Settings!$D$11:$D$18,0))),0),N($F239)))</f>
        <v/>
      </c>
    </row>
    <row r="240">
      <c r="A240" s="69" t="n">
        <v>46311</v>
      </c>
      <c r="B240" s="70" t="inlineStr">
        <is>
          <t>Jonas Weber</t>
        </is>
      </c>
      <c r="C240" s="70" t="inlineStr">
        <is>
          <t>Early</t>
        </is>
      </c>
      <c r="D240" s="71" t="n">
        <v>0.2708333333333333</v>
      </c>
      <c r="E240" s="71" t="n">
        <v>0.6041666666666666</v>
      </c>
      <c r="F240" s="70" t="n">
        <v>30</v>
      </c>
      <c r="G240" s="72">
        <f>IF(OR($A240="",$B240=""),"",ROUND(MAX(0,MOD(I240-H240,1)*24-L240/60),2))</f>
        <v/>
      </c>
      <c r="H240">
        <f>IF($A240="","",IF($D240="",IFERROR(INDEX(Settings!$E$11:$E$18,MATCH($C240,Settings!$D$11:$D$18,0)),0),$D240))</f>
        <v/>
      </c>
      <c r="I240">
        <f>IF($A240="","",IF($E240="",IFERROR(INDEX(Settings!$F$11:$F$18,MATCH($C240,Settings!$D$11:$D$18,0)),0),$E240))</f>
        <v/>
      </c>
      <c r="J240">
        <f>IF($A240="",0,WEEKDAY($A240,2))</f>
        <v/>
      </c>
      <c r="K240">
        <f>IF(OR($A240="",$B240=""),"",$B240&amp;"|"&amp;$A240)</f>
        <v/>
      </c>
      <c r="L240">
        <f>IF($A240="",0,IF($F240="",IFERROR(N(INDEX(Settings!$G$11:$G$18,MATCH($C240,Settings!$D$11:$D$18,0))),0),N($F240)))</f>
        <v/>
      </c>
    </row>
    <row r="241">
      <c r="A241" s="69" t="n">
        <v>46311</v>
      </c>
      <c r="B241" s="70" t="inlineStr">
        <is>
          <t>Elias Kaya</t>
        </is>
      </c>
      <c r="C241" s="70" t="inlineStr">
        <is>
          <t>Late</t>
        </is>
      </c>
      <c r="D241" s="71" t="n">
        <v>0.5833333333333334</v>
      </c>
      <c r="E241" s="71" t="n">
        <v>0.9166666666666666</v>
      </c>
      <c r="F241" s="70" t="n">
        <v>30</v>
      </c>
      <c r="G241" s="72">
        <f>IF(OR($A241="",$B241=""),"",ROUND(MAX(0,MOD(I241-H241,1)*24-L241/60),2))</f>
        <v/>
      </c>
      <c r="H241">
        <f>IF($A241="","",IF($D241="",IFERROR(INDEX(Settings!$E$11:$E$18,MATCH($C241,Settings!$D$11:$D$18,0)),0),$D241))</f>
        <v/>
      </c>
      <c r="I241">
        <f>IF($A241="","",IF($E241="",IFERROR(INDEX(Settings!$F$11:$F$18,MATCH($C241,Settings!$D$11:$D$18,0)),0),$E241))</f>
        <v/>
      </c>
      <c r="J241">
        <f>IF($A241="",0,WEEKDAY($A241,2))</f>
        <v/>
      </c>
      <c r="K241">
        <f>IF(OR($A241="",$B241=""),"",$B241&amp;"|"&amp;$A241)</f>
        <v/>
      </c>
      <c r="L241">
        <f>IF($A241="",0,IF($F241="",IFERROR(N(INDEX(Settings!$G$11:$G$18,MATCH($C241,Settings!$D$11:$D$18,0))),0),N($F241)))</f>
        <v/>
      </c>
    </row>
    <row r="242">
      <c r="A242" s="69" t="n">
        <v>46311</v>
      </c>
      <c r="B242" s="70" t="inlineStr">
        <is>
          <t>Noah Fischer</t>
        </is>
      </c>
      <c r="C242" s="70" t="inlineStr">
        <is>
          <t>Short</t>
        </is>
      </c>
      <c r="D242" s="71" t="n">
        <v>0.4583333333333333</v>
      </c>
      <c r="E242" s="71" t="n">
        <v>0.625</v>
      </c>
      <c r="F242" s="70" t="n">
        <v>0</v>
      </c>
      <c r="G242" s="72">
        <f>IF(OR($A242="",$B242=""),"",ROUND(MAX(0,MOD(I242-H242,1)*24-L242/60),2))</f>
        <v/>
      </c>
      <c r="H242">
        <f>IF($A242="","",IF($D242="",IFERROR(INDEX(Settings!$E$11:$E$18,MATCH($C242,Settings!$D$11:$D$18,0)),0),$D242))</f>
        <v/>
      </c>
      <c r="I242">
        <f>IF($A242="","",IF($E242="",IFERROR(INDEX(Settings!$F$11:$F$18,MATCH($C242,Settings!$D$11:$D$18,0)),0),$E242))</f>
        <v/>
      </c>
      <c r="J242">
        <f>IF($A242="",0,WEEKDAY($A242,2))</f>
        <v/>
      </c>
      <c r="K242">
        <f>IF(OR($A242="",$B242=""),"",$B242&amp;"|"&amp;$A242)</f>
        <v/>
      </c>
      <c r="L242">
        <f>IF($A242="",0,IF($F242="",IFERROR(N(INDEX(Settings!$G$11:$G$18,MATCH($C242,Settings!$D$11:$D$18,0))),0),N($F242)))</f>
        <v/>
      </c>
    </row>
    <row r="243">
      <c r="A243" s="69" t="n">
        <v>46312</v>
      </c>
      <c r="B243" s="70" t="inlineStr">
        <is>
          <t>Anna Berger</t>
        </is>
      </c>
      <c r="C243" s="70" t="inlineStr">
        <is>
          <t>Weekend</t>
        </is>
      </c>
      <c r="D243" s="71" t="n">
        <v>0.3333333333333333</v>
      </c>
      <c r="E243" s="71" t="n">
        <v>0.6666666666666666</v>
      </c>
      <c r="F243" s="70" t="n">
        <v>30</v>
      </c>
      <c r="G243" s="72">
        <f>IF(OR($A243="",$B243=""),"",ROUND(MAX(0,MOD(I243-H243,1)*24-L243/60),2))</f>
        <v/>
      </c>
      <c r="H243">
        <f>IF($A243="","",IF($D243="",IFERROR(INDEX(Settings!$E$11:$E$18,MATCH($C243,Settings!$D$11:$D$18,0)),0),$D243))</f>
        <v/>
      </c>
      <c r="I243">
        <f>IF($A243="","",IF($E243="",IFERROR(INDEX(Settings!$F$11:$F$18,MATCH($C243,Settings!$D$11:$D$18,0)),0),$E243))</f>
        <v/>
      </c>
      <c r="J243">
        <f>IF($A243="",0,WEEKDAY($A243,2))</f>
        <v/>
      </c>
      <c r="K243">
        <f>IF(OR($A243="",$B243=""),"",$B243&amp;"|"&amp;$A243)</f>
        <v/>
      </c>
      <c r="L243">
        <f>IF($A243="",0,IF($F243="",IFERROR(N(INDEX(Settings!$G$11:$G$18,MATCH($C243,Settings!$D$11:$D$18,0))),0),N($F243)))</f>
        <v/>
      </c>
    </row>
    <row r="244">
      <c r="A244" s="69" t="n">
        <v>46312</v>
      </c>
      <c r="B244" s="70" t="inlineStr">
        <is>
          <t>Luca Moretti</t>
        </is>
      </c>
      <c r="C244" s="70" t="inlineStr">
        <is>
          <t>Weekend</t>
        </is>
      </c>
      <c r="D244" s="71" t="n">
        <v>0.3333333333333333</v>
      </c>
      <c r="E244" s="71" t="n">
        <v>0.6666666666666666</v>
      </c>
      <c r="F244" s="70" t="n">
        <v>30</v>
      </c>
      <c r="G244" s="72">
        <f>IF(OR($A244="",$B244=""),"",ROUND(MAX(0,MOD(I244-H244,1)*24-L244/60),2))</f>
        <v/>
      </c>
      <c r="H244">
        <f>IF($A244="","",IF($D244="",IFERROR(INDEX(Settings!$E$11:$E$18,MATCH($C244,Settings!$D$11:$D$18,0)),0),$D244))</f>
        <v/>
      </c>
      <c r="I244">
        <f>IF($A244="","",IF($E244="",IFERROR(INDEX(Settings!$F$11:$F$18,MATCH($C244,Settings!$D$11:$D$18,0)),0),$E244))</f>
        <v/>
      </c>
      <c r="J244">
        <f>IF($A244="",0,WEEKDAY($A244,2))</f>
        <v/>
      </c>
      <c r="K244">
        <f>IF(OR($A244="",$B244=""),"",$B244&amp;"|"&amp;$A244)</f>
        <v/>
      </c>
      <c r="L244">
        <f>IF($A244="",0,IF($F244="",IFERROR(N(INDEX(Settings!$G$11:$G$18,MATCH($C244,Settings!$D$11:$D$18,0))),0),N($F244)))</f>
        <v/>
      </c>
    </row>
    <row r="245">
      <c r="A245" s="69" t="n">
        <v>46312</v>
      </c>
      <c r="B245" s="70" t="inlineStr">
        <is>
          <t>Jonas Weber</t>
        </is>
      </c>
      <c r="C245" s="70" t="inlineStr">
        <is>
          <t>Weekend</t>
        </is>
      </c>
      <c r="D245" s="71" t="n">
        <v>0.3333333333333333</v>
      </c>
      <c r="E245" s="71" t="n">
        <v>0.6666666666666666</v>
      </c>
      <c r="F245" s="70" t="n">
        <v>30</v>
      </c>
      <c r="G245" s="72">
        <f>IF(OR($A245="",$B245=""),"",ROUND(MAX(0,MOD(I245-H245,1)*24-L245/60),2))</f>
        <v/>
      </c>
      <c r="H245">
        <f>IF($A245="","",IF($D245="",IFERROR(INDEX(Settings!$E$11:$E$18,MATCH($C245,Settings!$D$11:$D$18,0)),0),$D245))</f>
        <v/>
      </c>
      <c r="I245">
        <f>IF($A245="","",IF($E245="",IFERROR(INDEX(Settings!$F$11:$F$18,MATCH($C245,Settings!$D$11:$D$18,0)),0),$E245))</f>
        <v/>
      </c>
      <c r="J245">
        <f>IF($A245="",0,WEEKDAY($A245,2))</f>
        <v/>
      </c>
      <c r="K245">
        <f>IF(OR($A245="",$B245=""),"",$B245&amp;"|"&amp;$A245)</f>
        <v/>
      </c>
      <c r="L245">
        <f>IF($A245="",0,IF($F245="",IFERROR(N(INDEX(Settings!$G$11:$G$18,MATCH($C245,Settings!$D$11:$D$18,0))),0),N($F245)))</f>
        <v/>
      </c>
    </row>
    <row r="246">
      <c r="A246" s="69" t="n">
        <v>46312</v>
      </c>
      <c r="B246" s="70" t="inlineStr">
        <is>
          <t>Mia Schulz</t>
        </is>
      </c>
      <c r="C246" s="70" t="inlineStr">
        <is>
          <t>Weekend</t>
        </is>
      </c>
      <c r="D246" s="71" t="n">
        <v>0.3333333333333333</v>
      </c>
      <c r="E246" s="71" t="n">
        <v>0.6666666666666666</v>
      </c>
      <c r="F246" s="70" t="n">
        <v>30</v>
      </c>
      <c r="G246" s="72">
        <f>IF(OR($A246="",$B246=""),"",ROUND(MAX(0,MOD(I246-H246,1)*24-L246/60),2))</f>
        <v/>
      </c>
      <c r="H246">
        <f>IF($A246="","",IF($D246="",IFERROR(INDEX(Settings!$E$11:$E$18,MATCH($C246,Settings!$D$11:$D$18,0)),0),$D246))</f>
        <v/>
      </c>
      <c r="I246">
        <f>IF($A246="","",IF($E246="",IFERROR(INDEX(Settings!$F$11:$F$18,MATCH($C246,Settings!$D$11:$D$18,0)),0),$E246))</f>
        <v/>
      </c>
      <c r="J246">
        <f>IF($A246="",0,WEEKDAY($A246,2))</f>
        <v/>
      </c>
      <c r="K246">
        <f>IF(OR($A246="",$B246=""),"",$B246&amp;"|"&amp;$A246)</f>
        <v/>
      </c>
      <c r="L246">
        <f>IF($A246="",0,IF($F246="",IFERROR(N(INDEX(Settings!$G$11:$G$18,MATCH($C246,Settings!$D$11:$D$18,0))),0),N($F246)))</f>
        <v/>
      </c>
    </row>
    <row r="247">
      <c r="A247" s="69" t="n">
        <v>46312</v>
      </c>
      <c r="B247" s="70" t="inlineStr">
        <is>
          <t>Lena Hoffmann</t>
        </is>
      </c>
      <c r="C247" s="70" t="inlineStr">
        <is>
          <t>Weekend</t>
        </is>
      </c>
      <c r="D247" s="71" t="n">
        <v>0.3333333333333333</v>
      </c>
      <c r="E247" s="71" t="n">
        <v>0.6666666666666666</v>
      </c>
      <c r="F247" s="70" t="n">
        <v>30</v>
      </c>
      <c r="G247" s="72">
        <f>IF(OR($A247="",$B247=""),"",ROUND(MAX(0,MOD(I247-H247,1)*24-L247/60),2))</f>
        <v/>
      </c>
      <c r="H247">
        <f>IF($A247="","",IF($D247="",IFERROR(INDEX(Settings!$E$11:$E$18,MATCH($C247,Settings!$D$11:$D$18,0)),0),$D247))</f>
        <v/>
      </c>
      <c r="I247">
        <f>IF($A247="","",IF($E247="",IFERROR(INDEX(Settings!$F$11:$F$18,MATCH($C247,Settings!$D$11:$D$18,0)),0),$E247))</f>
        <v/>
      </c>
      <c r="J247">
        <f>IF($A247="",0,WEEKDAY($A247,2))</f>
        <v/>
      </c>
      <c r="K247">
        <f>IF(OR($A247="",$B247=""),"",$B247&amp;"|"&amp;$A247)</f>
        <v/>
      </c>
      <c r="L247">
        <f>IF($A247="",0,IF($F247="",IFERROR(N(INDEX(Settings!$G$11:$G$18,MATCH($C247,Settings!$D$11:$D$18,0))),0),N($F247)))</f>
        <v/>
      </c>
    </row>
    <row r="248">
      <c r="A248" s="69" t="n">
        <v>46312</v>
      </c>
      <c r="B248" s="70" t="inlineStr">
        <is>
          <t>Emma Wolf</t>
        </is>
      </c>
      <c r="C248" s="70" t="inlineStr">
        <is>
          <t>Middle</t>
        </is>
      </c>
      <c r="D248" s="71" t="n">
        <v>0.4166666666666667</v>
      </c>
      <c r="E248" s="71" t="n">
        <v>0.75</v>
      </c>
      <c r="F248" s="70" t="n">
        <v>30</v>
      </c>
      <c r="G248" s="72">
        <f>IF(OR($A248="",$B248=""),"",ROUND(MAX(0,MOD(I248-H248,1)*24-L248/60),2))</f>
        <v/>
      </c>
      <c r="H248">
        <f>IF($A248="","",IF($D248="",IFERROR(INDEX(Settings!$E$11:$E$18,MATCH($C248,Settings!$D$11:$D$18,0)),0),$D248))</f>
        <v/>
      </c>
      <c r="I248">
        <f>IF($A248="","",IF($E248="",IFERROR(INDEX(Settings!$F$11:$F$18,MATCH($C248,Settings!$D$11:$D$18,0)),0),$E248))</f>
        <v/>
      </c>
      <c r="J248">
        <f>IF($A248="",0,WEEKDAY($A248,2))</f>
        <v/>
      </c>
      <c r="K248">
        <f>IF(OR($A248="",$B248=""),"",$B248&amp;"|"&amp;$A248)</f>
        <v/>
      </c>
      <c r="L248">
        <f>IF($A248="",0,IF($F248="",IFERROR(N(INDEX(Settings!$G$11:$G$18,MATCH($C248,Settings!$D$11:$D$18,0))),0),N($F248)))</f>
        <v/>
      </c>
    </row>
    <row r="249">
      <c r="A249" s="69" t="n">
        <v>46313</v>
      </c>
      <c r="B249" s="70" t="inlineStr">
        <is>
          <t>Anna Berger</t>
        </is>
      </c>
      <c r="C249" s="70" t="inlineStr">
        <is>
          <t>Weekend</t>
        </is>
      </c>
      <c r="D249" s="71" t="n">
        <v>0.3333333333333333</v>
      </c>
      <c r="E249" s="71" t="n">
        <v>0.6666666666666666</v>
      </c>
      <c r="F249" s="70" t="n">
        <v>30</v>
      </c>
      <c r="G249" s="72">
        <f>IF(OR($A249="",$B249=""),"",ROUND(MAX(0,MOD(I249-H249,1)*24-L249/60),2))</f>
        <v/>
      </c>
      <c r="H249">
        <f>IF($A249="","",IF($D249="",IFERROR(INDEX(Settings!$E$11:$E$18,MATCH($C249,Settings!$D$11:$D$18,0)),0),$D249))</f>
        <v/>
      </c>
      <c r="I249">
        <f>IF($A249="","",IF($E249="",IFERROR(INDEX(Settings!$F$11:$F$18,MATCH($C249,Settings!$D$11:$D$18,0)),0),$E249))</f>
        <v/>
      </c>
      <c r="J249">
        <f>IF($A249="",0,WEEKDAY($A249,2))</f>
        <v/>
      </c>
      <c r="K249">
        <f>IF(OR($A249="",$B249=""),"",$B249&amp;"|"&amp;$A249)</f>
        <v/>
      </c>
      <c r="L249">
        <f>IF($A249="",0,IF($F249="",IFERROR(N(INDEX(Settings!$G$11:$G$18,MATCH($C249,Settings!$D$11:$D$18,0))),0),N($F249)))</f>
        <v/>
      </c>
    </row>
    <row r="250">
      <c r="A250" s="69" t="n">
        <v>46313</v>
      </c>
      <c r="B250" s="70" t="inlineStr">
        <is>
          <t>Sofia Neumann</t>
        </is>
      </c>
      <c r="C250" s="70" t="inlineStr">
        <is>
          <t>Weekend</t>
        </is>
      </c>
      <c r="D250" s="71" t="n">
        <v>0.3333333333333333</v>
      </c>
      <c r="E250" s="71" t="n">
        <v>0.6666666666666666</v>
      </c>
      <c r="F250" s="70" t="n">
        <v>30</v>
      </c>
      <c r="G250" s="72">
        <f>IF(OR($A250="",$B250=""),"",ROUND(MAX(0,MOD(I250-H250,1)*24-L250/60),2))</f>
        <v/>
      </c>
      <c r="H250">
        <f>IF($A250="","",IF($D250="",IFERROR(INDEX(Settings!$E$11:$E$18,MATCH($C250,Settings!$D$11:$D$18,0)),0),$D250))</f>
        <v/>
      </c>
      <c r="I250">
        <f>IF($A250="","",IF($E250="",IFERROR(INDEX(Settings!$F$11:$F$18,MATCH($C250,Settings!$D$11:$D$18,0)),0),$E250))</f>
        <v/>
      </c>
      <c r="J250">
        <f>IF($A250="",0,WEEKDAY($A250,2))</f>
        <v/>
      </c>
      <c r="K250">
        <f>IF(OR($A250="",$B250=""),"",$B250&amp;"|"&amp;$A250)</f>
        <v/>
      </c>
      <c r="L250">
        <f>IF($A250="",0,IF($F250="",IFERROR(N(INDEX(Settings!$G$11:$G$18,MATCH($C250,Settings!$D$11:$D$18,0))),0),N($F250)))</f>
        <v/>
      </c>
    </row>
    <row r="251">
      <c r="A251" s="69" t="n">
        <v>46313</v>
      </c>
      <c r="B251" s="70" t="inlineStr">
        <is>
          <t>Jonas Weber</t>
        </is>
      </c>
      <c r="C251" s="70" t="inlineStr">
        <is>
          <t>Weekend</t>
        </is>
      </c>
      <c r="D251" s="71" t="n">
        <v>0.3333333333333333</v>
      </c>
      <c r="E251" s="71" t="n">
        <v>0.6666666666666666</v>
      </c>
      <c r="F251" s="70" t="n">
        <v>30</v>
      </c>
      <c r="G251" s="72">
        <f>IF(OR($A251="",$B251=""),"",ROUND(MAX(0,MOD(I251-H251,1)*24-L251/60),2))</f>
        <v/>
      </c>
      <c r="H251">
        <f>IF($A251="","",IF($D251="",IFERROR(INDEX(Settings!$E$11:$E$18,MATCH($C251,Settings!$D$11:$D$18,0)),0),$D251))</f>
        <v/>
      </c>
      <c r="I251">
        <f>IF($A251="","",IF($E251="",IFERROR(INDEX(Settings!$F$11:$F$18,MATCH($C251,Settings!$D$11:$D$18,0)),0),$E251))</f>
        <v/>
      </c>
      <c r="J251">
        <f>IF($A251="",0,WEEKDAY($A251,2))</f>
        <v/>
      </c>
      <c r="K251">
        <f>IF(OR($A251="",$B251=""),"",$B251&amp;"|"&amp;$A251)</f>
        <v/>
      </c>
      <c r="L251">
        <f>IF($A251="",0,IF($F251="",IFERROR(N(INDEX(Settings!$G$11:$G$18,MATCH($C251,Settings!$D$11:$D$18,0))),0),N($F251)))</f>
        <v/>
      </c>
    </row>
    <row r="252">
      <c r="A252" s="69" t="n">
        <v>46313</v>
      </c>
      <c r="B252" s="70" t="inlineStr">
        <is>
          <t>Mia Schulz</t>
        </is>
      </c>
      <c r="C252" s="70" t="inlineStr">
        <is>
          <t>Weekend</t>
        </is>
      </c>
      <c r="D252" s="71" t="n">
        <v>0.3333333333333333</v>
      </c>
      <c r="E252" s="71" t="n">
        <v>0.6666666666666666</v>
      </c>
      <c r="F252" s="70" t="n">
        <v>30</v>
      </c>
      <c r="G252" s="72">
        <f>IF(OR($A252="",$B252=""),"",ROUND(MAX(0,MOD(I252-H252,1)*24-L252/60),2))</f>
        <v/>
      </c>
      <c r="H252">
        <f>IF($A252="","",IF($D252="",IFERROR(INDEX(Settings!$E$11:$E$18,MATCH($C252,Settings!$D$11:$D$18,0)),0),$D252))</f>
        <v/>
      </c>
      <c r="I252">
        <f>IF($A252="","",IF($E252="",IFERROR(INDEX(Settings!$F$11:$F$18,MATCH($C252,Settings!$D$11:$D$18,0)),0),$E252))</f>
        <v/>
      </c>
      <c r="J252">
        <f>IF($A252="",0,WEEKDAY($A252,2))</f>
        <v/>
      </c>
      <c r="K252">
        <f>IF(OR($A252="",$B252=""),"",$B252&amp;"|"&amp;$A252)</f>
        <v/>
      </c>
      <c r="L252">
        <f>IF($A252="",0,IF($F252="",IFERROR(N(INDEX(Settings!$G$11:$G$18,MATCH($C252,Settings!$D$11:$D$18,0))),0),N($F252)))</f>
        <v/>
      </c>
    </row>
    <row r="253">
      <c r="A253" s="69" t="n">
        <v>46313</v>
      </c>
      <c r="B253" s="70" t="inlineStr">
        <is>
          <t>Emma Wolf</t>
        </is>
      </c>
      <c r="C253" s="70" t="inlineStr">
        <is>
          <t>Middle</t>
        </is>
      </c>
      <c r="D253" s="71" t="n">
        <v>0.4166666666666667</v>
      </c>
      <c r="E253" s="71" t="n">
        <v>0.75</v>
      </c>
      <c r="F253" s="70" t="n">
        <v>30</v>
      </c>
      <c r="G253" s="72">
        <f>IF(OR($A253="",$B253=""),"",ROUND(MAX(0,MOD(I253-H253,1)*24-L253/60),2))</f>
        <v/>
      </c>
      <c r="H253">
        <f>IF($A253="","",IF($D253="",IFERROR(INDEX(Settings!$E$11:$E$18,MATCH($C253,Settings!$D$11:$D$18,0)),0),$D253))</f>
        <v/>
      </c>
      <c r="I253">
        <f>IF($A253="","",IF($E253="",IFERROR(INDEX(Settings!$F$11:$F$18,MATCH($C253,Settings!$D$11:$D$18,0)),0),$E253))</f>
        <v/>
      </c>
      <c r="J253">
        <f>IF($A253="",0,WEEKDAY($A253,2))</f>
        <v/>
      </c>
      <c r="K253">
        <f>IF(OR($A253="",$B253=""),"",$B253&amp;"|"&amp;$A253)</f>
        <v/>
      </c>
      <c r="L253">
        <f>IF($A253="",0,IF($F253="",IFERROR(N(INDEX(Settings!$G$11:$G$18,MATCH($C253,Settings!$D$11:$D$18,0))),0),N($F253)))</f>
        <v/>
      </c>
    </row>
    <row r="254">
      <c r="A254" s="69" t="n">
        <v>46314</v>
      </c>
      <c r="B254" s="70" t="inlineStr">
        <is>
          <t>Sofia Neumann</t>
        </is>
      </c>
      <c r="C254" s="70" t="inlineStr">
        <is>
          <t>Early</t>
        </is>
      </c>
      <c r="D254" s="71" t="n">
        <v>0.2708333333333333</v>
      </c>
      <c r="E254" s="71" t="n">
        <v>0.6041666666666666</v>
      </c>
      <c r="F254" s="70" t="n">
        <v>30</v>
      </c>
      <c r="G254" s="72">
        <f>IF(OR($A254="",$B254=""),"",ROUND(MAX(0,MOD(I254-H254,1)*24-L254/60),2))</f>
        <v/>
      </c>
      <c r="H254">
        <f>IF($A254="","",IF($D254="",IFERROR(INDEX(Settings!$E$11:$E$18,MATCH($C254,Settings!$D$11:$D$18,0)),0),$D254))</f>
        <v/>
      </c>
      <c r="I254">
        <f>IF($A254="","",IF($E254="",IFERROR(INDEX(Settings!$F$11:$F$18,MATCH($C254,Settings!$D$11:$D$18,0)),0),$E254))</f>
        <v/>
      </c>
      <c r="J254">
        <f>IF($A254="",0,WEEKDAY($A254,2))</f>
        <v/>
      </c>
      <c r="K254">
        <f>IF(OR($A254="",$B254=""),"",$B254&amp;"|"&amp;$A254)</f>
        <v/>
      </c>
      <c r="L254">
        <f>IF($A254="",0,IF($F254="",IFERROR(N(INDEX(Settings!$G$11:$G$18,MATCH($C254,Settings!$D$11:$D$18,0))),0),N($F254)))</f>
        <v/>
      </c>
    </row>
    <row r="255">
      <c r="A255" s="69" t="n">
        <v>46314</v>
      </c>
      <c r="B255" s="70" t="inlineStr">
        <is>
          <t>Jonas Weber</t>
        </is>
      </c>
      <c r="C255" s="70" t="inlineStr">
        <is>
          <t>Early</t>
        </is>
      </c>
      <c r="D255" s="71" t="n">
        <v>0.2708333333333333</v>
      </c>
      <c r="E255" s="71" t="n">
        <v>0.6041666666666666</v>
      </c>
      <c r="F255" s="70" t="n">
        <v>30</v>
      </c>
      <c r="G255" s="72">
        <f>IF(OR($A255="",$B255=""),"",ROUND(MAX(0,MOD(I255-H255,1)*24-L255/60),2))</f>
        <v/>
      </c>
      <c r="H255">
        <f>IF($A255="","",IF($D255="",IFERROR(INDEX(Settings!$E$11:$E$18,MATCH($C255,Settings!$D$11:$D$18,0)),0),$D255))</f>
        <v/>
      </c>
      <c r="I255">
        <f>IF($A255="","",IF($E255="",IFERROR(INDEX(Settings!$F$11:$F$18,MATCH($C255,Settings!$D$11:$D$18,0)),0),$E255))</f>
        <v/>
      </c>
      <c r="J255">
        <f>IF($A255="",0,WEEKDAY($A255,2))</f>
        <v/>
      </c>
      <c r="K255">
        <f>IF(OR($A255="",$B255=""),"",$B255&amp;"|"&amp;$A255)</f>
        <v/>
      </c>
      <c r="L255">
        <f>IF($A255="",0,IF($F255="",IFERROR(N(INDEX(Settings!$G$11:$G$18,MATCH($C255,Settings!$D$11:$D$18,0))),0),N($F255)))</f>
        <v/>
      </c>
    </row>
    <row r="256">
      <c r="A256" s="69" t="n">
        <v>46314</v>
      </c>
      <c r="B256" s="70" t="inlineStr">
        <is>
          <t>Mia Schulz</t>
        </is>
      </c>
      <c r="C256" s="70" t="inlineStr">
        <is>
          <t>Early</t>
        </is>
      </c>
      <c r="D256" s="71" t="n">
        <v>0.2708333333333333</v>
      </c>
      <c r="E256" s="71" t="n">
        <v>0.6041666666666666</v>
      </c>
      <c r="F256" s="70" t="n">
        <v>30</v>
      </c>
      <c r="G256" s="72">
        <f>IF(OR($A256="",$B256=""),"",ROUND(MAX(0,MOD(I256-H256,1)*24-L256/60),2))</f>
        <v/>
      </c>
      <c r="H256">
        <f>IF($A256="","",IF($D256="",IFERROR(INDEX(Settings!$E$11:$E$18,MATCH($C256,Settings!$D$11:$D$18,0)),0),$D256))</f>
        <v/>
      </c>
      <c r="I256">
        <f>IF($A256="","",IF($E256="",IFERROR(INDEX(Settings!$F$11:$F$18,MATCH($C256,Settings!$D$11:$D$18,0)),0),$E256))</f>
        <v/>
      </c>
      <c r="J256">
        <f>IF($A256="",0,WEEKDAY($A256,2))</f>
        <v/>
      </c>
      <c r="K256">
        <f>IF(OR($A256="",$B256=""),"",$B256&amp;"|"&amp;$A256)</f>
        <v/>
      </c>
      <c r="L256">
        <f>IF($A256="",0,IF($F256="",IFERROR(N(INDEX(Settings!$G$11:$G$18,MATCH($C256,Settings!$D$11:$D$18,0))),0),N($F256)))</f>
        <v/>
      </c>
    </row>
    <row r="257">
      <c r="A257" s="69" t="n">
        <v>46314</v>
      </c>
      <c r="B257" s="70" t="inlineStr">
        <is>
          <t>Lena Hoffmann</t>
        </is>
      </c>
      <c r="C257" s="70" t="inlineStr">
        <is>
          <t>Middle</t>
        </is>
      </c>
      <c r="D257" s="71" t="n">
        <v>0.4166666666666667</v>
      </c>
      <c r="E257" s="71" t="n">
        <v>0.75</v>
      </c>
      <c r="F257" s="70" t="n">
        <v>30</v>
      </c>
      <c r="G257" s="72">
        <f>IF(OR($A257="",$B257=""),"",ROUND(MAX(0,MOD(I257-H257,1)*24-L257/60),2))</f>
        <v/>
      </c>
      <c r="H257">
        <f>IF($A257="","",IF($D257="",IFERROR(INDEX(Settings!$E$11:$E$18,MATCH($C257,Settings!$D$11:$D$18,0)),0),$D257))</f>
        <v/>
      </c>
      <c r="I257">
        <f>IF($A257="","",IF($E257="",IFERROR(INDEX(Settings!$F$11:$F$18,MATCH($C257,Settings!$D$11:$D$18,0)),0),$E257))</f>
        <v/>
      </c>
      <c r="J257">
        <f>IF($A257="",0,WEEKDAY($A257,2))</f>
        <v/>
      </c>
      <c r="K257">
        <f>IF(OR($A257="",$B257=""),"",$B257&amp;"|"&amp;$A257)</f>
        <v/>
      </c>
      <c r="L257">
        <f>IF($A257="",0,IF($F257="",IFERROR(N(INDEX(Settings!$G$11:$G$18,MATCH($C257,Settings!$D$11:$D$18,0))),0),N($F257)))</f>
        <v/>
      </c>
    </row>
    <row r="258">
      <c r="A258" s="69" t="n">
        <v>46314</v>
      </c>
      <c r="B258" s="70" t="inlineStr">
        <is>
          <t>Ben Krüger</t>
        </is>
      </c>
      <c r="C258" s="70" t="inlineStr">
        <is>
          <t>Short</t>
        </is>
      </c>
      <c r="D258" s="71" t="n">
        <v>0.4583333333333333</v>
      </c>
      <c r="E258" s="71" t="n">
        <v>0.625</v>
      </c>
      <c r="F258" s="70" t="n">
        <v>0</v>
      </c>
      <c r="G258" s="72">
        <f>IF(OR($A258="",$B258=""),"",ROUND(MAX(0,MOD(I258-H258,1)*24-L258/60),2))</f>
        <v/>
      </c>
      <c r="H258">
        <f>IF($A258="","",IF($D258="",IFERROR(INDEX(Settings!$E$11:$E$18,MATCH($C258,Settings!$D$11:$D$18,0)),0),$D258))</f>
        <v/>
      </c>
      <c r="I258">
        <f>IF($A258="","",IF($E258="",IFERROR(INDEX(Settings!$F$11:$F$18,MATCH($C258,Settings!$D$11:$D$18,0)),0),$E258))</f>
        <v/>
      </c>
      <c r="J258">
        <f>IF($A258="",0,WEEKDAY($A258,2))</f>
        <v/>
      </c>
      <c r="K258">
        <f>IF(OR($A258="",$B258=""),"",$B258&amp;"|"&amp;$A258)</f>
        <v/>
      </c>
      <c r="L258">
        <f>IF($A258="",0,IF($F258="",IFERROR(N(INDEX(Settings!$G$11:$G$18,MATCH($C258,Settings!$D$11:$D$18,0))),0),N($F258)))</f>
        <v/>
      </c>
    </row>
    <row r="259">
      <c r="A259" s="69" t="n">
        <v>46315</v>
      </c>
      <c r="B259" s="70" t="inlineStr">
        <is>
          <t>Anna Berger</t>
        </is>
      </c>
      <c r="C259" s="70" t="inlineStr">
        <is>
          <t>Middle</t>
        </is>
      </c>
      <c r="D259" s="71" t="n">
        <v>0.4166666666666667</v>
      </c>
      <c r="E259" s="71" t="n">
        <v>0.75</v>
      </c>
      <c r="F259" s="70" t="n">
        <v>30</v>
      </c>
      <c r="G259" s="72">
        <f>IF(OR($A259="",$B259=""),"",ROUND(MAX(0,MOD(I259-H259,1)*24-L259/60),2))</f>
        <v/>
      </c>
      <c r="H259">
        <f>IF($A259="","",IF($D259="",IFERROR(INDEX(Settings!$E$11:$E$18,MATCH($C259,Settings!$D$11:$D$18,0)),0),$D259))</f>
        <v/>
      </c>
      <c r="I259">
        <f>IF($A259="","",IF($E259="",IFERROR(INDEX(Settings!$F$11:$F$18,MATCH($C259,Settings!$D$11:$D$18,0)),0),$E259))</f>
        <v/>
      </c>
      <c r="J259">
        <f>IF($A259="",0,WEEKDAY($A259,2))</f>
        <v/>
      </c>
      <c r="K259">
        <f>IF(OR($A259="",$B259=""),"",$B259&amp;"|"&amp;$A259)</f>
        <v/>
      </c>
      <c r="L259">
        <f>IF($A259="",0,IF($F259="",IFERROR(N(INDEX(Settings!$G$11:$G$18,MATCH($C259,Settings!$D$11:$D$18,0))),0),N($F259)))</f>
        <v/>
      </c>
    </row>
    <row r="260">
      <c r="A260" s="69" t="n">
        <v>46315</v>
      </c>
      <c r="B260" s="70" t="inlineStr">
        <is>
          <t>Sofia Neumann</t>
        </is>
      </c>
      <c r="C260" s="70" t="inlineStr">
        <is>
          <t>Early</t>
        </is>
      </c>
      <c r="D260" s="71" t="n">
        <v>0.2708333333333333</v>
      </c>
      <c r="E260" s="71" t="n">
        <v>0.6041666666666666</v>
      </c>
      <c r="F260" s="70" t="n">
        <v>30</v>
      </c>
      <c r="G260" s="72">
        <f>IF(OR($A260="",$B260=""),"",ROUND(MAX(0,MOD(I260-H260,1)*24-L260/60),2))</f>
        <v/>
      </c>
      <c r="H260">
        <f>IF($A260="","",IF($D260="",IFERROR(INDEX(Settings!$E$11:$E$18,MATCH($C260,Settings!$D$11:$D$18,0)),0),$D260))</f>
        <v/>
      </c>
      <c r="I260">
        <f>IF($A260="","",IF($E260="",IFERROR(INDEX(Settings!$F$11:$F$18,MATCH($C260,Settings!$D$11:$D$18,0)),0),$E260))</f>
        <v/>
      </c>
      <c r="J260">
        <f>IF($A260="",0,WEEKDAY($A260,2))</f>
        <v/>
      </c>
      <c r="K260">
        <f>IF(OR($A260="",$B260=""),"",$B260&amp;"|"&amp;$A260)</f>
        <v/>
      </c>
      <c r="L260">
        <f>IF($A260="",0,IF($F260="",IFERROR(N(INDEX(Settings!$G$11:$G$18,MATCH($C260,Settings!$D$11:$D$18,0))),0),N($F260)))</f>
        <v/>
      </c>
    </row>
    <row r="261">
      <c r="A261" s="69" t="n">
        <v>46315</v>
      </c>
      <c r="B261" s="70" t="inlineStr">
        <is>
          <t>Jonas Weber</t>
        </is>
      </c>
      <c r="C261" s="70" t="inlineStr">
        <is>
          <t>Late</t>
        </is>
      </c>
      <c r="D261" s="71" t="n">
        <v>0.5833333333333334</v>
      </c>
      <c r="E261" s="71" t="n">
        <v>0.9166666666666666</v>
      </c>
      <c r="F261" s="70" t="n">
        <v>30</v>
      </c>
      <c r="G261" s="72">
        <f>IF(OR($A261="",$B261=""),"",ROUND(MAX(0,MOD(I261-H261,1)*24-L261/60),2))</f>
        <v/>
      </c>
      <c r="H261">
        <f>IF($A261="","",IF($D261="",IFERROR(INDEX(Settings!$E$11:$E$18,MATCH($C261,Settings!$D$11:$D$18,0)),0),$D261))</f>
        <v/>
      </c>
      <c r="I261">
        <f>IF($A261="","",IF($E261="",IFERROR(INDEX(Settings!$F$11:$F$18,MATCH($C261,Settings!$D$11:$D$18,0)),0),$E261))</f>
        <v/>
      </c>
      <c r="J261">
        <f>IF($A261="",0,WEEKDAY($A261,2))</f>
        <v/>
      </c>
      <c r="K261">
        <f>IF(OR($A261="",$B261=""),"",$B261&amp;"|"&amp;$A261)</f>
        <v/>
      </c>
      <c r="L261">
        <f>IF($A261="",0,IF($F261="",IFERROR(N(INDEX(Settings!$G$11:$G$18,MATCH($C261,Settings!$D$11:$D$18,0))),0),N($F261)))</f>
        <v/>
      </c>
    </row>
    <row r="262">
      <c r="A262" s="69" t="n">
        <v>46315</v>
      </c>
      <c r="B262" s="70" t="inlineStr">
        <is>
          <t>Mia Schulz</t>
        </is>
      </c>
      <c r="C262" s="70" t="inlineStr">
        <is>
          <t>Late</t>
        </is>
      </c>
      <c r="D262" s="71" t="n">
        <v>0.5833333333333334</v>
      </c>
      <c r="E262" s="71" t="n">
        <v>0.9166666666666666</v>
      </c>
      <c r="F262" s="70" t="n">
        <v>30</v>
      </c>
      <c r="G262" s="72">
        <f>IF(OR($A262="",$B262=""),"",ROUND(MAX(0,MOD(I262-H262,1)*24-L262/60),2))</f>
        <v/>
      </c>
      <c r="H262">
        <f>IF($A262="","",IF($D262="",IFERROR(INDEX(Settings!$E$11:$E$18,MATCH($C262,Settings!$D$11:$D$18,0)),0),$D262))</f>
        <v/>
      </c>
      <c r="I262">
        <f>IF($A262="","",IF($E262="",IFERROR(INDEX(Settings!$F$11:$F$18,MATCH($C262,Settings!$D$11:$D$18,0)),0),$E262))</f>
        <v/>
      </c>
      <c r="J262">
        <f>IF($A262="",0,WEEKDAY($A262,2))</f>
        <v/>
      </c>
      <c r="K262">
        <f>IF(OR($A262="",$B262=""),"",$B262&amp;"|"&amp;$A262)</f>
        <v/>
      </c>
      <c r="L262">
        <f>IF($A262="",0,IF($F262="",IFERROR(N(INDEX(Settings!$G$11:$G$18,MATCH($C262,Settings!$D$11:$D$18,0))),0),N($F262)))</f>
        <v/>
      </c>
    </row>
    <row r="263">
      <c r="A263" s="69" t="n">
        <v>46315</v>
      </c>
      <c r="B263" s="70" t="inlineStr">
        <is>
          <t>Emma Wolf</t>
        </is>
      </c>
      <c r="C263" s="70" t="inlineStr">
        <is>
          <t>Middle</t>
        </is>
      </c>
      <c r="D263" s="71" t="n">
        <v>0.4166666666666667</v>
      </c>
      <c r="E263" s="71" t="n">
        <v>0.75</v>
      </c>
      <c r="F263" s="70" t="n">
        <v>30</v>
      </c>
      <c r="G263" s="72">
        <f>IF(OR($A263="",$B263=""),"",ROUND(MAX(0,MOD(I263-H263,1)*24-L263/60),2))</f>
        <v/>
      </c>
      <c r="H263">
        <f>IF($A263="","",IF($D263="",IFERROR(INDEX(Settings!$E$11:$E$18,MATCH($C263,Settings!$D$11:$D$18,0)),0),$D263))</f>
        <v/>
      </c>
      <c r="I263">
        <f>IF($A263="","",IF($E263="",IFERROR(INDEX(Settings!$F$11:$F$18,MATCH($C263,Settings!$D$11:$D$18,0)),0),$E263))</f>
        <v/>
      </c>
      <c r="J263">
        <f>IF($A263="",0,WEEKDAY($A263,2))</f>
        <v/>
      </c>
      <c r="K263">
        <f>IF(OR($A263="",$B263=""),"",$B263&amp;"|"&amp;$A263)</f>
        <v/>
      </c>
      <c r="L263">
        <f>IF($A263="",0,IF($F263="",IFERROR(N(INDEX(Settings!$G$11:$G$18,MATCH($C263,Settings!$D$11:$D$18,0))),0),N($F263)))</f>
        <v/>
      </c>
    </row>
    <row r="264">
      <c r="A264" s="69" t="n">
        <v>46316</v>
      </c>
      <c r="B264" s="70" t="inlineStr">
        <is>
          <t>Anna Berger</t>
        </is>
      </c>
      <c r="C264" s="70" t="inlineStr">
        <is>
          <t>Middle</t>
        </is>
      </c>
      <c r="D264" s="71" t="n">
        <v>0.4166666666666667</v>
      </c>
      <c r="E264" s="71" t="n">
        <v>0.75</v>
      </c>
      <c r="F264" s="70" t="n">
        <v>30</v>
      </c>
      <c r="G264" s="72">
        <f>IF(OR($A264="",$B264=""),"",ROUND(MAX(0,MOD(I264-H264,1)*24-L264/60),2))</f>
        <v/>
      </c>
      <c r="H264">
        <f>IF($A264="","",IF($D264="",IFERROR(INDEX(Settings!$E$11:$E$18,MATCH($C264,Settings!$D$11:$D$18,0)),0),$D264))</f>
        <v/>
      </c>
      <c r="I264">
        <f>IF($A264="","",IF($E264="",IFERROR(INDEX(Settings!$F$11:$F$18,MATCH($C264,Settings!$D$11:$D$18,0)),0),$E264))</f>
        <v/>
      </c>
      <c r="J264">
        <f>IF($A264="",0,WEEKDAY($A264,2))</f>
        <v/>
      </c>
      <c r="K264">
        <f>IF(OR($A264="",$B264=""),"",$B264&amp;"|"&amp;$A264)</f>
        <v/>
      </c>
      <c r="L264">
        <f>IF($A264="",0,IF($F264="",IFERROR(N(INDEX(Settings!$G$11:$G$18,MATCH($C264,Settings!$D$11:$D$18,0))),0),N($F264)))</f>
        <v/>
      </c>
    </row>
    <row r="265">
      <c r="A265" s="69" t="n">
        <v>46316</v>
      </c>
      <c r="B265" s="70" t="inlineStr">
        <is>
          <t>Jonas Weber</t>
        </is>
      </c>
      <c r="C265" s="70" t="inlineStr">
        <is>
          <t>Early</t>
        </is>
      </c>
      <c r="D265" s="71" t="n">
        <v>0.2708333333333333</v>
      </c>
      <c r="E265" s="71" t="n">
        <v>0.6041666666666666</v>
      </c>
      <c r="F265" s="70" t="n">
        <v>30</v>
      </c>
      <c r="G265" s="72">
        <f>IF(OR($A265="",$B265=""),"",ROUND(MAX(0,MOD(I265-H265,1)*24-L265/60),2))</f>
        <v/>
      </c>
      <c r="H265">
        <f>IF($A265="","",IF($D265="",IFERROR(INDEX(Settings!$E$11:$E$18,MATCH($C265,Settings!$D$11:$D$18,0)),0),$D265))</f>
        <v/>
      </c>
      <c r="I265">
        <f>IF($A265="","",IF($E265="",IFERROR(INDEX(Settings!$F$11:$F$18,MATCH($C265,Settings!$D$11:$D$18,0)),0),$E265))</f>
        <v/>
      </c>
      <c r="J265">
        <f>IF($A265="",0,WEEKDAY($A265,2))</f>
        <v/>
      </c>
      <c r="K265">
        <f>IF(OR($A265="",$B265=""),"",$B265&amp;"|"&amp;$A265)</f>
        <v/>
      </c>
      <c r="L265">
        <f>IF($A265="",0,IF($F265="",IFERROR(N(INDEX(Settings!$G$11:$G$18,MATCH($C265,Settings!$D$11:$D$18,0))),0),N($F265)))</f>
        <v/>
      </c>
    </row>
    <row r="266">
      <c r="A266" s="69" t="n">
        <v>46316</v>
      </c>
      <c r="B266" s="70" t="inlineStr">
        <is>
          <t>Mia Schulz</t>
        </is>
      </c>
      <c r="C266" s="70" t="inlineStr">
        <is>
          <t>Middle</t>
        </is>
      </c>
      <c r="D266" s="71" t="n">
        <v>0.4166666666666667</v>
      </c>
      <c r="E266" s="71" t="n">
        <v>0.75</v>
      </c>
      <c r="F266" s="70" t="n">
        <v>30</v>
      </c>
      <c r="G266" s="72">
        <f>IF(OR($A266="",$B266=""),"",ROUND(MAX(0,MOD(I266-H266,1)*24-L266/60),2))</f>
        <v/>
      </c>
      <c r="H266">
        <f>IF($A266="","",IF($D266="",IFERROR(INDEX(Settings!$E$11:$E$18,MATCH($C266,Settings!$D$11:$D$18,0)),0),$D266))</f>
        <v/>
      </c>
      <c r="I266">
        <f>IF($A266="","",IF($E266="",IFERROR(INDEX(Settings!$F$11:$F$18,MATCH($C266,Settings!$D$11:$D$18,0)),0),$E266))</f>
        <v/>
      </c>
      <c r="J266">
        <f>IF($A266="",0,WEEKDAY($A266,2))</f>
        <v/>
      </c>
      <c r="K266">
        <f>IF(OR($A266="",$B266=""),"",$B266&amp;"|"&amp;$A266)</f>
        <v/>
      </c>
      <c r="L266">
        <f>IF($A266="",0,IF($F266="",IFERROR(N(INDEX(Settings!$G$11:$G$18,MATCH($C266,Settings!$D$11:$D$18,0))),0),N($F266)))</f>
        <v/>
      </c>
    </row>
    <row r="267">
      <c r="A267" s="69" t="n">
        <v>46317</v>
      </c>
      <c r="B267" s="70" t="inlineStr">
        <is>
          <t>Anna Berger</t>
        </is>
      </c>
      <c r="C267" s="70" t="inlineStr">
        <is>
          <t>Early</t>
        </is>
      </c>
      <c r="D267" s="71" t="n">
        <v>0.2708333333333333</v>
      </c>
      <c r="E267" s="71" t="n">
        <v>0.6041666666666666</v>
      </c>
      <c r="F267" s="70" t="n">
        <v>30</v>
      </c>
      <c r="G267" s="72">
        <f>IF(OR($A267="",$B267=""),"",ROUND(MAX(0,MOD(I267-H267,1)*24-L267/60),2))</f>
        <v/>
      </c>
      <c r="H267">
        <f>IF($A267="","",IF($D267="",IFERROR(INDEX(Settings!$E$11:$E$18,MATCH($C267,Settings!$D$11:$D$18,0)),0),$D267))</f>
        <v/>
      </c>
      <c r="I267">
        <f>IF($A267="","",IF($E267="",IFERROR(INDEX(Settings!$F$11:$F$18,MATCH($C267,Settings!$D$11:$D$18,0)),0),$E267))</f>
        <v/>
      </c>
      <c r="J267">
        <f>IF($A267="",0,WEEKDAY($A267,2))</f>
        <v/>
      </c>
      <c r="K267">
        <f>IF(OR($A267="",$B267=""),"",$B267&amp;"|"&amp;$A267)</f>
        <v/>
      </c>
      <c r="L267">
        <f>IF($A267="",0,IF($F267="",IFERROR(N(INDEX(Settings!$G$11:$G$18,MATCH($C267,Settings!$D$11:$D$18,0))),0),N($F267)))</f>
        <v/>
      </c>
    </row>
    <row r="268">
      <c r="A268" s="69" t="n">
        <v>46317</v>
      </c>
      <c r="B268" s="70" t="inlineStr">
        <is>
          <t>Sofia Neumann</t>
        </is>
      </c>
      <c r="C268" s="70" t="inlineStr">
        <is>
          <t>Late</t>
        </is>
      </c>
      <c r="D268" s="71" t="n">
        <v>0.5833333333333334</v>
      </c>
      <c r="E268" s="71" t="n">
        <v>0.9166666666666666</v>
      </c>
      <c r="F268" s="70" t="n">
        <v>30</v>
      </c>
      <c r="G268" s="72">
        <f>IF(OR($A268="",$B268=""),"",ROUND(MAX(0,MOD(I268-H268,1)*24-L268/60),2))</f>
        <v/>
      </c>
      <c r="H268">
        <f>IF($A268="","",IF($D268="",IFERROR(INDEX(Settings!$E$11:$E$18,MATCH($C268,Settings!$D$11:$D$18,0)),0),$D268))</f>
        <v/>
      </c>
      <c r="I268">
        <f>IF($A268="","",IF($E268="",IFERROR(INDEX(Settings!$F$11:$F$18,MATCH($C268,Settings!$D$11:$D$18,0)),0),$E268))</f>
        <v/>
      </c>
      <c r="J268">
        <f>IF($A268="",0,WEEKDAY($A268,2))</f>
        <v/>
      </c>
      <c r="K268">
        <f>IF(OR($A268="",$B268=""),"",$B268&amp;"|"&amp;$A268)</f>
        <v/>
      </c>
      <c r="L268">
        <f>IF($A268="",0,IF($F268="",IFERROR(N(INDEX(Settings!$G$11:$G$18,MATCH($C268,Settings!$D$11:$D$18,0))),0),N($F268)))</f>
        <v/>
      </c>
    </row>
    <row r="269">
      <c r="A269" s="69" t="n">
        <v>46317</v>
      </c>
      <c r="B269" s="70" t="inlineStr">
        <is>
          <t>Jonas Weber</t>
        </is>
      </c>
      <c r="C269" s="70" t="inlineStr">
        <is>
          <t>Late</t>
        </is>
      </c>
      <c r="D269" s="71" t="n">
        <v>0.5833333333333334</v>
      </c>
      <c r="E269" s="71" t="n">
        <v>0.9375</v>
      </c>
      <c r="F269" s="70" t="n">
        <v>30</v>
      </c>
      <c r="G269" s="72">
        <f>IF(OR($A269="",$B269=""),"",ROUND(MAX(0,MOD(I269-H269,1)*24-L269/60),2))</f>
        <v/>
      </c>
      <c r="H269">
        <f>IF($A269="","",IF($D269="",IFERROR(INDEX(Settings!$E$11:$E$18,MATCH($C269,Settings!$D$11:$D$18,0)),0),$D269))</f>
        <v/>
      </c>
      <c r="I269">
        <f>IF($A269="","",IF($E269="",IFERROR(INDEX(Settings!$F$11:$F$18,MATCH($C269,Settings!$D$11:$D$18,0)),0),$E269))</f>
        <v/>
      </c>
      <c r="J269">
        <f>IF($A269="",0,WEEKDAY($A269,2))</f>
        <v/>
      </c>
      <c r="K269">
        <f>IF(OR($A269="",$B269=""),"",$B269&amp;"|"&amp;$A269)</f>
        <v/>
      </c>
      <c r="L269">
        <f>IF($A269="",0,IF($F269="",IFERROR(N(INDEX(Settings!$G$11:$G$18,MATCH($C269,Settings!$D$11:$D$18,0))),0),N($F269)))</f>
        <v/>
      </c>
    </row>
    <row r="270">
      <c r="A270" s="69" t="n">
        <v>46317</v>
      </c>
      <c r="B270" s="70" t="inlineStr">
        <is>
          <t>Elias Kaya</t>
        </is>
      </c>
      <c r="C270" s="70" t="inlineStr">
        <is>
          <t>Late</t>
        </is>
      </c>
      <c r="D270" s="71" t="n">
        <v>0.5833333333333334</v>
      </c>
      <c r="E270" s="71" t="n">
        <v>0.9166666666666666</v>
      </c>
      <c r="F270" s="70" t="n">
        <v>30</v>
      </c>
      <c r="G270" s="72">
        <f>IF(OR($A270="",$B270=""),"",ROUND(MAX(0,MOD(I270-H270,1)*24-L270/60),2))</f>
        <v/>
      </c>
      <c r="H270">
        <f>IF($A270="","",IF($D270="",IFERROR(INDEX(Settings!$E$11:$E$18,MATCH($C270,Settings!$D$11:$D$18,0)),0),$D270))</f>
        <v/>
      </c>
      <c r="I270">
        <f>IF($A270="","",IF($E270="",IFERROR(INDEX(Settings!$F$11:$F$18,MATCH($C270,Settings!$D$11:$D$18,0)),0),$E270))</f>
        <v/>
      </c>
      <c r="J270">
        <f>IF($A270="",0,WEEKDAY($A270,2))</f>
        <v/>
      </c>
      <c r="K270">
        <f>IF(OR($A270="",$B270=""),"",$B270&amp;"|"&amp;$A270)</f>
        <v/>
      </c>
      <c r="L270">
        <f>IF($A270="",0,IF($F270="",IFERROR(N(INDEX(Settings!$G$11:$G$18,MATCH($C270,Settings!$D$11:$D$18,0))),0),N($F270)))</f>
        <v/>
      </c>
    </row>
    <row r="271">
      <c r="A271" s="69" t="n">
        <v>46317</v>
      </c>
      <c r="B271" s="70" t="inlineStr">
        <is>
          <t>Ben Krüger</t>
        </is>
      </c>
      <c r="C271" s="70" t="inlineStr">
        <is>
          <t>Short</t>
        </is>
      </c>
      <c r="D271" s="71" t="n">
        <v>0.4583333333333333</v>
      </c>
      <c r="E271" s="71" t="n">
        <v>0.625</v>
      </c>
      <c r="F271" s="70" t="n">
        <v>0</v>
      </c>
      <c r="G271" s="72">
        <f>IF(OR($A271="",$B271=""),"",ROUND(MAX(0,MOD(I271-H271,1)*24-L271/60),2))</f>
        <v/>
      </c>
      <c r="H271">
        <f>IF($A271="","",IF($D271="",IFERROR(INDEX(Settings!$E$11:$E$18,MATCH($C271,Settings!$D$11:$D$18,0)),0),$D271))</f>
        <v/>
      </c>
      <c r="I271">
        <f>IF($A271="","",IF($E271="",IFERROR(INDEX(Settings!$F$11:$F$18,MATCH($C271,Settings!$D$11:$D$18,0)),0),$E271))</f>
        <v/>
      </c>
      <c r="J271">
        <f>IF($A271="",0,WEEKDAY($A271,2))</f>
        <v/>
      </c>
      <c r="K271">
        <f>IF(OR($A271="",$B271=""),"",$B271&amp;"|"&amp;$A271)</f>
        <v/>
      </c>
      <c r="L271">
        <f>IF($A271="",0,IF($F271="",IFERROR(N(INDEX(Settings!$G$11:$G$18,MATCH($C271,Settings!$D$11:$D$18,0))),0),N($F271)))</f>
        <v/>
      </c>
    </row>
    <row r="272">
      <c r="A272" s="69" t="n">
        <v>46318</v>
      </c>
      <c r="B272" s="70" t="inlineStr">
        <is>
          <t>Anna Berger</t>
        </is>
      </c>
      <c r="C272" s="70" t="inlineStr">
        <is>
          <t>Early</t>
        </is>
      </c>
      <c r="D272" s="71" t="n">
        <v>0.2708333333333333</v>
      </c>
      <c r="E272" s="71" t="n">
        <v>0.6041666666666666</v>
      </c>
      <c r="F272" s="70" t="n">
        <v>30</v>
      </c>
      <c r="G272" s="72">
        <f>IF(OR($A272="",$B272=""),"",ROUND(MAX(0,MOD(I272-H272,1)*24-L272/60),2))</f>
        <v/>
      </c>
      <c r="H272">
        <f>IF($A272="","",IF($D272="",IFERROR(INDEX(Settings!$E$11:$E$18,MATCH($C272,Settings!$D$11:$D$18,0)),0),$D272))</f>
        <v/>
      </c>
      <c r="I272">
        <f>IF($A272="","",IF($E272="",IFERROR(INDEX(Settings!$F$11:$F$18,MATCH($C272,Settings!$D$11:$D$18,0)),0),$E272))</f>
        <v/>
      </c>
      <c r="J272">
        <f>IF($A272="",0,WEEKDAY($A272,2))</f>
        <v/>
      </c>
      <c r="K272">
        <f>IF(OR($A272="",$B272=""),"",$B272&amp;"|"&amp;$A272)</f>
        <v/>
      </c>
      <c r="L272">
        <f>IF($A272="",0,IF($F272="",IFERROR(N(INDEX(Settings!$G$11:$G$18,MATCH($C272,Settings!$D$11:$D$18,0))),0),N($F272)))</f>
        <v/>
      </c>
    </row>
    <row r="273">
      <c r="A273" s="69" t="n">
        <v>46318</v>
      </c>
      <c r="B273" s="70" t="inlineStr">
        <is>
          <t>Sofia Neumann</t>
        </is>
      </c>
      <c r="C273" s="70" t="inlineStr">
        <is>
          <t>Middle</t>
        </is>
      </c>
      <c r="D273" s="71" t="n">
        <v>0.4166666666666667</v>
      </c>
      <c r="E273" s="71" t="n">
        <v>0.75</v>
      </c>
      <c r="F273" s="70" t="n">
        <v>30</v>
      </c>
      <c r="G273" s="72">
        <f>IF(OR($A273="",$B273=""),"",ROUND(MAX(0,MOD(I273-H273,1)*24-L273/60),2))</f>
        <v/>
      </c>
      <c r="H273">
        <f>IF($A273="","",IF($D273="",IFERROR(INDEX(Settings!$E$11:$E$18,MATCH($C273,Settings!$D$11:$D$18,0)),0),$D273))</f>
        <v/>
      </c>
      <c r="I273">
        <f>IF($A273="","",IF($E273="",IFERROR(INDEX(Settings!$F$11:$F$18,MATCH($C273,Settings!$D$11:$D$18,0)),0),$E273))</f>
        <v/>
      </c>
      <c r="J273">
        <f>IF($A273="",0,WEEKDAY($A273,2))</f>
        <v/>
      </c>
      <c r="K273">
        <f>IF(OR($A273="",$B273=""),"",$B273&amp;"|"&amp;$A273)</f>
        <v/>
      </c>
      <c r="L273">
        <f>IF($A273="",0,IF($F273="",IFERROR(N(INDEX(Settings!$G$11:$G$18,MATCH($C273,Settings!$D$11:$D$18,0))),0),N($F273)))</f>
        <v/>
      </c>
    </row>
    <row r="274">
      <c r="A274" s="69" t="n">
        <v>46318</v>
      </c>
      <c r="B274" s="70" t="inlineStr">
        <is>
          <t>Jonas Weber</t>
        </is>
      </c>
      <c r="C274" s="70" t="inlineStr">
        <is>
          <t>Early</t>
        </is>
      </c>
      <c r="D274" s="71" t="n">
        <v>0.2708333333333333</v>
      </c>
      <c r="E274" s="71" t="n">
        <v>0.6041666666666666</v>
      </c>
      <c r="F274" s="70" t="n">
        <v>30</v>
      </c>
      <c r="G274" s="72">
        <f>IF(OR($A274="",$B274=""),"",ROUND(MAX(0,MOD(I274-H274,1)*24-L274/60),2))</f>
        <v/>
      </c>
      <c r="H274">
        <f>IF($A274="","",IF($D274="",IFERROR(INDEX(Settings!$E$11:$E$18,MATCH($C274,Settings!$D$11:$D$18,0)),0),$D274))</f>
        <v/>
      </c>
      <c r="I274">
        <f>IF($A274="","",IF($E274="",IFERROR(INDEX(Settings!$F$11:$F$18,MATCH($C274,Settings!$D$11:$D$18,0)),0),$E274))</f>
        <v/>
      </c>
      <c r="J274">
        <f>IF($A274="",0,WEEKDAY($A274,2))</f>
        <v/>
      </c>
      <c r="K274">
        <f>IF(OR($A274="",$B274=""),"",$B274&amp;"|"&amp;$A274)</f>
        <v/>
      </c>
      <c r="L274">
        <f>IF($A274="",0,IF($F274="",IFERROR(N(INDEX(Settings!$G$11:$G$18,MATCH($C274,Settings!$D$11:$D$18,0))),0),N($F274)))</f>
        <v/>
      </c>
    </row>
    <row r="275">
      <c r="A275" s="69" t="n">
        <v>46318</v>
      </c>
      <c r="B275" s="70" t="inlineStr">
        <is>
          <t>Lena Hoffmann</t>
        </is>
      </c>
      <c r="C275" s="70" t="inlineStr">
        <is>
          <t>Early</t>
        </is>
      </c>
      <c r="D275" s="71" t="n">
        <v>0.2708333333333333</v>
      </c>
      <c r="E275" s="71" t="n">
        <v>0.6041666666666666</v>
      </c>
      <c r="F275" s="70" t="n">
        <v>30</v>
      </c>
      <c r="G275" s="72">
        <f>IF(OR($A275="",$B275=""),"",ROUND(MAX(0,MOD(I275-H275,1)*24-L275/60),2))</f>
        <v/>
      </c>
      <c r="H275">
        <f>IF($A275="","",IF($D275="",IFERROR(INDEX(Settings!$E$11:$E$18,MATCH($C275,Settings!$D$11:$D$18,0)),0),$D275))</f>
        <v/>
      </c>
      <c r="I275">
        <f>IF($A275="","",IF($E275="",IFERROR(INDEX(Settings!$F$11:$F$18,MATCH($C275,Settings!$D$11:$D$18,0)),0),$E275))</f>
        <v/>
      </c>
      <c r="J275">
        <f>IF($A275="",0,WEEKDAY($A275,2))</f>
        <v/>
      </c>
      <c r="K275">
        <f>IF(OR($A275="",$B275=""),"",$B275&amp;"|"&amp;$A275)</f>
        <v/>
      </c>
      <c r="L275">
        <f>IF($A275="",0,IF($F275="",IFERROR(N(INDEX(Settings!$G$11:$G$18,MATCH($C275,Settings!$D$11:$D$18,0))),0),N($F275)))</f>
        <v/>
      </c>
    </row>
    <row r="276">
      <c r="A276" s="69" t="n">
        <v>46318</v>
      </c>
      <c r="B276" s="70" t="inlineStr">
        <is>
          <t>Emma Wolf</t>
        </is>
      </c>
      <c r="C276" s="70" t="inlineStr">
        <is>
          <t>Short</t>
        </is>
      </c>
      <c r="D276" s="71" t="n">
        <v>0.4583333333333333</v>
      </c>
      <c r="E276" s="71" t="n">
        <v>0.625</v>
      </c>
      <c r="F276" s="70" t="n">
        <v>0</v>
      </c>
      <c r="G276" s="72">
        <f>IF(OR($A276="",$B276=""),"",ROUND(MAX(0,MOD(I276-H276,1)*24-L276/60),2))</f>
        <v/>
      </c>
      <c r="H276">
        <f>IF($A276="","",IF($D276="",IFERROR(INDEX(Settings!$E$11:$E$18,MATCH($C276,Settings!$D$11:$D$18,0)),0),$D276))</f>
        <v/>
      </c>
      <c r="I276">
        <f>IF($A276="","",IF($E276="",IFERROR(INDEX(Settings!$F$11:$F$18,MATCH($C276,Settings!$D$11:$D$18,0)),0),$E276))</f>
        <v/>
      </c>
      <c r="J276">
        <f>IF($A276="",0,WEEKDAY($A276,2))</f>
        <v/>
      </c>
      <c r="K276">
        <f>IF(OR($A276="",$B276=""),"",$B276&amp;"|"&amp;$A276)</f>
        <v/>
      </c>
      <c r="L276">
        <f>IF($A276="",0,IF($F276="",IFERROR(N(INDEX(Settings!$G$11:$G$18,MATCH($C276,Settings!$D$11:$D$18,0))),0),N($F276)))</f>
        <v/>
      </c>
    </row>
    <row r="277">
      <c r="A277" s="69" t="n">
        <v>46319</v>
      </c>
      <c r="B277" s="70" t="inlineStr">
        <is>
          <t>Anna Berger</t>
        </is>
      </c>
      <c r="C277" s="70" t="inlineStr">
        <is>
          <t>Weekend</t>
        </is>
      </c>
      <c r="D277" s="71" t="n">
        <v>0.3333333333333333</v>
      </c>
      <c r="E277" s="71" t="n">
        <v>0.6666666666666666</v>
      </c>
      <c r="F277" s="70" t="n">
        <v>30</v>
      </c>
      <c r="G277" s="72">
        <f>IF(OR($A277="",$B277=""),"",ROUND(MAX(0,MOD(I277-H277,1)*24-L277/60),2))</f>
        <v/>
      </c>
      <c r="H277">
        <f>IF($A277="","",IF($D277="",IFERROR(INDEX(Settings!$E$11:$E$18,MATCH($C277,Settings!$D$11:$D$18,0)),0),$D277))</f>
        <v/>
      </c>
      <c r="I277">
        <f>IF($A277="","",IF($E277="",IFERROR(INDEX(Settings!$F$11:$F$18,MATCH($C277,Settings!$D$11:$D$18,0)),0),$E277))</f>
        <v/>
      </c>
      <c r="J277">
        <f>IF($A277="",0,WEEKDAY($A277,2))</f>
        <v/>
      </c>
      <c r="K277">
        <f>IF(OR($A277="",$B277=""),"",$B277&amp;"|"&amp;$A277)</f>
        <v/>
      </c>
      <c r="L277">
        <f>IF($A277="",0,IF($F277="",IFERROR(N(INDEX(Settings!$G$11:$G$18,MATCH($C277,Settings!$D$11:$D$18,0))),0),N($F277)))</f>
        <v/>
      </c>
    </row>
    <row r="278">
      <c r="A278" s="69" t="n">
        <v>46319</v>
      </c>
      <c r="B278" s="70" t="inlineStr">
        <is>
          <t>Luca Moretti</t>
        </is>
      </c>
      <c r="C278" s="70" t="inlineStr">
        <is>
          <t>Weekend</t>
        </is>
      </c>
      <c r="D278" s="71" t="n">
        <v>0.3333333333333333</v>
      </c>
      <c r="E278" s="71" t="n">
        <v>0.6666666666666666</v>
      </c>
      <c r="F278" s="70" t="n">
        <v>30</v>
      </c>
      <c r="G278" s="72">
        <f>IF(OR($A278="",$B278=""),"",ROUND(MAX(0,MOD(I278-H278,1)*24-L278/60),2))</f>
        <v/>
      </c>
      <c r="H278">
        <f>IF($A278="","",IF($D278="",IFERROR(INDEX(Settings!$E$11:$E$18,MATCH($C278,Settings!$D$11:$D$18,0)),0),$D278))</f>
        <v/>
      </c>
      <c r="I278">
        <f>IF($A278="","",IF($E278="",IFERROR(INDEX(Settings!$F$11:$F$18,MATCH($C278,Settings!$D$11:$D$18,0)),0),$E278))</f>
        <v/>
      </c>
      <c r="J278">
        <f>IF($A278="",0,WEEKDAY($A278,2))</f>
        <v/>
      </c>
      <c r="K278">
        <f>IF(OR($A278="",$B278=""),"",$B278&amp;"|"&amp;$A278)</f>
        <v/>
      </c>
      <c r="L278">
        <f>IF($A278="",0,IF($F278="",IFERROR(N(INDEX(Settings!$G$11:$G$18,MATCH($C278,Settings!$D$11:$D$18,0))),0),N($F278)))</f>
        <v/>
      </c>
    </row>
    <row r="279">
      <c r="A279" s="69" t="n">
        <v>46319</v>
      </c>
      <c r="B279" s="70" t="inlineStr">
        <is>
          <t>Jonas Weber</t>
        </is>
      </c>
      <c r="C279" s="70" t="inlineStr">
        <is>
          <t>Weekend</t>
        </is>
      </c>
      <c r="D279" s="71" t="n">
        <v>0.3333333333333333</v>
      </c>
      <c r="E279" s="71" t="n">
        <v>0.6666666666666666</v>
      </c>
      <c r="F279" s="70" t="n">
        <v>30</v>
      </c>
      <c r="G279" s="72">
        <f>IF(OR($A279="",$B279=""),"",ROUND(MAX(0,MOD(I279-H279,1)*24-L279/60),2))</f>
        <v/>
      </c>
      <c r="H279">
        <f>IF($A279="","",IF($D279="",IFERROR(INDEX(Settings!$E$11:$E$18,MATCH($C279,Settings!$D$11:$D$18,0)),0),$D279))</f>
        <v/>
      </c>
      <c r="I279">
        <f>IF($A279="","",IF($E279="",IFERROR(INDEX(Settings!$F$11:$F$18,MATCH($C279,Settings!$D$11:$D$18,0)),0),$E279))</f>
        <v/>
      </c>
      <c r="J279">
        <f>IF($A279="",0,WEEKDAY($A279,2))</f>
        <v/>
      </c>
      <c r="K279">
        <f>IF(OR($A279="",$B279=""),"",$B279&amp;"|"&amp;$A279)</f>
        <v/>
      </c>
      <c r="L279">
        <f>IF($A279="",0,IF($F279="",IFERROR(N(INDEX(Settings!$G$11:$G$18,MATCH($C279,Settings!$D$11:$D$18,0))),0),N($F279)))</f>
        <v/>
      </c>
    </row>
    <row r="280">
      <c r="A280" s="69" t="n">
        <v>46319</v>
      </c>
      <c r="B280" s="70" t="inlineStr">
        <is>
          <t>Elias Kaya</t>
        </is>
      </c>
      <c r="C280" s="70" t="inlineStr">
        <is>
          <t>Late</t>
        </is>
      </c>
      <c r="D280" s="71" t="n">
        <v>0.5833333333333334</v>
      </c>
      <c r="E280" s="71" t="n">
        <v>0.9166666666666666</v>
      </c>
      <c r="F280" s="70" t="n">
        <v>30</v>
      </c>
      <c r="G280" s="72">
        <f>IF(OR($A280="",$B280=""),"",ROUND(MAX(0,MOD(I280-H280,1)*24-L280/60),2))</f>
        <v/>
      </c>
      <c r="H280">
        <f>IF($A280="","",IF($D280="",IFERROR(INDEX(Settings!$E$11:$E$18,MATCH($C280,Settings!$D$11:$D$18,0)),0),$D280))</f>
        <v/>
      </c>
      <c r="I280">
        <f>IF($A280="","",IF($E280="",IFERROR(INDEX(Settings!$F$11:$F$18,MATCH($C280,Settings!$D$11:$D$18,0)),0),$E280))</f>
        <v/>
      </c>
      <c r="J280">
        <f>IF($A280="",0,WEEKDAY($A280,2))</f>
        <v/>
      </c>
      <c r="K280">
        <f>IF(OR($A280="",$B280=""),"",$B280&amp;"|"&amp;$A280)</f>
        <v/>
      </c>
      <c r="L280">
        <f>IF($A280="",0,IF($F280="",IFERROR(N(INDEX(Settings!$G$11:$G$18,MATCH($C280,Settings!$D$11:$D$18,0))),0),N($F280)))</f>
        <v/>
      </c>
    </row>
    <row r="281">
      <c r="A281" s="69" t="n">
        <v>46319</v>
      </c>
      <c r="B281" s="70" t="inlineStr">
        <is>
          <t>Lena Hoffmann</t>
        </is>
      </c>
      <c r="C281" s="70" t="inlineStr">
        <is>
          <t>Weekend</t>
        </is>
      </c>
      <c r="D281" s="71" t="n">
        <v>0.3333333333333333</v>
      </c>
      <c r="E281" s="71" t="n">
        <v>0.6666666666666666</v>
      </c>
      <c r="F281" s="70" t="n">
        <v>30</v>
      </c>
      <c r="G281" s="72">
        <f>IF(OR($A281="",$B281=""),"",ROUND(MAX(0,MOD(I281-H281,1)*24-L281/60),2))</f>
        <v/>
      </c>
      <c r="H281">
        <f>IF($A281="","",IF($D281="",IFERROR(INDEX(Settings!$E$11:$E$18,MATCH($C281,Settings!$D$11:$D$18,0)),0),$D281))</f>
        <v/>
      </c>
      <c r="I281">
        <f>IF($A281="","",IF($E281="",IFERROR(INDEX(Settings!$F$11:$F$18,MATCH($C281,Settings!$D$11:$D$18,0)),0),$E281))</f>
        <v/>
      </c>
      <c r="J281">
        <f>IF($A281="",0,WEEKDAY($A281,2))</f>
        <v/>
      </c>
      <c r="K281">
        <f>IF(OR($A281="",$B281=""),"",$B281&amp;"|"&amp;$A281)</f>
        <v/>
      </c>
      <c r="L281">
        <f>IF($A281="",0,IF($F281="",IFERROR(N(INDEX(Settings!$G$11:$G$18,MATCH($C281,Settings!$D$11:$D$18,0))),0),N($F281)))</f>
        <v/>
      </c>
    </row>
    <row r="282">
      <c r="A282" s="69" t="n">
        <v>46319</v>
      </c>
      <c r="B282" s="70" t="inlineStr">
        <is>
          <t>Noah Fischer</t>
        </is>
      </c>
      <c r="C282" s="70" t="inlineStr">
        <is>
          <t>Short</t>
        </is>
      </c>
      <c r="D282" s="71" t="n">
        <v>0.4583333333333333</v>
      </c>
      <c r="E282" s="71" t="n">
        <v>0.625</v>
      </c>
      <c r="F282" s="70" t="n">
        <v>0</v>
      </c>
      <c r="G282" s="72">
        <f>IF(OR($A282="",$B282=""),"",ROUND(MAX(0,MOD(I282-H282,1)*24-L282/60),2))</f>
        <v/>
      </c>
      <c r="H282">
        <f>IF($A282="","",IF($D282="",IFERROR(INDEX(Settings!$E$11:$E$18,MATCH($C282,Settings!$D$11:$D$18,0)),0),$D282))</f>
        <v/>
      </c>
      <c r="I282">
        <f>IF($A282="","",IF($E282="",IFERROR(INDEX(Settings!$F$11:$F$18,MATCH($C282,Settings!$D$11:$D$18,0)),0),$E282))</f>
        <v/>
      </c>
      <c r="J282">
        <f>IF($A282="",0,WEEKDAY($A282,2))</f>
        <v/>
      </c>
      <c r="K282">
        <f>IF(OR($A282="",$B282=""),"",$B282&amp;"|"&amp;$A282)</f>
        <v/>
      </c>
      <c r="L282">
        <f>IF($A282="",0,IF($F282="",IFERROR(N(INDEX(Settings!$G$11:$G$18,MATCH($C282,Settings!$D$11:$D$18,0))),0),N($F282)))</f>
        <v/>
      </c>
    </row>
    <row r="283">
      <c r="A283" s="69" t="n">
        <v>46320</v>
      </c>
      <c r="B283" s="70" t="inlineStr">
        <is>
          <t>Anna Berger</t>
        </is>
      </c>
      <c r="C283" s="70" t="inlineStr">
        <is>
          <t>Weekend</t>
        </is>
      </c>
      <c r="D283" s="71" t="n">
        <v>0.3333333333333333</v>
      </c>
      <c r="E283" s="71" t="n">
        <v>0.6666666666666666</v>
      </c>
      <c r="F283" s="70" t="n">
        <v>30</v>
      </c>
      <c r="G283" s="72">
        <f>IF(OR($A283="",$B283=""),"",ROUND(MAX(0,MOD(I283-H283,1)*24-L283/60),2))</f>
        <v/>
      </c>
      <c r="H283">
        <f>IF($A283="","",IF($D283="",IFERROR(INDEX(Settings!$E$11:$E$18,MATCH($C283,Settings!$D$11:$D$18,0)),0),$D283))</f>
        <v/>
      </c>
      <c r="I283">
        <f>IF($A283="","",IF($E283="",IFERROR(INDEX(Settings!$F$11:$F$18,MATCH($C283,Settings!$D$11:$D$18,0)),0),$E283))</f>
        <v/>
      </c>
      <c r="J283">
        <f>IF($A283="",0,WEEKDAY($A283,2))</f>
        <v/>
      </c>
      <c r="K283">
        <f>IF(OR($A283="",$B283=""),"",$B283&amp;"|"&amp;$A283)</f>
        <v/>
      </c>
      <c r="L283">
        <f>IF($A283="",0,IF($F283="",IFERROR(N(INDEX(Settings!$G$11:$G$18,MATCH($C283,Settings!$D$11:$D$18,0))),0),N($F283)))</f>
        <v/>
      </c>
    </row>
    <row r="284">
      <c r="A284" s="69" t="n">
        <v>46320</v>
      </c>
      <c r="B284" s="70" t="inlineStr">
        <is>
          <t>Luca Moretti</t>
        </is>
      </c>
      <c r="C284" s="70" t="inlineStr">
        <is>
          <t>Weekend</t>
        </is>
      </c>
      <c r="D284" s="71" t="n">
        <v>0.3333333333333333</v>
      </c>
      <c r="E284" s="71" t="n">
        <v>0.6666666666666666</v>
      </c>
      <c r="F284" s="70" t="n">
        <v>30</v>
      </c>
      <c r="G284" s="72">
        <f>IF(OR($A284="",$B284=""),"",ROUND(MAX(0,MOD(I284-H284,1)*24-L284/60),2))</f>
        <v/>
      </c>
      <c r="H284">
        <f>IF($A284="","",IF($D284="",IFERROR(INDEX(Settings!$E$11:$E$18,MATCH($C284,Settings!$D$11:$D$18,0)),0),$D284))</f>
        <v/>
      </c>
      <c r="I284">
        <f>IF($A284="","",IF($E284="",IFERROR(INDEX(Settings!$F$11:$F$18,MATCH($C284,Settings!$D$11:$D$18,0)),0),$E284))</f>
        <v/>
      </c>
      <c r="J284">
        <f>IF($A284="",0,WEEKDAY($A284,2))</f>
        <v/>
      </c>
      <c r="K284">
        <f>IF(OR($A284="",$B284=""),"",$B284&amp;"|"&amp;$A284)</f>
        <v/>
      </c>
      <c r="L284">
        <f>IF($A284="",0,IF($F284="",IFERROR(N(INDEX(Settings!$G$11:$G$18,MATCH($C284,Settings!$D$11:$D$18,0))),0),N($F284)))</f>
        <v/>
      </c>
    </row>
    <row r="285">
      <c r="A285" s="69" t="n">
        <v>46320</v>
      </c>
      <c r="B285" s="70" t="inlineStr">
        <is>
          <t>Lena Hoffmann</t>
        </is>
      </c>
      <c r="C285" s="70" t="inlineStr">
        <is>
          <t>Weekend</t>
        </is>
      </c>
      <c r="D285" s="71" t="n">
        <v>0.3333333333333333</v>
      </c>
      <c r="E285" s="71" t="n">
        <v>0.6666666666666666</v>
      </c>
      <c r="F285" s="70" t="n">
        <v>30</v>
      </c>
      <c r="G285" s="72">
        <f>IF(OR($A285="",$B285=""),"",ROUND(MAX(0,MOD(I285-H285,1)*24-L285/60),2))</f>
        <v/>
      </c>
      <c r="H285">
        <f>IF($A285="","",IF($D285="",IFERROR(INDEX(Settings!$E$11:$E$18,MATCH($C285,Settings!$D$11:$D$18,0)),0),$D285))</f>
        <v/>
      </c>
      <c r="I285">
        <f>IF($A285="","",IF($E285="",IFERROR(INDEX(Settings!$F$11:$F$18,MATCH($C285,Settings!$D$11:$D$18,0)),0),$E285))</f>
        <v/>
      </c>
      <c r="J285">
        <f>IF($A285="",0,WEEKDAY($A285,2))</f>
        <v/>
      </c>
      <c r="K285">
        <f>IF(OR($A285="",$B285=""),"",$B285&amp;"|"&amp;$A285)</f>
        <v/>
      </c>
      <c r="L285">
        <f>IF($A285="",0,IF($F285="",IFERROR(N(INDEX(Settings!$G$11:$G$18,MATCH($C285,Settings!$D$11:$D$18,0))),0),N($F285)))</f>
        <v/>
      </c>
    </row>
    <row r="286">
      <c r="A286" s="69" t="n">
        <v>46320</v>
      </c>
      <c r="B286" s="70" t="inlineStr">
        <is>
          <t>Emma Wolf</t>
        </is>
      </c>
      <c r="C286" s="70" t="inlineStr">
        <is>
          <t>Short</t>
        </is>
      </c>
      <c r="D286" s="71" t="n">
        <v>0.4583333333333333</v>
      </c>
      <c r="E286" s="71" t="n">
        <v>0.625</v>
      </c>
      <c r="F286" s="70" t="n">
        <v>0</v>
      </c>
      <c r="G286" s="72">
        <f>IF(OR($A286="",$B286=""),"",ROUND(MAX(0,MOD(I286-H286,1)*24-L286/60),2))</f>
        <v/>
      </c>
      <c r="H286">
        <f>IF($A286="","",IF($D286="",IFERROR(INDEX(Settings!$E$11:$E$18,MATCH($C286,Settings!$D$11:$D$18,0)),0),$D286))</f>
        <v/>
      </c>
      <c r="I286">
        <f>IF($A286="","",IF($E286="",IFERROR(INDEX(Settings!$F$11:$F$18,MATCH($C286,Settings!$D$11:$D$18,0)),0),$E286))</f>
        <v/>
      </c>
      <c r="J286">
        <f>IF($A286="",0,WEEKDAY($A286,2))</f>
        <v/>
      </c>
      <c r="K286">
        <f>IF(OR($A286="",$B286=""),"",$B286&amp;"|"&amp;$A286)</f>
        <v/>
      </c>
      <c r="L286">
        <f>IF($A286="",0,IF($F286="",IFERROR(N(INDEX(Settings!$G$11:$G$18,MATCH($C286,Settings!$D$11:$D$18,0))),0),N($F286)))</f>
        <v/>
      </c>
    </row>
    <row r="287">
      <c r="A287" s="69" t="n">
        <v>46320</v>
      </c>
      <c r="B287" s="70" t="inlineStr">
        <is>
          <t>Noah Fischer</t>
        </is>
      </c>
      <c r="C287" s="70" t="inlineStr">
        <is>
          <t>Short</t>
        </is>
      </c>
      <c r="D287" s="71" t="n">
        <v>0.4583333333333333</v>
      </c>
      <c r="E287" s="71" t="n">
        <v>0.625</v>
      </c>
      <c r="F287" s="70" t="n">
        <v>0</v>
      </c>
      <c r="G287" s="72">
        <f>IF(OR($A287="",$B287=""),"",ROUND(MAX(0,MOD(I287-H287,1)*24-L287/60),2))</f>
        <v/>
      </c>
      <c r="H287">
        <f>IF($A287="","",IF($D287="",IFERROR(INDEX(Settings!$E$11:$E$18,MATCH($C287,Settings!$D$11:$D$18,0)),0),$D287))</f>
        <v/>
      </c>
      <c r="I287">
        <f>IF($A287="","",IF($E287="",IFERROR(INDEX(Settings!$F$11:$F$18,MATCH($C287,Settings!$D$11:$D$18,0)),0),$E287))</f>
        <v/>
      </c>
      <c r="J287">
        <f>IF($A287="",0,WEEKDAY($A287,2))</f>
        <v/>
      </c>
      <c r="K287">
        <f>IF(OR($A287="",$B287=""),"",$B287&amp;"|"&amp;$A287)</f>
        <v/>
      </c>
      <c r="L287">
        <f>IF($A287="",0,IF($F287="",IFERROR(N(INDEX(Settings!$G$11:$G$18,MATCH($C287,Settings!$D$11:$D$18,0))),0),N($F287)))</f>
        <v/>
      </c>
    </row>
    <row r="288">
      <c r="A288" s="69" t="n">
        <v>46321</v>
      </c>
      <c r="B288" s="70" t="inlineStr">
        <is>
          <t>Luca Moretti</t>
        </is>
      </c>
      <c r="C288" s="70" t="inlineStr">
        <is>
          <t>Early</t>
        </is>
      </c>
      <c r="D288" s="71" t="n">
        <v>0.2708333333333333</v>
      </c>
      <c r="E288" s="71" t="n">
        <v>0.6041666666666666</v>
      </c>
      <c r="F288" s="70" t="n">
        <v>30</v>
      </c>
      <c r="G288" s="72">
        <f>IF(OR($A288="",$B288=""),"",ROUND(MAX(0,MOD(I288-H288,1)*24-L288/60),2))</f>
        <v/>
      </c>
      <c r="H288">
        <f>IF($A288="","",IF($D288="",IFERROR(INDEX(Settings!$E$11:$E$18,MATCH($C288,Settings!$D$11:$D$18,0)),0),$D288))</f>
        <v/>
      </c>
      <c r="I288">
        <f>IF($A288="","",IF($E288="",IFERROR(INDEX(Settings!$F$11:$F$18,MATCH($C288,Settings!$D$11:$D$18,0)),0),$E288))</f>
        <v/>
      </c>
      <c r="J288">
        <f>IF($A288="",0,WEEKDAY($A288,2))</f>
        <v/>
      </c>
      <c r="K288">
        <f>IF(OR($A288="",$B288=""),"",$B288&amp;"|"&amp;$A288)</f>
        <v/>
      </c>
      <c r="L288">
        <f>IF($A288="",0,IF($F288="",IFERROR(N(INDEX(Settings!$G$11:$G$18,MATCH($C288,Settings!$D$11:$D$18,0))),0),N($F288)))</f>
        <v/>
      </c>
    </row>
    <row r="289">
      <c r="A289" s="69" t="n">
        <v>46321</v>
      </c>
      <c r="B289" s="70" t="inlineStr">
        <is>
          <t>Sofia Neumann</t>
        </is>
      </c>
      <c r="C289" s="70" t="inlineStr">
        <is>
          <t>Middle</t>
        </is>
      </c>
      <c r="D289" s="71" t="n">
        <v>0.4166666666666667</v>
      </c>
      <c r="E289" s="71" t="n">
        <v>0.75</v>
      </c>
      <c r="F289" s="70" t="n">
        <v>30</v>
      </c>
      <c r="G289" s="72">
        <f>IF(OR($A289="",$B289=""),"",ROUND(MAX(0,MOD(I289-H289,1)*24-L289/60),2))</f>
        <v/>
      </c>
      <c r="H289">
        <f>IF($A289="","",IF($D289="",IFERROR(INDEX(Settings!$E$11:$E$18,MATCH($C289,Settings!$D$11:$D$18,0)),0),$D289))</f>
        <v/>
      </c>
      <c r="I289">
        <f>IF($A289="","",IF($E289="",IFERROR(INDEX(Settings!$F$11:$F$18,MATCH($C289,Settings!$D$11:$D$18,0)),0),$E289))</f>
        <v/>
      </c>
      <c r="J289">
        <f>IF($A289="",0,WEEKDAY($A289,2))</f>
        <v/>
      </c>
      <c r="K289">
        <f>IF(OR($A289="",$B289=""),"",$B289&amp;"|"&amp;$A289)</f>
        <v/>
      </c>
      <c r="L289">
        <f>IF($A289="",0,IF($F289="",IFERROR(N(INDEX(Settings!$G$11:$G$18,MATCH($C289,Settings!$D$11:$D$18,0))),0),N($F289)))</f>
        <v/>
      </c>
    </row>
    <row r="290">
      <c r="A290" s="69" t="n">
        <v>46321</v>
      </c>
      <c r="B290" s="70" t="inlineStr">
        <is>
          <t>Mia Schulz</t>
        </is>
      </c>
      <c r="C290" s="70" t="inlineStr">
        <is>
          <t>Early</t>
        </is>
      </c>
      <c r="D290" s="71" t="n">
        <v>0.2708333333333333</v>
      </c>
      <c r="E290" s="71" t="n">
        <v>0.6041666666666666</v>
      </c>
      <c r="F290" s="70" t="n">
        <v>30</v>
      </c>
      <c r="G290" s="72">
        <f>IF(OR($A290="",$B290=""),"",ROUND(MAX(0,MOD(I290-H290,1)*24-L290/60),2))</f>
        <v/>
      </c>
      <c r="H290">
        <f>IF($A290="","",IF($D290="",IFERROR(INDEX(Settings!$E$11:$E$18,MATCH($C290,Settings!$D$11:$D$18,0)),0),$D290))</f>
        <v/>
      </c>
      <c r="I290">
        <f>IF($A290="","",IF($E290="",IFERROR(INDEX(Settings!$F$11:$F$18,MATCH($C290,Settings!$D$11:$D$18,0)),0),$E290))</f>
        <v/>
      </c>
      <c r="J290">
        <f>IF($A290="",0,WEEKDAY($A290,2))</f>
        <v/>
      </c>
      <c r="K290">
        <f>IF(OR($A290="",$B290=""),"",$B290&amp;"|"&amp;$A290)</f>
        <v/>
      </c>
      <c r="L290">
        <f>IF($A290="",0,IF($F290="",IFERROR(N(INDEX(Settings!$G$11:$G$18,MATCH($C290,Settings!$D$11:$D$18,0))),0),N($F290)))</f>
        <v/>
      </c>
    </row>
    <row r="291">
      <c r="A291" s="69" t="n">
        <v>46321</v>
      </c>
      <c r="B291" s="70" t="inlineStr">
        <is>
          <t>Lena Hoffmann</t>
        </is>
      </c>
      <c r="C291" s="70" t="inlineStr">
        <is>
          <t>Late</t>
        </is>
      </c>
      <c r="D291" s="71" t="n">
        <v>0.5833333333333334</v>
      </c>
      <c r="E291" s="71" t="n">
        <v>0.9375</v>
      </c>
      <c r="F291" s="70" t="n">
        <v>30</v>
      </c>
      <c r="G291" s="72">
        <f>IF(OR($A291="",$B291=""),"",ROUND(MAX(0,MOD(I291-H291,1)*24-L291/60),2))</f>
        <v/>
      </c>
      <c r="H291">
        <f>IF($A291="","",IF($D291="",IFERROR(INDEX(Settings!$E$11:$E$18,MATCH($C291,Settings!$D$11:$D$18,0)),0),$D291))</f>
        <v/>
      </c>
      <c r="I291">
        <f>IF($A291="","",IF($E291="",IFERROR(INDEX(Settings!$F$11:$F$18,MATCH($C291,Settings!$D$11:$D$18,0)),0),$E291))</f>
        <v/>
      </c>
      <c r="J291">
        <f>IF($A291="",0,WEEKDAY($A291,2))</f>
        <v/>
      </c>
      <c r="K291">
        <f>IF(OR($A291="",$B291=""),"",$B291&amp;"|"&amp;$A291)</f>
        <v/>
      </c>
      <c r="L291">
        <f>IF($A291="",0,IF($F291="",IFERROR(N(INDEX(Settings!$G$11:$G$18,MATCH($C291,Settings!$D$11:$D$18,0))),0),N($F291)))</f>
        <v/>
      </c>
    </row>
    <row r="292">
      <c r="A292" s="69" t="n">
        <v>46322</v>
      </c>
      <c r="B292" s="70" t="inlineStr">
        <is>
          <t>Anna Berger</t>
        </is>
      </c>
      <c r="C292" s="70" t="inlineStr">
        <is>
          <t>Middle</t>
        </is>
      </c>
      <c r="D292" s="71" t="n">
        <v>0.4166666666666667</v>
      </c>
      <c r="E292" s="71" t="n">
        <v>0.75</v>
      </c>
      <c r="F292" s="70" t="n">
        <v>30</v>
      </c>
      <c r="G292" s="72">
        <f>IF(OR($A292="",$B292=""),"",ROUND(MAX(0,MOD(I292-H292,1)*24-L292/60),2))</f>
        <v/>
      </c>
      <c r="H292">
        <f>IF($A292="","",IF($D292="",IFERROR(INDEX(Settings!$E$11:$E$18,MATCH($C292,Settings!$D$11:$D$18,0)),0),$D292))</f>
        <v/>
      </c>
      <c r="I292">
        <f>IF($A292="","",IF($E292="",IFERROR(INDEX(Settings!$F$11:$F$18,MATCH($C292,Settings!$D$11:$D$18,0)),0),$E292))</f>
        <v/>
      </c>
      <c r="J292">
        <f>IF($A292="",0,WEEKDAY($A292,2))</f>
        <v/>
      </c>
      <c r="K292">
        <f>IF(OR($A292="",$B292=""),"",$B292&amp;"|"&amp;$A292)</f>
        <v/>
      </c>
      <c r="L292">
        <f>IF($A292="",0,IF($F292="",IFERROR(N(INDEX(Settings!$G$11:$G$18,MATCH($C292,Settings!$D$11:$D$18,0))),0),N($F292)))</f>
        <v/>
      </c>
    </row>
    <row r="293">
      <c r="A293" s="69" t="n">
        <v>46322</v>
      </c>
      <c r="B293" s="70" t="inlineStr">
        <is>
          <t>Luca Moretti</t>
        </is>
      </c>
      <c r="C293" s="70" t="inlineStr">
        <is>
          <t>Early</t>
        </is>
      </c>
      <c r="D293" s="71" t="n">
        <v>0.2708333333333333</v>
      </c>
      <c r="E293" s="71" t="n">
        <v>0.6041666666666666</v>
      </c>
      <c r="F293" s="70" t="n">
        <v>30</v>
      </c>
      <c r="G293" s="72">
        <f>IF(OR($A293="",$B293=""),"",ROUND(MAX(0,MOD(I293-H293,1)*24-L293/60),2))</f>
        <v/>
      </c>
      <c r="H293">
        <f>IF($A293="","",IF($D293="",IFERROR(INDEX(Settings!$E$11:$E$18,MATCH($C293,Settings!$D$11:$D$18,0)),0),$D293))</f>
        <v/>
      </c>
      <c r="I293">
        <f>IF($A293="","",IF($E293="",IFERROR(INDEX(Settings!$F$11:$F$18,MATCH($C293,Settings!$D$11:$D$18,0)),0),$E293))</f>
        <v/>
      </c>
      <c r="J293">
        <f>IF($A293="",0,WEEKDAY($A293,2))</f>
        <v/>
      </c>
      <c r="K293">
        <f>IF(OR($A293="",$B293=""),"",$B293&amp;"|"&amp;$A293)</f>
        <v/>
      </c>
      <c r="L293">
        <f>IF($A293="",0,IF($F293="",IFERROR(N(INDEX(Settings!$G$11:$G$18,MATCH($C293,Settings!$D$11:$D$18,0))),0),N($F293)))</f>
        <v/>
      </c>
    </row>
    <row r="294">
      <c r="A294" s="69" t="n">
        <v>46322</v>
      </c>
      <c r="B294" s="70" t="inlineStr">
        <is>
          <t>Jonas Weber</t>
        </is>
      </c>
      <c r="C294" s="70" t="inlineStr">
        <is>
          <t>Early</t>
        </is>
      </c>
      <c r="D294" s="71" t="n">
        <v>0.2708333333333333</v>
      </c>
      <c r="E294" s="71" t="n">
        <v>0.6041666666666666</v>
      </c>
      <c r="F294" s="70" t="n">
        <v>30</v>
      </c>
      <c r="G294" s="72">
        <f>IF(OR($A294="",$B294=""),"",ROUND(MAX(0,MOD(I294-H294,1)*24-L294/60),2))</f>
        <v/>
      </c>
      <c r="H294">
        <f>IF($A294="","",IF($D294="",IFERROR(INDEX(Settings!$E$11:$E$18,MATCH($C294,Settings!$D$11:$D$18,0)),0),$D294))</f>
        <v/>
      </c>
      <c r="I294">
        <f>IF($A294="","",IF($E294="",IFERROR(INDEX(Settings!$F$11:$F$18,MATCH($C294,Settings!$D$11:$D$18,0)),0),$E294))</f>
        <v/>
      </c>
      <c r="J294">
        <f>IF($A294="",0,WEEKDAY($A294,2))</f>
        <v/>
      </c>
      <c r="K294">
        <f>IF(OR($A294="",$B294=""),"",$B294&amp;"|"&amp;$A294)</f>
        <v/>
      </c>
      <c r="L294">
        <f>IF($A294="",0,IF($F294="",IFERROR(N(INDEX(Settings!$G$11:$G$18,MATCH($C294,Settings!$D$11:$D$18,0))),0),N($F294)))</f>
        <v/>
      </c>
    </row>
    <row r="295">
      <c r="A295" s="69" t="n">
        <v>46322</v>
      </c>
      <c r="B295" s="70" t="inlineStr">
        <is>
          <t>Elias Kaya</t>
        </is>
      </c>
      <c r="C295" s="70" t="inlineStr">
        <is>
          <t>Middle</t>
        </is>
      </c>
      <c r="D295" s="71" t="n">
        <v>0.4166666666666667</v>
      </c>
      <c r="E295" s="71" t="n">
        <v>0.75</v>
      </c>
      <c r="F295" s="70" t="n">
        <v>30</v>
      </c>
      <c r="G295" s="72">
        <f>IF(OR($A295="",$B295=""),"",ROUND(MAX(0,MOD(I295-H295,1)*24-L295/60),2))</f>
        <v/>
      </c>
      <c r="H295">
        <f>IF($A295="","",IF($D295="",IFERROR(INDEX(Settings!$E$11:$E$18,MATCH($C295,Settings!$D$11:$D$18,0)),0),$D295))</f>
        <v/>
      </c>
      <c r="I295">
        <f>IF($A295="","",IF($E295="",IFERROR(INDEX(Settings!$F$11:$F$18,MATCH($C295,Settings!$D$11:$D$18,0)),0),$E295))</f>
        <v/>
      </c>
      <c r="J295">
        <f>IF($A295="",0,WEEKDAY($A295,2))</f>
        <v/>
      </c>
      <c r="K295">
        <f>IF(OR($A295="",$B295=""),"",$B295&amp;"|"&amp;$A295)</f>
        <v/>
      </c>
      <c r="L295">
        <f>IF($A295="",0,IF($F295="",IFERROR(N(INDEX(Settings!$G$11:$G$18,MATCH($C295,Settings!$D$11:$D$18,0))),0),N($F295)))</f>
        <v/>
      </c>
    </row>
    <row r="296">
      <c r="A296" s="69" t="n">
        <v>46322</v>
      </c>
      <c r="B296" s="70" t="inlineStr">
        <is>
          <t>Lena Hoffmann</t>
        </is>
      </c>
      <c r="C296" s="70" t="inlineStr">
        <is>
          <t>Early</t>
        </is>
      </c>
      <c r="D296" s="71" t="n">
        <v>0.2708333333333333</v>
      </c>
      <c r="E296" s="71" t="n">
        <v>0.6041666666666666</v>
      </c>
      <c r="F296" s="70" t="n">
        <v>30</v>
      </c>
      <c r="G296" s="72">
        <f>IF(OR($A296="",$B296=""),"",ROUND(MAX(0,MOD(I296-H296,1)*24-L296/60),2))</f>
        <v/>
      </c>
      <c r="H296">
        <f>IF($A296="","",IF($D296="",IFERROR(INDEX(Settings!$E$11:$E$18,MATCH($C296,Settings!$D$11:$D$18,0)),0),$D296))</f>
        <v/>
      </c>
      <c r="I296">
        <f>IF($A296="","",IF($E296="",IFERROR(INDEX(Settings!$F$11:$F$18,MATCH($C296,Settings!$D$11:$D$18,0)),0),$E296))</f>
        <v/>
      </c>
      <c r="J296">
        <f>IF($A296="",0,WEEKDAY($A296,2))</f>
        <v/>
      </c>
      <c r="K296">
        <f>IF(OR($A296="",$B296=""),"",$B296&amp;"|"&amp;$A296)</f>
        <v/>
      </c>
      <c r="L296">
        <f>IF($A296="",0,IF($F296="",IFERROR(N(INDEX(Settings!$G$11:$G$18,MATCH($C296,Settings!$D$11:$D$18,0))),0),N($F296)))</f>
        <v/>
      </c>
    </row>
    <row r="297">
      <c r="A297" s="69" t="n">
        <v>46322</v>
      </c>
      <c r="B297" s="70" t="inlineStr">
        <is>
          <t>Ben Krüger</t>
        </is>
      </c>
      <c r="C297" s="70" t="inlineStr">
        <is>
          <t>Short</t>
        </is>
      </c>
      <c r="D297" s="71" t="n">
        <v>0.4583333333333333</v>
      </c>
      <c r="E297" s="71" t="n">
        <v>0.625</v>
      </c>
      <c r="F297" s="70" t="n">
        <v>0</v>
      </c>
      <c r="G297" s="72">
        <f>IF(OR($A297="",$B297=""),"",ROUND(MAX(0,MOD(I297-H297,1)*24-L297/60),2))</f>
        <v/>
      </c>
      <c r="H297">
        <f>IF($A297="","",IF($D297="",IFERROR(INDEX(Settings!$E$11:$E$18,MATCH($C297,Settings!$D$11:$D$18,0)),0),$D297))</f>
        <v/>
      </c>
      <c r="I297">
        <f>IF($A297="","",IF($E297="",IFERROR(INDEX(Settings!$F$11:$F$18,MATCH($C297,Settings!$D$11:$D$18,0)),0),$E297))</f>
        <v/>
      </c>
      <c r="J297">
        <f>IF($A297="",0,WEEKDAY($A297,2))</f>
        <v/>
      </c>
      <c r="K297">
        <f>IF(OR($A297="",$B297=""),"",$B297&amp;"|"&amp;$A297)</f>
        <v/>
      </c>
      <c r="L297">
        <f>IF($A297="",0,IF($F297="",IFERROR(N(INDEX(Settings!$G$11:$G$18,MATCH($C297,Settings!$D$11:$D$18,0))),0),N($F297)))</f>
        <v/>
      </c>
    </row>
    <row r="298">
      <c r="A298" s="69" t="n">
        <v>46323</v>
      </c>
      <c r="B298" s="70" t="inlineStr">
        <is>
          <t>Anna Berger</t>
        </is>
      </c>
      <c r="C298" s="70" t="inlineStr">
        <is>
          <t>Middle</t>
        </is>
      </c>
      <c r="D298" s="71" t="n">
        <v>0.4166666666666667</v>
      </c>
      <c r="E298" s="71" t="n">
        <v>0.75</v>
      </c>
      <c r="F298" s="70" t="n">
        <v>30</v>
      </c>
      <c r="G298" s="72">
        <f>IF(OR($A298="",$B298=""),"",ROUND(MAX(0,MOD(I298-H298,1)*24-L298/60),2))</f>
        <v/>
      </c>
      <c r="H298">
        <f>IF($A298="","",IF($D298="",IFERROR(INDEX(Settings!$E$11:$E$18,MATCH($C298,Settings!$D$11:$D$18,0)),0),$D298))</f>
        <v/>
      </c>
      <c r="I298">
        <f>IF($A298="","",IF($E298="",IFERROR(INDEX(Settings!$F$11:$F$18,MATCH($C298,Settings!$D$11:$D$18,0)),0),$E298))</f>
        <v/>
      </c>
      <c r="J298">
        <f>IF($A298="",0,WEEKDAY($A298,2))</f>
        <v/>
      </c>
      <c r="K298">
        <f>IF(OR($A298="",$B298=""),"",$B298&amp;"|"&amp;$A298)</f>
        <v/>
      </c>
      <c r="L298">
        <f>IF($A298="",0,IF($F298="",IFERROR(N(INDEX(Settings!$G$11:$G$18,MATCH($C298,Settings!$D$11:$D$18,0))),0),N($F298)))</f>
        <v/>
      </c>
    </row>
    <row r="299">
      <c r="A299" s="69" t="n">
        <v>46323</v>
      </c>
      <c r="B299" s="70" t="inlineStr">
        <is>
          <t>Sofia Neumann</t>
        </is>
      </c>
      <c r="C299" s="70" t="inlineStr">
        <is>
          <t>Middle</t>
        </is>
      </c>
      <c r="D299" s="71" t="n">
        <v>0.4166666666666667</v>
      </c>
      <c r="E299" s="71" t="n">
        <v>0.75</v>
      </c>
      <c r="F299" s="70" t="n">
        <v>30</v>
      </c>
      <c r="G299" s="72">
        <f>IF(OR($A299="",$B299=""),"",ROUND(MAX(0,MOD(I299-H299,1)*24-L299/60),2))</f>
        <v/>
      </c>
      <c r="H299">
        <f>IF($A299="","",IF($D299="",IFERROR(INDEX(Settings!$E$11:$E$18,MATCH($C299,Settings!$D$11:$D$18,0)),0),$D299))</f>
        <v/>
      </c>
      <c r="I299">
        <f>IF($A299="","",IF($E299="",IFERROR(INDEX(Settings!$F$11:$F$18,MATCH($C299,Settings!$D$11:$D$18,0)),0),$E299))</f>
        <v/>
      </c>
      <c r="J299">
        <f>IF($A299="",0,WEEKDAY($A299,2))</f>
        <v/>
      </c>
      <c r="K299">
        <f>IF(OR($A299="",$B299=""),"",$B299&amp;"|"&amp;$A299)</f>
        <v/>
      </c>
      <c r="L299">
        <f>IF($A299="",0,IF($F299="",IFERROR(N(INDEX(Settings!$G$11:$G$18,MATCH($C299,Settings!$D$11:$D$18,0))),0),N($F299)))</f>
        <v/>
      </c>
    </row>
    <row r="300">
      <c r="A300" s="69" t="n">
        <v>46323</v>
      </c>
      <c r="B300" s="70" t="inlineStr">
        <is>
          <t>Jonas Weber</t>
        </is>
      </c>
      <c r="C300" s="70" t="inlineStr">
        <is>
          <t>Late</t>
        </is>
      </c>
      <c r="D300" s="71" t="n">
        <v>0.5833333333333334</v>
      </c>
      <c r="E300" s="71" t="n">
        <v>0.9375</v>
      </c>
      <c r="F300" s="70" t="n">
        <v>30</v>
      </c>
      <c r="G300" s="72">
        <f>IF(OR($A300="",$B300=""),"",ROUND(MAX(0,MOD(I300-H300,1)*24-L300/60),2))</f>
        <v/>
      </c>
      <c r="H300">
        <f>IF($A300="","",IF($D300="",IFERROR(INDEX(Settings!$E$11:$E$18,MATCH($C300,Settings!$D$11:$D$18,0)),0),$D300))</f>
        <v/>
      </c>
      <c r="I300">
        <f>IF($A300="","",IF($E300="",IFERROR(INDEX(Settings!$F$11:$F$18,MATCH($C300,Settings!$D$11:$D$18,0)),0),$E300))</f>
        <v/>
      </c>
      <c r="J300">
        <f>IF($A300="",0,WEEKDAY($A300,2))</f>
        <v/>
      </c>
      <c r="K300">
        <f>IF(OR($A300="",$B300=""),"",$B300&amp;"|"&amp;$A300)</f>
        <v/>
      </c>
      <c r="L300">
        <f>IF($A300="",0,IF($F300="",IFERROR(N(INDEX(Settings!$G$11:$G$18,MATCH($C300,Settings!$D$11:$D$18,0))),0),N($F300)))</f>
        <v/>
      </c>
    </row>
    <row r="301">
      <c r="A301" s="69" t="n">
        <v>46323</v>
      </c>
      <c r="B301" s="70" t="inlineStr">
        <is>
          <t>Emma Wolf</t>
        </is>
      </c>
      <c r="C301" s="70" t="inlineStr">
        <is>
          <t>Middle</t>
        </is>
      </c>
      <c r="D301" s="71" t="n">
        <v>0.4166666666666667</v>
      </c>
      <c r="E301" s="71" t="n">
        <v>0.75</v>
      </c>
      <c r="F301" s="70" t="n">
        <v>30</v>
      </c>
      <c r="G301" s="72">
        <f>IF(OR($A301="",$B301=""),"",ROUND(MAX(0,MOD(I301-H301,1)*24-L301/60),2))</f>
        <v/>
      </c>
      <c r="H301">
        <f>IF($A301="","",IF($D301="",IFERROR(INDEX(Settings!$E$11:$E$18,MATCH($C301,Settings!$D$11:$D$18,0)),0),$D301))</f>
        <v/>
      </c>
      <c r="I301">
        <f>IF($A301="","",IF($E301="",IFERROR(INDEX(Settings!$F$11:$F$18,MATCH($C301,Settings!$D$11:$D$18,0)),0),$E301))</f>
        <v/>
      </c>
      <c r="J301">
        <f>IF($A301="",0,WEEKDAY($A301,2))</f>
        <v/>
      </c>
      <c r="K301">
        <f>IF(OR($A301="",$B301=""),"",$B301&amp;"|"&amp;$A301)</f>
        <v/>
      </c>
      <c r="L301">
        <f>IF($A301="",0,IF($F301="",IFERROR(N(INDEX(Settings!$G$11:$G$18,MATCH($C301,Settings!$D$11:$D$18,0))),0),N($F301)))</f>
        <v/>
      </c>
    </row>
    <row r="302">
      <c r="A302" s="69" t="n">
        <v>46324</v>
      </c>
      <c r="B302" s="70" t="inlineStr">
        <is>
          <t>Anna Berger</t>
        </is>
      </c>
      <c r="C302" s="70" t="inlineStr">
        <is>
          <t>Late</t>
        </is>
      </c>
      <c r="D302" s="71" t="n">
        <v>0.5833333333333334</v>
      </c>
      <c r="E302" s="71" t="n">
        <v>0.9166666666666666</v>
      </c>
      <c r="F302" s="70" t="n">
        <v>30</v>
      </c>
      <c r="G302" s="72">
        <f>IF(OR($A302="",$B302=""),"",ROUND(MAX(0,MOD(I302-H302,1)*24-L302/60),2))</f>
        <v/>
      </c>
      <c r="H302">
        <f>IF($A302="","",IF($D302="",IFERROR(INDEX(Settings!$E$11:$E$18,MATCH($C302,Settings!$D$11:$D$18,0)),0),$D302))</f>
        <v/>
      </c>
      <c r="I302">
        <f>IF($A302="","",IF($E302="",IFERROR(INDEX(Settings!$F$11:$F$18,MATCH($C302,Settings!$D$11:$D$18,0)),0),$E302))</f>
        <v/>
      </c>
      <c r="J302">
        <f>IF($A302="",0,WEEKDAY($A302,2))</f>
        <v/>
      </c>
      <c r="K302">
        <f>IF(OR($A302="",$B302=""),"",$B302&amp;"|"&amp;$A302)</f>
        <v/>
      </c>
      <c r="L302">
        <f>IF($A302="",0,IF($F302="",IFERROR(N(INDEX(Settings!$G$11:$G$18,MATCH($C302,Settings!$D$11:$D$18,0))),0),N($F302)))</f>
        <v/>
      </c>
    </row>
    <row r="303">
      <c r="A303" s="69" t="n">
        <v>46324</v>
      </c>
      <c r="B303" s="70" t="inlineStr">
        <is>
          <t>Jonas Weber</t>
        </is>
      </c>
      <c r="C303" s="70" t="inlineStr">
        <is>
          <t>Early</t>
        </is>
      </c>
      <c r="D303" s="71" t="n">
        <v>0.2708333333333333</v>
      </c>
      <c r="E303" s="71" t="n">
        <v>0.6041666666666666</v>
      </c>
      <c r="F303" s="70" t="n">
        <v>30</v>
      </c>
      <c r="G303" s="72">
        <f>IF(OR($A303="",$B303=""),"",ROUND(MAX(0,MOD(I303-H303,1)*24-L303/60),2))</f>
        <v/>
      </c>
      <c r="H303">
        <f>IF($A303="","",IF($D303="",IFERROR(INDEX(Settings!$E$11:$E$18,MATCH($C303,Settings!$D$11:$D$18,0)),0),$D303))</f>
        <v/>
      </c>
      <c r="I303">
        <f>IF($A303="","",IF($E303="",IFERROR(INDEX(Settings!$F$11:$F$18,MATCH($C303,Settings!$D$11:$D$18,0)),0),$E303))</f>
        <v/>
      </c>
      <c r="J303">
        <f>IF($A303="",0,WEEKDAY($A303,2))</f>
        <v/>
      </c>
      <c r="K303">
        <f>IF(OR($A303="",$B303=""),"",$B303&amp;"|"&amp;$A303)</f>
        <v/>
      </c>
      <c r="L303">
        <f>IF($A303="",0,IF($F303="",IFERROR(N(INDEX(Settings!$G$11:$G$18,MATCH($C303,Settings!$D$11:$D$18,0))),0),N($F303)))</f>
        <v/>
      </c>
    </row>
    <row r="304">
      <c r="A304" s="69" t="n">
        <v>46324</v>
      </c>
      <c r="B304" s="70" t="inlineStr">
        <is>
          <t>Mia Schulz</t>
        </is>
      </c>
      <c r="C304" s="70" t="inlineStr">
        <is>
          <t>Early</t>
        </is>
      </c>
      <c r="D304" s="71" t="n">
        <v>0.2708333333333333</v>
      </c>
      <c r="E304" s="71" t="n">
        <v>0.6041666666666666</v>
      </c>
      <c r="F304" s="70" t="n">
        <v>30</v>
      </c>
      <c r="G304" s="72">
        <f>IF(OR($A304="",$B304=""),"",ROUND(MAX(0,MOD(I304-H304,1)*24-L304/60),2))</f>
        <v/>
      </c>
      <c r="H304">
        <f>IF($A304="","",IF($D304="",IFERROR(INDEX(Settings!$E$11:$E$18,MATCH($C304,Settings!$D$11:$D$18,0)),0),$D304))</f>
        <v/>
      </c>
      <c r="I304">
        <f>IF($A304="","",IF($E304="",IFERROR(INDEX(Settings!$F$11:$F$18,MATCH($C304,Settings!$D$11:$D$18,0)),0),$E304))</f>
        <v/>
      </c>
      <c r="J304">
        <f>IF($A304="",0,WEEKDAY($A304,2))</f>
        <v/>
      </c>
      <c r="K304">
        <f>IF(OR($A304="",$B304=""),"",$B304&amp;"|"&amp;$A304)</f>
        <v/>
      </c>
      <c r="L304">
        <f>IF($A304="",0,IF($F304="",IFERROR(N(INDEX(Settings!$G$11:$G$18,MATCH($C304,Settings!$D$11:$D$18,0))),0),N($F304)))</f>
        <v/>
      </c>
    </row>
    <row r="305">
      <c r="A305" s="69" t="n">
        <v>46324</v>
      </c>
      <c r="B305" s="70" t="inlineStr">
        <is>
          <t>Lena Hoffmann</t>
        </is>
      </c>
      <c r="C305" s="70" t="inlineStr">
        <is>
          <t>Middle</t>
        </is>
      </c>
      <c r="D305" s="71" t="n">
        <v>0.4166666666666667</v>
      </c>
      <c r="E305" s="71" t="n">
        <v>0.75</v>
      </c>
      <c r="F305" s="70" t="n">
        <v>30</v>
      </c>
      <c r="G305" s="72">
        <f>IF(OR($A305="",$B305=""),"",ROUND(MAX(0,MOD(I305-H305,1)*24-L305/60),2))</f>
        <v/>
      </c>
      <c r="H305">
        <f>IF($A305="","",IF($D305="",IFERROR(INDEX(Settings!$E$11:$E$18,MATCH($C305,Settings!$D$11:$D$18,0)),0),$D305))</f>
        <v/>
      </c>
      <c r="I305">
        <f>IF($A305="","",IF($E305="",IFERROR(INDEX(Settings!$F$11:$F$18,MATCH($C305,Settings!$D$11:$D$18,0)),0),$E305))</f>
        <v/>
      </c>
      <c r="J305">
        <f>IF($A305="",0,WEEKDAY($A305,2))</f>
        <v/>
      </c>
      <c r="K305">
        <f>IF(OR($A305="",$B305=""),"",$B305&amp;"|"&amp;$A305)</f>
        <v/>
      </c>
      <c r="L305">
        <f>IF($A305="",0,IF($F305="",IFERROR(N(INDEX(Settings!$G$11:$G$18,MATCH($C305,Settings!$D$11:$D$18,0))),0),N($F305)))</f>
        <v/>
      </c>
    </row>
    <row r="306">
      <c r="A306" s="69" t="n">
        <v>46324</v>
      </c>
      <c r="B306" s="70" t="inlineStr">
        <is>
          <t>Ben Krüger</t>
        </is>
      </c>
      <c r="C306" s="70" t="inlineStr">
        <is>
          <t>Short</t>
        </is>
      </c>
      <c r="D306" s="71" t="n">
        <v>0.4583333333333333</v>
      </c>
      <c r="E306" s="71" t="n">
        <v>0.625</v>
      </c>
      <c r="F306" s="70" t="n">
        <v>0</v>
      </c>
      <c r="G306" s="72">
        <f>IF(OR($A306="",$B306=""),"",ROUND(MAX(0,MOD(I306-H306,1)*24-L306/60),2))</f>
        <v/>
      </c>
      <c r="H306">
        <f>IF($A306="","",IF($D306="",IFERROR(INDEX(Settings!$E$11:$E$18,MATCH($C306,Settings!$D$11:$D$18,0)),0),$D306))</f>
        <v/>
      </c>
      <c r="I306">
        <f>IF($A306="","",IF($E306="",IFERROR(INDEX(Settings!$F$11:$F$18,MATCH($C306,Settings!$D$11:$D$18,0)),0),$E306))</f>
        <v/>
      </c>
      <c r="J306">
        <f>IF($A306="",0,WEEKDAY($A306,2))</f>
        <v/>
      </c>
      <c r="K306">
        <f>IF(OR($A306="",$B306=""),"",$B306&amp;"|"&amp;$A306)</f>
        <v/>
      </c>
      <c r="L306">
        <f>IF($A306="",0,IF($F306="",IFERROR(N(INDEX(Settings!$G$11:$G$18,MATCH($C306,Settings!$D$11:$D$18,0))),0),N($F306)))</f>
        <v/>
      </c>
    </row>
    <row r="307">
      <c r="A307" s="69" t="n">
        <v>46325</v>
      </c>
      <c r="B307" s="70" t="inlineStr">
        <is>
          <t>Anna Berger</t>
        </is>
      </c>
      <c r="C307" s="70" t="inlineStr">
        <is>
          <t>Late</t>
        </is>
      </c>
      <c r="D307" s="71" t="n">
        <v>0.5833333333333334</v>
      </c>
      <c r="E307" s="71" t="n">
        <v>0.9375</v>
      </c>
      <c r="F307" s="70" t="n">
        <v>30</v>
      </c>
      <c r="G307" s="72">
        <f>IF(OR($A307="",$B307=""),"",ROUND(MAX(0,MOD(I307-H307,1)*24-L307/60),2))</f>
        <v/>
      </c>
      <c r="H307">
        <f>IF($A307="","",IF($D307="",IFERROR(INDEX(Settings!$E$11:$E$18,MATCH($C307,Settings!$D$11:$D$18,0)),0),$D307))</f>
        <v/>
      </c>
      <c r="I307">
        <f>IF($A307="","",IF($E307="",IFERROR(INDEX(Settings!$F$11:$F$18,MATCH($C307,Settings!$D$11:$D$18,0)),0),$E307))</f>
        <v/>
      </c>
      <c r="J307">
        <f>IF($A307="",0,WEEKDAY($A307,2))</f>
        <v/>
      </c>
      <c r="K307">
        <f>IF(OR($A307="",$B307=""),"",$B307&amp;"|"&amp;$A307)</f>
        <v/>
      </c>
      <c r="L307">
        <f>IF($A307="",0,IF($F307="",IFERROR(N(INDEX(Settings!$G$11:$G$18,MATCH($C307,Settings!$D$11:$D$18,0))),0),N($F307)))</f>
        <v/>
      </c>
    </row>
    <row r="308">
      <c r="A308" s="69" t="n">
        <v>46325</v>
      </c>
      <c r="B308" s="70" t="inlineStr">
        <is>
          <t>Luca Moretti</t>
        </is>
      </c>
      <c r="C308" s="70" t="inlineStr">
        <is>
          <t>Early</t>
        </is>
      </c>
      <c r="D308" s="71" t="n">
        <v>0.2708333333333333</v>
      </c>
      <c r="E308" s="71" t="n">
        <v>0.6041666666666666</v>
      </c>
      <c r="F308" s="70" t="n">
        <v>30</v>
      </c>
      <c r="G308" s="72">
        <f>IF(OR($A308="",$B308=""),"",ROUND(MAX(0,MOD(I308-H308,1)*24-L308/60),2))</f>
        <v/>
      </c>
      <c r="H308">
        <f>IF($A308="","",IF($D308="",IFERROR(INDEX(Settings!$E$11:$E$18,MATCH($C308,Settings!$D$11:$D$18,0)),0),$D308))</f>
        <v/>
      </c>
      <c r="I308">
        <f>IF($A308="","",IF($E308="",IFERROR(INDEX(Settings!$F$11:$F$18,MATCH($C308,Settings!$D$11:$D$18,0)),0),$E308))</f>
        <v/>
      </c>
      <c r="J308">
        <f>IF($A308="",0,WEEKDAY($A308,2))</f>
        <v/>
      </c>
      <c r="K308">
        <f>IF(OR($A308="",$B308=""),"",$B308&amp;"|"&amp;$A308)</f>
        <v/>
      </c>
      <c r="L308">
        <f>IF($A308="",0,IF($F308="",IFERROR(N(INDEX(Settings!$G$11:$G$18,MATCH($C308,Settings!$D$11:$D$18,0))),0),N($F308)))</f>
        <v/>
      </c>
    </row>
    <row r="309">
      <c r="A309" s="69" t="n">
        <v>46325</v>
      </c>
      <c r="B309" s="70" t="inlineStr">
        <is>
          <t>Jonas Weber</t>
        </is>
      </c>
      <c r="C309" s="70" t="inlineStr">
        <is>
          <t>Early</t>
        </is>
      </c>
      <c r="D309" s="71" t="n">
        <v>0.2708333333333333</v>
      </c>
      <c r="E309" s="71" t="n">
        <v>0.6041666666666666</v>
      </c>
      <c r="F309" s="70" t="n">
        <v>30</v>
      </c>
      <c r="G309" s="72">
        <f>IF(OR($A309="",$B309=""),"",ROUND(MAX(0,MOD(I309-H309,1)*24-L309/60),2))</f>
        <v/>
      </c>
      <c r="H309">
        <f>IF($A309="","",IF($D309="",IFERROR(INDEX(Settings!$E$11:$E$18,MATCH($C309,Settings!$D$11:$D$18,0)),0),$D309))</f>
        <v/>
      </c>
      <c r="I309">
        <f>IF($A309="","",IF($E309="",IFERROR(INDEX(Settings!$F$11:$F$18,MATCH($C309,Settings!$D$11:$D$18,0)),0),$E309))</f>
        <v/>
      </c>
      <c r="J309">
        <f>IF($A309="",0,WEEKDAY($A309,2))</f>
        <v/>
      </c>
      <c r="K309">
        <f>IF(OR($A309="",$B309=""),"",$B309&amp;"|"&amp;$A309)</f>
        <v/>
      </c>
      <c r="L309">
        <f>IF($A309="",0,IF($F309="",IFERROR(N(INDEX(Settings!$G$11:$G$18,MATCH($C309,Settings!$D$11:$D$18,0))),0),N($F309)))</f>
        <v/>
      </c>
    </row>
    <row r="310">
      <c r="A310" s="69" t="n">
        <v>46325</v>
      </c>
      <c r="B310" s="70" t="inlineStr">
        <is>
          <t>Mia Schulz</t>
        </is>
      </c>
      <c r="C310" s="70" t="inlineStr">
        <is>
          <t>Early</t>
        </is>
      </c>
      <c r="D310" s="71" t="n">
        <v>0.2708333333333333</v>
      </c>
      <c r="E310" s="71" t="n">
        <v>0.6041666666666666</v>
      </c>
      <c r="F310" s="70" t="n">
        <v>30</v>
      </c>
      <c r="G310" s="72">
        <f>IF(OR($A310="",$B310=""),"",ROUND(MAX(0,MOD(I310-H310,1)*24-L310/60),2))</f>
        <v/>
      </c>
      <c r="H310">
        <f>IF($A310="","",IF($D310="",IFERROR(INDEX(Settings!$E$11:$E$18,MATCH($C310,Settings!$D$11:$D$18,0)),0),$D310))</f>
        <v/>
      </c>
      <c r="I310">
        <f>IF($A310="","",IF($E310="",IFERROR(INDEX(Settings!$F$11:$F$18,MATCH($C310,Settings!$D$11:$D$18,0)),0),$E310))</f>
        <v/>
      </c>
      <c r="J310">
        <f>IF($A310="",0,WEEKDAY($A310,2))</f>
        <v/>
      </c>
      <c r="K310">
        <f>IF(OR($A310="",$B310=""),"",$B310&amp;"|"&amp;$A310)</f>
        <v/>
      </c>
      <c r="L310">
        <f>IF($A310="",0,IF($F310="",IFERROR(N(INDEX(Settings!$G$11:$G$18,MATCH($C310,Settings!$D$11:$D$18,0))),0),N($F310)))</f>
        <v/>
      </c>
    </row>
    <row r="311">
      <c r="A311" s="69" t="n">
        <v>46325</v>
      </c>
      <c r="B311" s="70" t="inlineStr">
        <is>
          <t>Emma Wolf</t>
        </is>
      </c>
      <c r="C311" s="70" t="inlineStr">
        <is>
          <t>Middle</t>
        </is>
      </c>
      <c r="D311" s="71" t="n">
        <v>0.4166666666666667</v>
      </c>
      <c r="E311" s="71" t="n">
        <v>0.75</v>
      </c>
      <c r="F311" s="70" t="n">
        <v>30</v>
      </c>
      <c r="G311" s="72">
        <f>IF(OR($A311="",$B311=""),"",ROUND(MAX(0,MOD(I311-H311,1)*24-L311/60),2))</f>
        <v/>
      </c>
      <c r="H311">
        <f>IF($A311="","",IF($D311="",IFERROR(INDEX(Settings!$E$11:$E$18,MATCH($C311,Settings!$D$11:$D$18,0)),0),$D311))</f>
        <v/>
      </c>
      <c r="I311">
        <f>IF($A311="","",IF($E311="",IFERROR(INDEX(Settings!$F$11:$F$18,MATCH($C311,Settings!$D$11:$D$18,0)),0),$E311))</f>
        <v/>
      </c>
      <c r="J311">
        <f>IF($A311="",0,WEEKDAY($A311,2))</f>
        <v/>
      </c>
      <c r="K311">
        <f>IF(OR($A311="",$B311=""),"",$B311&amp;"|"&amp;$A311)</f>
        <v/>
      </c>
      <c r="L311">
        <f>IF($A311="",0,IF($F311="",IFERROR(N(INDEX(Settings!$G$11:$G$18,MATCH($C311,Settings!$D$11:$D$18,0))),0),N($F311)))</f>
        <v/>
      </c>
    </row>
    <row r="312">
      <c r="A312" s="69" t="n">
        <v>46325</v>
      </c>
      <c r="B312" s="70" t="inlineStr">
        <is>
          <t>Noah Fischer</t>
        </is>
      </c>
      <c r="C312" s="70" t="inlineStr">
        <is>
          <t>Short</t>
        </is>
      </c>
      <c r="D312" s="71" t="n">
        <v>0.4583333333333333</v>
      </c>
      <c r="E312" s="71" t="n">
        <v>0.625</v>
      </c>
      <c r="F312" s="70" t="n">
        <v>0</v>
      </c>
      <c r="G312" s="72">
        <f>IF(OR($A312="",$B312=""),"",ROUND(MAX(0,MOD(I312-H312,1)*24-L312/60),2))</f>
        <v/>
      </c>
      <c r="H312">
        <f>IF($A312="","",IF($D312="",IFERROR(INDEX(Settings!$E$11:$E$18,MATCH($C312,Settings!$D$11:$D$18,0)),0),$D312))</f>
        <v/>
      </c>
      <c r="I312">
        <f>IF($A312="","",IF($E312="",IFERROR(INDEX(Settings!$F$11:$F$18,MATCH($C312,Settings!$D$11:$D$18,0)),0),$E312))</f>
        <v/>
      </c>
      <c r="J312">
        <f>IF($A312="",0,WEEKDAY($A312,2))</f>
        <v/>
      </c>
      <c r="K312">
        <f>IF(OR($A312="",$B312=""),"",$B312&amp;"|"&amp;$A312)</f>
        <v/>
      </c>
      <c r="L312">
        <f>IF($A312="",0,IF($F312="",IFERROR(N(INDEX(Settings!$G$11:$G$18,MATCH($C312,Settings!$D$11:$D$18,0))),0),N($F312)))</f>
        <v/>
      </c>
    </row>
    <row r="313">
      <c r="A313" s="69" t="n">
        <v>46326</v>
      </c>
      <c r="B313" s="70" t="inlineStr">
        <is>
          <t>Anna Berger</t>
        </is>
      </c>
      <c r="C313" s="70" t="inlineStr">
        <is>
          <t>Weekend</t>
        </is>
      </c>
      <c r="D313" s="71" t="n">
        <v>0.3333333333333333</v>
      </c>
      <c r="E313" s="71" t="n">
        <v>0.6666666666666666</v>
      </c>
      <c r="F313" s="70" t="n">
        <v>30</v>
      </c>
      <c r="G313" s="72">
        <f>IF(OR($A313="",$B313=""),"",ROUND(MAX(0,MOD(I313-H313,1)*24-L313/60),2))</f>
        <v/>
      </c>
      <c r="H313">
        <f>IF($A313="","",IF($D313="",IFERROR(INDEX(Settings!$E$11:$E$18,MATCH($C313,Settings!$D$11:$D$18,0)),0),$D313))</f>
        <v/>
      </c>
      <c r="I313">
        <f>IF($A313="","",IF($E313="",IFERROR(INDEX(Settings!$F$11:$F$18,MATCH($C313,Settings!$D$11:$D$18,0)),0),$E313))</f>
        <v/>
      </c>
      <c r="J313">
        <f>IF($A313="",0,WEEKDAY($A313,2))</f>
        <v/>
      </c>
      <c r="K313">
        <f>IF(OR($A313="",$B313=""),"",$B313&amp;"|"&amp;$A313)</f>
        <v/>
      </c>
      <c r="L313">
        <f>IF($A313="",0,IF($F313="",IFERROR(N(INDEX(Settings!$G$11:$G$18,MATCH($C313,Settings!$D$11:$D$18,0))),0),N($F313)))</f>
        <v/>
      </c>
    </row>
    <row r="314">
      <c r="A314" s="69" t="n">
        <v>46326</v>
      </c>
      <c r="B314" s="70" t="inlineStr">
        <is>
          <t>Luca Moretti</t>
        </is>
      </c>
      <c r="C314" s="70" t="inlineStr">
        <is>
          <t>Weekend</t>
        </is>
      </c>
      <c r="D314" s="71" t="n">
        <v>0.3333333333333333</v>
      </c>
      <c r="E314" s="71" t="n">
        <v>0.6666666666666666</v>
      </c>
      <c r="F314" s="70" t="n">
        <v>30</v>
      </c>
      <c r="G314" s="72">
        <f>IF(OR($A314="",$B314=""),"",ROUND(MAX(0,MOD(I314-H314,1)*24-L314/60),2))</f>
        <v/>
      </c>
      <c r="H314">
        <f>IF($A314="","",IF($D314="",IFERROR(INDEX(Settings!$E$11:$E$18,MATCH($C314,Settings!$D$11:$D$18,0)),0),$D314))</f>
        <v/>
      </c>
      <c r="I314">
        <f>IF($A314="","",IF($E314="",IFERROR(INDEX(Settings!$F$11:$F$18,MATCH($C314,Settings!$D$11:$D$18,0)),0),$E314))</f>
        <v/>
      </c>
      <c r="J314">
        <f>IF($A314="",0,WEEKDAY($A314,2))</f>
        <v/>
      </c>
      <c r="K314">
        <f>IF(OR($A314="",$B314=""),"",$B314&amp;"|"&amp;$A314)</f>
        <v/>
      </c>
      <c r="L314">
        <f>IF($A314="",0,IF($F314="",IFERROR(N(INDEX(Settings!$G$11:$G$18,MATCH($C314,Settings!$D$11:$D$18,0))),0),N($F314)))</f>
        <v/>
      </c>
    </row>
    <row r="315">
      <c r="A315" s="69" t="n">
        <v>46326</v>
      </c>
      <c r="B315" s="70" t="inlineStr">
        <is>
          <t>Sofia Neumann</t>
        </is>
      </c>
      <c r="C315" s="70" t="inlineStr">
        <is>
          <t>Weekend</t>
        </is>
      </c>
      <c r="D315" s="71" t="n">
        <v>0.3333333333333333</v>
      </c>
      <c r="E315" s="71" t="n">
        <v>0.6666666666666666</v>
      </c>
      <c r="F315" s="70" t="n">
        <v>30</v>
      </c>
      <c r="G315" s="72">
        <f>IF(OR($A315="",$B315=""),"",ROUND(MAX(0,MOD(I315-H315,1)*24-L315/60),2))</f>
        <v/>
      </c>
      <c r="H315">
        <f>IF($A315="","",IF($D315="",IFERROR(INDEX(Settings!$E$11:$E$18,MATCH($C315,Settings!$D$11:$D$18,0)),0),$D315))</f>
        <v/>
      </c>
      <c r="I315">
        <f>IF($A315="","",IF($E315="",IFERROR(INDEX(Settings!$F$11:$F$18,MATCH($C315,Settings!$D$11:$D$18,0)),0),$E315))</f>
        <v/>
      </c>
      <c r="J315">
        <f>IF($A315="",0,WEEKDAY($A315,2))</f>
        <v/>
      </c>
      <c r="K315">
        <f>IF(OR($A315="",$B315=""),"",$B315&amp;"|"&amp;$A315)</f>
        <v/>
      </c>
      <c r="L315">
        <f>IF($A315="",0,IF($F315="",IFERROR(N(INDEX(Settings!$G$11:$G$18,MATCH($C315,Settings!$D$11:$D$18,0))),0),N($F315)))</f>
        <v/>
      </c>
    </row>
    <row r="316">
      <c r="A316" s="69" t="n">
        <v>46326</v>
      </c>
      <c r="B316" s="70" t="inlineStr">
        <is>
          <t>Elias Kaya</t>
        </is>
      </c>
      <c r="C316" s="70" t="inlineStr">
        <is>
          <t>Late</t>
        </is>
      </c>
      <c r="D316" s="71" t="n">
        <v>0.5833333333333334</v>
      </c>
      <c r="E316" s="71" t="n">
        <v>0.9166666666666666</v>
      </c>
      <c r="F316" s="70" t="n">
        <v>30</v>
      </c>
      <c r="G316" s="72">
        <f>IF(OR($A316="",$B316=""),"",ROUND(MAX(0,MOD(I316-H316,1)*24-L316/60),2))</f>
        <v/>
      </c>
      <c r="H316">
        <f>IF($A316="","",IF($D316="",IFERROR(INDEX(Settings!$E$11:$E$18,MATCH($C316,Settings!$D$11:$D$18,0)),0),$D316))</f>
        <v/>
      </c>
      <c r="I316">
        <f>IF($A316="","",IF($E316="",IFERROR(INDEX(Settings!$F$11:$F$18,MATCH($C316,Settings!$D$11:$D$18,0)),0),$E316))</f>
        <v/>
      </c>
      <c r="J316">
        <f>IF($A316="",0,WEEKDAY($A316,2))</f>
        <v/>
      </c>
      <c r="K316">
        <f>IF(OR($A316="",$B316=""),"",$B316&amp;"|"&amp;$A316)</f>
        <v/>
      </c>
      <c r="L316">
        <f>IF($A316="",0,IF($F316="",IFERROR(N(INDEX(Settings!$G$11:$G$18,MATCH($C316,Settings!$D$11:$D$18,0))),0),N($F316)))</f>
        <v/>
      </c>
    </row>
    <row r="317">
      <c r="A317" s="69" t="n">
        <v>46326</v>
      </c>
      <c r="B317" s="70" t="inlineStr">
        <is>
          <t>Lena Hoffmann</t>
        </is>
      </c>
      <c r="C317" s="70" t="inlineStr">
        <is>
          <t>Weekend</t>
        </is>
      </c>
      <c r="D317" s="71" t="n">
        <v>0.3333333333333333</v>
      </c>
      <c r="E317" s="71" t="n">
        <v>0.6666666666666666</v>
      </c>
      <c r="F317" s="70" t="n">
        <v>30</v>
      </c>
      <c r="G317" s="72">
        <f>IF(OR($A317="",$B317=""),"",ROUND(MAX(0,MOD(I317-H317,1)*24-L317/60),2))</f>
        <v/>
      </c>
      <c r="H317">
        <f>IF($A317="","",IF($D317="",IFERROR(INDEX(Settings!$E$11:$E$18,MATCH($C317,Settings!$D$11:$D$18,0)),0),$D317))</f>
        <v/>
      </c>
      <c r="I317">
        <f>IF($A317="","",IF($E317="",IFERROR(INDEX(Settings!$F$11:$F$18,MATCH($C317,Settings!$D$11:$D$18,0)),0),$E317))</f>
        <v/>
      </c>
      <c r="J317">
        <f>IF($A317="",0,WEEKDAY($A317,2))</f>
        <v/>
      </c>
      <c r="K317">
        <f>IF(OR($A317="",$B317=""),"",$B317&amp;"|"&amp;$A317)</f>
        <v/>
      </c>
      <c r="L317">
        <f>IF($A317="",0,IF($F317="",IFERROR(N(INDEX(Settings!$G$11:$G$18,MATCH($C317,Settings!$D$11:$D$18,0))),0),N($F317)))</f>
        <v/>
      </c>
    </row>
    <row r="318">
      <c r="A318" s="69" t="n">
        <v>46326</v>
      </c>
      <c r="B318" s="70" t="inlineStr">
        <is>
          <t>Noah Fischer</t>
        </is>
      </c>
      <c r="C318" s="70" t="inlineStr">
        <is>
          <t>Short</t>
        </is>
      </c>
      <c r="D318" s="71" t="n">
        <v>0.4583333333333333</v>
      </c>
      <c r="E318" s="71" t="n">
        <v>0.625</v>
      </c>
      <c r="F318" s="70" t="n">
        <v>0</v>
      </c>
      <c r="G318" s="72">
        <f>IF(OR($A318="",$B318=""),"",ROUND(MAX(0,MOD(I318-H318,1)*24-L318/60),2))</f>
        <v/>
      </c>
      <c r="H318">
        <f>IF($A318="","",IF($D318="",IFERROR(INDEX(Settings!$E$11:$E$18,MATCH($C318,Settings!$D$11:$D$18,0)),0),$D318))</f>
        <v/>
      </c>
      <c r="I318">
        <f>IF($A318="","",IF($E318="",IFERROR(INDEX(Settings!$F$11:$F$18,MATCH($C318,Settings!$D$11:$D$18,0)),0),$E318))</f>
        <v/>
      </c>
      <c r="J318">
        <f>IF($A318="",0,WEEKDAY($A318,2))</f>
        <v/>
      </c>
      <c r="K318">
        <f>IF(OR($A318="",$B318=""),"",$B318&amp;"|"&amp;$A318)</f>
        <v/>
      </c>
      <c r="L318">
        <f>IF($A318="",0,IF($F318="",IFERROR(N(INDEX(Settings!$G$11:$G$18,MATCH($C318,Settings!$D$11:$D$18,0))),0),N($F318)))</f>
        <v/>
      </c>
    </row>
    <row r="319">
      <c r="A319" s="69" t="n">
        <v>46327</v>
      </c>
      <c r="B319" s="70" t="inlineStr">
        <is>
          <t>Luca Moretti</t>
        </is>
      </c>
      <c r="C319" s="70" t="inlineStr">
        <is>
          <t>Weekend</t>
        </is>
      </c>
      <c r="D319" s="71" t="n">
        <v>0.3333333333333333</v>
      </c>
      <c r="E319" s="71" t="n">
        <v>0.6666666666666666</v>
      </c>
      <c r="F319" s="70" t="n">
        <v>30</v>
      </c>
      <c r="G319" s="72">
        <f>IF(OR($A319="",$B319=""),"",ROUND(MAX(0,MOD(I319-H319,1)*24-L319/60),2))</f>
        <v/>
      </c>
      <c r="H319">
        <f>IF($A319="","",IF($D319="",IFERROR(INDEX(Settings!$E$11:$E$18,MATCH($C319,Settings!$D$11:$D$18,0)),0),$D319))</f>
        <v/>
      </c>
      <c r="I319">
        <f>IF($A319="","",IF($E319="",IFERROR(INDEX(Settings!$F$11:$F$18,MATCH($C319,Settings!$D$11:$D$18,0)),0),$E319))</f>
        <v/>
      </c>
      <c r="J319">
        <f>IF($A319="",0,WEEKDAY($A319,2))</f>
        <v/>
      </c>
      <c r="K319">
        <f>IF(OR($A319="",$B319=""),"",$B319&amp;"|"&amp;$A319)</f>
        <v/>
      </c>
      <c r="L319">
        <f>IF($A319="",0,IF($F319="",IFERROR(N(INDEX(Settings!$G$11:$G$18,MATCH($C319,Settings!$D$11:$D$18,0))),0),N($F319)))</f>
        <v/>
      </c>
    </row>
    <row r="320">
      <c r="A320" s="69" t="n">
        <v>46327</v>
      </c>
      <c r="B320" s="70" t="inlineStr">
        <is>
          <t>Sofia Neumann</t>
        </is>
      </c>
      <c r="C320" s="70" t="inlineStr">
        <is>
          <t>Weekend</t>
        </is>
      </c>
      <c r="D320" s="71" t="n">
        <v>0.3333333333333333</v>
      </c>
      <c r="E320" s="71" t="n">
        <v>0.6666666666666666</v>
      </c>
      <c r="F320" s="70" t="n">
        <v>30</v>
      </c>
      <c r="G320" s="72">
        <f>IF(OR($A320="",$B320=""),"",ROUND(MAX(0,MOD(I320-H320,1)*24-L320/60),2))</f>
        <v/>
      </c>
      <c r="H320">
        <f>IF($A320="","",IF($D320="",IFERROR(INDEX(Settings!$E$11:$E$18,MATCH($C320,Settings!$D$11:$D$18,0)),0),$D320))</f>
        <v/>
      </c>
      <c r="I320">
        <f>IF($A320="","",IF($E320="",IFERROR(INDEX(Settings!$F$11:$F$18,MATCH($C320,Settings!$D$11:$D$18,0)),0),$E320))</f>
        <v/>
      </c>
      <c r="J320">
        <f>IF($A320="",0,WEEKDAY($A320,2))</f>
        <v/>
      </c>
      <c r="K320">
        <f>IF(OR($A320="",$B320=""),"",$B320&amp;"|"&amp;$A320)</f>
        <v/>
      </c>
      <c r="L320">
        <f>IF($A320="",0,IF($F320="",IFERROR(N(INDEX(Settings!$G$11:$G$18,MATCH($C320,Settings!$D$11:$D$18,0))),0),N($F320)))</f>
        <v/>
      </c>
    </row>
    <row r="321">
      <c r="A321" s="69" t="n">
        <v>46327</v>
      </c>
      <c r="B321" s="70" t="inlineStr">
        <is>
          <t>Jonas Weber</t>
        </is>
      </c>
      <c r="C321" s="70" t="inlineStr">
        <is>
          <t>Weekend</t>
        </is>
      </c>
      <c r="D321" s="71" t="n">
        <v>0.3333333333333333</v>
      </c>
      <c r="E321" s="71" t="n">
        <v>0.6666666666666666</v>
      </c>
      <c r="F321" s="70" t="n">
        <v>30</v>
      </c>
      <c r="G321" s="72">
        <f>IF(OR($A321="",$B321=""),"",ROUND(MAX(0,MOD(I321-H321,1)*24-L321/60),2))</f>
        <v/>
      </c>
      <c r="H321">
        <f>IF($A321="","",IF($D321="",IFERROR(INDEX(Settings!$E$11:$E$18,MATCH($C321,Settings!$D$11:$D$18,0)),0),$D321))</f>
        <v/>
      </c>
      <c r="I321">
        <f>IF($A321="","",IF($E321="",IFERROR(INDEX(Settings!$F$11:$F$18,MATCH($C321,Settings!$D$11:$D$18,0)),0),$E321))</f>
        <v/>
      </c>
      <c r="J321">
        <f>IF($A321="",0,WEEKDAY($A321,2))</f>
        <v/>
      </c>
      <c r="K321">
        <f>IF(OR($A321="",$B321=""),"",$B321&amp;"|"&amp;$A321)</f>
        <v/>
      </c>
      <c r="L321">
        <f>IF($A321="",0,IF($F321="",IFERROR(N(INDEX(Settings!$G$11:$G$18,MATCH($C321,Settings!$D$11:$D$18,0))),0),N($F321)))</f>
        <v/>
      </c>
    </row>
    <row r="322">
      <c r="A322" s="69" t="n">
        <v>46327</v>
      </c>
      <c r="B322" s="70" t="inlineStr">
        <is>
          <t>Elias Kaya</t>
        </is>
      </c>
      <c r="C322" s="70" t="inlineStr">
        <is>
          <t>Middle</t>
        </is>
      </c>
      <c r="D322" s="71" t="n">
        <v>0.4166666666666667</v>
      </c>
      <c r="E322" s="71" t="n">
        <v>0.75</v>
      </c>
      <c r="F322" s="70" t="n">
        <v>30</v>
      </c>
      <c r="G322" s="72">
        <f>IF(OR($A322="",$B322=""),"",ROUND(MAX(0,MOD(I322-H322,1)*24-L322/60),2))</f>
        <v/>
      </c>
      <c r="H322">
        <f>IF($A322="","",IF($D322="",IFERROR(INDEX(Settings!$E$11:$E$18,MATCH($C322,Settings!$D$11:$D$18,0)),0),$D322))</f>
        <v/>
      </c>
      <c r="I322">
        <f>IF($A322="","",IF($E322="",IFERROR(INDEX(Settings!$F$11:$F$18,MATCH($C322,Settings!$D$11:$D$18,0)),0),$E322))</f>
        <v/>
      </c>
      <c r="J322">
        <f>IF($A322="",0,WEEKDAY($A322,2))</f>
        <v/>
      </c>
      <c r="K322">
        <f>IF(OR($A322="",$B322=""),"",$B322&amp;"|"&amp;$A322)</f>
        <v/>
      </c>
      <c r="L322">
        <f>IF($A322="",0,IF($F322="",IFERROR(N(INDEX(Settings!$G$11:$G$18,MATCH($C322,Settings!$D$11:$D$18,0))),0),N($F322)))</f>
        <v/>
      </c>
    </row>
    <row r="323">
      <c r="A323" s="69" t="n">
        <v>46327</v>
      </c>
      <c r="B323" s="70" t="inlineStr">
        <is>
          <t>Emma Wolf</t>
        </is>
      </c>
      <c r="C323" s="70" t="inlineStr">
        <is>
          <t>Middle</t>
        </is>
      </c>
      <c r="D323" s="71" t="n">
        <v>0.4166666666666667</v>
      </c>
      <c r="E323" s="71" t="n">
        <v>0.75</v>
      </c>
      <c r="F323" s="70" t="n">
        <v>30</v>
      </c>
      <c r="G323" s="72">
        <f>IF(OR($A323="",$B323=""),"",ROUND(MAX(0,MOD(I323-H323,1)*24-L323/60),2))</f>
        <v/>
      </c>
      <c r="H323">
        <f>IF($A323="","",IF($D323="",IFERROR(INDEX(Settings!$E$11:$E$18,MATCH($C323,Settings!$D$11:$D$18,0)),0),$D323))</f>
        <v/>
      </c>
      <c r="I323">
        <f>IF($A323="","",IF($E323="",IFERROR(INDEX(Settings!$F$11:$F$18,MATCH($C323,Settings!$D$11:$D$18,0)),0),$E323))</f>
        <v/>
      </c>
      <c r="J323">
        <f>IF($A323="",0,WEEKDAY($A323,2))</f>
        <v/>
      </c>
      <c r="K323">
        <f>IF(OR($A323="",$B323=""),"",$B323&amp;"|"&amp;$A323)</f>
        <v/>
      </c>
      <c r="L323">
        <f>IF($A323="",0,IF($F323="",IFERROR(N(INDEX(Settings!$G$11:$G$18,MATCH($C323,Settings!$D$11:$D$18,0))),0),N($F323)))</f>
        <v/>
      </c>
    </row>
    <row r="324">
      <c r="A324" s="69" t="n">
        <v>46328</v>
      </c>
      <c r="B324" s="70" t="inlineStr">
        <is>
          <t>Anna Berger</t>
        </is>
      </c>
      <c r="C324" s="70" t="inlineStr">
        <is>
          <t>Middle</t>
        </is>
      </c>
      <c r="D324" s="71" t="n">
        <v>0.4166666666666667</v>
      </c>
      <c r="E324" s="71" t="n">
        <v>0.75</v>
      </c>
      <c r="F324" s="70" t="n">
        <v>30</v>
      </c>
      <c r="G324" s="72">
        <f>IF(OR($A324="",$B324=""),"",ROUND(MAX(0,MOD(I324-H324,1)*24-L324/60),2))</f>
        <v/>
      </c>
      <c r="H324">
        <f>IF($A324="","",IF($D324="",IFERROR(INDEX(Settings!$E$11:$E$18,MATCH($C324,Settings!$D$11:$D$18,0)),0),$D324))</f>
        <v/>
      </c>
      <c r="I324">
        <f>IF($A324="","",IF($E324="",IFERROR(INDEX(Settings!$F$11:$F$18,MATCH($C324,Settings!$D$11:$D$18,0)),0),$E324))</f>
        <v/>
      </c>
      <c r="J324">
        <f>IF($A324="",0,WEEKDAY($A324,2))</f>
        <v/>
      </c>
      <c r="K324">
        <f>IF(OR($A324="",$B324=""),"",$B324&amp;"|"&amp;$A324)</f>
        <v/>
      </c>
      <c r="L324">
        <f>IF($A324="",0,IF($F324="",IFERROR(N(INDEX(Settings!$G$11:$G$18,MATCH($C324,Settings!$D$11:$D$18,0))),0),N($F324)))</f>
        <v/>
      </c>
    </row>
    <row r="325">
      <c r="A325" s="69" t="n">
        <v>46328</v>
      </c>
      <c r="B325" s="70" t="inlineStr">
        <is>
          <t>Jonas Weber</t>
        </is>
      </c>
      <c r="C325" s="70" t="inlineStr">
        <is>
          <t>Late</t>
        </is>
      </c>
      <c r="D325" s="71" t="n">
        <v>0.5833333333333334</v>
      </c>
      <c r="E325" s="71" t="n">
        <v>0.9375</v>
      </c>
      <c r="F325" s="70" t="n">
        <v>30</v>
      </c>
      <c r="G325" s="72">
        <f>IF(OR($A325="",$B325=""),"",ROUND(MAX(0,MOD(I325-H325,1)*24-L325/60),2))</f>
        <v/>
      </c>
      <c r="H325">
        <f>IF($A325="","",IF($D325="",IFERROR(INDEX(Settings!$E$11:$E$18,MATCH($C325,Settings!$D$11:$D$18,0)),0),$D325))</f>
        <v/>
      </c>
      <c r="I325">
        <f>IF($A325="","",IF($E325="",IFERROR(INDEX(Settings!$F$11:$F$18,MATCH($C325,Settings!$D$11:$D$18,0)),0),$E325))</f>
        <v/>
      </c>
      <c r="J325">
        <f>IF($A325="",0,WEEKDAY($A325,2))</f>
        <v/>
      </c>
      <c r="K325">
        <f>IF(OR($A325="",$B325=""),"",$B325&amp;"|"&amp;$A325)</f>
        <v/>
      </c>
      <c r="L325">
        <f>IF($A325="",0,IF($F325="",IFERROR(N(INDEX(Settings!$G$11:$G$18,MATCH($C325,Settings!$D$11:$D$18,0))),0),N($F325)))</f>
        <v/>
      </c>
    </row>
    <row r="326">
      <c r="A326" s="69" t="n">
        <v>46328</v>
      </c>
      <c r="B326" s="70" t="inlineStr">
        <is>
          <t>Mia Schulz</t>
        </is>
      </c>
      <c r="C326" s="70" t="inlineStr">
        <is>
          <t>Late</t>
        </is>
      </c>
      <c r="D326" s="71" t="n">
        <v>0.5833333333333334</v>
      </c>
      <c r="E326" s="71" t="n">
        <v>0.9166666666666666</v>
      </c>
      <c r="F326" s="70" t="n">
        <v>30</v>
      </c>
      <c r="G326" s="72">
        <f>IF(OR($A326="",$B326=""),"",ROUND(MAX(0,MOD(I326-H326,1)*24-L326/60),2))</f>
        <v/>
      </c>
      <c r="H326">
        <f>IF($A326="","",IF($D326="",IFERROR(INDEX(Settings!$E$11:$E$18,MATCH($C326,Settings!$D$11:$D$18,0)),0),$D326))</f>
        <v/>
      </c>
      <c r="I326">
        <f>IF($A326="","",IF($E326="",IFERROR(INDEX(Settings!$F$11:$F$18,MATCH($C326,Settings!$D$11:$D$18,0)),0),$E326))</f>
        <v/>
      </c>
      <c r="J326">
        <f>IF($A326="",0,WEEKDAY($A326,2))</f>
        <v/>
      </c>
      <c r="K326">
        <f>IF(OR($A326="",$B326=""),"",$B326&amp;"|"&amp;$A326)</f>
        <v/>
      </c>
      <c r="L326">
        <f>IF($A326="",0,IF($F326="",IFERROR(N(INDEX(Settings!$G$11:$G$18,MATCH($C326,Settings!$D$11:$D$18,0))),0),N($F326)))</f>
        <v/>
      </c>
    </row>
    <row r="327">
      <c r="A327" s="69" t="n">
        <v>46328</v>
      </c>
      <c r="B327" s="70" t="inlineStr">
        <is>
          <t>Lena Hoffmann</t>
        </is>
      </c>
      <c r="C327" s="70" t="inlineStr">
        <is>
          <t>Early</t>
        </is>
      </c>
      <c r="D327" s="71" t="n">
        <v>0.2708333333333333</v>
      </c>
      <c r="E327" s="71" t="n">
        <v>0.6041666666666666</v>
      </c>
      <c r="F327" s="70" t="n">
        <v>30</v>
      </c>
      <c r="G327" s="72">
        <f>IF(OR($A327="",$B327=""),"",ROUND(MAX(0,MOD(I327-H327,1)*24-L327/60),2))</f>
        <v/>
      </c>
      <c r="H327">
        <f>IF($A327="","",IF($D327="",IFERROR(INDEX(Settings!$E$11:$E$18,MATCH($C327,Settings!$D$11:$D$18,0)),0),$D327))</f>
        <v/>
      </c>
      <c r="I327">
        <f>IF($A327="","",IF($E327="",IFERROR(INDEX(Settings!$F$11:$F$18,MATCH($C327,Settings!$D$11:$D$18,0)),0),$E327))</f>
        <v/>
      </c>
      <c r="J327">
        <f>IF($A327="",0,WEEKDAY($A327,2))</f>
        <v/>
      </c>
      <c r="K327">
        <f>IF(OR($A327="",$B327=""),"",$B327&amp;"|"&amp;$A327)</f>
        <v/>
      </c>
      <c r="L327">
        <f>IF($A327="",0,IF($F327="",IFERROR(N(INDEX(Settings!$G$11:$G$18,MATCH($C327,Settings!$D$11:$D$18,0))),0),N($F327)))</f>
        <v/>
      </c>
    </row>
    <row r="328">
      <c r="A328" s="69" t="n">
        <v>46328</v>
      </c>
      <c r="B328" s="70" t="inlineStr">
        <is>
          <t>Ben Krüger</t>
        </is>
      </c>
      <c r="C328" s="70" t="inlineStr">
        <is>
          <t>Short</t>
        </is>
      </c>
      <c r="D328" s="71" t="n">
        <v>0.4583333333333333</v>
      </c>
      <c r="E328" s="71" t="n">
        <v>0.625</v>
      </c>
      <c r="F328" s="70" t="n">
        <v>0</v>
      </c>
      <c r="G328" s="72">
        <f>IF(OR($A328="",$B328=""),"",ROUND(MAX(0,MOD(I328-H328,1)*24-L328/60),2))</f>
        <v/>
      </c>
      <c r="H328">
        <f>IF($A328="","",IF($D328="",IFERROR(INDEX(Settings!$E$11:$E$18,MATCH($C328,Settings!$D$11:$D$18,0)),0),$D328))</f>
        <v/>
      </c>
      <c r="I328">
        <f>IF($A328="","",IF($E328="",IFERROR(INDEX(Settings!$F$11:$F$18,MATCH($C328,Settings!$D$11:$D$18,0)),0),$E328))</f>
        <v/>
      </c>
      <c r="J328">
        <f>IF($A328="",0,WEEKDAY($A328,2))</f>
        <v/>
      </c>
      <c r="K328">
        <f>IF(OR($A328="",$B328=""),"",$B328&amp;"|"&amp;$A328)</f>
        <v/>
      </c>
      <c r="L328">
        <f>IF($A328="",0,IF($F328="",IFERROR(N(INDEX(Settings!$G$11:$G$18,MATCH($C328,Settings!$D$11:$D$18,0))),0),N($F328)))</f>
        <v/>
      </c>
    </row>
    <row r="329">
      <c r="A329" s="69" t="n">
        <v>46329</v>
      </c>
      <c r="B329" s="70" t="inlineStr">
        <is>
          <t>Anna Berger</t>
        </is>
      </c>
      <c r="C329" s="70" t="inlineStr">
        <is>
          <t>Late</t>
        </is>
      </c>
      <c r="D329" s="71" t="n">
        <v>0.5833333333333334</v>
      </c>
      <c r="E329" s="71" t="n">
        <v>0.9166666666666666</v>
      </c>
      <c r="F329" s="70" t="n">
        <v>30</v>
      </c>
      <c r="G329" s="72">
        <f>IF(OR($A329="",$B329=""),"",ROUND(MAX(0,MOD(I329-H329,1)*24-L329/60),2))</f>
        <v/>
      </c>
      <c r="H329">
        <f>IF($A329="","",IF($D329="",IFERROR(INDEX(Settings!$E$11:$E$18,MATCH($C329,Settings!$D$11:$D$18,0)),0),$D329))</f>
        <v/>
      </c>
      <c r="I329">
        <f>IF($A329="","",IF($E329="",IFERROR(INDEX(Settings!$F$11:$F$18,MATCH($C329,Settings!$D$11:$D$18,0)),0),$E329))</f>
        <v/>
      </c>
      <c r="J329">
        <f>IF($A329="",0,WEEKDAY($A329,2))</f>
        <v/>
      </c>
      <c r="K329">
        <f>IF(OR($A329="",$B329=""),"",$B329&amp;"|"&amp;$A329)</f>
        <v/>
      </c>
      <c r="L329">
        <f>IF($A329="",0,IF($F329="",IFERROR(N(INDEX(Settings!$G$11:$G$18,MATCH($C329,Settings!$D$11:$D$18,0))),0),N($F329)))</f>
        <v/>
      </c>
    </row>
    <row r="330">
      <c r="A330" s="69" t="n">
        <v>46329</v>
      </c>
      <c r="B330" s="70" t="inlineStr">
        <is>
          <t>Luca Moretti</t>
        </is>
      </c>
      <c r="C330" s="70" t="inlineStr">
        <is>
          <t>Middle</t>
        </is>
      </c>
      <c r="D330" s="71" t="n">
        <v>0.4166666666666667</v>
      </c>
      <c r="E330" s="71" t="n">
        <v>0.75</v>
      </c>
      <c r="F330" s="70" t="n">
        <v>30</v>
      </c>
      <c r="G330" s="72">
        <f>IF(OR($A330="",$B330=""),"",ROUND(MAX(0,MOD(I330-H330,1)*24-L330/60),2))</f>
        <v/>
      </c>
      <c r="H330">
        <f>IF($A330="","",IF($D330="",IFERROR(INDEX(Settings!$E$11:$E$18,MATCH($C330,Settings!$D$11:$D$18,0)),0),$D330))</f>
        <v/>
      </c>
      <c r="I330">
        <f>IF($A330="","",IF($E330="",IFERROR(INDEX(Settings!$F$11:$F$18,MATCH($C330,Settings!$D$11:$D$18,0)),0),$E330))</f>
        <v/>
      </c>
      <c r="J330">
        <f>IF($A330="",0,WEEKDAY($A330,2))</f>
        <v/>
      </c>
      <c r="K330">
        <f>IF(OR($A330="",$B330=""),"",$B330&amp;"|"&amp;$A330)</f>
        <v/>
      </c>
      <c r="L330">
        <f>IF($A330="",0,IF($F330="",IFERROR(N(INDEX(Settings!$G$11:$G$18,MATCH($C330,Settings!$D$11:$D$18,0))),0),N($F330)))</f>
        <v/>
      </c>
    </row>
    <row r="331">
      <c r="A331" s="69" t="n">
        <v>46329</v>
      </c>
      <c r="B331" s="70" t="inlineStr">
        <is>
          <t>Jonas Weber</t>
        </is>
      </c>
      <c r="C331" s="70" t="inlineStr">
        <is>
          <t>Early</t>
        </is>
      </c>
      <c r="D331" s="71" t="n">
        <v>0.2708333333333333</v>
      </c>
      <c r="E331" s="71" t="n">
        <v>0.6041666666666666</v>
      </c>
      <c r="F331" s="70" t="n">
        <v>30</v>
      </c>
      <c r="G331" s="72">
        <f>IF(OR($A331="",$B331=""),"",ROUND(MAX(0,MOD(I331-H331,1)*24-L331/60),2))</f>
        <v/>
      </c>
      <c r="H331">
        <f>IF($A331="","",IF($D331="",IFERROR(INDEX(Settings!$E$11:$E$18,MATCH($C331,Settings!$D$11:$D$18,0)),0),$D331))</f>
        <v/>
      </c>
      <c r="I331">
        <f>IF($A331="","",IF($E331="",IFERROR(INDEX(Settings!$F$11:$F$18,MATCH($C331,Settings!$D$11:$D$18,0)),0),$E331))</f>
        <v/>
      </c>
      <c r="J331">
        <f>IF($A331="",0,WEEKDAY($A331,2))</f>
        <v/>
      </c>
      <c r="K331">
        <f>IF(OR($A331="",$B331=""),"",$B331&amp;"|"&amp;$A331)</f>
        <v/>
      </c>
      <c r="L331">
        <f>IF($A331="",0,IF($F331="",IFERROR(N(INDEX(Settings!$G$11:$G$18,MATCH($C331,Settings!$D$11:$D$18,0))),0),N($F331)))</f>
        <v/>
      </c>
    </row>
    <row r="332">
      <c r="A332" s="69" t="n">
        <v>46329</v>
      </c>
      <c r="B332" s="70" t="inlineStr">
        <is>
          <t>Elias Kaya</t>
        </is>
      </c>
      <c r="C332" s="70" t="inlineStr">
        <is>
          <t>Late</t>
        </is>
      </c>
      <c r="D332" s="71" t="n">
        <v>0.5833333333333334</v>
      </c>
      <c r="E332" s="71" t="n">
        <v>0.9375</v>
      </c>
      <c r="F332" s="70" t="n">
        <v>30</v>
      </c>
      <c r="G332" s="72">
        <f>IF(OR($A332="",$B332=""),"",ROUND(MAX(0,MOD(I332-H332,1)*24-L332/60),2))</f>
        <v/>
      </c>
      <c r="H332">
        <f>IF($A332="","",IF($D332="",IFERROR(INDEX(Settings!$E$11:$E$18,MATCH($C332,Settings!$D$11:$D$18,0)),0),$D332))</f>
        <v/>
      </c>
      <c r="I332">
        <f>IF($A332="","",IF($E332="",IFERROR(INDEX(Settings!$F$11:$F$18,MATCH($C332,Settings!$D$11:$D$18,0)),0),$E332))</f>
        <v/>
      </c>
      <c r="J332">
        <f>IF($A332="",0,WEEKDAY($A332,2))</f>
        <v/>
      </c>
      <c r="K332">
        <f>IF(OR($A332="",$B332=""),"",$B332&amp;"|"&amp;$A332)</f>
        <v/>
      </c>
      <c r="L332">
        <f>IF($A332="",0,IF($F332="",IFERROR(N(INDEX(Settings!$G$11:$G$18,MATCH($C332,Settings!$D$11:$D$18,0))),0),N($F332)))</f>
        <v/>
      </c>
    </row>
    <row r="333">
      <c r="A333" s="69" t="n">
        <v>46329</v>
      </c>
      <c r="B333" s="70" t="inlineStr">
        <is>
          <t>Lena Hoffmann</t>
        </is>
      </c>
      <c r="C333" s="70" t="inlineStr">
        <is>
          <t>Early</t>
        </is>
      </c>
      <c r="D333" s="71" t="n">
        <v>0.2708333333333333</v>
      </c>
      <c r="E333" s="71" t="n">
        <v>0.6041666666666666</v>
      </c>
      <c r="F333" s="70" t="n">
        <v>30</v>
      </c>
      <c r="G333" s="72">
        <f>IF(OR($A333="",$B333=""),"",ROUND(MAX(0,MOD(I333-H333,1)*24-L333/60),2))</f>
        <v/>
      </c>
      <c r="H333">
        <f>IF($A333="","",IF($D333="",IFERROR(INDEX(Settings!$E$11:$E$18,MATCH($C333,Settings!$D$11:$D$18,0)),0),$D333))</f>
        <v/>
      </c>
      <c r="I333">
        <f>IF($A333="","",IF($E333="",IFERROR(INDEX(Settings!$F$11:$F$18,MATCH($C333,Settings!$D$11:$D$18,0)),0),$E333))</f>
        <v/>
      </c>
      <c r="J333">
        <f>IF($A333="",0,WEEKDAY($A333,2))</f>
        <v/>
      </c>
      <c r="K333">
        <f>IF(OR($A333="",$B333=""),"",$B333&amp;"|"&amp;$A333)</f>
        <v/>
      </c>
      <c r="L333">
        <f>IF($A333="",0,IF($F333="",IFERROR(N(INDEX(Settings!$G$11:$G$18,MATCH($C333,Settings!$D$11:$D$18,0))),0),N($F333)))</f>
        <v/>
      </c>
    </row>
    <row r="334">
      <c r="A334" s="69" t="n">
        <v>46329</v>
      </c>
      <c r="B334" s="70" t="inlineStr">
        <is>
          <t>Noah Fischer</t>
        </is>
      </c>
      <c r="C334" s="70" t="inlineStr">
        <is>
          <t>Short</t>
        </is>
      </c>
      <c r="D334" s="71" t="n">
        <v>0.4583333333333333</v>
      </c>
      <c r="E334" s="71" t="n">
        <v>0.625</v>
      </c>
      <c r="F334" s="70" t="n">
        <v>0</v>
      </c>
      <c r="G334" s="72">
        <f>IF(OR($A334="",$B334=""),"",ROUND(MAX(0,MOD(I334-H334,1)*24-L334/60),2))</f>
        <v/>
      </c>
      <c r="H334">
        <f>IF($A334="","",IF($D334="",IFERROR(INDEX(Settings!$E$11:$E$18,MATCH($C334,Settings!$D$11:$D$18,0)),0),$D334))</f>
        <v/>
      </c>
      <c r="I334">
        <f>IF($A334="","",IF($E334="",IFERROR(INDEX(Settings!$F$11:$F$18,MATCH($C334,Settings!$D$11:$D$18,0)),0),$E334))</f>
        <v/>
      </c>
      <c r="J334">
        <f>IF($A334="",0,WEEKDAY($A334,2))</f>
        <v/>
      </c>
      <c r="K334">
        <f>IF(OR($A334="",$B334=""),"",$B334&amp;"|"&amp;$A334)</f>
        <v/>
      </c>
      <c r="L334">
        <f>IF($A334="",0,IF($F334="",IFERROR(N(INDEX(Settings!$G$11:$G$18,MATCH($C334,Settings!$D$11:$D$18,0))),0),N($F334)))</f>
        <v/>
      </c>
    </row>
    <row r="335">
      <c r="A335" s="69" t="n">
        <v>46330</v>
      </c>
      <c r="B335" s="70" t="inlineStr">
        <is>
          <t>Anna Berger</t>
        </is>
      </c>
      <c r="C335" s="70" t="inlineStr">
        <is>
          <t>Early</t>
        </is>
      </c>
      <c r="D335" s="71" t="n">
        <v>0.2708333333333333</v>
      </c>
      <c r="E335" s="71" t="n">
        <v>0.6041666666666666</v>
      </c>
      <c r="F335" s="70" t="n">
        <v>30</v>
      </c>
      <c r="G335" s="72">
        <f>IF(OR($A335="",$B335=""),"",ROUND(MAX(0,MOD(I335-H335,1)*24-L335/60),2))</f>
        <v/>
      </c>
      <c r="H335">
        <f>IF($A335="","",IF($D335="",IFERROR(INDEX(Settings!$E$11:$E$18,MATCH($C335,Settings!$D$11:$D$18,0)),0),$D335))</f>
        <v/>
      </c>
      <c r="I335">
        <f>IF($A335="","",IF($E335="",IFERROR(INDEX(Settings!$F$11:$F$18,MATCH($C335,Settings!$D$11:$D$18,0)),0),$E335))</f>
        <v/>
      </c>
      <c r="J335">
        <f>IF($A335="",0,WEEKDAY($A335,2))</f>
        <v/>
      </c>
      <c r="K335">
        <f>IF(OR($A335="",$B335=""),"",$B335&amp;"|"&amp;$A335)</f>
        <v/>
      </c>
      <c r="L335">
        <f>IF($A335="",0,IF($F335="",IFERROR(N(INDEX(Settings!$G$11:$G$18,MATCH($C335,Settings!$D$11:$D$18,0))),0),N($F335)))</f>
        <v/>
      </c>
    </row>
    <row r="336">
      <c r="A336" s="69" t="n">
        <v>46330</v>
      </c>
      <c r="B336" s="70" t="inlineStr">
        <is>
          <t>Jonas Weber</t>
        </is>
      </c>
      <c r="C336" s="70" t="inlineStr">
        <is>
          <t>Early</t>
        </is>
      </c>
      <c r="D336" s="71" t="n">
        <v>0.2708333333333333</v>
      </c>
      <c r="E336" s="71" t="n">
        <v>0.6041666666666666</v>
      </c>
      <c r="F336" s="70" t="n">
        <v>30</v>
      </c>
      <c r="G336" s="72">
        <f>IF(OR($A336="",$B336=""),"",ROUND(MAX(0,MOD(I336-H336,1)*24-L336/60),2))</f>
        <v/>
      </c>
      <c r="H336">
        <f>IF($A336="","",IF($D336="",IFERROR(INDEX(Settings!$E$11:$E$18,MATCH($C336,Settings!$D$11:$D$18,0)),0),$D336))</f>
        <v/>
      </c>
      <c r="I336">
        <f>IF($A336="","",IF($E336="",IFERROR(INDEX(Settings!$F$11:$F$18,MATCH($C336,Settings!$D$11:$D$18,0)),0),$E336))</f>
        <v/>
      </c>
      <c r="J336">
        <f>IF($A336="",0,WEEKDAY($A336,2))</f>
        <v/>
      </c>
      <c r="K336">
        <f>IF(OR($A336="",$B336=""),"",$B336&amp;"|"&amp;$A336)</f>
        <v/>
      </c>
      <c r="L336">
        <f>IF($A336="",0,IF($F336="",IFERROR(N(INDEX(Settings!$G$11:$G$18,MATCH($C336,Settings!$D$11:$D$18,0))),0),N($F336)))</f>
        <v/>
      </c>
    </row>
    <row r="337">
      <c r="A337" s="69" t="n">
        <v>46330</v>
      </c>
      <c r="B337" s="70" t="inlineStr">
        <is>
          <t>Mia Schulz</t>
        </is>
      </c>
      <c r="C337" s="70" t="inlineStr">
        <is>
          <t>Late</t>
        </is>
      </c>
      <c r="D337" s="71" t="n">
        <v>0.5833333333333334</v>
      </c>
      <c r="E337" s="71" t="n">
        <v>0.9166666666666666</v>
      </c>
      <c r="F337" s="70" t="n">
        <v>30</v>
      </c>
      <c r="G337" s="72">
        <f>IF(OR($A337="",$B337=""),"",ROUND(MAX(0,MOD(I337-H337,1)*24-L337/60),2))</f>
        <v/>
      </c>
      <c r="H337">
        <f>IF($A337="","",IF($D337="",IFERROR(INDEX(Settings!$E$11:$E$18,MATCH($C337,Settings!$D$11:$D$18,0)),0),$D337))</f>
        <v/>
      </c>
      <c r="I337">
        <f>IF($A337="","",IF($E337="",IFERROR(INDEX(Settings!$F$11:$F$18,MATCH($C337,Settings!$D$11:$D$18,0)),0),$E337))</f>
        <v/>
      </c>
      <c r="J337">
        <f>IF($A337="",0,WEEKDAY($A337,2))</f>
        <v/>
      </c>
      <c r="K337">
        <f>IF(OR($A337="",$B337=""),"",$B337&amp;"|"&amp;$A337)</f>
        <v/>
      </c>
      <c r="L337">
        <f>IF($A337="",0,IF($F337="",IFERROR(N(INDEX(Settings!$G$11:$G$18,MATCH($C337,Settings!$D$11:$D$18,0))),0),N($F337)))</f>
        <v/>
      </c>
    </row>
    <row r="338">
      <c r="A338" s="69" t="n">
        <v>46330</v>
      </c>
      <c r="B338" s="70" t="inlineStr">
        <is>
          <t>Lena Hoffmann</t>
        </is>
      </c>
      <c r="C338" s="70" t="inlineStr">
        <is>
          <t>Middle</t>
        </is>
      </c>
      <c r="D338" s="71" t="n">
        <v>0.4166666666666667</v>
      </c>
      <c r="E338" s="71" t="n">
        <v>0.75</v>
      </c>
      <c r="F338" s="70" t="n">
        <v>30</v>
      </c>
      <c r="G338" s="72">
        <f>IF(OR($A338="",$B338=""),"",ROUND(MAX(0,MOD(I338-H338,1)*24-L338/60),2))</f>
        <v/>
      </c>
      <c r="H338">
        <f>IF($A338="","",IF($D338="",IFERROR(INDEX(Settings!$E$11:$E$18,MATCH($C338,Settings!$D$11:$D$18,0)),0),$D338))</f>
        <v/>
      </c>
      <c r="I338">
        <f>IF($A338="","",IF($E338="",IFERROR(INDEX(Settings!$F$11:$F$18,MATCH($C338,Settings!$D$11:$D$18,0)),0),$E338))</f>
        <v/>
      </c>
      <c r="J338">
        <f>IF($A338="",0,WEEKDAY($A338,2))</f>
        <v/>
      </c>
      <c r="K338">
        <f>IF(OR($A338="",$B338=""),"",$B338&amp;"|"&amp;$A338)</f>
        <v/>
      </c>
      <c r="L338">
        <f>IF($A338="",0,IF($F338="",IFERROR(N(INDEX(Settings!$G$11:$G$18,MATCH($C338,Settings!$D$11:$D$18,0))),0),N($F338)))</f>
        <v/>
      </c>
    </row>
    <row r="339">
      <c r="A339" s="69" t="n">
        <v>46330</v>
      </c>
      <c r="B339" s="70" t="inlineStr">
        <is>
          <t>Ben Krüger</t>
        </is>
      </c>
      <c r="C339" s="70" t="inlineStr">
        <is>
          <t>Short</t>
        </is>
      </c>
      <c r="D339" s="71" t="n">
        <v>0.4583333333333333</v>
      </c>
      <c r="E339" s="71" t="n">
        <v>0.625</v>
      </c>
      <c r="F339" s="70" t="n">
        <v>0</v>
      </c>
      <c r="G339" s="72">
        <f>IF(OR($A339="",$B339=""),"",ROUND(MAX(0,MOD(I339-H339,1)*24-L339/60),2))</f>
        <v/>
      </c>
      <c r="H339">
        <f>IF($A339="","",IF($D339="",IFERROR(INDEX(Settings!$E$11:$E$18,MATCH($C339,Settings!$D$11:$D$18,0)),0),$D339))</f>
        <v/>
      </c>
      <c r="I339">
        <f>IF($A339="","",IF($E339="",IFERROR(INDEX(Settings!$F$11:$F$18,MATCH($C339,Settings!$D$11:$D$18,0)),0),$E339))</f>
        <v/>
      </c>
      <c r="J339">
        <f>IF($A339="",0,WEEKDAY($A339,2))</f>
        <v/>
      </c>
      <c r="K339">
        <f>IF(OR($A339="",$B339=""),"",$B339&amp;"|"&amp;$A339)</f>
        <v/>
      </c>
      <c r="L339">
        <f>IF($A339="",0,IF($F339="",IFERROR(N(INDEX(Settings!$G$11:$G$18,MATCH($C339,Settings!$D$11:$D$18,0))),0),N($F339)))</f>
        <v/>
      </c>
    </row>
    <row r="340">
      <c r="A340" s="69" t="n">
        <v>46331</v>
      </c>
      <c r="B340" s="70" t="inlineStr">
        <is>
          <t>Luca Moretti</t>
        </is>
      </c>
      <c r="C340" s="70" t="inlineStr">
        <is>
          <t>Late</t>
        </is>
      </c>
      <c r="D340" s="71" t="n">
        <v>0.5833333333333334</v>
      </c>
      <c r="E340" s="71" t="n">
        <v>0.9166666666666666</v>
      </c>
      <c r="F340" s="70" t="n">
        <v>30</v>
      </c>
      <c r="G340" s="72">
        <f>IF(OR($A340="",$B340=""),"",ROUND(MAX(0,MOD(I340-H340,1)*24-L340/60),2))</f>
        <v/>
      </c>
      <c r="H340">
        <f>IF($A340="","",IF($D340="",IFERROR(INDEX(Settings!$E$11:$E$18,MATCH($C340,Settings!$D$11:$D$18,0)),0),$D340))</f>
        <v/>
      </c>
      <c r="I340">
        <f>IF($A340="","",IF($E340="",IFERROR(INDEX(Settings!$F$11:$F$18,MATCH($C340,Settings!$D$11:$D$18,0)),0),$E340))</f>
        <v/>
      </c>
      <c r="J340">
        <f>IF($A340="",0,WEEKDAY($A340,2))</f>
        <v/>
      </c>
      <c r="K340">
        <f>IF(OR($A340="",$B340=""),"",$B340&amp;"|"&amp;$A340)</f>
        <v/>
      </c>
      <c r="L340">
        <f>IF($A340="",0,IF($F340="",IFERROR(N(INDEX(Settings!$G$11:$G$18,MATCH($C340,Settings!$D$11:$D$18,0))),0),N($F340)))</f>
        <v/>
      </c>
    </row>
    <row r="341">
      <c r="A341" s="69" t="n">
        <v>46331</v>
      </c>
      <c r="B341" s="70" t="inlineStr">
        <is>
          <t>Sofia Neumann</t>
        </is>
      </c>
      <c r="C341" s="70" t="inlineStr">
        <is>
          <t>Early</t>
        </is>
      </c>
      <c r="D341" s="71" t="n">
        <v>0.2708333333333333</v>
      </c>
      <c r="E341" s="71" t="n">
        <v>0.6041666666666666</v>
      </c>
      <c r="F341" s="70" t="n">
        <v>30</v>
      </c>
      <c r="G341" s="72">
        <f>IF(OR($A341="",$B341=""),"",ROUND(MAX(0,MOD(I341-H341,1)*24-L341/60),2))</f>
        <v/>
      </c>
      <c r="H341">
        <f>IF($A341="","",IF($D341="",IFERROR(INDEX(Settings!$E$11:$E$18,MATCH($C341,Settings!$D$11:$D$18,0)),0),$D341))</f>
        <v/>
      </c>
      <c r="I341">
        <f>IF($A341="","",IF($E341="",IFERROR(INDEX(Settings!$F$11:$F$18,MATCH($C341,Settings!$D$11:$D$18,0)),0),$E341))</f>
        <v/>
      </c>
      <c r="J341">
        <f>IF($A341="",0,WEEKDAY($A341,2))</f>
        <v/>
      </c>
      <c r="K341">
        <f>IF(OR($A341="",$B341=""),"",$B341&amp;"|"&amp;$A341)</f>
        <v/>
      </c>
      <c r="L341">
        <f>IF($A341="",0,IF($F341="",IFERROR(N(INDEX(Settings!$G$11:$G$18,MATCH($C341,Settings!$D$11:$D$18,0))),0),N($F341)))</f>
        <v/>
      </c>
    </row>
    <row r="342">
      <c r="A342" s="69" t="n">
        <v>46331</v>
      </c>
      <c r="B342" s="70" t="inlineStr">
        <is>
          <t>Jonas Weber</t>
        </is>
      </c>
      <c r="C342" s="70" t="inlineStr">
        <is>
          <t>Early</t>
        </is>
      </c>
      <c r="D342" s="71" t="n">
        <v>0.2708333333333333</v>
      </c>
      <c r="E342" s="71" t="n">
        <v>0.6041666666666666</v>
      </c>
      <c r="F342" s="70" t="n">
        <v>30</v>
      </c>
      <c r="G342" s="72">
        <f>IF(OR($A342="",$B342=""),"",ROUND(MAX(0,MOD(I342-H342,1)*24-L342/60),2))</f>
        <v/>
      </c>
      <c r="H342">
        <f>IF($A342="","",IF($D342="",IFERROR(INDEX(Settings!$E$11:$E$18,MATCH($C342,Settings!$D$11:$D$18,0)),0),$D342))</f>
        <v/>
      </c>
      <c r="I342">
        <f>IF($A342="","",IF($E342="",IFERROR(INDEX(Settings!$F$11:$F$18,MATCH($C342,Settings!$D$11:$D$18,0)),0),$E342))</f>
        <v/>
      </c>
      <c r="J342">
        <f>IF($A342="",0,WEEKDAY($A342,2))</f>
        <v/>
      </c>
      <c r="K342">
        <f>IF(OR($A342="",$B342=""),"",$B342&amp;"|"&amp;$A342)</f>
        <v/>
      </c>
      <c r="L342">
        <f>IF($A342="",0,IF($F342="",IFERROR(N(INDEX(Settings!$G$11:$G$18,MATCH($C342,Settings!$D$11:$D$18,0))),0),N($F342)))</f>
        <v/>
      </c>
    </row>
    <row r="343">
      <c r="A343" s="69" t="n">
        <v>46331</v>
      </c>
      <c r="B343" s="70" t="inlineStr">
        <is>
          <t>Mia Schulz</t>
        </is>
      </c>
      <c r="C343" s="70" t="inlineStr">
        <is>
          <t>Early</t>
        </is>
      </c>
      <c r="D343" s="71" t="n">
        <v>0.2708333333333333</v>
      </c>
      <c r="E343" s="71" t="n">
        <v>0.6041666666666666</v>
      </c>
      <c r="F343" s="70" t="n">
        <v>30</v>
      </c>
      <c r="G343" s="72">
        <f>IF(OR($A343="",$B343=""),"",ROUND(MAX(0,MOD(I343-H343,1)*24-L343/60),2))</f>
        <v/>
      </c>
      <c r="H343">
        <f>IF($A343="","",IF($D343="",IFERROR(INDEX(Settings!$E$11:$E$18,MATCH($C343,Settings!$D$11:$D$18,0)),0),$D343))</f>
        <v/>
      </c>
      <c r="I343">
        <f>IF($A343="","",IF($E343="",IFERROR(INDEX(Settings!$F$11:$F$18,MATCH($C343,Settings!$D$11:$D$18,0)),0),$E343))</f>
        <v/>
      </c>
      <c r="J343">
        <f>IF($A343="",0,WEEKDAY($A343,2))</f>
        <v/>
      </c>
      <c r="K343">
        <f>IF(OR($A343="",$B343=""),"",$B343&amp;"|"&amp;$A343)</f>
        <v/>
      </c>
      <c r="L343">
        <f>IF($A343="",0,IF($F343="",IFERROR(N(INDEX(Settings!$G$11:$G$18,MATCH($C343,Settings!$D$11:$D$18,0))),0),N($F343)))</f>
        <v/>
      </c>
    </row>
    <row r="344">
      <c r="A344" s="69" t="n">
        <v>46331</v>
      </c>
      <c r="B344" s="70" t="inlineStr">
        <is>
          <t>Noah Fischer</t>
        </is>
      </c>
      <c r="C344" s="70" t="inlineStr">
        <is>
          <t>Short</t>
        </is>
      </c>
      <c r="D344" s="71" t="n">
        <v>0.4583333333333333</v>
      </c>
      <c r="E344" s="71" t="n">
        <v>0.625</v>
      </c>
      <c r="F344" s="70" t="n">
        <v>0</v>
      </c>
      <c r="G344" s="72">
        <f>IF(OR($A344="",$B344=""),"",ROUND(MAX(0,MOD(I344-H344,1)*24-L344/60),2))</f>
        <v/>
      </c>
      <c r="H344">
        <f>IF($A344="","",IF($D344="",IFERROR(INDEX(Settings!$E$11:$E$18,MATCH($C344,Settings!$D$11:$D$18,0)),0),$D344))</f>
        <v/>
      </c>
      <c r="I344">
        <f>IF($A344="","",IF($E344="",IFERROR(INDEX(Settings!$F$11:$F$18,MATCH($C344,Settings!$D$11:$D$18,0)),0),$E344))</f>
        <v/>
      </c>
      <c r="J344">
        <f>IF($A344="",0,WEEKDAY($A344,2))</f>
        <v/>
      </c>
      <c r="K344">
        <f>IF(OR($A344="",$B344=""),"",$B344&amp;"|"&amp;$A344)</f>
        <v/>
      </c>
      <c r="L344">
        <f>IF($A344="",0,IF($F344="",IFERROR(N(INDEX(Settings!$G$11:$G$18,MATCH($C344,Settings!$D$11:$D$18,0))),0),N($F344)))</f>
        <v/>
      </c>
    </row>
    <row r="345">
      <c r="A345" s="69" t="n">
        <v>46332</v>
      </c>
      <c r="B345" s="70" t="inlineStr">
        <is>
          <t>Anna Berger</t>
        </is>
      </c>
      <c r="C345" s="70" t="inlineStr">
        <is>
          <t>Middle</t>
        </is>
      </c>
      <c r="D345" s="71" t="n">
        <v>0.4166666666666667</v>
      </c>
      <c r="E345" s="71" t="n">
        <v>0.75</v>
      </c>
      <c r="F345" s="70" t="n">
        <v>30</v>
      </c>
      <c r="G345" s="72">
        <f>IF(OR($A345="",$B345=""),"",ROUND(MAX(0,MOD(I345-H345,1)*24-L345/60),2))</f>
        <v/>
      </c>
      <c r="H345">
        <f>IF($A345="","",IF($D345="",IFERROR(INDEX(Settings!$E$11:$E$18,MATCH($C345,Settings!$D$11:$D$18,0)),0),$D345))</f>
        <v/>
      </c>
      <c r="I345">
        <f>IF($A345="","",IF($E345="",IFERROR(INDEX(Settings!$F$11:$F$18,MATCH($C345,Settings!$D$11:$D$18,0)),0),$E345))</f>
        <v/>
      </c>
      <c r="J345">
        <f>IF($A345="",0,WEEKDAY($A345,2))</f>
        <v/>
      </c>
      <c r="K345">
        <f>IF(OR($A345="",$B345=""),"",$B345&amp;"|"&amp;$A345)</f>
        <v/>
      </c>
      <c r="L345">
        <f>IF($A345="",0,IF($F345="",IFERROR(N(INDEX(Settings!$G$11:$G$18,MATCH($C345,Settings!$D$11:$D$18,0))),0),N($F345)))</f>
        <v/>
      </c>
    </row>
    <row r="346">
      <c r="A346" s="69" t="n">
        <v>46332</v>
      </c>
      <c r="B346" s="70" t="inlineStr">
        <is>
          <t>Luca Moretti</t>
        </is>
      </c>
      <c r="C346" s="70" t="inlineStr">
        <is>
          <t>Early</t>
        </is>
      </c>
      <c r="D346" s="71" t="n">
        <v>0.2708333333333333</v>
      </c>
      <c r="E346" s="71" t="n">
        <v>0.6041666666666666</v>
      </c>
      <c r="F346" s="70" t="n">
        <v>30</v>
      </c>
      <c r="G346" s="72">
        <f>IF(OR($A346="",$B346=""),"",ROUND(MAX(0,MOD(I346-H346,1)*24-L346/60),2))</f>
        <v/>
      </c>
      <c r="H346">
        <f>IF($A346="","",IF($D346="",IFERROR(INDEX(Settings!$E$11:$E$18,MATCH($C346,Settings!$D$11:$D$18,0)),0),$D346))</f>
        <v/>
      </c>
      <c r="I346">
        <f>IF($A346="","",IF($E346="",IFERROR(INDEX(Settings!$F$11:$F$18,MATCH($C346,Settings!$D$11:$D$18,0)),0),$E346))</f>
        <v/>
      </c>
      <c r="J346">
        <f>IF($A346="",0,WEEKDAY($A346,2))</f>
        <v/>
      </c>
      <c r="K346">
        <f>IF(OR($A346="",$B346=""),"",$B346&amp;"|"&amp;$A346)</f>
        <v/>
      </c>
      <c r="L346">
        <f>IF($A346="",0,IF($F346="",IFERROR(N(INDEX(Settings!$G$11:$G$18,MATCH($C346,Settings!$D$11:$D$18,0))),0),N($F346)))</f>
        <v/>
      </c>
    </row>
    <row r="347">
      <c r="A347" s="69" t="n">
        <v>46332</v>
      </c>
      <c r="B347" s="70" t="inlineStr">
        <is>
          <t>Sofia Neumann</t>
        </is>
      </c>
      <c r="C347" s="70" t="inlineStr">
        <is>
          <t>Early</t>
        </is>
      </c>
      <c r="D347" s="71" t="n">
        <v>0.2708333333333333</v>
      </c>
      <c r="E347" s="71" t="n">
        <v>0.6041666666666666</v>
      </c>
      <c r="F347" s="70" t="n">
        <v>30</v>
      </c>
      <c r="G347" s="72">
        <f>IF(OR($A347="",$B347=""),"",ROUND(MAX(0,MOD(I347-H347,1)*24-L347/60),2))</f>
        <v/>
      </c>
      <c r="H347">
        <f>IF($A347="","",IF($D347="",IFERROR(INDEX(Settings!$E$11:$E$18,MATCH($C347,Settings!$D$11:$D$18,0)),0),$D347))</f>
        <v/>
      </c>
      <c r="I347">
        <f>IF($A347="","",IF($E347="",IFERROR(INDEX(Settings!$F$11:$F$18,MATCH($C347,Settings!$D$11:$D$18,0)),0),$E347))</f>
        <v/>
      </c>
      <c r="J347">
        <f>IF($A347="",0,WEEKDAY($A347,2))</f>
        <v/>
      </c>
      <c r="K347">
        <f>IF(OR($A347="",$B347=""),"",$B347&amp;"|"&amp;$A347)</f>
        <v/>
      </c>
      <c r="L347">
        <f>IF($A347="",0,IF($F347="",IFERROR(N(INDEX(Settings!$G$11:$G$18,MATCH($C347,Settings!$D$11:$D$18,0))),0),N($F347)))</f>
        <v/>
      </c>
    </row>
    <row r="348">
      <c r="A348" s="69" t="n">
        <v>46332</v>
      </c>
      <c r="B348" s="70" t="inlineStr">
        <is>
          <t>Jonas Weber</t>
        </is>
      </c>
      <c r="C348" s="70" t="inlineStr">
        <is>
          <t>Late</t>
        </is>
      </c>
      <c r="D348" s="71" t="n">
        <v>0.5833333333333334</v>
      </c>
      <c r="E348" s="71" t="n">
        <v>0.9375</v>
      </c>
      <c r="F348" s="70" t="n">
        <v>30</v>
      </c>
      <c r="G348" s="72">
        <f>IF(OR($A348="",$B348=""),"",ROUND(MAX(0,MOD(I348-H348,1)*24-L348/60),2))</f>
        <v/>
      </c>
      <c r="H348">
        <f>IF($A348="","",IF($D348="",IFERROR(INDEX(Settings!$E$11:$E$18,MATCH($C348,Settings!$D$11:$D$18,0)),0),$D348))</f>
        <v/>
      </c>
      <c r="I348">
        <f>IF($A348="","",IF($E348="",IFERROR(INDEX(Settings!$F$11:$F$18,MATCH($C348,Settings!$D$11:$D$18,0)),0),$E348))</f>
        <v/>
      </c>
      <c r="J348">
        <f>IF($A348="",0,WEEKDAY($A348,2))</f>
        <v/>
      </c>
      <c r="K348">
        <f>IF(OR($A348="",$B348=""),"",$B348&amp;"|"&amp;$A348)</f>
        <v/>
      </c>
      <c r="L348">
        <f>IF($A348="",0,IF($F348="",IFERROR(N(INDEX(Settings!$G$11:$G$18,MATCH($C348,Settings!$D$11:$D$18,0))),0),N($F348)))</f>
        <v/>
      </c>
    </row>
    <row r="349">
      <c r="A349" s="69" t="n">
        <v>46332</v>
      </c>
      <c r="B349" s="70" t="inlineStr">
        <is>
          <t>Elias Kaya</t>
        </is>
      </c>
      <c r="C349" s="70" t="inlineStr">
        <is>
          <t>Middle</t>
        </is>
      </c>
      <c r="D349" s="71" t="n">
        <v>0.4166666666666667</v>
      </c>
      <c r="E349" s="71" t="n">
        <v>0.75</v>
      </c>
      <c r="F349" s="70" t="n">
        <v>30</v>
      </c>
      <c r="G349" s="72">
        <f>IF(OR($A349="",$B349=""),"",ROUND(MAX(0,MOD(I349-H349,1)*24-L349/60),2))</f>
        <v/>
      </c>
      <c r="H349">
        <f>IF($A349="","",IF($D349="",IFERROR(INDEX(Settings!$E$11:$E$18,MATCH($C349,Settings!$D$11:$D$18,0)),0),$D349))</f>
        <v/>
      </c>
      <c r="I349">
        <f>IF($A349="","",IF($E349="",IFERROR(INDEX(Settings!$F$11:$F$18,MATCH($C349,Settings!$D$11:$D$18,0)),0),$E349))</f>
        <v/>
      </c>
      <c r="J349">
        <f>IF($A349="",0,WEEKDAY($A349,2))</f>
        <v/>
      </c>
      <c r="K349">
        <f>IF(OR($A349="",$B349=""),"",$B349&amp;"|"&amp;$A349)</f>
        <v/>
      </c>
      <c r="L349">
        <f>IF($A349="",0,IF($F349="",IFERROR(N(INDEX(Settings!$G$11:$G$18,MATCH($C349,Settings!$D$11:$D$18,0))),0),N($F349)))</f>
        <v/>
      </c>
    </row>
    <row r="350">
      <c r="A350" s="69" t="n">
        <v>46333</v>
      </c>
      <c r="B350" s="70" t="inlineStr">
        <is>
          <t>Anna Berger</t>
        </is>
      </c>
      <c r="C350" s="70" t="inlineStr">
        <is>
          <t>Weekend</t>
        </is>
      </c>
      <c r="D350" s="71" t="n">
        <v>0.3333333333333333</v>
      </c>
      <c r="E350" s="71" t="n">
        <v>0.6666666666666666</v>
      </c>
      <c r="F350" s="70" t="n">
        <v>30</v>
      </c>
      <c r="G350" s="72">
        <f>IF(OR($A350="",$B350=""),"",ROUND(MAX(0,MOD(I350-H350,1)*24-L350/60),2))</f>
        <v/>
      </c>
      <c r="H350">
        <f>IF($A350="","",IF($D350="",IFERROR(INDEX(Settings!$E$11:$E$18,MATCH($C350,Settings!$D$11:$D$18,0)),0),$D350))</f>
        <v/>
      </c>
      <c r="I350">
        <f>IF($A350="","",IF($E350="",IFERROR(INDEX(Settings!$F$11:$F$18,MATCH($C350,Settings!$D$11:$D$18,0)),0),$E350))</f>
        <v/>
      </c>
      <c r="J350">
        <f>IF($A350="",0,WEEKDAY($A350,2))</f>
        <v/>
      </c>
      <c r="K350">
        <f>IF(OR($A350="",$B350=""),"",$B350&amp;"|"&amp;$A350)</f>
        <v/>
      </c>
      <c r="L350">
        <f>IF($A350="",0,IF($F350="",IFERROR(N(INDEX(Settings!$G$11:$G$18,MATCH($C350,Settings!$D$11:$D$18,0))),0),N($F350)))</f>
        <v/>
      </c>
    </row>
    <row r="351">
      <c r="A351" s="69" t="n">
        <v>46333</v>
      </c>
      <c r="B351" s="70" t="inlineStr">
        <is>
          <t>Luca Moretti</t>
        </is>
      </c>
      <c r="C351" s="70" t="inlineStr">
        <is>
          <t>Weekend</t>
        </is>
      </c>
      <c r="D351" s="71" t="n">
        <v>0.3333333333333333</v>
      </c>
      <c r="E351" s="71" t="n">
        <v>0.6666666666666666</v>
      </c>
      <c r="F351" s="70" t="n">
        <v>30</v>
      </c>
      <c r="G351" s="72">
        <f>IF(OR($A351="",$B351=""),"",ROUND(MAX(0,MOD(I351-H351,1)*24-L351/60),2))</f>
        <v/>
      </c>
      <c r="H351">
        <f>IF($A351="","",IF($D351="",IFERROR(INDEX(Settings!$E$11:$E$18,MATCH($C351,Settings!$D$11:$D$18,0)),0),$D351))</f>
        <v/>
      </c>
      <c r="I351">
        <f>IF($A351="","",IF($E351="",IFERROR(INDEX(Settings!$F$11:$F$18,MATCH($C351,Settings!$D$11:$D$18,0)),0),$E351))</f>
        <v/>
      </c>
      <c r="J351">
        <f>IF($A351="",0,WEEKDAY($A351,2))</f>
        <v/>
      </c>
      <c r="K351">
        <f>IF(OR($A351="",$B351=""),"",$B351&amp;"|"&amp;$A351)</f>
        <v/>
      </c>
      <c r="L351">
        <f>IF($A351="",0,IF($F351="",IFERROR(N(INDEX(Settings!$G$11:$G$18,MATCH($C351,Settings!$D$11:$D$18,0))),0),N($F351)))</f>
        <v/>
      </c>
    </row>
    <row r="352">
      <c r="A352" s="69" t="n">
        <v>46333</v>
      </c>
      <c r="B352" s="70" t="inlineStr">
        <is>
          <t>Sofia Neumann</t>
        </is>
      </c>
      <c r="C352" s="70" t="inlineStr">
        <is>
          <t>Weekend</t>
        </is>
      </c>
      <c r="D352" s="71" t="n">
        <v>0.3333333333333333</v>
      </c>
      <c r="E352" s="71" t="n">
        <v>0.6666666666666666</v>
      </c>
      <c r="F352" s="70" t="n">
        <v>30</v>
      </c>
      <c r="G352" s="72">
        <f>IF(OR($A352="",$B352=""),"",ROUND(MAX(0,MOD(I352-H352,1)*24-L352/60),2))</f>
        <v/>
      </c>
      <c r="H352">
        <f>IF($A352="","",IF($D352="",IFERROR(INDEX(Settings!$E$11:$E$18,MATCH($C352,Settings!$D$11:$D$18,0)),0),$D352))</f>
        <v/>
      </c>
      <c r="I352">
        <f>IF($A352="","",IF($E352="",IFERROR(INDEX(Settings!$F$11:$F$18,MATCH($C352,Settings!$D$11:$D$18,0)),0),$E352))</f>
        <v/>
      </c>
      <c r="J352">
        <f>IF($A352="",0,WEEKDAY($A352,2))</f>
        <v/>
      </c>
      <c r="K352">
        <f>IF(OR($A352="",$B352=""),"",$B352&amp;"|"&amp;$A352)</f>
        <v/>
      </c>
      <c r="L352">
        <f>IF($A352="",0,IF($F352="",IFERROR(N(INDEX(Settings!$G$11:$G$18,MATCH($C352,Settings!$D$11:$D$18,0))),0),N($F352)))</f>
        <v/>
      </c>
    </row>
    <row r="353">
      <c r="A353" s="69" t="n">
        <v>46333</v>
      </c>
      <c r="B353" s="70" t="inlineStr">
        <is>
          <t>Jonas Weber</t>
        </is>
      </c>
      <c r="C353" s="70" t="inlineStr">
        <is>
          <t>Weekend</t>
        </is>
      </c>
      <c r="D353" s="71" t="n">
        <v>0.3333333333333333</v>
      </c>
      <c r="E353" s="71" t="n">
        <v>0.6666666666666666</v>
      </c>
      <c r="F353" s="70" t="n">
        <v>30</v>
      </c>
      <c r="G353" s="72">
        <f>IF(OR($A353="",$B353=""),"",ROUND(MAX(0,MOD(I353-H353,1)*24-L353/60),2))</f>
        <v/>
      </c>
      <c r="H353">
        <f>IF($A353="","",IF($D353="",IFERROR(INDEX(Settings!$E$11:$E$18,MATCH($C353,Settings!$D$11:$D$18,0)),0),$D353))</f>
        <v/>
      </c>
      <c r="I353">
        <f>IF($A353="","",IF($E353="",IFERROR(INDEX(Settings!$F$11:$F$18,MATCH($C353,Settings!$D$11:$D$18,0)),0),$E353))</f>
        <v/>
      </c>
      <c r="J353">
        <f>IF($A353="",0,WEEKDAY($A353,2))</f>
        <v/>
      </c>
      <c r="K353">
        <f>IF(OR($A353="",$B353=""),"",$B353&amp;"|"&amp;$A353)</f>
        <v/>
      </c>
      <c r="L353">
        <f>IF($A353="",0,IF($F353="",IFERROR(N(INDEX(Settings!$G$11:$G$18,MATCH($C353,Settings!$D$11:$D$18,0))),0),N($F353)))</f>
        <v/>
      </c>
    </row>
    <row r="354">
      <c r="A354" s="69" t="n">
        <v>46333</v>
      </c>
      <c r="B354" s="70" t="inlineStr">
        <is>
          <t>Elias Kaya</t>
        </is>
      </c>
      <c r="C354" s="70" t="inlineStr">
        <is>
          <t>Middle</t>
        </is>
      </c>
      <c r="D354" s="71" t="n">
        <v>0.4166666666666667</v>
      </c>
      <c r="E354" s="71" t="n">
        <v>0.75</v>
      </c>
      <c r="F354" s="70" t="n">
        <v>30</v>
      </c>
      <c r="G354" s="72">
        <f>IF(OR($A354="",$B354=""),"",ROUND(MAX(0,MOD(I354-H354,1)*24-L354/60),2))</f>
        <v/>
      </c>
      <c r="H354">
        <f>IF($A354="","",IF($D354="",IFERROR(INDEX(Settings!$E$11:$E$18,MATCH($C354,Settings!$D$11:$D$18,0)),0),$D354))</f>
        <v/>
      </c>
      <c r="I354">
        <f>IF($A354="","",IF($E354="",IFERROR(INDEX(Settings!$F$11:$F$18,MATCH($C354,Settings!$D$11:$D$18,0)),0),$E354))</f>
        <v/>
      </c>
      <c r="J354">
        <f>IF($A354="",0,WEEKDAY($A354,2))</f>
        <v/>
      </c>
      <c r="K354">
        <f>IF(OR($A354="",$B354=""),"",$B354&amp;"|"&amp;$A354)</f>
        <v/>
      </c>
      <c r="L354">
        <f>IF($A354="",0,IF($F354="",IFERROR(N(INDEX(Settings!$G$11:$G$18,MATCH($C354,Settings!$D$11:$D$18,0))),0),N($F354)))</f>
        <v/>
      </c>
    </row>
    <row r="355">
      <c r="A355" s="69" t="n">
        <v>46333</v>
      </c>
      <c r="B355" s="70" t="inlineStr">
        <is>
          <t>Emma Wolf</t>
        </is>
      </c>
      <c r="C355" s="70" t="inlineStr">
        <is>
          <t>Short</t>
        </is>
      </c>
      <c r="D355" s="71" t="n">
        <v>0.4583333333333333</v>
      </c>
      <c r="E355" s="71" t="n">
        <v>0.625</v>
      </c>
      <c r="F355" s="70" t="n">
        <v>0</v>
      </c>
      <c r="G355" s="72">
        <f>IF(OR($A355="",$B355=""),"",ROUND(MAX(0,MOD(I355-H355,1)*24-L355/60),2))</f>
        <v/>
      </c>
      <c r="H355">
        <f>IF($A355="","",IF($D355="",IFERROR(INDEX(Settings!$E$11:$E$18,MATCH($C355,Settings!$D$11:$D$18,0)),0),$D355))</f>
        <v/>
      </c>
      <c r="I355">
        <f>IF($A355="","",IF($E355="",IFERROR(INDEX(Settings!$F$11:$F$18,MATCH($C355,Settings!$D$11:$D$18,0)),0),$E355))</f>
        <v/>
      </c>
      <c r="J355">
        <f>IF($A355="",0,WEEKDAY($A355,2))</f>
        <v/>
      </c>
      <c r="K355">
        <f>IF(OR($A355="",$B355=""),"",$B355&amp;"|"&amp;$A355)</f>
        <v/>
      </c>
      <c r="L355">
        <f>IF($A355="",0,IF($F355="",IFERROR(N(INDEX(Settings!$G$11:$G$18,MATCH($C355,Settings!$D$11:$D$18,0))),0),N($F355)))</f>
        <v/>
      </c>
    </row>
    <row r="356">
      <c r="A356" s="69" t="n">
        <v>46334</v>
      </c>
      <c r="B356" s="70" t="inlineStr">
        <is>
          <t>Anna Berger</t>
        </is>
      </c>
      <c r="C356" s="70" t="inlineStr">
        <is>
          <t>Weekend</t>
        </is>
      </c>
      <c r="D356" s="71" t="n">
        <v>0.3333333333333333</v>
      </c>
      <c r="E356" s="71" t="n">
        <v>0.6666666666666666</v>
      </c>
      <c r="F356" s="70" t="n">
        <v>30</v>
      </c>
      <c r="G356" s="72">
        <f>IF(OR($A356="",$B356=""),"",ROUND(MAX(0,MOD(I356-H356,1)*24-L356/60),2))</f>
        <v/>
      </c>
      <c r="H356">
        <f>IF($A356="","",IF($D356="",IFERROR(INDEX(Settings!$E$11:$E$18,MATCH($C356,Settings!$D$11:$D$18,0)),0),$D356))</f>
        <v/>
      </c>
      <c r="I356">
        <f>IF($A356="","",IF($E356="",IFERROR(INDEX(Settings!$F$11:$F$18,MATCH($C356,Settings!$D$11:$D$18,0)),0),$E356))</f>
        <v/>
      </c>
      <c r="J356">
        <f>IF($A356="",0,WEEKDAY($A356,2))</f>
        <v/>
      </c>
      <c r="K356">
        <f>IF(OR($A356="",$B356=""),"",$B356&amp;"|"&amp;$A356)</f>
        <v/>
      </c>
      <c r="L356">
        <f>IF($A356="",0,IF($F356="",IFERROR(N(INDEX(Settings!$G$11:$G$18,MATCH($C356,Settings!$D$11:$D$18,0))),0),N($F356)))</f>
        <v/>
      </c>
    </row>
    <row r="357">
      <c r="A357" s="69" t="n">
        <v>46334</v>
      </c>
      <c r="B357" s="70" t="inlineStr">
        <is>
          <t>Luca Moretti</t>
        </is>
      </c>
      <c r="C357" s="70" t="inlineStr">
        <is>
          <t>Weekend</t>
        </is>
      </c>
      <c r="D357" s="71" t="n">
        <v>0.3333333333333333</v>
      </c>
      <c r="E357" s="71" t="n">
        <v>0.6666666666666666</v>
      </c>
      <c r="F357" s="70" t="n">
        <v>30</v>
      </c>
      <c r="G357" s="72">
        <f>IF(OR($A357="",$B357=""),"",ROUND(MAX(0,MOD(I357-H357,1)*24-L357/60),2))</f>
        <v/>
      </c>
      <c r="H357">
        <f>IF($A357="","",IF($D357="",IFERROR(INDEX(Settings!$E$11:$E$18,MATCH($C357,Settings!$D$11:$D$18,0)),0),$D357))</f>
        <v/>
      </c>
      <c r="I357">
        <f>IF($A357="","",IF($E357="",IFERROR(INDEX(Settings!$F$11:$F$18,MATCH($C357,Settings!$D$11:$D$18,0)),0),$E357))</f>
        <v/>
      </c>
      <c r="J357">
        <f>IF($A357="",0,WEEKDAY($A357,2))</f>
        <v/>
      </c>
      <c r="K357">
        <f>IF(OR($A357="",$B357=""),"",$B357&amp;"|"&amp;$A357)</f>
        <v/>
      </c>
      <c r="L357">
        <f>IF($A357="",0,IF($F357="",IFERROR(N(INDEX(Settings!$G$11:$G$18,MATCH($C357,Settings!$D$11:$D$18,0))),0),N($F357)))</f>
        <v/>
      </c>
    </row>
    <row r="358">
      <c r="A358" s="69" t="n">
        <v>46334</v>
      </c>
      <c r="B358" s="70" t="inlineStr">
        <is>
          <t>Sofia Neumann</t>
        </is>
      </c>
      <c r="C358" s="70" t="inlineStr">
        <is>
          <t>Weekend</t>
        </is>
      </c>
      <c r="D358" s="71" t="n">
        <v>0.3333333333333333</v>
      </c>
      <c r="E358" s="71" t="n">
        <v>0.6666666666666666</v>
      </c>
      <c r="F358" s="70" t="n">
        <v>30</v>
      </c>
      <c r="G358" s="72">
        <f>IF(OR($A358="",$B358=""),"",ROUND(MAX(0,MOD(I358-H358,1)*24-L358/60),2))</f>
        <v/>
      </c>
      <c r="H358">
        <f>IF($A358="","",IF($D358="",IFERROR(INDEX(Settings!$E$11:$E$18,MATCH($C358,Settings!$D$11:$D$18,0)),0),$D358))</f>
        <v/>
      </c>
      <c r="I358">
        <f>IF($A358="","",IF($E358="",IFERROR(INDEX(Settings!$F$11:$F$18,MATCH($C358,Settings!$D$11:$D$18,0)),0),$E358))</f>
        <v/>
      </c>
      <c r="J358">
        <f>IF($A358="",0,WEEKDAY($A358,2))</f>
        <v/>
      </c>
      <c r="K358">
        <f>IF(OR($A358="",$B358=""),"",$B358&amp;"|"&amp;$A358)</f>
        <v/>
      </c>
      <c r="L358">
        <f>IF($A358="",0,IF($F358="",IFERROR(N(INDEX(Settings!$G$11:$G$18,MATCH($C358,Settings!$D$11:$D$18,0))),0),N($F358)))</f>
        <v/>
      </c>
    </row>
    <row r="359">
      <c r="A359" s="69" t="n">
        <v>46334</v>
      </c>
      <c r="B359" s="70" t="inlineStr">
        <is>
          <t>Lena Hoffmann</t>
        </is>
      </c>
      <c r="C359" s="70" t="inlineStr">
        <is>
          <t>Weekend</t>
        </is>
      </c>
      <c r="D359" s="71" t="n">
        <v>0.3333333333333333</v>
      </c>
      <c r="E359" s="71" t="n">
        <v>0.6666666666666666</v>
      </c>
      <c r="F359" s="70" t="n">
        <v>30</v>
      </c>
      <c r="G359" s="72">
        <f>IF(OR($A359="",$B359=""),"",ROUND(MAX(0,MOD(I359-H359,1)*24-L359/60),2))</f>
        <v/>
      </c>
      <c r="H359">
        <f>IF($A359="","",IF($D359="",IFERROR(INDEX(Settings!$E$11:$E$18,MATCH($C359,Settings!$D$11:$D$18,0)),0),$D359))</f>
        <v/>
      </c>
      <c r="I359">
        <f>IF($A359="","",IF($E359="",IFERROR(INDEX(Settings!$F$11:$F$18,MATCH($C359,Settings!$D$11:$D$18,0)),0),$E359))</f>
        <v/>
      </c>
      <c r="J359">
        <f>IF($A359="",0,WEEKDAY($A359,2))</f>
        <v/>
      </c>
      <c r="K359">
        <f>IF(OR($A359="",$B359=""),"",$B359&amp;"|"&amp;$A359)</f>
        <v/>
      </c>
      <c r="L359">
        <f>IF($A359="",0,IF($F359="",IFERROR(N(INDEX(Settings!$G$11:$G$18,MATCH($C359,Settings!$D$11:$D$18,0))),0),N($F359)))</f>
        <v/>
      </c>
    </row>
    <row r="360">
      <c r="A360" s="69" t="n">
        <v>46334</v>
      </c>
      <c r="B360" s="70" t="inlineStr">
        <is>
          <t>Emma Wolf</t>
        </is>
      </c>
      <c r="C360" s="70" t="inlineStr">
        <is>
          <t>Middle</t>
        </is>
      </c>
      <c r="D360" s="71" t="n">
        <v>0.4166666666666667</v>
      </c>
      <c r="E360" s="71" t="n">
        <v>0.75</v>
      </c>
      <c r="F360" s="70" t="n">
        <v>30</v>
      </c>
      <c r="G360" s="72">
        <f>IF(OR($A360="",$B360=""),"",ROUND(MAX(0,MOD(I360-H360,1)*24-L360/60),2))</f>
        <v/>
      </c>
      <c r="H360">
        <f>IF($A360="","",IF($D360="",IFERROR(INDEX(Settings!$E$11:$E$18,MATCH($C360,Settings!$D$11:$D$18,0)),0),$D360))</f>
        <v/>
      </c>
      <c r="I360">
        <f>IF($A360="","",IF($E360="",IFERROR(INDEX(Settings!$F$11:$F$18,MATCH($C360,Settings!$D$11:$D$18,0)),0),$E360))</f>
        <v/>
      </c>
      <c r="J360">
        <f>IF($A360="",0,WEEKDAY($A360,2))</f>
        <v/>
      </c>
      <c r="K360">
        <f>IF(OR($A360="",$B360=""),"",$B360&amp;"|"&amp;$A360)</f>
        <v/>
      </c>
      <c r="L360">
        <f>IF($A360="",0,IF($F360="",IFERROR(N(INDEX(Settings!$G$11:$G$18,MATCH($C360,Settings!$D$11:$D$18,0))),0),N($F360)))</f>
        <v/>
      </c>
    </row>
    <row r="361">
      <c r="A361" s="69" t="n">
        <v>46335</v>
      </c>
      <c r="B361" s="70" t="inlineStr">
        <is>
          <t>Luca Moretti</t>
        </is>
      </c>
      <c r="C361" s="70" t="inlineStr">
        <is>
          <t>Early</t>
        </is>
      </c>
      <c r="D361" s="71" t="n">
        <v>0.2708333333333333</v>
      </c>
      <c r="E361" s="71" t="n">
        <v>0.6041666666666666</v>
      </c>
      <c r="F361" s="70" t="n">
        <v>30</v>
      </c>
      <c r="G361" s="72">
        <f>IF(OR($A361="",$B361=""),"",ROUND(MAX(0,MOD(I361-H361,1)*24-L361/60),2))</f>
        <v/>
      </c>
      <c r="H361">
        <f>IF($A361="","",IF($D361="",IFERROR(INDEX(Settings!$E$11:$E$18,MATCH($C361,Settings!$D$11:$D$18,0)),0),$D361))</f>
        <v/>
      </c>
      <c r="I361">
        <f>IF($A361="","",IF($E361="",IFERROR(INDEX(Settings!$F$11:$F$18,MATCH($C361,Settings!$D$11:$D$18,0)),0),$E361))</f>
        <v/>
      </c>
      <c r="J361">
        <f>IF($A361="",0,WEEKDAY($A361,2))</f>
        <v/>
      </c>
      <c r="K361">
        <f>IF(OR($A361="",$B361=""),"",$B361&amp;"|"&amp;$A361)</f>
        <v/>
      </c>
      <c r="L361">
        <f>IF($A361="",0,IF($F361="",IFERROR(N(INDEX(Settings!$G$11:$G$18,MATCH($C361,Settings!$D$11:$D$18,0))),0),N($F361)))</f>
        <v/>
      </c>
    </row>
    <row r="362">
      <c r="A362" s="69" t="n">
        <v>46335</v>
      </c>
      <c r="B362" s="70" t="inlineStr">
        <is>
          <t>Sofia Neumann</t>
        </is>
      </c>
      <c r="C362" s="70" t="inlineStr">
        <is>
          <t>Early</t>
        </is>
      </c>
      <c r="D362" s="71" t="n">
        <v>0.2708333333333333</v>
      </c>
      <c r="E362" s="71" t="n">
        <v>0.6041666666666666</v>
      </c>
      <c r="F362" s="70" t="n">
        <v>30</v>
      </c>
      <c r="G362" s="72">
        <f>IF(OR($A362="",$B362=""),"",ROUND(MAX(0,MOD(I362-H362,1)*24-L362/60),2))</f>
        <v/>
      </c>
      <c r="H362">
        <f>IF($A362="","",IF($D362="",IFERROR(INDEX(Settings!$E$11:$E$18,MATCH($C362,Settings!$D$11:$D$18,0)),0),$D362))</f>
        <v/>
      </c>
      <c r="I362">
        <f>IF($A362="","",IF($E362="",IFERROR(INDEX(Settings!$F$11:$F$18,MATCH($C362,Settings!$D$11:$D$18,0)),0),$E362))</f>
        <v/>
      </c>
      <c r="J362">
        <f>IF($A362="",0,WEEKDAY($A362,2))</f>
        <v/>
      </c>
      <c r="K362">
        <f>IF(OR($A362="",$B362=""),"",$B362&amp;"|"&amp;$A362)</f>
        <v/>
      </c>
      <c r="L362">
        <f>IF($A362="",0,IF($F362="",IFERROR(N(INDEX(Settings!$G$11:$G$18,MATCH($C362,Settings!$D$11:$D$18,0))),0),N($F362)))</f>
        <v/>
      </c>
    </row>
    <row r="363">
      <c r="A363" s="69" t="n">
        <v>46335</v>
      </c>
      <c r="B363" s="70" t="inlineStr">
        <is>
          <t>Mia Schulz</t>
        </is>
      </c>
      <c r="C363" s="70" t="inlineStr">
        <is>
          <t>Late</t>
        </is>
      </c>
      <c r="D363" s="71" t="n">
        <v>0.5833333333333334</v>
      </c>
      <c r="E363" s="71" t="n">
        <v>0.9166666666666666</v>
      </c>
      <c r="F363" s="70" t="n">
        <v>30</v>
      </c>
      <c r="G363" s="72">
        <f>IF(OR($A363="",$B363=""),"",ROUND(MAX(0,MOD(I363-H363,1)*24-L363/60),2))</f>
        <v/>
      </c>
      <c r="H363">
        <f>IF($A363="","",IF($D363="",IFERROR(INDEX(Settings!$E$11:$E$18,MATCH($C363,Settings!$D$11:$D$18,0)),0),$D363))</f>
        <v/>
      </c>
      <c r="I363">
        <f>IF($A363="","",IF($E363="",IFERROR(INDEX(Settings!$F$11:$F$18,MATCH($C363,Settings!$D$11:$D$18,0)),0),$E363))</f>
        <v/>
      </c>
      <c r="J363">
        <f>IF($A363="",0,WEEKDAY($A363,2))</f>
        <v/>
      </c>
      <c r="K363">
        <f>IF(OR($A363="",$B363=""),"",$B363&amp;"|"&amp;$A363)</f>
        <v/>
      </c>
      <c r="L363">
        <f>IF($A363="",0,IF($F363="",IFERROR(N(INDEX(Settings!$G$11:$G$18,MATCH($C363,Settings!$D$11:$D$18,0))),0),N($F363)))</f>
        <v/>
      </c>
    </row>
    <row r="364">
      <c r="A364" s="69" t="n">
        <v>46335</v>
      </c>
      <c r="B364" s="70" t="inlineStr">
        <is>
          <t>Lena Hoffmann</t>
        </is>
      </c>
      <c r="C364" s="70" t="inlineStr">
        <is>
          <t>Middle</t>
        </is>
      </c>
      <c r="D364" s="71" t="n">
        <v>0.4166666666666667</v>
      </c>
      <c r="E364" s="71" t="n">
        <v>0.75</v>
      </c>
      <c r="F364" s="70" t="n">
        <v>30</v>
      </c>
      <c r="G364" s="72">
        <f>IF(OR($A364="",$B364=""),"",ROUND(MAX(0,MOD(I364-H364,1)*24-L364/60),2))</f>
        <v/>
      </c>
      <c r="H364">
        <f>IF($A364="","",IF($D364="",IFERROR(INDEX(Settings!$E$11:$E$18,MATCH($C364,Settings!$D$11:$D$18,0)),0),$D364))</f>
        <v/>
      </c>
      <c r="I364">
        <f>IF($A364="","",IF($E364="",IFERROR(INDEX(Settings!$F$11:$F$18,MATCH($C364,Settings!$D$11:$D$18,0)),0),$E364))</f>
        <v/>
      </c>
      <c r="J364">
        <f>IF($A364="",0,WEEKDAY($A364,2))</f>
        <v/>
      </c>
      <c r="K364">
        <f>IF(OR($A364="",$B364=""),"",$B364&amp;"|"&amp;$A364)</f>
        <v/>
      </c>
      <c r="L364">
        <f>IF($A364="",0,IF($F364="",IFERROR(N(INDEX(Settings!$G$11:$G$18,MATCH($C364,Settings!$D$11:$D$18,0))),0),N($F364)))</f>
        <v/>
      </c>
    </row>
    <row r="365">
      <c r="A365" s="69" t="n">
        <v>46335</v>
      </c>
      <c r="B365" s="70" t="inlineStr">
        <is>
          <t>Ben Krüger</t>
        </is>
      </c>
      <c r="C365" s="70" t="inlineStr">
        <is>
          <t>Short</t>
        </is>
      </c>
      <c r="D365" s="71" t="n">
        <v>0.4583333333333333</v>
      </c>
      <c r="E365" s="71" t="n">
        <v>0.625</v>
      </c>
      <c r="F365" s="70" t="n">
        <v>0</v>
      </c>
      <c r="G365" s="72">
        <f>IF(OR($A365="",$B365=""),"",ROUND(MAX(0,MOD(I365-H365,1)*24-L365/60),2))</f>
        <v/>
      </c>
      <c r="H365">
        <f>IF($A365="","",IF($D365="",IFERROR(INDEX(Settings!$E$11:$E$18,MATCH($C365,Settings!$D$11:$D$18,0)),0),$D365))</f>
        <v/>
      </c>
      <c r="I365">
        <f>IF($A365="","",IF($E365="",IFERROR(INDEX(Settings!$F$11:$F$18,MATCH($C365,Settings!$D$11:$D$18,0)),0),$E365))</f>
        <v/>
      </c>
      <c r="J365">
        <f>IF($A365="",0,WEEKDAY($A365,2))</f>
        <v/>
      </c>
      <c r="K365">
        <f>IF(OR($A365="",$B365=""),"",$B365&amp;"|"&amp;$A365)</f>
        <v/>
      </c>
      <c r="L365">
        <f>IF($A365="",0,IF($F365="",IFERROR(N(INDEX(Settings!$G$11:$G$18,MATCH($C365,Settings!$D$11:$D$18,0))),0),N($F365)))</f>
        <v/>
      </c>
    </row>
    <row r="366">
      <c r="A366" s="69" t="n">
        <v>46336</v>
      </c>
      <c r="B366" s="70" t="inlineStr">
        <is>
          <t>Anna Berger</t>
        </is>
      </c>
      <c r="C366" s="70" t="inlineStr">
        <is>
          <t>Late</t>
        </is>
      </c>
      <c r="D366" s="71" t="n">
        <v>0.5833333333333334</v>
      </c>
      <c r="E366" s="71" t="n">
        <v>0.9375</v>
      </c>
      <c r="F366" s="70" t="n">
        <v>30</v>
      </c>
      <c r="G366" s="72">
        <f>IF(OR($A366="",$B366=""),"",ROUND(MAX(0,MOD(I366-H366,1)*24-L366/60),2))</f>
        <v/>
      </c>
      <c r="H366">
        <f>IF($A366="","",IF($D366="",IFERROR(INDEX(Settings!$E$11:$E$18,MATCH($C366,Settings!$D$11:$D$18,0)),0),$D366))</f>
        <v/>
      </c>
      <c r="I366">
        <f>IF($A366="","",IF($E366="",IFERROR(INDEX(Settings!$F$11:$F$18,MATCH($C366,Settings!$D$11:$D$18,0)),0),$E366))</f>
        <v/>
      </c>
      <c r="J366">
        <f>IF($A366="",0,WEEKDAY($A366,2))</f>
        <v/>
      </c>
      <c r="K366">
        <f>IF(OR($A366="",$B366=""),"",$B366&amp;"|"&amp;$A366)</f>
        <v/>
      </c>
      <c r="L366">
        <f>IF($A366="",0,IF($F366="",IFERROR(N(INDEX(Settings!$G$11:$G$18,MATCH($C366,Settings!$D$11:$D$18,0))),0),N($F366)))</f>
        <v/>
      </c>
    </row>
    <row r="367">
      <c r="A367" s="69" t="n">
        <v>46336</v>
      </c>
      <c r="B367" s="70" t="inlineStr">
        <is>
          <t>Luca Moretti</t>
        </is>
      </c>
      <c r="C367" s="70" t="inlineStr">
        <is>
          <t>Middle</t>
        </is>
      </c>
      <c r="D367" s="71" t="n">
        <v>0.4166666666666667</v>
      </c>
      <c r="E367" s="71" t="n">
        <v>0.75</v>
      </c>
      <c r="F367" s="70" t="n">
        <v>30</v>
      </c>
      <c r="G367" s="72">
        <f>IF(OR($A367="",$B367=""),"",ROUND(MAX(0,MOD(I367-H367,1)*24-L367/60),2))</f>
        <v/>
      </c>
      <c r="H367">
        <f>IF($A367="","",IF($D367="",IFERROR(INDEX(Settings!$E$11:$E$18,MATCH($C367,Settings!$D$11:$D$18,0)),0),$D367))</f>
        <v/>
      </c>
      <c r="I367">
        <f>IF($A367="","",IF($E367="",IFERROR(INDEX(Settings!$F$11:$F$18,MATCH($C367,Settings!$D$11:$D$18,0)),0),$E367))</f>
        <v/>
      </c>
      <c r="J367">
        <f>IF($A367="",0,WEEKDAY($A367,2))</f>
        <v/>
      </c>
      <c r="K367">
        <f>IF(OR($A367="",$B367=""),"",$B367&amp;"|"&amp;$A367)</f>
        <v/>
      </c>
      <c r="L367">
        <f>IF($A367="",0,IF($F367="",IFERROR(N(INDEX(Settings!$G$11:$G$18,MATCH($C367,Settings!$D$11:$D$18,0))),0),N($F367)))</f>
        <v/>
      </c>
    </row>
    <row r="368">
      <c r="A368" s="69" t="n">
        <v>46336</v>
      </c>
      <c r="B368" s="70" t="inlineStr">
        <is>
          <t>Jonas Weber</t>
        </is>
      </c>
      <c r="C368" s="70" t="inlineStr">
        <is>
          <t>Late</t>
        </is>
      </c>
      <c r="D368" s="71" t="n">
        <v>0.5833333333333334</v>
      </c>
      <c r="E368" s="71" t="n">
        <v>0.9166666666666666</v>
      </c>
      <c r="F368" s="70" t="n">
        <v>30</v>
      </c>
      <c r="G368" s="72">
        <f>IF(OR($A368="",$B368=""),"",ROUND(MAX(0,MOD(I368-H368,1)*24-L368/60),2))</f>
        <v/>
      </c>
      <c r="H368">
        <f>IF($A368="","",IF($D368="",IFERROR(INDEX(Settings!$E$11:$E$18,MATCH($C368,Settings!$D$11:$D$18,0)),0),$D368))</f>
        <v/>
      </c>
      <c r="I368">
        <f>IF($A368="","",IF($E368="",IFERROR(INDEX(Settings!$F$11:$F$18,MATCH($C368,Settings!$D$11:$D$18,0)),0),$E368))</f>
        <v/>
      </c>
      <c r="J368">
        <f>IF($A368="",0,WEEKDAY($A368,2))</f>
        <v/>
      </c>
      <c r="K368">
        <f>IF(OR($A368="",$B368=""),"",$B368&amp;"|"&amp;$A368)</f>
        <v/>
      </c>
      <c r="L368">
        <f>IF($A368="",0,IF($F368="",IFERROR(N(INDEX(Settings!$G$11:$G$18,MATCH($C368,Settings!$D$11:$D$18,0))),0),N($F368)))</f>
        <v/>
      </c>
    </row>
    <row r="369">
      <c r="A369" s="69" t="n">
        <v>46336</v>
      </c>
      <c r="B369" s="70" t="inlineStr">
        <is>
          <t>Elias Kaya</t>
        </is>
      </c>
      <c r="C369" s="70" t="inlineStr">
        <is>
          <t>Middle</t>
        </is>
      </c>
      <c r="D369" s="71" t="n">
        <v>0.4166666666666667</v>
      </c>
      <c r="E369" s="71" t="n">
        <v>0.75</v>
      </c>
      <c r="F369" s="70" t="n">
        <v>30</v>
      </c>
      <c r="G369" s="72">
        <f>IF(OR($A369="",$B369=""),"",ROUND(MAX(0,MOD(I369-H369,1)*24-L369/60),2))</f>
        <v/>
      </c>
      <c r="H369">
        <f>IF($A369="","",IF($D369="",IFERROR(INDEX(Settings!$E$11:$E$18,MATCH($C369,Settings!$D$11:$D$18,0)),0),$D369))</f>
        <v/>
      </c>
      <c r="I369">
        <f>IF($A369="","",IF($E369="",IFERROR(INDEX(Settings!$F$11:$F$18,MATCH($C369,Settings!$D$11:$D$18,0)),0),$E369))</f>
        <v/>
      </c>
      <c r="J369">
        <f>IF($A369="",0,WEEKDAY($A369,2))</f>
        <v/>
      </c>
      <c r="K369">
        <f>IF(OR($A369="",$B369=""),"",$B369&amp;"|"&amp;$A369)</f>
        <v/>
      </c>
      <c r="L369">
        <f>IF($A369="",0,IF($F369="",IFERROR(N(INDEX(Settings!$G$11:$G$18,MATCH($C369,Settings!$D$11:$D$18,0))),0),N($F369)))</f>
        <v/>
      </c>
    </row>
    <row r="370">
      <c r="A370" s="69" t="n">
        <v>46336</v>
      </c>
      <c r="B370" s="70" t="inlineStr">
        <is>
          <t>Lena Hoffmann</t>
        </is>
      </c>
      <c r="C370" s="70" t="inlineStr">
        <is>
          <t>Late</t>
        </is>
      </c>
      <c r="D370" s="71" t="n">
        <v>0.5833333333333334</v>
      </c>
      <c r="E370" s="71" t="n">
        <v>0.9166666666666666</v>
      </c>
      <c r="F370" s="70" t="n">
        <v>30</v>
      </c>
      <c r="G370" s="72">
        <f>IF(OR($A370="",$B370=""),"",ROUND(MAX(0,MOD(I370-H370,1)*24-L370/60),2))</f>
        <v/>
      </c>
      <c r="H370">
        <f>IF($A370="","",IF($D370="",IFERROR(INDEX(Settings!$E$11:$E$18,MATCH($C370,Settings!$D$11:$D$18,0)),0),$D370))</f>
        <v/>
      </c>
      <c r="I370">
        <f>IF($A370="","",IF($E370="",IFERROR(INDEX(Settings!$F$11:$F$18,MATCH($C370,Settings!$D$11:$D$18,0)),0),$E370))</f>
        <v/>
      </c>
      <c r="J370">
        <f>IF($A370="",0,WEEKDAY($A370,2))</f>
        <v/>
      </c>
      <c r="K370">
        <f>IF(OR($A370="",$B370=""),"",$B370&amp;"|"&amp;$A370)</f>
        <v/>
      </c>
      <c r="L370">
        <f>IF($A370="",0,IF($F370="",IFERROR(N(INDEX(Settings!$G$11:$G$18,MATCH($C370,Settings!$D$11:$D$18,0))),0),N($F370)))</f>
        <v/>
      </c>
    </row>
    <row r="371">
      <c r="A371" s="69" t="n">
        <v>46336</v>
      </c>
      <c r="B371" s="70" t="inlineStr">
        <is>
          <t>Ben Krüger</t>
        </is>
      </c>
      <c r="C371" s="70" t="inlineStr">
        <is>
          <t>Short</t>
        </is>
      </c>
      <c r="D371" s="71" t="n">
        <v>0.4583333333333333</v>
      </c>
      <c r="E371" s="71" t="n">
        <v>0.625</v>
      </c>
      <c r="F371" s="70" t="n">
        <v>0</v>
      </c>
      <c r="G371" s="72">
        <f>IF(OR($A371="",$B371=""),"",ROUND(MAX(0,MOD(I371-H371,1)*24-L371/60),2))</f>
        <v/>
      </c>
      <c r="H371">
        <f>IF($A371="","",IF($D371="",IFERROR(INDEX(Settings!$E$11:$E$18,MATCH($C371,Settings!$D$11:$D$18,0)),0),$D371))</f>
        <v/>
      </c>
      <c r="I371">
        <f>IF($A371="","",IF($E371="",IFERROR(INDEX(Settings!$F$11:$F$18,MATCH($C371,Settings!$D$11:$D$18,0)),0),$E371))</f>
        <v/>
      </c>
      <c r="J371">
        <f>IF($A371="",0,WEEKDAY($A371,2))</f>
        <v/>
      </c>
      <c r="K371">
        <f>IF(OR($A371="",$B371=""),"",$B371&amp;"|"&amp;$A371)</f>
        <v/>
      </c>
      <c r="L371">
        <f>IF($A371="",0,IF($F371="",IFERROR(N(INDEX(Settings!$G$11:$G$18,MATCH($C371,Settings!$D$11:$D$18,0))),0),N($F371)))</f>
        <v/>
      </c>
    </row>
    <row r="372">
      <c r="A372" s="69" t="n">
        <v>46337</v>
      </c>
      <c r="B372" s="70" t="inlineStr">
        <is>
          <t>Luca Moretti</t>
        </is>
      </c>
      <c r="C372" s="70" t="inlineStr">
        <is>
          <t>Late</t>
        </is>
      </c>
      <c r="D372" s="71" t="n">
        <v>0.5833333333333334</v>
      </c>
      <c r="E372" s="71" t="n">
        <v>0.9375</v>
      </c>
      <c r="F372" s="70" t="n">
        <v>30</v>
      </c>
      <c r="G372" s="72">
        <f>IF(OR($A372="",$B372=""),"",ROUND(MAX(0,MOD(I372-H372,1)*24-L372/60),2))</f>
        <v/>
      </c>
      <c r="H372">
        <f>IF($A372="","",IF($D372="",IFERROR(INDEX(Settings!$E$11:$E$18,MATCH($C372,Settings!$D$11:$D$18,0)),0),$D372))</f>
        <v/>
      </c>
      <c r="I372">
        <f>IF($A372="","",IF($E372="",IFERROR(INDEX(Settings!$F$11:$F$18,MATCH($C372,Settings!$D$11:$D$18,0)),0),$E372))</f>
        <v/>
      </c>
      <c r="J372">
        <f>IF($A372="",0,WEEKDAY($A372,2))</f>
        <v/>
      </c>
      <c r="K372">
        <f>IF(OR($A372="",$B372=""),"",$B372&amp;"|"&amp;$A372)</f>
        <v/>
      </c>
      <c r="L372">
        <f>IF($A372="",0,IF($F372="",IFERROR(N(INDEX(Settings!$G$11:$G$18,MATCH($C372,Settings!$D$11:$D$18,0))),0),N($F372)))</f>
        <v/>
      </c>
    </row>
    <row r="373">
      <c r="A373" s="69" t="n">
        <v>46337</v>
      </c>
      <c r="B373" s="70" t="inlineStr">
        <is>
          <t>Jonas Weber</t>
        </is>
      </c>
      <c r="C373" s="70" t="inlineStr">
        <is>
          <t>Early</t>
        </is>
      </c>
      <c r="D373" s="71" t="n">
        <v>0.2708333333333333</v>
      </c>
      <c r="E373" s="71" t="n">
        <v>0.6041666666666666</v>
      </c>
      <c r="F373" s="70" t="n">
        <v>30</v>
      </c>
      <c r="G373" s="72">
        <f>IF(OR($A373="",$B373=""),"",ROUND(MAX(0,MOD(I373-H373,1)*24-L373/60),2))</f>
        <v/>
      </c>
      <c r="H373">
        <f>IF($A373="","",IF($D373="",IFERROR(INDEX(Settings!$E$11:$E$18,MATCH($C373,Settings!$D$11:$D$18,0)),0),$D373))</f>
        <v/>
      </c>
      <c r="I373">
        <f>IF($A373="","",IF($E373="",IFERROR(INDEX(Settings!$F$11:$F$18,MATCH($C373,Settings!$D$11:$D$18,0)),0),$E373))</f>
        <v/>
      </c>
      <c r="J373">
        <f>IF($A373="",0,WEEKDAY($A373,2))</f>
        <v/>
      </c>
      <c r="K373">
        <f>IF(OR($A373="",$B373=""),"",$B373&amp;"|"&amp;$A373)</f>
        <v/>
      </c>
      <c r="L373">
        <f>IF($A373="",0,IF($F373="",IFERROR(N(INDEX(Settings!$G$11:$G$18,MATCH($C373,Settings!$D$11:$D$18,0))),0),N($F373)))</f>
        <v/>
      </c>
    </row>
    <row r="374">
      <c r="A374" s="69" t="n">
        <v>46337</v>
      </c>
      <c r="B374" s="70" t="inlineStr">
        <is>
          <t>Elias Kaya</t>
        </is>
      </c>
      <c r="C374" s="70" t="inlineStr">
        <is>
          <t>Middle</t>
        </is>
      </c>
      <c r="D374" s="71" t="n">
        <v>0.4166666666666667</v>
      </c>
      <c r="E374" s="71" t="n">
        <v>0.75</v>
      </c>
      <c r="F374" s="70" t="n">
        <v>30</v>
      </c>
      <c r="G374" s="72">
        <f>IF(OR($A374="",$B374=""),"",ROUND(MAX(0,MOD(I374-H374,1)*24-L374/60),2))</f>
        <v/>
      </c>
      <c r="H374">
        <f>IF($A374="","",IF($D374="",IFERROR(INDEX(Settings!$E$11:$E$18,MATCH($C374,Settings!$D$11:$D$18,0)),0),$D374))</f>
        <v/>
      </c>
      <c r="I374">
        <f>IF($A374="","",IF($E374="",IFERROR(INDEX(Settings!$F$11:$F$18,MATCH($C374,Settings!$D$11:$D$18,0)),0),$E374))</f>
        <v/>
      </c>
      <c r="J374">
        <f>IF($A374="",0,WEEKDAY($A374,2))</f>
        <v/>
      </c>
      <c r="K374">
        <f>IF(OR($A374="",$B374=""),"",$B374&amp;"|"&amp;$A374)</f>
        <v/>
      </c>
      <c r="L374">
        <f>IF($A374="",0,IF($F374="",IFERROR(N(INDEX(Settings!$G$11:$G$18,MATCH($C374,Settings!$D$11:$D$18,0))),0),N($F374)))</f>
        <v/>
      </c>
    </row>
    <row r="375">
      <c r="A375" s="69" t="n">
        <v>46337</v>
      </c>
      <c r="B375" s="70" t="inlineStr">
        <is>
          <t>Lena Hoffmann</t>
        </is>
      </c>
      <c r="C375" s="70" t="inlineStr">
        <is>
          <t>Early</t>
        </is>
      </c>
      <c r="D375" s="71" t="n">
        <v>0.2708333333333333</v>
      </c>
      <c r="E375" s="71" t="n">
        <v>0.6041666666666666</v>
      </c>
      <c r="F375" s="70" t="n">
        <v>30</v>
      </c>
      <c r="G375" s="72">
        <f>IF(OR($A375="",$B375=""),"",ROUND(MAX(0,MOD(I375-H375,1)*24-L375/60),2))</f>
        <v/>
      </c>
      <c r="H375">
        <f>IF($A375="","",IF($D375="",IFERROR(INDEX(Settings!$E$11:$E$18,MATCH($C375,Settings!$D$11:$D$18,0)),0),$D375))</f>
        <v/>
      </c>
      <c r="I375">
        <f>IF($A375="","",IF($E375="",IFERROR(INDEX(Settings!$F$11:$F$18,MATCH($C375,Settings!$D$11:$D$18,0)),0),$E375))</f>
        <v/>
      </c>
      <c r="J375">
        <f>IF($A375="",0,WEEKDAY($A375,2))</f>
        <v/>
      </c>
      <c r="K375">
        <f>IF(OR($A375="",$B375=""),"",$B375&amp;"|"&amp;$A375)</f>
        <v/>
      </c>
      <c r="L375">
        <f>IF($A375="",0,IF($F375="",IFERROR(N(INDEX(Settings!$G$11:$G$18,MATCH($C375,Settings!$D$11:$D$18,0))),0),N($F375)))</f>
        <v/>
      </c>
    </row>
    <row r="376">
      <c r="A376" s="69" t="n">
        <v>46337</v>
      </c>
      <c r="B376" s="70" t="inlineStr">
        <is>
          <t>Noah Fischer</t>
        </is>
      </c>
      <c r="C376" s="70" t="inlineStr">
        <is>
          <t>Short</t>
        </is>
      </c>
      <c r="D376" s="71" t="n">
        <v>0.4583333333333333</v>
      </c>
      <c r="E376" s="71" t="n">
        <v>0.625</v>
      </c>
      <c r="F376" s="70" t="n">
        <v>0</v>
      </c>
      <c r="G376" s="72">
        <f>IF(OR($A376="",$B376=""),"",ROUND(MAX(0,MOD(I376-H376,1)*24-L376/60),2))</f>
        <v/>
      </c>
      <c r="H376">
        <f>IF($A376="","",IF($D376="",IFERROR(INDEX(Settings!$E$11:$E$18,MATCH($C376,Settings!$D$11:$D$18,0)),0),$D376))</f>
        <v/>
      </c>
      <c r="I376">
        <f>IF($A376="","",IF($E376="",IFERROR(INDEX(Settings!$F$11:$F$18,MATCH($C376,Settings!$D$11:$D$18,0)),0),$E376))</f>
        <v/>
      </c>
      <c r="J376">
        <f>IF($A376="",0,WEEKDAY($A376,2))</f>
        <v/>
      </c>
      <c r="K376">
        <f>IF(OR($A376="",$B376=""),"",$B376&amp;"|"&amp;$A376)</f>
        <v/>
      </c>
      <c r="L376">
        <f>IF($A376="",0,IF($F376="",IFERROR(N(INDEX(Settings!$G$11:$G$18,MATCH($C376,Settings!$D$11:$D$18,0))),0),N($F376)))</f>
        <v/>
      </c>
    </row>
    <row r="377">
      <c r="A377" s="69" t="n">
        <v>46338</v>
      </c>
      <c r="B377" s="70" t="inlineStr">
        <is>
          <t>Anna Berger</t>
        </is>
      </c>
      <c r="C377" s="70" t="inlineStr">
        <is>
          <t>Late</t>
        </is>
      </c>
      <c r="D377" s="71" t="n">
        <v>0.5833333333333334</v>
      </c>
      <c r="E377" s="71" t="n">
        <v>0.9375</v>
      </c>
      <c r="F377" s="70" t="n">
        <v>30</v>
      </c>
      <c r="G377" s="72">
        <f>IF(OR($A377="",$B377=""),"",ROUND(MAX(0,MOD(I377-H377,1)*24-L377/60),2))</f>
        <v/>
      </c>
      <c r="H377">
        <f>IF($A377="","",IF($D377="",IFERROR(INDEX(Settings!$E$11:$E$18,MATCH($C377,Settings!$D$11:$D$18,0)),0),$D377))</f>
        <v/>
      </c>
      <c r="I377">
        <f>IF($A377="","",IF($E377="",IFERROR(INDEX(Settings!$F$11:$F$18,MATCH($C377,Settings!$D$11:$D$18,0)),0),$E377))</f>
        <v/>
      </c>
      <c r="J377">
        <f>IF($A377="",0,WEEKDAY($A377,2))</f>
        <v/>
      </c>
      <c r="K377">
        <f>IF(OR($A377="",$B377=""),"",$B377&amp;"|"&amp;$A377)</f>
        <v/>
      </c>
      <c r="L377">
        <f>IF($A377="",0,IF($F377="",IFERROR(N(INDEX(Settings!$G$11:$G$18,MATCH($C377,Settings!$D$11:$D$18,0))),0),N($F377)))</f>
        <v/>
      </c>
    </row>
    <row r="378">
      <c r="A378" s="69" t="n">
        <v>46338</v>
      </c>
      <c r="B378" s="70" t="inlineStr">
        <is>
          <t>Sofia Neumann</t>
        </is>
      </c>
      <c r="C378" s="70" t="inlineStr">
        <is>
          <t>Late</t>
        </is>
      </c>
      <c r="D378" s="71" t="n">
        <v>0.5833333333333334</v>
      </c>
      <c r="E378" s="71" t="n">
        <v>0.9375</v>
      </c>
      <c r="F378" s="70" t="n">
        <v>30</v>
      </c>
      <c r="G378" s="72">
        <f>IF(OR($A378="",$B378=""),"",ROUND(MAX(0,MOD(I378-H378,1)*24-L378/60),2))</f>
        <v/>
      </c>
      <c r="H378">
        <f>IF($A378="","",IF($D378="",IFERROR(INDEX(Settings!$E$11:$E$18,MATCH($C378,Settings!$D$11:$D$18,0)),0),$D378))</f>
        <v/>
      </c>
      <c r="I378">
        <f>IF($A378="","",IF($E378="",IFERROR(INDEX(Settings!$F$11:$F$18,MATCH($C378,Settings!$D$11:$D$18,0)),0),$E378))</f>
        <v/>
      </c>
      <c r="J378">
        <f>IF($A378="",0,WEEKDAY($A378,2))</f>
        <v/>
      </c>
      <c r="K378">
        <f>IF(OR($A378="",$B378=""),"",$B378&amp;"|"&amp;$A378)</f>
        <v/>
      </c>
      <c r="L378">
        <f>IF($A378="",0,IF($F378="",IFERROR(N(INDEX(Settings!$G$11:$G$18,MATCH($C378,Settings!$D$11:$D$18,0))),0),N($F378)))</f>
        <v/>
      </c>
    </row>
    <row r="379">
      <c r="A379" s="69" t="n">
        <v>46338</v>
      </c>
      <c r="B379" s="70" t="inlineStr">
        <is>
          <t>Lena Hoffmann</t>
        </is>
      </c>
      <c r="C379" s="70" t="inlineStr">
        <is>
          <t>Early</t>
        </is>
      </c>
      <c r="D379" s="71" t="n">
        <v>0.2708333333333333</v>
      </c>
      <c r="E379" s="71" t="n">
        <v>0.6041666666666666</v>
      </c>
      <c r="F379" s="70" t="n">
        <v>30</v>
      </c>
      <c r="G379" s="72">
        <f>IF(OR($A379="",$B379=""),"",ROUND(MAX(0,MOD(I379-H379,1)*24-L379/60),2))</f>
        <v/>
      </c>
      <c r="H379">
        <f>IF($A379="","",IF($D379="",IFERROR(INDEX(Settings!$E$11:$E$18,MATCH($C379,Settings!$D$11:$D$18,0)),0),$D379))</f>
        <v/>
      </c>
      <c r="I379">
        <f>IF($A379="","",IF($E379="",IFERROR(INDEX(Settings!$F$11:$F$18,MATCH($C379,Settings!$D$11:$D$18,0)),0),$E379))</f>
        <v/>
      </c>
      <c r="J379">
        <f>IF($A379="",0,WEEKDAY($A379,2))</f>
        <v/>
      </c>
      <c r="K379">
        <f>IF(OR($A379="",$B379=""),"",$B379&amp;"|"&amp;$A379)</f>
        <v/>
      </c>
      <c r="L379">
        <f>IF($A379="",0,IF($F379="",IFERROR(N(INDEX(Settings!$G$11:$G$18,MATCH($C379,Settings!$D$11:$D$18,0))),0),N($F379)))</f>
        <v/>
      </c>
    </row>
    <row r="380">
      <c r="A380" s="69" t="n">
        <v>46338</v>
      </c>
      <c r="B380" s="70" t="inlineStr">
        <is>
          <t>Emma Wolf</t>
        </is>
      </c>
      <c r="C380" s="70" t="inlineStr">
        <is>
          <t>Short</t>
        </is>
      </c>
      <c r="D380" s="71" t="n">
        <v>0.4583333333333333</v>
      </c>
      <c r="E380" s="71" t="n">
        <v>0.625</v>
      </c>
      <c r="F380" s="70" t="n">
        <v>0</v>
      </c>
      <c r="G380" s="72">
        <f>IF(OR($A380="",$B380=""),"",ROUND(MAX(0,MOD(I380-H380,1)*24-L380/60),2))</f>
        <v/>
      </c>
      <c r="H380">
        <f>IF($A380="","",IF($D380="",IFERROR(INDEX(Settings!$E$11:$E$18,MATCH($C380,Settings!$D$11:$D$18,0)),0),$D380))</f>
        <v/>
      </c>
      <c r="I380">
        <f>IF($A380="","",IF($E380="",IFERROR(INDEX(Settings!$F$11:$F$18,MATCH($C380,Settings!$D$11:$D$18,0)),0),$E380))</f>
        <v/>
      </c>
      <c r="J380">
        <f>IF($A380="",0,WEEKDAY($A380,2))</f>
        <v/>
      </c>
      <c r="K380">
        <f>IF(OR($A380="",$B380=""),"",$B380&amp;"|"&amp;$A380)</f>
        <v/>
      </c>
      <c r="L380">
        <f>IF($A380="",0,IF($F380="",IFERROR(N(INDEX(Settings!$G$11:$G$18,MATCH($C380,Settings!$D$11:$D$18,0))),0),N($F380)))</f>
        <v/>
      </c>
    </row>
    <row r="381">
      <c r="A381" s="69" t="n">
        <v>46339</v>
      </c>
      <c r="B381" s="70" t="inlineStr">
        <is>
          <t>Anna Berger</t>
        </is>
      </c>
      <c r="C381" s="70" t="inlineStr">
        <is>
          <t>Middle</t>
        </is>
      </c>
      <c r="D381" s="71" t="n">
        <v>0.4166666666666667</v>
      </c>
      <c r="E381" s="71" t="n">
        <v>0.75</v>
      </c>
      <c r="F381" s="70" t="n">
        <v>30</v>
      </c>
      <c r="G381" s="72">
        <f>IF(OR($A381="",$B381=""),"",ROUND(MAX(0,MOD(I381-H381,1)*24-L381/60),2))</f>
        <v/>
      </c>
      <c r="H381">
        <f>IF($A381="","",IF($D381="",IFERROR(INDEX(Settings!$E$11:$E$18,MATCH($C381,Settings!$D$11:$D$18,0)),0),$D381))</f>
        <v/>
      </c>
      <c r="I381">
        <f>IF($A381="","",IF($E381="",IFERROR(INDEX(Settings!$F$11:$F$18,MATCH($C381,Settings!$D$11:$D$18,0)),0),$E381))</f>
        <v/>
      </c>
      <c r="J381">
        <f>IF($A381="",0,WEEKDAY($A381,2))</f>
        <v/>
      </c>
      <c r="K381">
        <f>IF(OR($A381="",$B381=""),"",$B381&amp;"|"&amp;$A381)</f>
        <v/>
      </c>
      <c r="L381">
        <f>IF($A381="",0,IF($F381="",IFERROR(N(INDEX(Settings!$G$11:$G$18,MATCH($C381,Settings!$D$11:$D$18,0))),0),N($F381)))</f>
        <v/>
      </c>
    </row>
    <row r="382">
      <c r="A382" s="69" t="n">
        <v>46339</v>
      </c>
      <c r="B382" s="70" t="inlineStr">
        <is>
          <t>Luca Moretti</t>
        </is>
      </c>
      <c r="C382" s="70" t="inlineStr">
        <is>
          <t>Early</t>
        </is>
      </c>
      <c r="D382" s="71" t="n">
        <v>0.2708333333333333</v>
      </c>
      <c r="E382" s="71" t="n">
        <v>0.6041666666666666</v>
      </c>
      <c r="F382" s="70" t="n">
        <v>30</v>
      </c>
      <c r="G382" s="72">
        <f>IF(OR($A382="",$B382=""),"",ROUND(MAX(0,MOD(I382-H382,1)*24-L382/60),2))</f>
        <v/>
      </c>
      <c r="H382">
        <f>IF($A382="","",IF($D382="",IFERROR(INDEX(Settings!$E$11:$E$18,MATCH($C382,Settings!$D$11:$D$18,0)),0),$D382))</f>
        <v/>
      </c>
      <c r="I382">
        <f>IF($A382="","",IF($E382="",IFERROR(INDEX(Settings!$F$11:$F$18,MATCH($C382,Settings!$D$11:$D$18,0)),0),$E382))</f>
        <v/>
      </c>
      <c r="J382">
        <f>IF($A382="",0,WEEKDAY($A382,2))</f>
        <v/>
      </c>
      <c r="K382">
        <f>IF(OR($A382="",$B382=""),"",$B382&amp;"|"&amp;$A382)</f>
        <v/>
      </c>
      <c r="L382">
        <f>IF($A382="",0,IF($F382="",IFERROR(N(INDEX(Settings!$G$11:$G$18,MATCH($C382,Settings!$D$11:$D$18,0))),0),N($F382)))</f>
        <v/>
      </c>
    </row>
    <row r="383">
      <c r="A383" s="69" t="n">
        <v>46339</v>
      </c>
      <c r="B383" s="70" t="inlineStr">
        <is>
          <t>Sofia Neumann</t>
        </is>
      </c>
      <c r="C383" s="70" t="inlineStr">
        <is>
          <t>Late</t>
        </is>
      </c>
      <c r="D383" s="71" t="n">
        <v>0.5833333333333334</v>
      </c>
      <c r="E383" s="71" t="n">
        <v>0.9166666666666666</v>
      </c>
      <c r="F383" s="70" t="n">
        <v>30</v>
      </c>
      <c r="G383" s="72">
        <f>IF(OR($A383="",$B383=""),"",ROUND(MAX(0,MOD(I383-H383,1)*24-L383/60),2))</f>
        <v/>
      </c>
      <c r="H383">
        <f>IF($A383="","",IF($D383="",IFERROR(INDEX(Settings!$E$11:$E$18,MATCH($C383,Settings!$D$11:$D$18,0)),0),$D383))</f>
        <v/>
      </c>
      <c r="I383">
        <f>IF($A383="","",IF($E383="",IFERROR(INDEX(Settings!$F$11:$F$18,MATCH($C383,Settings!$D$11:$D$18,0)),0),$E383))</f>
        <v/>
      </c>
      <c r="J383">
        <f>IF($A383="",0,WEEKDAY($A383,2))</f>
        <v/>
      </c>
      <c r="K383">
        <f>IF(OR($A383="",$B383=""),"",$B383&amp;"|"&amp;$A383)</f>
        <v/>
      </c>
      <c r="L383">
        <f>IF($A383="",0,IF($F383="",IFERROR(N(INDEX(Settings!$G$11:$G$18,MATCH($C383,Settings!$D$11:$D$18,0))),0),N($F383)))</f>
        <v/>
      </c>
    </row>
    <row r="384">
      <c r="A384" s="69" t="n">
        <v>46339</v>
      </c>
      <c r="B384" s="70" t="inlineStr">
        <is>
          <t>Jonas Weber</t>
        </is>
      </c>
      <c r="C384" s="70" t="inlineStr">
        <is>
          <t>Late</t>
        </is>
      </c>
      <c r="D384" s="71" t="n">
        <v>0.5833333333333334</v>
      </c>
      <c r="E384" s="71" t="n">
        <v>0.9166666666666666</v>
      </c>
      <c r="F384" s="70" t="n">
        <v>30</v>
      </c>
      <c r="G384" s="72">
        <f>IF(OR($A384="",$B384=""),"",ROUND(MAX(0,MOD(I384-H384,1)*24-L384/60),2))</f>
        <v/>
      </c>
      <c r="H384">
        <f>IF($A384="","",IF($D384="",IFERROR(INDEX(Settings!$E$11:$E$18,MATCH($C384,Settings!$D$11:$D$18,0)),0),$D384))</f>
        <v/>
      </c>
      <c r="I384">
        <f>IF($A384="","",IF($E384="",IFERROR(INDEX(Settings!$F$11:$F$18,MATCH($C384,Settings!$D$11:$D$18,0)),0),$E384))</f>
        <v/>
      </c>
      <c r="J384">
        <f>IF($A384="",0,WEEKDAY($A384,2))</f>
        <v/>
      </c>
      <c r="K384">
        <f>IF(OR($A384="",$B384=""),"",$B384&amp;"|"&amp;$A384)</f>
        <v/>
      </c>
      <c r="L384">
        <f>IF($A384="",0,IF($F384="",IFERROR(N(INDEX(Settings!$G$11:$G$18,MATCH($C384,Settings!$D$11:$D$18,0))),0),N($F384)))</f>
        <v/>
      </c>
    </row>
    <row r="385">
      <c r="A385" s="69" t="n">
        <v>46339</v>
      </c>
      <c r="B385" s="70" t="inlineStr">
        <is>
          <t>Elias Kaya</t>
        </is>
      </c>
      <c r="C385" s="70" t="inlineStr">
        <is>
          <t>Middle</t>
        </is>
      </c>
      <c r="D385" s="71" t="n">
        <v>0.4166666666666667</v>
      </c>
      <c r="E385" s="71" t="n">
        <v>0.75</v>
      </c>
      <c r="F385" s="70" t="n">
        <v>30</v>
      </c>
      <c r="G385" s="72">
        <f>IF(OR($A385="",$B385=""),"",ROUND(MAX(0,MOD(I385-H385,1)*24-L385/60),2))</f>
        <v/>
      </c>
      <c r="H385">
        <f>IF($A385="","",IF($D385="",IFERROR(INDEX(Settings!$E$11:$E$18,MATCH($C385,Settings!$D$11:$D$18,0)),0),$D385))</f>
        <v/>
      </c>
      <c r="I385">
        <f>IF($A385="","",IF($E385="",IFERROR(INDEX(Settings!$F$11:$F$18,MATCH($C385,Settings!$D$11:$D$18,0)),0),$E385))</f>
        <v/>
      </c>
      <c r="J385">
        <f>IF($A385="",0,WEEKDAY($A385,2))</f>
        <v/>
      </c>
      <c r="K385">
        <f>IF(OR($A385="",$B385=""),"",$B385&amp;"|"&amp;$A385)</f>
        <v/>
      </c>
      <c r="L385">
        <f>IF($A385="",0,IF($F385="",IFERROR(N(INDEX(Settings!$G$11:$G$18,MATCH($C385,Settings!$D$11:$D$18,0))),0),N($F385)))</f>
        <v/>
      </c>
    </row>
    <row r="386">
      <c r="A386" s="69" t="n">
        <v>46339</v>
      </c>
      <c r="B386" s="70" t="inlineStr">
        <is>
          <t>Emma Wolf</t>
        </is>
      </c>
      <c r="C386" s="70" t="inlineStr">
        <is>
          <t>Late</t>
        </is>
      </c>
      <c r="D386" s="71" t="n">
        <v>0.5833333333333334</v>
      </c>
      <c r="E386" s="71" t="n">
        <v>0.9166666666666666</v>
      </c>
      <c r="F386" s="70" t="n">
        <v>30</v>
      </c>
      <c r="G386" s="72">
        <f>IF(OR($A386="",$B386=""),"",ROUND(MAX(0,MOD(I386-H386,1)*24-L386/60),2))</f>
        <v/>
      </c>
      <c r="H386">
        <f>IF($A386="","",IF($D386="",IFERROR(INDEX(Settings!$E$11:$E$18,MATCH($C386,Settings!$D$11:$D$18,0)),0),$D386))</f>
        <v/>
      </c>
      <c r="I386">
        <f>IF($A386="","",IF($E386="",IFERROR(INDEX(Settings!$F$11:$F$18,MATCH($C386,Settings!$D$11:$D$18,0)),0),$E386))</f>
        <v/>
      </c>
      <c r="J386">
        <f>IF($A386="",0,WEEKDAY($A386,2))</f>
        <v/>
      </c>
      <c r="K386">
        <f>IF(OR($A386="",$B386=""),"",$B386&amp;"|"&amp;$A386)</f>
        <v/>
      </c>
      <c r="L386">
        <f>IF($A386="",0,IF($F386="",IFERROR(N(INDEX(Settings!$G$11:$G$18,MATCH($C386,Settings!$D$11:$D$18,0))),0),N($F386)))</f>
        <v/>
      </c>
    </row>
    <row r="387">
      <c r="A387" s="69" t="n">
        <v>46340</v>
      </c>
      <c r="B387" s="70" t="inlineStr">
        <is>
          <t>Anna Berger</t>
        </is>
      </c>
      <c r="C387" s="70" t="inlineStr">
        <is>
          <t>Weekend</t>
        </is>
      </c>
      <c r="D387" s="71" t="n">
        <v>0.3333333333333333</v>
      </c>
      <c r="E387" s="71" t="n">
        <v>0.6666666666666666</v>
      </c>
      <c r="F387" s="70" t="n">
        <v>30</v>
      </c>
      <c r="G387" s="72">
        <f>IF(OR($A387="",$B387=""),"",ROUND(MAX(0,MOD(I387-H387,1)*24-L387/60),2))</f>
        <v/>
      </c>
      <c r="H387">
        <f>IF($A387="","",IF($D387="",IFERROR(INDEX(Settings!$E$11:$E$18,MATCH($C387,Settings!$D$11:$D$18,0)),0),$D387))</f>
        <v/>
      </c>
      <c r="I387">
        <f>IF($A387="","",IF($E387="",IFERROR(INDEX(Settings!$F$11:$F$18,MATCH($C387,Settings!$D$11:$D$18,0)),0),$E387))</f>
        <v/>
      </c>
      <c r="J387">
        <f>IF($A387="",0,WEEKDAY($A387,2))</f>
        <v/>
      </c>
      <c r="K387">
        <f>IF(OR($A387="",$B387=""),"",$B387&amp;"|"&amp;$A387)</f>
        <v/>
      </c>
      <c r="L387">
        <f>IF($A387="",0,IF($F387="",IFERROR(N(INDEX(Settings!$G$11:$G$18,MATCH($C387,Settings!$D$11:$D$18,0))),0),N($F387)))</f>
        <v/>
      </c>
    </row>
    <row r="388">
      <c r="A388" s="69" t="n">
        <v>46340</v>
      </c>
      <c r="B388" s="70" t="inlineStr">
        <is>
          <t>Luca Moretti</t>
        </is>
      </c>
      <c r="C388" s="70" t="inlineStr">
        <is>
          <t>Weekend</t>
        </is>
      </c>
      <c r="D388" s="71" t="n">
        <v>0.3333333333333333</v>
      </c>
      <c r="E388" s="71" t="n">
        <v>0.6666666666666666</v>
      </c>
      <c r="F388" s="70" t="n">
        <v>30</v>
      </c>
      <c r="G388" s="72">
        <f>IF(OR($A388="",$B388=""),"",ROUND(MAX(0,MOD(I388-H388,1)*24-L388/60),2))</f>
        <v/>
      </c>
      <c r="H388">
        <f>IF($A388="","",IF($D388="",IFERROR(INDEX(Settings!$E$11:$E$18,MATCH($C388,Settings!$D$11:$D$18,0)),0),$D388))</f>
        <v/>
      </c>
      <c r="I388">
        <f>IF($A388="","",IF($E388="",IFERROR(INDEX(Settings!$F$11:$F$18,MATCH($C388,Settings!$D$11:$D$18,0)),0),$E388))</f>
        <v/>
      </c>
      <c r="J388">
        <f>IF($A388="",0,WEEKDAY($A388,2))</f>
        <v/>
      </c>
      <c r="K388">
        <f>IF(OR($A388="",$B388=""),"",$B388&amp;"|"&amp;$A388)</f>
        <v/>
      </c>
      <c r="L388">
        <f>IF($A388="",0,IF($F388="",IFERROR(N(INDEX(Settings!$G$11:$G$18,MATCH($C388,Settings!$D$11:$D$18,0))),0),N($F388)))</f>
        <v/>
      </c>
    </row>
    <row r="389">
      <c r="A389" s="69" t="n">
        <v>46340</v>
      </c>
      <c r="B389" s="70" t="inlineStr">
        <is>
          <t>Jonas Weber</t>
        </is>
      </c>
      <c r="C389" s="70" t="inlineStr">
        <is>
          <t>Weekend</t>
        </is>
      </c>
      <c r="D389" s="71" t="n">
        <v>0.3333333333333333</v>
      </c>
      <c r="E389" s="71" t="n">
        <v>0.6666666666666666</v>
      </c>
      <c r="F389" s="70" t="n">
        <v>30</v>
      </c>
      <c r="G389" s="72">
        <f>IF(OR($A389="",$B389=""),"",ROUND(MAX(0,MOD(I389-H389,1)*24-L389/60),2))</f>
        <v/>
      </c>
      <c r="H389">
        <f>IF($A389="","",IF($D389="",IFERROR(INDEX(Settings!$E$11:$E$18,MATCH($C389,Settings!$D$11:$D$18,0)),0),$D389))</f>
        <v/>
      </c>
      <c r="I389">
        <f>IF($A389="","",IF($E389="",IFERROR(INDEX(Settings!$F$11:$F$18,MATCH($C389,Settings!$D$11:$D$18,0)),0),$E389))</f>
        <v/>
      </c>
      <c r="J389">
        <f>IF($A389="",0,WEEKDAY($A389,2))</f>
        <v/>
      </c>
      <c r="K389">
        <f>IF(OR($A389="",$B389=""),"",$B389&amp;"|"&amp;$A389)</f>
        <v/>
      </c>
      <c r="L389">
        <f>IF($A389="",0,IF($F389="",IFERROR(N(INDEX(Settings!$G$11:$G$18,MATCH($C389,Settings!$D$11:$D$18,0))),0),N($F389)))</f>
        <v/>
      </c>
    </row>
    <row r="390">
      <c r="A390" s="69" t="n">
        <v>46340</v>
      </c>
      <c r="B390" s="70" t="inlineStr">
        <is>
          <t>Mia Schulz</t>
        </is>
      </c>
      <c r="C390" s="70" t="inlineStr">
        <is>
          <t>Weekend</t>
        </is>
      </c>
      <c r="D390" s="71" t="n">
        <v>0.3333333333333333</v>
      </c>
      <c r="E390" s="71" t="n">
        <v>0.6666666666666666</v>
      </c>
      <c r="F390" s="70" t="n">
        <v>30</v>
      </c>
      <c r="G390" s="72">
        <f>IF(OR($A390="",$B390=""),"",ROUND(MAX(0,MOD(I390-H390,1)*24-L390/60),2))</f>
        <v/>
      </c>
      <c r="H390">
        <f>IF($A390="","",IF($D390="",IFERROR(INDEX(Settings!$E$11:$E$18,MATCH($C390,Settings!$D$11:$D$18,0)),0),$D390))</f>
        <v/>
      </c>
      <c r="I390">
        <f>IF($A390="","",IF($E390="",IFERROR(INDEX(Settings!$F$11:$F$18,MATCH($C390,Settings!$D$11:$D$18,0)),0),$E390))</f>
        <v/>
      </c>
      <c r="J390">
        <f>IF($A390="",0,WEEKDAY($A390,2))</f>
        <v/>
      </c>
      <c r="K390">
        <f>IF(OR($A390="",$B390=""),"",$B390&amp;"|"&amp;$A390)</f>
        <v/>
      </c>
      <c r="L390">
        <f>IF($A390="",0,IF($F390="",IFERROR(N(INDEX(Settings!$G$11:$G$18,MATCH($C390,Settings!$D$11:$D$18,0))),0),N($F390)))</f>
        <v/>
      </c>
    </row>
    <row r="391">
      <c r="A391" s="69" t="n">
        <v>46340</v>
      </c>
      <c r="B391" s="70" t="inlineStr">
        <is>
          <t>Emma Wolf</t>
        </is>
      </c>
      <c r="C391" s="70" t="inlineStr">
        <is>
          <t>Late</t>
        </is>
      </c>
      <c r="D391" s="71" t="n">
        <v>0.5833333333333334</v>
      </c>
      <c r="E391" s="71" t="n">
        <v>0.9375</v>
      </c>
      <c r="F391" s="70" t="n">
        <v>30</v>
      </c>
      <c r="G391" s="72">
        <f>IF(OR($A391="",$B391=""),"",ROUND(MAX(0,MOD(I391-H391,1)*24-L391/60),2))</f>
        <v/>
      </c>
      <c r="H391">
        <f>IF($A391="","",IF($D391="",IFERROR(INDEX(Settings!$E$11:$E$18,MATCH($C391,Settings!$D$11:$D$18,0)),0),$D391))</f>
        <v/>
      </c>
      <c r="I391">
        <f>IF($A391="","",IF($E391="",IFERROR(INDEX(Settings!$F$11:$F$18,MATCH($C391,Settings!$D$11:$D$18,0)),0),$E391))</f>
        <v/>
      </c>
      <c r="J391">
        <f>IF($A391="",0,WEEKDAY($A391,2))</f>
        <v/>
      </c>
      <c r="K391">
        <f>IF(OR($A391="",$B391=""),"",$B391&amp;"|"&amp;$A391)</f>
        <v/>
      </c>
      <c r="L391">
        <f>IF($A391="",0,IF($F391="",IFERROR(N(INDEX(Settings!$G$11:$G$18,MATCH($C391,Settings!$D$11:$D$18,0))),0),N($F391)))</f>
        <v/>
      </c>
    </row>
    <row r="392">
      <c r="A392" s="69" t="n">
        <v>46340</v>
      </c>
      <c r="B392" s="70" t="inlineStr">
        <is>
          <t>Noah Fischer</t>
        </is>
      </c>
      <c r="C392" s="70" t="inlineStr">
        <is>
          <t>Short</t>
        </is>
      </c>
      <c r="D392" s="71" t="n">
        <v>0.4583333333333333</v>
      </c>
      <c r="E392" s="71" t="n">
        <v>0.625</v>
      </c>
      <c r="F392" s="70" t="n">
        <v>0</v>
      </c>
      <c r="G392" s="72">
        <f>IF(OR($A392="",$B392=""),"",ROUND(MAX(0,MOD(I392-H392,1)*24-L392/60),2))</f>
        <v/>
      </c>
      <c r="H392">
        <f>IF($A392="","",IF($D392="",IFERROR(INDEX(Settings!$E$11:$E$18,MATCH($C392,Settings!$D$11:$D$18,0)),0),$D392))</f>
        <v/>
      </c>
      <c r="I392">
        <f>IF($A392="","",IF($E392="",IFERROR(INDEX(Settings!$F$11:$F$18,MATCH($C392,Settings!$D$11:$D$18,0)),0),$E392))</f>
        <v/>
      </c>
      <c r="J392">
        <f>IF($A392="",0,WEEKDAY($A392,2))</f>
        <v/>
      </c>
      <c r="K392">
        <f>IF(OR($A392="",$B392=""),"",$B392&amp;"|"&amp;$A392)</f>
        <v/>
      </c>
      <c r="L392">
        <f>IF($A392="",0,IF($F392="",IFERROR(N(INDEX(Settings!$G$11:$G$18,MATCH($C392,Settings!$D$11:$D$18,0))),0),N($F392)))</f>
        <v/>
      </c>
    </row>
    <row r="393">
      <c r="A393" s="69" t="n">
        <v>46341</v>
      </c>
      <c r="B393" s="70" t="inlineStr">
        <is>
          <t>Anna Berger</t>
        </is>
      </c>
      <c r="C393" s="70" t="inlineStr">
        <is>
          <t>Weekend</t>
        </is>
      </c>
      <c r="D393" s="71" t="n">
        <v>0.3333333333333333</v>
      </c>
      <c r="E393" s="71" t="n">
        <v>0.6666666666666666</v>
      </c>
      <c r="F393" s="70" t="n">
        <v>30</v>
      </c>
      <c r="G393" s="72">
        <f>IF(OR($A393="",$B393=""),"",ROUND(MAX(0,MOD(I393-H393,1)*24-L393/60),2))</f>
        <v/>
      </c>
      <c r="H393">
        <f>IF($A393="","",IF($D393="",IFERROR(INDEX(Settings!$E$11:$E$18,MATCH($C393,Settings!$D$11:$D$18,0)),0),$D393))</f>
        <v/>
      </c>
      <c r="I393">
        <f>IF($A393="","",IF($E393="",IFERROR(INDEX(Settings!$F$11:$F$18,MATCH($C393,Settings!$D$11:$D$18,0)),0),$E393))</f>
        <v/>
      </c>
      <c r="J393">
        <f>IF($A393="",0,WEEKDAY($A393,2))</f>
        <v/>
      </c>
      <c r="K393">
        <f>IF(OR($A393="",$B393=""),"",$B393&amp;"|"&amp;$A393)</f>
        <v/>
      </c>
      <c r="L393">
        <f>IF($A393="",0,IF($F393="",IFERROR(N(INDEX(Settings!$G$11:$G$18,MATCH($C393,Settings!$D$11:$D$18,0))),0),N($F393)))</f>
        <v/>
      </c>
    </row>
    <row r="394">
      <c r="A394" s="69" t="n">
        <v>46341</v>
      </c>
      <c r="B394" s="70" t="inlineStr">
        <is>
          <t>Sofia Neumann</t>
        </is>
      </c>
      <c r="C394" s="70" t="inlineStr">
        <is>
          <t>Weekend</t>
        </is>
      </c>
      <c r="D394" s="71" t="n">
        <v>0.3333333333333333</v>
      </c>
      <c r="E394" s="71" t="n">
        <v>0.6666666666666666</v>
      </c>
      <c r="F394" s="70" t="n">
        <v>30</v>
      </c>
      <c r="G394" s="72">
        <f>IF(OR($A394="",$B394=""),"",ROUND(MAX(0,MOD(I394-H394,1)*24-L394/60),2))</f>
        <v/>
      </c>
      <c r="H394">
        <f>IF($A394="","",IF($D394="",IFERROR(INDEX(Settings!$E$11:$E$18,MATCH($C394,Settings!$D$11:$D$18,0)),0),$D394))</f>
        <v/>
      </c>
      <c r="I394">
        <f>IF($A394="","",IF($E394="",IFERROR(INDEX(Settings!$F$11:$F$18,MATCH($C394,Settings!$D$11:$D$18,0)),0),$E394))</f>
        <v/>
      </c>
      <c r="J394">
        <f>IF($A394="",0,WEEKDAY($A394,2))</f>
        <v/>
      </c>
      <c r="K394">
        <f>IF(OR($A394="",$B394=""),"",$B394&amp;"|"&amp;$A394)</f>
        <v/>
      </c>
      <c r="L394">
        <f>IF($A394="",0,IF($F394="",IFERROR(N(INDEX(Settings!$G$11:$G$18,MATCH($C394,Settings!$D$11:$D$18,0))),0),N($F394)))</f>
        <v/>
      </c>
    </row>
    <row r="395">
      <c r="A395" s="69" t="n">
        <v>46341</v>
      </c>
      <c r="B395" s="70" t="inlineStr">
        <is>
          <t>Jonas Weber</t>
        </is>
      </c>
      <c r="C395" s="70" t="inlineStr">
        <is>
          <t>Weekend</t>
        </is>
      </c>
      <c r="D395" s="71" t="n">
        <v>0.3333333333333333</v>
      </c>
      <c r="E395" s="71" t="n">
        <v>0.6666666666666666</v>
      </c>
      <c r="F395" s="70" t="n">
        <v>30</v>
      </c>
      <c r="G395" s="72">
        <f>IF(OR($A395="",$B395=""),"",ROUND(MAX(0,MOD(I395-H395,1)*24-L395/60),2))</f>
        <v/>
      </c>
      <c r="H395">
        <f>IF($A395="","",IF($D395="",IFERROR(INDEX(Settings!$E$11:$E$18,MATCH($C395,Settings!$D$11:$D$18,0)),0),$D395))</f>
        <v/>
      </c>
      <c r="I395">
        <f>IF($A395="","",IF($E395="",IFERROR(INDEX(Settings!$F$11:$F$18,MATCH($C395,Settings!$D$11:$D$18,0)),0),$E395))</f>
        <v/>
      </c>
      <c r="J395">
        <f>IF($A395="",0,WEEKDAY($A395,2))</f>
        <v/>
      </c>
      <c r="K395">
        <f>IF(OR($A395="",$B395=""),"",$B395&amp;"|"&amp;$A395)</f>
        <v/>
      </c>
      <c r="L395">
        <f>IF($A395="",0,IF($F395="",IFERROR(N(INDEX(Settings!$G$11:$G$18,MATCH($C395,Settings!$D$11:$D$18,0))),0),N($F395)))</f>
        <v/>
      </c>
    </row>
    <row r="396">
      <c r="A396" s="69" t="n">
        <v>46341</v>
      </c>
      <c r="B396" s="70" t="inlineStr">
        <is>
          <t>Mia Schulz</t>
        </is>
      </c>
      <c r="C396" s="70" t="inlineStr">
        <is>
          <t>Weekend</t>
        </is>
      </c>
      <c r="D396" s="71" t="n">
        <v>0.3333333333333333</v>
      </c>
      <c r="E396" s="71" t="n">
        <v>0.6666666666666666</v>
      </c>
      <c r="F396" s="70" t="n">
        <v>30</v>
      </c>
      <c r="G396" s="72">
        <f>IF(OR($A396="",$B396=""),"",ROUND(MAX(0,MOD(I396-H396,1)*24-L396/60),2))</f>
        <v/>
      </c>
      <c r="H396">
        <f>IF($A396="","",IF($D396="",IFERROR(INDEX(Settings!$E$11:$E$18,MATCH($C396,Settings!$D$11:$D$18,0)),0),$D396))</f>
        <v/>
      </c>
      <c r="I396">
        <f>IF($A396="","",IF($E396="",IFERROR(INDEX(Settings!$F$11:$F$18,MATCH($C396,Settings!$D$11:$D$18,0)),0),$E396))</f>
        <v/>
      </c>
      <c r="J396">
        <f>IF($A396="",0,WEEKDAY($A396,2))</f>
        <v/>
      </c>
      <c r="K396">
        <f>IF(OR($A396="",$B396=""),"",$B396&amp;"|"&amp;$A396)</f>
        <v/>
      </c>
      <c r="L396">
        <f>IF($A396="",0,IF($F396="",IFERROR(N(INDEX(Settings!$G$11:$G$18,MATCH($C396,Settings!$D$11:$D$18,0))),0),N($F396)))</f>
        <v/>
      </c>
    </row>
    <row r="397">
      <c r="A397" s="69" t="n">
        <v>46342</v>
      </c>
      <c r="B397" s="70" t="inlineStr">
        <is>
          <t>Luca Moretti</t>
        </is>
      </c>
      <c r="C397" s="70" t="inlineStr">
        <is>
          <t>Late</t>
        </is>
      </c>
      <c r="D397" s="71" t="n">
        <v>0.5833333333333334</v>
      </c>
      <c r="E397" s="71" t="n">
        <v>0.9375</v>
      </c>
      <c r="F397" s="70" t="n">
        <v>30</v>
      </c>
      <c r="G397" s="72">
        <f>IF(OR($A397="",$B397=""),"",ROUND(MAX(0,MOD(I397-H397,1)*24-L397/60),2))</f>
        <v/>
      </c>
      <c r="H397">
        <f>IF($A397="","",IF($D397="",IFERROR(INDEX(Settings!$E$11:$E$18,MATCH($C397,Settings!$D$11:$D$18,0)),0),$D397))</f>
        <v/>
      </c>
      <c r="I397">
        <f>IF($A397="","",IF($E397="",IFERROR(INDEX(Settings!$F$11:$F$18,MATCH($C397,Settings!$D$11:$D$18,0)),0),$E397))</f>
        <v/>
      </c>
      <c r="J397">
        <f>IF($A397="",0,WEEKDAY($A397,2))</f>
        <v/>
      </c>
      <c r="K397">
        <f>IF(OR($A397="",$B397=""),"",$B397&amp;"|"&amp;$A397)</f>
        <v/>
      </c>
      <c r="L397">
        <f>IF($A397="",0,IF($F397="",IFERROR(N(INDEX(Settings!$G$11:$G$18,MATCH($C397,Settings!$D$11:$D$18,0))),0),N($F397)))</f>
        <v/>
      </c>
    </row>
    <row r="398">
      <c r="A398" s="69" t="n">
        <v>46342</v>
      </c>
      <c r="B398" s="70" t="inlineStr">
        <is>
          <t>Jonas Weber</t>
        </is>
      </c>
      <c r="C398" s="70" t="inlineStr">
        <is>
          <t>Early</t>
        </is>
      </c>
      <c r="D398" s="71" t="n">
        <v>0.2708333333333333</v>
      </c>
      <c r="E398" s="71" t="n">
        <v>0.6041666666666666</v>
      </c>
      <c r="F398" s="70" t="n">
        <v>30</v>
      </c>
      <c r="G398" s="72">
        <f>IF(OR($A398="",$B398=""),"",ROUND(MAX(0,MOD(I398-H398,1)*24-L398/60),2))</f>
        <v/>
      </c>
      <c r="H398">
        <f>IF($A398="","",IF($D398="",IFERROR(INDEX(Settings!$E$11:$E$18,MATCH($C398,Settings!$D$11:$D$18,0)),0),$D398))</f>
        <v/>
      </c>
      <c r="I398">
        <f>IF($A398="","",IF($E398="",IFERROR(INDEX(Settings!$F$11:$F$18,MATCH($C398,Settings!$D$11:$D$18,0)),0),$E398))</f>
        <v/>
      </c>
      <c r="J398">
        <f>IF($A398="",0,WEEKDAY($A398,2))</f>
        <v/>
      </c>
      <c r="K398">
        <f>IF(OR($A398="",$B398=""),"",$B398&amp;"|"&amp;$A398)</f>
        <v/>
      </c>
      <c r="L398">
        <f>IF($A398="",0,IF($F398="",IFERROR(N(INDEX(Settings!$G$11:$G$18,MATCH($C398,Settings!$D$11:$D$18,0))),0),N($F398)))</f>
        <v/>
      </c>
    </row>
    <row r="399">
      <c r="A399" s="69" t="n">
        <v>46342</v>
      </c>
      <c r="B399" s="70" t="inlineStr">
        <is>
          <t>Mia Schulz</t>
        </is>
      </c>
      <c r="C399" s="70" t="inlineStr">
        <is>
          <t>Middle</t>
        </is>
      </c>
      <c r="D399" s="71" t="n">
        <v>0.4166666666666667</v>
      </c>
      <c r="E399" s="71" t="n">
        <v>0.75</v>
      </c>
      <c r="F399" s="70" t="n">
        <v>30</v>
      </c>
      <c r="G399" s="72">
        <f>IF(OR($A399="",$B399=""),"",ROUND(MAX(0,MOD(I399-H399,1)*24-L399/60),2))</f>
        <v/>
      </c>
      <c r="H399">
        <f>IF($A399="","",IF($D399="",IFERROR(INDEX(Settings!$E$11:$E$18,MATCH($C399,Settings!$D$11:$D$18,0)),0),$D399))</f>
        <v/>
      </c>
      <c r="I399">
        <f>IF($A399="","",IF($E399="",IFERROR(INDEX(Settings!$F$11:$F$18,MATCH($C399,Settings!$D$11:$D$18,0)),0),$E399))</f>
        <v/>
      </c>
      <c r="J399">
        <f>IF($A399="",0,WEEKDAY($A399,2))</f>
        <v/>
      </c>
      <c r="K399">
        <f>IF(OR($A399="",$B399=""),"",$B399&amp;"|"&amp;$A399)</f>
        <v/>
      </c>
      <c r="L399">
        <f>IF($A399="",0,IF($F399="",IFERROR(N(INDEX(Settings!$G$11:$G$18,MATCH($C399,Settings!$D$11:$D$18,0))),0),N($F399)))</f>
        <v/>
      </c>
    </row>
    <row r="400">
      <c r="A400" s="69" t="n">
        <v>46342</v>
      </c>
      <c r="B400" s="70" t="inlineStr">
        <is>
          <t>Lena Hoffmann</t>
        </is>
      </c>
      <c r="C400" s="70" t="inlineStr">
        <is>
          <t>Late</t>
        </is>
      </c>
      <c r="D400" s="71" t="n">
        <v>0.5833333333333334</v>
      </c>
      <c r="E400" s="71" t="n">
        <v>0.9166666666666666</v>
      </c>
      <c r="F400" s="70" t="n">
        <v>30</v>
      </c>
      <c r="G400" s="72">
        <f>IF(OR($A400="",$B400=""),"",ROUND(MAX(0,MOD(I400-H400,1)*24-L400/60),2))</f>
        <v/>
      </c>
      <c r="H400">
        <f>IF($A400="","",IF($D400="",IFERROR(INDEX(Settings!$E$11:$E$18,MATCH($C400,Settings!$D$11:$D$18,0)),0),$D400))</f>
        <v/>
      </c>
      <c r="I400">
        <f>IF($A400="","",IF($E400="",IFERROR(INDEX(Settings!$F$11:$F$18,MATCH($C400,Settings!$D$11:$D$18,0)),0),$E400))</f>
        <v/>
      </c>
      <c r="J400">
        <f>IF($A400="",0,WEEKDAY($A400,2))</f>
        <v/>
      </c>
      <c r="K400">
        <f>IF(OR($A400="",$B400=""),"",$B400&amp;"|"&amp;$A400)</f>
        <v/>
      </c>
      <c r="L400">
        <f>IF($A400="",0,IF($F400="",IFERROR(N(INDEX(Settings!$G$11:$G$18,MATCH($C400,Settings!$D$11:$D$18,0))),0),N($F400)))</f>
        <v/>
      </c>
    </row>
    <row r="401">
      <c r="A401" s="69" t="n">
        <v>46342</v>
      </c>
      <c r="B401" s="70" t="inlineStr">
        <is>
          <t>Ben Krüger</t>
        </is>
      </c>
      <c r="C401" s="70" t="inlineStr">
        <is>
          <t>Short</t>
        </is>
      </c>
      <c r="D401" s="71" t="n">
        <v>0.4583333333333333</v>
      </c>
      <c r="E401" s="71" t="n">
        <v>0.625</v>
      </c>
      <c r="F401" s="70" t="n">
        <v>0</v>
      </c>
      <c r="G401" s="72">
        <f>IF(OR($A401="",$B401=""),"",ROUND(MAX(0,MOD(I401-H401,1)*24-L401/60),2))</f>
        <v/>
      </c>
      <c r="H401">
        <f>IF($A401="","",IF($D401="",IFERROR(INDEX(Settings!$E$11:$E$18,MATCH($C401,Settings!$D$11:$D$18,0)),0),$D401))</f>
        <v/>
      </c>
      <c r="I401">
        <f>IF($A401="","",IF($E401="",IFERROR(INDEX(Settings!$F$11:$F$18,MATCH($C401,Settings!$D$11:$D$18,0)),0),$E401))</f>
        <v/>
      </c>
      <c r="J401">
        <f>IF($A401="",0,WEEKDAY($A401,2))</f>
        <v/>
      </c>
      <c r="K401">
        <f>IF(OR($A401="",$B401=""),"",$B401&amp;"|"&amp;$A401)</f>
        <v/>
      </c>
      <c r="L401">
        <f>IF($A401="",0,IF($F401="",IFERROR(N(INDEX(Settings!$G$11:$G$18,MATCH($C401,Settings!$D$11:$D$18,0))),0),N($F401)))</f>
        <v/>
      </c>
    </row>
    <row r="402">
      <c r="A402" s="69" t="n">
        <v>46343</v>
      </c>
      <c r="B402" s="70" t="inlineStr">
        <is>
          <t>Luca Moretti</t>
        </is>
      </c>
      <c r="C402" s="70" t="inlineStr">
        <is>
          <t>Early</t>
        </is>
      </c>
      <c r="D402" s="71" t="n">
        <v>0.2708333333333333</v>
      </c>
      <c r="E402" s="71" t="n">
        <v>0.6041666666666666</v>
      </c>
      <c r="F402" s="70" t="n">
        <v>30</v>
      </c>
      <c r="G402" s="72">
        <f>IF(OR($A402="",$B402=""),"",ROUND(MAX(0,MOD(I402-H402,1)*24-L402/60),2))</f>
        <v/>
      </c>
      <c r="H402">
        <f>IF($A402="","",IF($D402="",IFERROR(INDEX(Settings!$E$11:$E$18,MATCH($C402,Settings!$D$11:$D$18,0)),0),$D402))</f>
        <v/>
      </c>
      <c r="I402">
        <f>IF($A402="","",IF($E402="",IFERROR(INDEX(Settings!$F$11:$F$18,MATCH($C402,Settings!$D$11:$D$18,0)),0),$E402))</f>
        <v/>
      </c>
      <c r="J402">
        <f>IF($A402="",0,WEEKDAY($A402,2))</f>
        <v/>
      </c>
      <c r="K402">
        <f>IF(OR($A402="",$B402=""),"",$B402&amp;"|"&amp;$A402)</f>
        <v/>
      </c>
      <c r="L402">
        <f>IF($A402="",0,IF($F402="",IFERROR(N(INDEX(Settings!$G$11:$G$18,MATCH($C402,Settings!$D$11:$D$18,0))),0),N($F402)))</f>
        <v/>
      </c>
    </row>
    <row r="403">
      <c r="A403" s="69" t="n">
        <v>46343</v>
      </c>
      <c r="B403" s="70" t="inlineStr">
        <is>
          <t>Sofia Neumann</t>
        </is>
      </c>
      <c r="C403" s="70" t="inlineStr">
        <is>
          <t>Early</t>
        </is>
      </c>
      <c r="D403" s="71" t="n">
        <v>0.2708333333333333</v>
      </c>
      <c r="E403" s="71" t="n">
        <v>0.6041666666666666</v>
      </c>
      <c r="F403" s="70" t="n">
        <v>30</v>
      </c>
      <c r="G403" s="72">
        <f>IF(OR($A403="",$B403=""),"",ROUND(MAX(0,MOD(I403-H403,1)*24-L403/60),2))</f>
        <v/>
      </c>
      <c r="H403">
        <f>IF($A403="","",IF($D403="",IFERROR(INDEX(Settings!$E$11:$E$18,MATCH($C403,Settings!$D$11:$D$18,0)),0),$D403))</f>
        <v/>
      </c>
      <c r="I403">
        <f>IF($A403="","",IF($E403="",IFERROR(INDEX(Settings!$F$11:$F$18,MATCH($C403,Settings!$D$11:$D$18,0)),0),$E403))</f>
        <v/>
      </c>
      <c r="J403">
        <f>IF($A403="",0,WEEKDAY($A403,2))</f>
        <v/>
      </c>
      <c r="K403">
        <f>IF(OR($A403="",$B403=""),"",$B403&amp;"|"&amp;$A403)</f>
        <v/>
      </c>
      <c r="L403">
        <f>IF($A403="",0,IF($F403="",IFERROR(N(INDEX(Settings!$G$11:$G$18,MATCH($C403,Settings!$D$11:$D$18,0))),0),N($F403)))</f>
        <v/>
      </c>
    </row>
    <row r="404">
      <c r="A404" s="69" t="n">
        <v>46343</v>
      </c>
      <c r="B404" s="70" t="inlineStr">
        <is>
          <t>Jonas Weber</t>
        </is>
      </c>
      <c r="C404" s="70" t="inlineStr">
        <is>
          <t>Late</t>
        </is>
      </c>
      <c r="D404" s="71" t="n">
        <v>0.5833333333333334</v>
      </c>
      <c r="E404" s="71" t="n">
        <v>0.9375</v>
      </c>
      <c r="F404" s="70" t="n">
        <v>30</v>
      </c>
      <c r="G404" s="72">
        <f>IF(OR($A404="",$B404=""),"",ROUND(MAX(0,MOD(I404-H404,1)*24-L404/60),2))</f>
        <v/>
      </c>
      <c r="H404">
        <f>IF($A404="","",IF($D404="",IFERROR(INDEX(Settings!$E$11:$E$18,MATCH($C404,Settings!$D$11:$D$18,0)),0),$D404))</f>
        <v/>
      </c>
      <c r="I404">
        <f>IF($A404="","",IF($E404="",IFERROR(INDEX(Settings!$F$11:$F$18,MATCH($C404,Settings!$D$11:$D$18,0)),0),$E404))</f>
        <v/>
      </c>
      <c r="J404">
        <f>IF($A404="",0,WEEKDAY($A404,2))</f>
        <v/>
      </c>
      <c r="K404">
        <f>IF(OR($A404="",$B404=""),"",$B404&amp;"|"&amp;$A404)</f>
        <v/>
      </c>
      <c r="L404">
        <f>IF($A404="",0,IF($F404="",IFERROR(N(INDEX(Settings!$G$11:$G$18,MATCH($C404,Settings!$D$11:$D$18,0))),0),N($F404)))</f>
        <v/>
      </c>
    </row>
    <row r="405">
      <c r="A405" s="69" t="n">
        <v>46343</v>
      </c>
      <c r="B405" s="70" t="inlineStr">
        <is>
          <t>Elias Kaya</t>
        </is>
      </c>
      <c r="C405" s="70" t="inlineStr">
        <is>
          <t>Middle</t>
        </is>
      </c>
      <c r="D405" s="71" t="n">
        <v>0.4166666666666667</v>
      </c>
      <c r="E405" s="71" t="n">
        <v>0.75</v>
      </c>
      <c r="F405" s="70" t="n">
        <v>30</v>
      </c>
      <c r="G405" s="72">
        <f>IF(OR($A405="",$B405=""),"",ROUND(MAX(0,MOD(I405-H405,1)*24-L405/60),2))</f>
        <v/>
      </c>
      <c r="H405">
        <f>IF($A405="","",IF($D405="",IFERROR(INDEX(Settings!$E$11:$E$18,MATCH($C405,Settings!$D$11:$D$18,0)),0),$D405))</f>
        <v/>
      </c>
      <c r="I405">
        <f>IF($A405="","",IF($E405="",IFERROR(INDEX(Settings!$F$11:$F$18,MATCH($C405,Settings!$D$11:$D$18,0)),0),$E405))</f>
        <v/>
      </c>
      <c r="J405">
        <f>IF($A405="",0,WEEKDAY($A405,2))</f>
        <v/>
      </c>
      <c r="K405">
        <f>IF(OR($A405="",$B405=""),"",$B405&amp;"|"&amp;$A405)</f>
        <v/>
      </c>
      <c r="L405">
        <f>IF($A405="",0,IF($F405="",IFERROR(N(INDEX(Settings!$G$11:$G$18,MATCH($C405,Settings!$D$11:$D$18,0))),0),N($F405)))</f>
        <v/>
      </c>
    </row>
    <row r="406">
      <c r="A406" s="69" t="n">
        <v>46343</v>
      </c>
      <c r="B406" s="70" t="inlineStr">
        <is>
          <t>Lena Hoffmann</t>
        </is>
      </c>
      <c r="C406" s="70" t="inlineStr">
        <is>
          <t>Middle</t>
        </is>
      </c>
      <c r="D406" s="71" t="n">
        <v>0.4166666666666667</v>
      </c>
      <c r="E406" s="71" t="n">
        <v>0.75</v>
      </c>
      <c r="F406" s="70" t="n">
        <v>30</v>
      </c>
      <c r="G406" s="72">
        <f>IF(OR($A406="",$B406=""),"",ROUND(MAX(0,MOD(I406-H406,1)*24-L406/60),2))</f>
        <v/>
      </c>
      <c r="H406">
        <f>IF($A406="","",IF($D406="",IFERROR(INDEX(Settings!$E$11:$E$18,MATCH($C406,Settings!$D$11:$D$18,0)),0),$D406))</f>
        <v/>
      </c>
      <c r="I406">
        <f>IF($A406="","",IF($E406="",IFERROR(INDEX(Settings!$F$11:$F$18,MATCH($C406,Settings!$D$11:$D$18,0)),0),$E406))</f>
        <v/>
      </c>
      <c r="J406">
        <f>IF($A406="",0,WEEKDAY($A406,2))</f>
        <v/>
      </c>
      <c r="K406">
        <f>IF(OR($A406="",$B406=""),"",$B406&amp;"|"&amp;$A406)</f>
        <v/>
      </c>
      <c r="L406">
        <f>IF($A406="",0,IF($F406="",IFERROR(N(INDEX(Settings!$G$11:$G$18,MATCH($C406,Settings!$D$11:$D$18,0))),0),N($F406)))</f>
        <v/>
      </c>
    </row>
    <row r="407">
      <c r="A407" s="69" t="n">
        <v>46344</v>
      </c>
      <c r="B407" s="70" t="inlineStr">
        <is>
          <t>Anna Berger</t>
        </is>
      </c>
      <c r="C407" s="70" t="inlineStr">
        <is>
          <t>Late</t>
        </is>
      </c>
      <c r="D407" s="71" t="n">
        <v>0.5833333333333334</v>
      </c>
      <c r="E407" s="71" t="n">
        <v>0.9166666666666666</v>
      </c>
      <c r="F407" s="70" t="n">
        <v>30</v>
      </c>
      <c r="G407" s="72">
        <f>IF(OR($A407="",$B407=""),"",ROUND(MAX(0,MOD(I407-H407,1)*24-L407/60),2))</f>
        <v/>
      </c>
      <c r="H407">
        <f>IF($A407="","",IF($D407="",IFERROR(INDEX(Settings!$E$11:$E$18,MATCH($C407,Settings!$D$11:$D$18,0)),0),$D407))</f>
        <v/>
      </c>
      <c r="I407">
        <f>IF($A407="","",IF($E407="",IFERROR(INDEX(Settings!$F$11:$F$18,MATCH($C407,Settings!$D$11:$D$18,0)),0),$E407))</f>
        <v/>
      </c>
      <c r="J407">
        <f>IF($A407="",0,WEEKDAY($A407,2))</f>
        <v/>
      </c>
      <c r="K407">
        <f>IF(OR($A407="",$B407=""),"",$B407&amp;"|"&amp;$A407)</f>
        <v/>
      </c>
      <c r="L407">
        <f>IF($A407="",0,IF($F407="",IFERROR(N(INDEX(Settings!$G$11:$G$18,MATCH($C407,Settings!$D$11:$D$18,0))),0),N($F407)))</f>
        <v/>
      </c>
    </row>
    <row r="408">
      <c r="A408" s="69" t="n">
        <v>46344</v>
      </c>
      <c r="B408" s="70" t="inlineStr">
        <is>
          <t>Jonas Weber</t>
        </is>
      </c>
      <c r="C408" s="70" t="inlineStr">
        <is>
          <t>Middle</t>
        </is>
      </c>
      <c r="D408" s="71" t="n">
        <v>0.4166666666666667</v>
      </c>
      <c r="E408" s="71" t="n">
        <v>0.75</v>
      </c>
      <c r="F408" s="70" t="n">
        <v>30</v>
      </c>
      <c r="G408" s="72">
        <f>IF(OR($A408="",$B408=""),"",ROUND(MAX(0,MOD(I408-H408,1)*24-L408/60),2))</f>
        <v/>
      </c>
      <c r="H408">
        <f>IF($A408="","",IF($D408="",IFERROR(INDEX(Settings!$E$11:$E$18,MATCH($C408,Settings!$D$11:$D$18,0)),0),$D408))</f>
        <v/>
      </c>
      <c r="I408">
        <f>IF($A408="","",IF($E408="",IFERROR(INDEX(Settings!$F$11:$F$18,MATCH($C408,Settings!$D$11:$D$18,0)),0),$E408))</f>
        <v/>
      </c>
      <c r="J408">
        <f>IF($A408="",0,WEEKDAY($A408,2))</f>
        <v/>
      </c>
      <c r="K408">
        <f>IF(OR($A408="",$B408=""),"",$B408&amp;"|"&amp;$A408)</f>
        <v/>
      </c>
      <c r="L408">
        <f>IF($A408="",0,IF($F408="",IFERROR(N(INDEX(Settings!$G$11:$G$18,MATCH($C408,Settings!$D$11:$D$18,0))),0),N($F408)))</f>
        <v/>
      </c>
    </row>
    <row r="409">
      <c r="A409" s="69" t="n">
        <v>46344</v>
      </c>
      <c r="B409" s="70" t="inlineStr">
        <is>
          <t>Elias Kaya</t>
        </is>
      </c>
      <c r="C409" s="70" t="inlineStr">
        <is>
          <t>Middle</t>
        </is>
      </c>
      <c r="D409" s="71" t="n">
        <v>0.4166666666666667</v>
      </c>
      <c r="E409" s="71" t="n">
        <v>0.75</v>
      </c>
      <c r="F409" s="70" t="n">
        <v>30</v>
      </c>
      <c r="G409" s="72">
        <f>IF(OR($A409="",$B409=""),"",ROUND(MAX(0,MOD(I409-H409,1)*24-L409/60),2))</f>
        <v/>
      </c>
      <c r="H409">
        <f>IF($A409="","",IF($D409="",IFERROR(INDEX(Settings!$E$11:$E$18,MATCH($C409,Settings!$D$11:$D$18,0)),0),$D409))</f>
        <v/>
      </c>
      <c r="I409">
        <f>IF($A409="","",IF($E409="",IFERROR(INDEX(Settings!$F$11:$F$18,MATCH($C409,Settings!$D$11:$D$18,0)),0),$E409))</f>
        <v/>
      </c>
      <c r="J409">
        <f>IF($A409="",0,WEEKDAY($A409,2))</f>
        <v/>
      </c>
      <c r="K409">
        <f>IF(OR($A409="",$B409=""),"",$B409&amp;"|"&amp;$A409)</f>
        <v/>
      </c>
      <c r="L409">
        <f>IF($A409="",0,IF($F409="",IFERROR(N(INDEX(Settings!$G$11:$G$18,MATCH($C409,Settings!$D$11:$D$18,0))),0),N($F409)))</f>
        <v/>
      </c>
    </row>
    <row r="410">
      <c r="A410" s="69" t="n">
        <v>46344</v>
      </c>
      <c r="B410" s="70" t="inlineStr">
        <is>
          <t>Lena Hoffmann</t>
        </is>
      </c>
      <c r="C410" s="70" t="inlineStr">
        <is>
          <t>Middle</t>
        </is>
      </c>
      <c r="D410" s="71" t="n">
        <v>0.4166666666666667</v>
      </c>
      <c r="E410" s="71" t="n">
        <v>0.75</v>
      </c>
      <c r="F410" s="70" t="n">
        <v>30</v>
      </c>
      <c r="G410" s="72">
        <f>IF(OR($A410="",$B410=""),"",ROUND(MAX(0,MOD(I410-H410,1)*24-L410/60),2))</f>
        <v/>
      </c>
      <c r="H410">
        <f>IF($A410="","",IF($D410="",IFERROR(INDEX(Settings!$E$11:$E$18,MATCH($C410,Settings!$D$11:$D$18,0)),0),$D410))</f>
        <v/>
      </c>
      <c r="I410">
        <f>IF($A410="","",IF($E410="",IFERROR(INDEX(Settings!$F$11:$F$18,MATCH($C410,Settings!$D$11:$D$18,0)),0),$E410))</f>
        <v/>
      </c>
      <c r="J410">
        <f>IF($A410="",0,WEEKDAY($A410,2))</f>
        <v/>
      </c>
      <c r="K410">
        <f>IF(OR($A410="",$B410=""),"",$B410&amp;"|"&amp;$A410)</f>
        <v/>
      </c>
      <c r="L410">
        <f>IF($A410="",0,IF($F410="",IFERROR(N(INDEX(Settings!$G$11:$G$18,MATCH($C410,Settings!$D$11:$D$18,0))),0),N($F410)))</f>
        <v/>
      </c>
    </row>
    <row r="411">
      <c r="A411" s="69" t="n">
        <v>46344</v>
      </c>
      <c r="B411" s="70" t="inlineStr">
        <is>
          <t>Noah Fischer</t>
        </is>
      </c>
      <c r="C411" s="70" t="inlineStr">
        <is>
          <t>Short</t>
        </is>
      </c>
      <c r="D411" s="71" t="n">
        <v>0.4583333333333333</v>
      </c>
      <c r="E411" s="71" t="n">
        <v>0.625</v>
      </c>
      <c r="F411" s="70" t="n">
        <v>0</v>
      </c>
      <c r="G411" s="72">
        <f>IF(OR($A411="",$B411=""),"",ROUND(MAX(0,MOD(I411-H411,1)*24-L411/60),2))</f>
        <v/>
      </c>
      <c r="H411">
        <f>IF($A411="","",IF($D411="",IFERROR(INDEX(Settings!$E$11:$E$18,MATCH($C411,Settings!$D$11:$D$18,0)),0),$D411))</f>
        <v/>
      </c>
      <c r="I411">
        <f>IF($A411="","",IF($E411="",IFERROR(INDEX(Settings!$F$11:$F$18,MATCH($C411,Settings!$D$11:$D$18,0)),0),$E411))</f>
        <v/>
      </c>
      <c r="J411">
        <f>IF($A411="",0,WEEKDAY($A411,2))</f>
        <v/>
      </c>
      <c r="K411">
        <f>IF(OR($A411="",$B411=""),"",$B411&amp;"|"&amp;$A411)</f>
        <v/>
      </c>
      <c r="L411">
        <f>IF($A411="",0,IF($F411="",IFERROR(N(INDEX(Settings!$G$11:$G$18,MATCH($C411,Settings!$D$11:$D$18,0))),0),N($F411)))</f>
        <v/>
      </c>
    </row>
    <row r="412">
      <c r="A412" s="69" t="n">
        <v>46345</v>
      </c>
      <c r="B412" s="70" t="inlineStr">
        <is>
          <t>Anna Berger</t>
        </is>
      </c>
      <c r="C412" s="70" t="inlineStr">
        <is>
          <t>Late</t>
        </is>
      </c>
      <c r="D412" s="71" t="n">
        <v>0.5833333333333334</v>
      </c>
      <c r="E412" s="71" t="n">
        <v>0.9166666666666666</v>
      </c>
      <c r="F412" s="70" t="n">
        <v>30</v>
      </c>
      <c r="G412" s="72">
        <f>IF(OR($A412="",$B412=""),"",ROUND(MAX(0,MOD(I412-H412,1)*24-L412/60),2))</f>
        <v/>
      </c>
      <c r="H412">
        <f>IF($A412="","",IF($D412="",IFERROR(INDEX(Settings!$E$11:$E$18,MATCH($C412,Settings!$D$11:$D$18,0)),0),$D412))</f>
        <v/>
      </c>
      <c r="I412">
        <f>IF($A412="","",IF($E412="",IFERROR(INDEX(Settings!$F$11:$F$18,MATCH($C412,Settings!$D$11:$D$18,0)),0),$E412))</f>
        <v/>
      </c>
      <c r="J412">
        <f>IF($A412="",0,WEEKDAY($A412,2))</f>
        <v/>
      </c>
      <c r="K412">
        <f>IF(OR($A412="",$B412=""),"",$B412&amp;"|"&amp;$A412)</f>
        <v/>
      </c>
      <c r="L412">
        <f>IF($A412="",0,IF($F412="",IFERROR(N(INDEX(Settings!$G$11:$G$18,MATCH($C412,Settings!$D$11:$D$18,0))),0),N($F412)))</f>
        <v/>
      </c>
    </row>
    <row r="413">
      <c r="A413" s="69" t="n">
        <v>46345</v>
      </c>
      <c r="B413" s="70" t="inlineStr">
        <is>
          <t>Luca Moretti</t>
        </is>
      </c>
      <c r="C413" s="70" t="inlineStr">
        <is>
          <t>Early</t>
        </is>
      </c>
      <c r="D413" s="71" t="n">
        <v>0.2708333333333333</v>
      </c>
      <c r="E413" s="71" t="n">
        <v>0.6041666666666666</v>
      </c>
      <c r="F413" s="70" t="n">
        <v>30</v>
      </c>
      <c r="G413" s="72">
        <f>IF(OR($A413="",$B413=""),"",ROUND(MAX(0,MOD(I413-H413,1)*24-L413/60),2))</f>
        <v/>
      </c>
      <c r="H413">
        <f>IF($A413="","",IF($D413="",IFERROR(INDEX(Settings!$E$11:$E$18,MATCH($C413,Settings!$D$11:$D$18,0)),0),$D413))</f>
        <v/>
      </c>
      <c r="I413">
        <f>IF($A413="","",IF($E413="",IFERROR(INDEX(Settings!$F$11:$F$18,MATCH($C413,Settings!$D$11:$D$18,0)),0),$E413))</f>
        <v/>
      </c>
      <c r="J413">
        <f>IF($A413="",0,WEEKDAY($A413,2))</f>
        <v/>
      </c>
      <c r="K413">
        <f>IF(OR($A413="",$B413=""),"",$B413&amp;"|"&amp;$A413)</f>
        <v/>
      </c>
      <c r="L413">
        <f>IF($A413="",0,IF($F413="",IFERROR(N(INDEX(Settings!$G$11:$G$18,MATCH($C413,Settings!$D$11:$D$18,0))),0),N($F413)))</f>
        <v/>
      </c>
    </row>
    <row r="414">
      <c r="A414" s="69" t="n">
        <v>46345</v>
      </c>
      <c r="B414" s="70" t="inlineStr">
        <is>
          <t>Sofia Neumann</t>
        </is>
      </c>
      <c r="C414" s="70" t="inlineStr">
        <is>
          <t>Early</t>
        </is>
      </c>
      <c r="D414" s="71" t="n">
        <v>0.2708333333333333</v>
      </c>
      <c r="E414" s="71" t="n">
        <v>0.6041666666666666</v>
      </c>
      <c r="F414" s="70" t="n">
        <v>30</v>
      </c>
      <c r="G414" s="72">
        <f>IF(OR($A414="",$B414=""),"",ROUND(MAX(0,MOD(I414-H414,1)*24-L414/60),2))</f>
        <v/>
      </c>
      <c r="H414">
        <f>IF($A414="","",IF($D414="",IFERROR(INDEX(Settings!$E$11:$E$18,MATCH($C414,Settings!$D$11:$D$18,0)),0),$D414))</f>
        <v/>
      </c>
      <c r="I414">
        <f>IF($A414="","",IF($E414="",IFERROR(INDEX(Settings!$F$11:$F$18,MATCH($C414,Settings!$D$11:$D$18,0)),0),$E414))</f>
        <v/>
      </c>
      <c r="J414">
        <f>IF($A414="",0,WEEKDAY($A414,2))</f>
        <v/>
      </c>
      <c r="K414">
        <f>IF(OR($A414="",$B414=""),"",$B414&amp;"|"&amp;$A414)</f>
        <v/>
      </c>
      <c r="L414">
        <f>IF($A414="",0,IF($F414="",IFERROR(N(INDEX(Settings!$G$11:$G$18,MATCH($C414,Settings!$D$11:$D$18,0))),0),N($F414)))</f>
        <v/>
      </c>
    </row>
    <row r="415">
      <c r="A415" s="69" t="n">
        <v>46345</v>
      </c>
      <c r="B415" s="70" t="inlineStr">
        <is>
          <t>Mia Schulz</t>
        </is>
      </c>
      <c r="C415" s="70" t="inlineStr">
        <is>
          <t>Late</t>
        </is>
      </c>
      <c r="D415" s="71" t="n">
        <v>0.5833333333333334</v>
      </c>
      <c r="E415" s="71" t="n">
        <v>0.9375</v>
      </c>
      <c r="F415" s="70" t="n">
        <v>30</v>
      </c>
      <c r="G415" s="72">
        <f>IF(OR($A415="",$B415=""),"",ROUND(MAX(0,MOD(I415-H415,1)*24-L415/60),2))</f>
        <v/>
      </c>
      <c r="H415">
        <f>IF($A415="","",IF($D415="",IFERROR(INDEX(Settings!$E$11:$E$18,MATCH($C415,Settings!$D$11:$D$18,0)),0),$D415))</f>
        <v/>
      </c>
      <c r="I415">
        <f>IF($A415="","",IF($E415="",IFERROR(INDEX(Settings!$F$11:$F$18,MATCH($C415,Settings!$D$11:$D$18,0)),0),$E415))</f>
        <v/>
      </c>
      <c r="J415">
        <f>IF($A415="",0,WEEKDAY($A415,2))</f>
        <v/>
      </c>
      <c r="K415">
        <f>IF(OR($A415="",$B415=""),"",$B415&amp;"|"&amp;$A415)</f>
        <v/>
      </c>
      <c r="L415">
        <f>IF($A415="",0,IF($F415="",IFERROR(N(INDEX(Settings!$G$11:$G$18,MATCH($C415,Settings!$D$11:$D$18,0))),0),N($F415)))</f>
        <v/>
      </c>
    </row>
    <row r="416">
      <c r="A416" s="69" t="n">
        <v>46345</v>
      </c>
      <c r="B416" s="70" t="inlineStr">
        <is>
          <t>Emma Wolf</t>
        </is>
      </c>
      <c r="C416" s="70" t="inlineStr">
        <is>
          <t>Late</t>
        </is>
      </c>
      <c r="D416" s="71" t="n">
        <v>0.5833333333333334</v>
      </c>
      <c r="E416" s="71" t="n">
        <v>0.9166666666666666</v>
      </c>
      <c r="F416" s="70" t="n">
        <v>30</v>
      </c>
      <c r="G416" s="72">
        <f>IF(OR($A416="",$B416=""),"",ROUND(MAX(0,MOD(I416-H416,1)*24-L416/60),2))</f>
        <v/>
      </c>
      <c r="H416">
        <f>IF($A416="","",IF($D416="",IFERROR(INDEX(Settings!$E$11:$E$18,MATCH($C416,Settings!$D$11:$D$18,0)),0),$D416))</f>
        <v/>
      </c>
      <c r="I416">
        <f>IF($A416="","",IF($E416="",IFERROR(INDEX(Settings!$F$11:$F$18,MATCH($C416,Settings!$D$11:$D$18,0)),0),$E416))</f>
        <v/>
      </c>
      <c r="J416">
        <f>IF($A416="",0,WEEKDAY($A416,2))</f>
        <v/>
      </c>
      <c r="K416">
        <f>IF(OR($A416="",$B416=""),"",$B416&amp;"|"&amp;$A416)</f>
        <v/>
      </c>
      <c r="L416">
        <f>IF($A416="",0,IF($F416="",IFERROR(N(INDEX(Settings!$G$11:$G$18,MATCH($C416,Settings!$D$11:$D$18,0))),0),N($F416)))</f>
        <v/>
      </c>
    </row>
    <row r="417">
      <c r="A417" s="69" t="n">
        <v>46346</v>
      </c>
      <c r="B417" s="70" t="inlineStr">
        <is>
          <t>Anna Berger</t>
        </is>
      </c>
      <c r="C417" s="70" t="inlineStr">
        <is>
          <t>Early</t>
        </is>
      </c>
      <c r="D417" s="71" t="n">
        <v>0.2708333333333333</v>
      </c>
      <c r="E417" s="71" t="n">
        <v>0.6041666666666666</v>
      </c>
      <c r="F417" s="70" t="n">
        <v>30</v>
      </c>
      <c r="G417" s="72">
        <f>IF(OR($A417="",$B417=""),"",ROUND(MAX(0,MOD(I417-H417,1)*24-L417/60),2))</f>
        <v/>
      </c>
      <c r="H417">
        <f>IF($A417="","",IF($D417="",IFERROR(INDEX(Settings!$E$11:$E$18,MATCH($C417,Settings!$D$11:$D$18,0)),0),$D417))</f>
        <v/>
      </c>
      <c r="I417">
        <f>IF($A417="","",IF($E417="",IFERROR(INDEX(Settings!$F$11:$F$18,MATCH($C417,Settings!$D$11:$D$18,0)),0),$E417))</f>
        <v/>
      </c>
      <c r="J417">
        <f>IF($A417="",0,WEEKDAY($A417,2))</f>
        <v/>
      </c>
      <c r="K417">
        <f>IF(OR($A417="",$B417=""),"",$B417&amp;"|"&amp;$A417)</f>
        <v/>
      </c>
      <c r="L417">
        <f>IF($A417="",0,IF($F417="",IFERROR(N(INDEX(Settings!$G$11:$G$18,MATCH($C417,Settings!$D$11:$D$18,0))),0),N($F417)))</f>
        <v/>
      </c>
    </row>
    <row r="418">
      <c r="A418" s="69" t="n">
        <v>46346</v>
      </c>
      <c r="B418" s="70" t="inlineStr">
        <is>
          <t>Luca Moretti</t>
        </is>
      </c>
      <c r="C418" s="70" t="inlineStr">
        <is>
          <t>Early</t>
        </is>
      </c>
      <c r="D418" s="71" t="n">
        <v>0.2708333333333333</v>
      </c>
      <c r="E418" s="71" t="n">
        <v>0.6041666666666666</v>
      </c>
      <c r="F418" s="70" t="n">
        <v>30</v>
      </c>
      <c r="G418" s="72">
        <f>IF(OR($A418="",$B418=""),"",ROUND(MAX(0,MOD(I418-H418,1)*24-L418/60),2))</f>
        <v/>
      </c>
      <c r="H418">
        <f>IF($A418="","",IF($D418="",IFERROR(INDEX(Settings!$E$11:$E$18,MATCH($C418,Settings!$D$11:$D$18,0)),0),$D418))</f>
        <v/>
      </c>
      <c r="I418">
        <f>IF($A418="","",IF($E418="",IFERROR(INDEX(Settings!$F$11:$F$18,MATCH($C418,Settings!$D$11:$D$18,0)),0),$E418))</f>
        <v/>
      </c>
      <c r="J418">
        <f>IF($A418="",0,WEEKDAY($A418,2))</f>
        <v/>
      </c>
      <c r="K418">
        <f>IF(OR($A418="",$B418=""),"",$B418&amp;"|"&amp;$A418)</f>
        <v/>
      </c>
      <c r="L418">
        <f>IF($A418="",0,IF($F418="",IFERROR(N(INDEX(Settings!$G$11:$G$18,MATCH($C418,Settings!$D$11:$D$18,0))),0),N($F418)))</f>
        <v/>
      </c>
    </row>
    <row r="419">
      <c r="A419" s="69" t="n">
        <v>46346</v>
      </c>
      <c r="B419" s="70" t="inlineStr">
        <is>
          <t>Jonas Weber</t>
        </is>
      </c>
      <c r="C419" s="70" t="inlineStr">
        <is>
          <t>Middle</t>
        </is>
      </c>
      <c r="D419" s="71" t="n">
        <v>0.4166666666666667</v>
      </c>
      <c r="E419" s="71" t="n">
        <v>0.75</v>
      </c>
      <c r="F419" s="70" t="n">
        <v>30</v>
      </c>
      <c r="G419" s="72">
        <f>IF(OR($A419="",$B419=""),"",ROUND(MAX(0,MOD(I419-H419,1)*24-L419/60),2))</f>
        <v/>
      </c>
      <c r="H419">
        <f>IF($A419="","",IF($D419="",IFERROR(INDEX(Settings!$E$11:$E$18,MATCH($C419,Settings!$D$11:$D$18,0)),0),$D419))</f>
        <v/>
      </c>
      <c r="I419">
        <f>IF($A419="","",IF($E419="",IFERROR(INDEX(Settings!$F$11:$F$18,MATCH($C419,Settings!$D$11:$D$18,0)),0),$E419))</f>
        <v/>
      </c>
      <c r="J419">
        <f>IF($A419="",0,WEEKDAY($A419,2))</f>
        <v/>
      </c>
      <c r="K419">
        <f>IF(OR($A419="",$B419=""),"",$B419&amp;"|"&amp;$A419)</f>
        <v/>
      </c>
      <c r="L419">
        <f>IF($A419="",0,IF($F419="",IFERROR(N(INDEX(Settings!$G$11:$G$18,MATCH($C419,Settings!$D$11:$D$18,0))),0),N($F419)))</f>
        <v/>
      </c>
    </row>
    <row r="420">
      <c r="A420" s="69" t="n">
        <v>46346</v>
      </c>
      <c r="B420" s="70" t="inlineStr">
        <is>
          <t>Lena Hoffmann</t>
        </is>
      </c>
      <c r="C420" s="70" t="inlineStr">
        <is>
          <t>Early</t>
        </is>
      </c>
      <c r="D420" s="71" t="n">
        <v>0.2708333333333333</v>
      </c>
      <c r="E420" s="71" t="n">
        <v>0.6041666666666666</v>
      </c>
      <c r="F420" s="70" t="n">
        <v>30</v>
      </c>
      <c r="G420" s="72">
        <f>IF(OR($A420="",$B420=""),"",ROUND(MAX(0,MOD(I420-H420,1)*24-L420/60),2))</f>
        <v/>
      </c>
      <c r="H420">
        <f>IF($A420="","",IF($D420="",IFERROR(INDEX(Settings!$E$11:$E$18,MATCH($C420,Settings!$D$11:$D$18,0)),0),$D420))</f>
        <v/>
      </c>
      <c r="I420">
        <f>IF($A420="","",IF($E420="",IFERROR(INDEX(Settings!$F$11:$F$18,MATCH($C420,Settings!$D$11:$D$18,0)),0),$E420))</f>
        <v/>
      </c>
      <c r="J420">
        <f>IF($A420="",0,WEEKDAY($A420,2))</f>
        <v/>
      </c>
      <c r="K420">
        <f>IF(OR($A420="",$B420=""),"",$B420&amp;"|"&amp;$A420)</f>
        <v/>
      </c>
      <c r="L420">
        <f>IF($A420="",0,IF($F420="",IFERROR(N(INDEX(Settings!$G$11:$G$18,MATCH($C420,Settings!$D$11:$D$18,0))),0),N($F420)))</f>
        <v/>
      </c>
    </row>
    <row r="421">
      <c r="A421" s="69" t="n">
        <v>46346</v>
      </c>
      <c r="B421" s="70" t="inlineStr">
        <is>
          <t>Emma Wolf</t>
        </is>
      </c>
      <c r="C421" s="70" t="inlineStr">
        <is>
          <t>Late</t>
        </is>
      </c>
      <c r="D421" s="71" t="n">
        <v>0.5833333333333334</v>
      </c>
      <c r="E421" s="71" t="n">
        <v>0.9166666666666666</v>
      </c>
      <c r="F421" s="70" t="n">
        <v>30</v>
      </c>
      <c r="G421" s="72">
        <f>IF(OR($A421="",$B421=""),"",ROUND(MAX(0,MOD(I421-H421,1)*24-L421/60),2))</f>
        <v/>
      </c>
      <c r="H421">
        <f>IF($A421="","",IF($D421="",IFERROR(INDEX(Settings!$E$11:$E$18,MATCH($C421,Settings!$D$11:$D$18,0)),0),$D421))</f>
        <v/>
      </c>
      <c r="I421">
        <f>IF($A421="","",IF($E421="",IFERROR(INDEX(Settings!$F$11:$F$18,MATCH($C421,Settings!$D$11:$D$18,0)),0),$E421))</f>
        <v/>
      </c>
      <c r="J421">
        <f>IF($A421="",0,WEEKDAY($A421,2))</f>
        <v/>
      </c>
      <c r="K421">
        <f>IF(OR($A421="",$B421=""),"",$B421&amp;"|"&amp;$A421)</f>
        <v/>
      </c>
      <c r="L421">
        <f>IF($A421="",0,IF($F421="",IFERROR(N(INDEX(Settings!$G$11:$G$18,MATCH($C421,Settings!$D$11:$D$18,0))),0),N($F421)))</f>
        <v/>
      </c>
    </row>
    <row r="422">
      <c r="A422" s="69" t="n">
        <v>46346</v>
      </c>
      <c r="B422" s="70" t="inlineStr">
        <is>
          <t>Noah Fischer</t>
        </is>
      </c>
      <c r="C422" s="70" t="inlineStr">
        <is>
          <t>Short</t>
        </is>
      </c>
      <c r="D422" s="71" t="n">
        <v>0.4583333333333333</v>
      </c>
      <c r="E422" s="71" t="n">
        <v>0.625</v>
      </c>
      <c r="F422" s="70" t="n">
        <v>0</v>
      </c>
      <c r="G422" s="72">
        <f>IF(OR($A422="",$B422=""),"",ROUND(MAX(0,MOD(I422-H422,1)*24-L422/60),2))</f>
        <v/>
      </c>
      <c r="H422">
        <f>IF($A422="","",IF($D422="",IFERROR(INDEX(Settings!$E$11:$E$18,MATCH($C422,Settings!$D$11:$D$18,0)),0),$D422))</f>
        <v/>
      </c>
      <c r="I422">
        <f>IF($A422="","",IF($E422="",IFERROR(INDEX(Settings!$F$11:$F$18,MATCH($C422,Settings!$D$11:$D$18,0)),0),$E422))</f>
        <v/>
      </c>
      <c r="J422">
        <f>IF($A422="",0,WEEKDAY($A422,2))</f>
        <v/>
      </c>
      <c r="K422">
        <f>IF(OR($A422="",$B422=""),"",$B422&amp;"|"&amp;$A422)</f>
        <v/>
      </c>
      <c r="L422">
        <f>IF($A422="",0,IF($F422="",IFERROR(N(INDEX(Settings!$G$11:$G$18,MATCH($C422,Settings!$D$11:$D$18,0))),0),N($F422)))</f>
        <v/>
      </c>
    </row>
    <row r="423">
      <c r="A423" s="69" t="n">
        <v>46347</v>
      </c>
      <c r="B423" s="70" t="inlineStr">
        <is>
          <t>Anna Berger</t>
        </is>
      </c>
      <c r="C423" s="70" t="inlineStr">
        <is>
          <t>Weekend</t>
        </is>
      </c>
      <c r="D423" s="71" t="n">
        <v>0.3333333333333333</v>
      </c>
      <c r="E423" s="71" t="n">
        <v>0.6666666666666666</v>
      </c>
      <c r="F423" s="70" t="n">
        <v>30</v>
      </c>
      <c r="G423" s="72">
        <f>IF(OR($A423="",$B423=""),"",ROUND(MAX(0,MOD(I423-H423,1)*24-L423/60),2))</f>
        <v/>
      </c>
      <c r="H423">
        <f>IF($A423="","",IF($D423="",IFERROR(INDEX(Settings!$E$11:$E$18,MATCH($C423,Settings!$D$11:$D$18,0)),0),$D423))</f>
        <v/>
      </c>
      <c r="I423">
        <f>IF($A423="","",IF($E423="",IFERROR(INDEX(Settings!$F$11:$F$18,MATCH($C423,Settings!$D$11:$D$18,0)),0),$E423))</f>
        <v/>
      </c>
      <c r="J423">
        <f>IF($A423="",0,WEEKDAY($A423,2))</f>
        <v/>
      </c>
      <c r="K423">
        <f>IF(OR($A423="",$B423=""),"",$B423&amp;"|"&amp;$A423)</f>
        <v/>
      </c>
      <c r="L423">
        <f>IF($A423="",0,IF($F423="",IFERROR(N(INDEX(Settings!$G$11:$G$18,MATCH($C423,Settings!$D$11:$D$18,0))),0),N($F423)))</f>
        <v/>
      </c>
    </row>
    <row r="424">
      <c r="A424" s="69" t="n">
        <v>46347</v>
      </c>
      <c r="B424" s="70" t="inlineStr">
        <is>
          <t>Luca Moretti</t>
        </is>
      </c>
      <c r="C424" s="70" t="inlineStr">
        <is>
          <t>Weekend</t>
        </is>
      </c>
      <c r="D424" s="71" t="n">
        <v>0.3333333333333333</v>
      </c>
      <c r="E424" s="71" t="n">
        <v>0.6666666666666666</v>
      </c>
      <c r="F424" s="70" t="n">
        <v>30</v>
      </c>
      <c r="G424" s="72">
        <f>IF(OR($A424="",$B424=""),"",ROUND(MAX(0,MOD(I424-H424,1)*24-L424/60),2))</f>
        <v/>
      </c>
      <c r="H424">
        <f>IF($A424="","",IF($D424="",IFERROR(INDEX(Settings!$E$11:$E$18,MATCH($C424,Settings!$D$11:$D$18,0)),0),$D424))</f>
        <v/>
      </c>
      <c r="I424">
        <f>IF($A424="","",IF($E424="",IFERROR(INDEX(Settings!$F$11:$F$18,MATCH($C424,Settings!$D$11:$D$18,0)),0),$E424))</f>
        <v/>
      </c>
      <c r="J424">
        <f>IF($A424="",0,WEEKDAY($A424,2))</f>
        <v/>
      </c>
      <c r="K424">
        <f>IF(OR($A424="",$B424=""),"",$B424&amp;"|"&amp;$A424)</f>
        <v/>
      </c>
      <c r="L424">
        <f>IF($A424="",0,IF($F424="",IFERROR(N(INDEX(Settings!$G$11:$G$18,MATCH($C424,Settings!$D$11:$D$18,0))),0),N($F424)))</f>
        <v/>
      </c>
    </row>
    <row r="425">
      <c r="A425" s="69" t="n">
        <v>46347</v>
      </c>
      <c r="B425" s="70" t="inlineStr">
        <is>
          <t>Sofia Neumann</t>
        </is>
      </c>
      <c r="C425" s="70" t="inlineStr">
        <is>
          <t>Weekend</t>
        </is>
      </c>
      <c r="D425" s="71" t="n">
        <v>0.3333333333333333</v>
      </c>
      <c r="E425" s="71" t="n">
        <v>0.6666666666666666</v>
      </c>
      <c r="F425" s="70" t="n">
        <v>30</v>
      </c>
      <c r="G425" s="72">
        <f>IF(OR($A425="",$B425=""),"",ROUND(MAX(0,MOD(I425-H425,1)*24-L425/60),2))</f>
        <v/>
      </c>
      <c r="H425">
        <f>IF($A425="","",IF($D425="",IFERROR(INDEX(Settings!$E$11:$E$18,MATCH($C425,Settings!$D$11:$D$18,0)),0),$D425))</f>
        <v/>
      </c>
      <c r="I425">
        <f>IF($A425="","",IF($E425="",IFERROR(INDEX(Settings!$F$11:$F$18,MATCH($C425,Settings!$D$11:$D$18,0)),0),$E425))</f>
        <v/>
      </c>
      <c r="J425">
        <f>IF($A425="",0,WEEKDAY($A425,2))</f>
        <v/>
      </c>
      <c r="K425">
        <f>IF(OR($A425="",$B425=""),"",$B425&amp;"|"&amp;$A425)</f>
        <v/>
      </c>
      <c r="L425">
        <f>IF($A425="",0,IF($F425="",IFERROR(N(INDEX(Settings!$G$11:$G$18,MATCH($C425,Settings!$D$11:$D$18,0))),0),N($F425)))</f>
        <v/>
      </c>
    </row>
    <row r="426">
      <c r="A426" s="69" t="n">
        <v>46347</v>
      </c>
      <c r="B426" s="70" t="inlineStr">
        <is>
          <t>Jonas Weber</t>
        </is>
      </c>
      <c r="C426" s="70" t="inlineStr">
        <is>
          <t>Weekend</t>
        </is>
      </c>
      <c r="D426" s="71" t="n">
        <v>0.3333333333333333</v>
      </c>
      <c r="E426" s="71" t="n">
        <v>0.6666666666666666</v>
      </c>
      <c r="F426" s="70" t="n">
        <v>30</v>
      </c>
      <c r="G426" s="72">
        <f>IF(OR($A426="",$B426=""),"",ROUND(MAX(0,MOD(I426-H426,1)*24-L426/60),2))</f>
        <v/>
      </c>
      <c r="H426">
        <f>IF($A426="","",IF($D426="",IFERROR(INDEX(Settings!$E$11:$E$18,MATCH($C426,Settings!$D$11:$D$18,0)),0),$D426))</f>
        <v/>
      </c>
      <c r="I426">
        <f>IF($A426="","",IF($E426="",IFERROR(INDEX(Settings!$F$11:$F$18,MATCH($C426,Settings!$D$11:$D$18,0)),0),$E426))</f>
        <v/>
      </c>
      <c r="J426">
        <f>IF($A426="",0,WEEKDAY($A426,2))</f>
        <v/>
      </c>
      <c r="K426">
        <f>IF(OR($A426="",$B426=""),"",$B426&amp;"|"&amp;$A426)</f>
        <v/>
      </c>
      <c r="L426">
        <f>IF($A426="",0,IF($F426="",IFERROR(N(INDEX(Settings!$G$11:$G$18,MATCH($C426,Settings!$D$11:$D$18,0))),0),N($F426)))</f>
        <v/>
      </c>
    </row>
    <row r="427">
      <c r="A427" s="69" t="n">
        <v>46347</v>
      </c>
      <c r="B427" s="70" t="inlineStr">
        <is>
          <t>Elias Kaya</t>
        </is>
      </c>
      <c r="C427" s="70" t="inlineStr">
        <is>
          <t>Late</t>
        </is>
      </c>
      <c r="D427" s="71" t="n">
        <v>0.5833333333333334</v>
      </c>
      <c r="E427" s="71" t="n">
        <v>0.9166666666666666</v>
      </c>
      <c r="F427" s="70" t="n">
        <v>30</v>
      </c>
      <c r="G427" s="72">
        <f>IF(OR($A427="",$B427=""),"",ROUND(MAX(0,MOD(I427-H427,1)*24-L427/60),2))</f>
        <v/>
      </c>
      <c r="H427">
        <f>IF($A427="","",IF($D427="",IFERROR(INDEX(Settings!$E$11:$E$18,MATCH($C427,Settings!$D$11:$D$18,0)),0),$D427))</f>
        <v/>
      </c>
      <c r="I427">
        <f>IF($A427="","",IF($E427="",IFERROR(INDEX(Settings!$F$11:$F$18,MATCH($C427,Settings!$D$11:$D$18,0)),0),$E427))</f>
        <v/>
      </c>
      <c r="J427">
        <f>IF($A427="",0,WEEKDAY($A427,2))</f>
        <v/>
      </c>
      <c r="K427">
        <f>IF(OR($A427="",$B427=""),"",$B427&amp;"|"&amp;$A427)</f>
        <v/>
      </c>
      <c r="L427">
        <f>IF($A427="",0,IF($F427="",IFERROR(N(INDEX(Settings!$G$11:$G$18,MATCH($C427,Settings!$D$11:$D$18,0))),0),N($F427)))</f>
        <v/>
      </c>
    </row>
    <row r="428">
      <c r="A428" s="69" t="n">
        <v>46347</v>
      </c>
      <c r="B428" s="70" t="inlineStr">
        <is>
          <t>Ben Krüger</t>
        </is>
      </c>
      <c r="C428" s="70" t="inlineStr">
        <is>
          <t>Short</t>
        </is>
      </c>
      <c r="D428" s="71" t="n">
        <v>0.4583333333333333</v>
      </c>
      <c r="E428" s="71" t="n">
        <v>0.625</v>
      </c>
      <c r="F428" s="70" t="n">
        <v>0</v>
      </c>
      <c r="G428" s="72">
        <f>IF(OR($A428="",$B428=""),"",ROUND(MAX(0,MOD(I428-H428,1)*24-L428/60),2))</f>
        <v/>
      </c>
      <c r="H428">
        <f>IF($A428="","",IF($D428="",IFERROR(INDEX(Settings!$E$11:$E$18,MATCH($C428,Settings!$D$11:$D$18,0)),0),$D428))</f>
        <v/>
      </c>
      <c r="I428">
        <f>IF($A428="","",IF($E428="",IFERROR(INDEX(Settings!$F$11:$F$18,MATCH($C428,Settings!$D$11:$D$18,0)),0),$E428))</f>
        <v/>
      </c>
      <c r="J428">
        <f>IF($A428="",0,WEEKDAY($A428,2))</f>
        <v/>
      </c>
      <c r="K428">
        <f>IF(OR($A428="",$B428=""),"",$B428&amp;"|"&amp;$A428)</f>
        <v/>
      </c>
      <c r="L428">
        <f>IF($A428="",0,IF($F428="",IFERROR(N(INDEX(Settings!$G$11:$G$18,MATCH($C428,Settings!$D$11:$D$18,0))),0),N($F428)))</f>
        <v/>
      </c>
    </row>
    <row r="429">
      <c r="A429" s="69" t="n">
        <v>46348</v>
      </c>
      <c r="B429" s="70" t="inlineStr">
        <is>
          <t>Anna Berger</t>
        </is>
      </c>
      <c r="C429" s="70" t="inlineStr">
        <is>
          <t>Weekend</t>
        </is>
      </c>
      <c r="D429" s="71" t="n">
        <v>0.3333333333333333</v>
      </c>
      <c r="E429" s="71" t="n">
        <v>0.6666666666666666</v>
      </c>
      <c r="F429" s="70" t="n">
        <v>30</v>
      </c>
      <c r="G429" s="72">
        <f>IF(OR($A429="",$B429=""),"",ROUND(MAX(0,MOD(I429-H429,1)*24-L429/60),2))</f>
        <v/>
      </c>
      <c r="H429">
        <f>IF($A429="","",IF($D429="",IFERROR(INDEX(Settings!$E$11:$E$18,MATCH($C429,Settings!$D$11:$D$18,0)),0),$D429))</f>
        <v/>
      </c>
      <c r="I429">
        <f>IF($A429="","",IF($E429="",IFERROR(INDEX(Settings!$F$11:$F$18,MATCH($C429,Settings!$D$11:$D$18,0)),0),$E429))</f>
        <v/>
      </c>
      <c r="J429">
        <f>IF($A429="",0,WEEKDAY($A429,2))</f>
        <v/>
      </c>
      <c r="K429">
        <f>IF(OR($A429="",$B429=""),"",$B429&amp;"|"&amp;$A429)</f>
        <v/>
      </c>
      <c r="L429">
        <f>IF($A429="",0,IF($F429="",IFERROR(N(INDEX(Settings!$G$11:$G$18,MATCH($C429,Settings!$D$11:$D$18,0))),0),N($F429)))</f>
        <v/>
      </c>
    </row>
    <row r="430">
      <c r="A430" s="69" t="n">
        <v>46348</v>
      </c>
      <c r="B430" s="70" t="inlineStr">
        <is>
          <t>Sofia Neumann</t>
        </is>
      </c>
      <c r="C430" s="70" t="inlineStr">
        <is>
          <t>Weekend</t>
        </is>
      </c>
      <c r="D430" s="71" t="n">
        <v>0.3333333333333333</v>
      </c>
      <c r="E430" s="71" t="n">
        <v>0.6666666666666666</v>
      </c>
      <c r="F430" s="70" t="n">
        <v>30</v>
      </c>
      <c r="G430" s="72">
        <f>IF(OR($A430="",$B430=""),"",ROUND(MAX(0,MOD(I430-H430,1)*24-L430/60),2))</f>
        <v/>
      </c>
      <c r="H430">
        <f>IF($A430="","",IF($D430="",IFERROR(INDEX(Settings!$E$11:$E$18,MATCH($C430,Settings!$D$11:$D$18,0)),0),$D430))</f>
        <v/>
      </c>
      <c r="I430">
        <f>IF($A430="","",IF($E430="",IFERROR(INDEX(Settings!$F$11:$F$18,MATCH($C430,Settings!$D$11:$D$18,0)),0),$E430))</f>
        <v/>
      </c>
      <c r="J430">
        <f>IF($A430="",0,WEEKDAY($A430,2))</f>
        <v/>
      </c>
      <c r="K430">
        <f>IF(OR($A430="",$B430=""),"",$B430&amp;"|"&amp;$A430)</f>
        <v/>
      </c>
      <c r="L430">
        <f>IF($A430="",0,IF($F430="",IFERROR(N(INDEX(Settings!$G$11:$G$18,MATCH($C430,Settings!$D$11:$D$18,0))),0),N($F430)))</f>
        <v/>
      </c>
    </row>
    <row r="431">
      <c r="A431" s="69" t="n">
        <v>46348</v>
      </c>
      <c r="B431" s="70" t="inlineStr">
        <is>
          <t>Jonas Weber</t>
        </is>
      </c>
      <c r="C431" s="70" t="inlineStr">
        <is>
          <t>Weekend</t>
        </is>
      </c>
      <c r="D431" s="71" t="n">
        <v>0.3333333333333333</v>
      </c>
      <c r="E431" s="71" t="n">
        <v>0.6666666666666666</v>
      </c>
      <c r="F431" s="70" t="n">
        <v>30</v>
      </c>
      <c r="G431" s="72">
        <f>IF(OR($A431="",$B431=""),"",ROUND(MAX(0,MOD(I431-H431,1)*24-L431/60),2))</f>
        <v/>
      </c>
      <c r="H431">
        <f>IF($A431="","",IF($D431="",IFERROR(INDEX(Settings!$E$11:$E$18,MATCH($C431,Settings!$D$11:$D$18,0)),0),$D431))</f>
        <v/>
      </c>
      <c r="I431">
        <f>IF($A431="","",IF($E431="",IFERROR(INDEX(Settings!$F$11:$F$18,MATCH($C431,Settings!$D$11:$D$18,0)),0),$E431))</f>
        <v/>
      </c>
      <c r="J431">
        <f>IF($A431="",0,WEEKDAY($A431,2))</f>
        <v/>
      </c>
      <c r="K431">
        <f>IF(OR($A431="",$B431=""),"",$B431&amp;"|"&amp;$A431)</f>
        <v/>
      </c>
      <c r="L431">
        <f>IF($A431="",0,IF($F431="",IFERROR(N(INDEX(Settings!$G$11:$G$18,MATCH($C431,Settings!$D$11:$D$18,0))),0),N($F431)))</f>
        <v/>
      </c>
    </row>
    <row r="432">
      <c r="A432" s="69" t="n">
        <v>46348</v>
      </c>
      <c r="B432" s="70" t="inlineStr">
        <is>
          <t>Mia Schulz</t>
        </is>
      </c>
      <c r="C432" s="70" t="inlineStr">
        <is>
          <t>Weekend</t>
        </is>
      </c>
      <c r="D432" s="71" t="n">
        <v>0.3333333333333333</v>
      </c>
      <c r="E432" s="71" t="n">
        <v>0.6666666666666666</v>
      </c>
      <c r="F432" s="70" t="n">
        <v>30</v>
      </c>
      <c r="G432" s="72">
        <f>IF(OR($A432="",$B432=""),"",ROUND(MAX(0,MOD(I432-H432,1)*24-L432/60),2))</f>
        <v/>
      </c>
      <c r="H432">
        <f>IF($A432="","",IF($D432="",IFERROR(INDEX(Settings!$E$11:$E$18,MATCH($C432,Settings!$D$11:$D$18,0)),0),$D432))</f>
        <v/>
      </c>
      <c r="I432">
        <f>IF($A432="","",IF($E432="",IFERROR(INDEX(Settings!$F$11:$F$18,MATCH($C432,Settings!$D$11:$D$18,0)),0),$E432))</f>
        <v/>
      </c>
      <c r="J432">
        <f>IF($A432="",0,WEEKDAY($A432,2))</f>
        <v/>
      </c>
      <c r="K432">
        <f>IF(OR($A432="",$B432=""),"",$B432&amp;"|"&amp;$A432)</f>
        <v/>
      </c>
      <c r="L432">
        <f>IF($A432="",0,IF($F432="",IFERROR(N(INDEX(Settings!$G$11:$G$18,MATCH($C432,Settings!$D$11:$D$18,0))),0),N($F432)))</f>
        <v/>
      </c>
    </row>
    <row r="433">
      <c r="A433" s="69" t="n">
        <v>46348</v>
      </c>
      <c r="B433" s="70" t="inlineStr">
        <is>
          <t>Emma Wolf</t>
        </is>
      </c>
      <c r="C433" s="70" t="inlineStr">
        <is>
          <t>Middle</t>
        </is>
      </c>
      <c r="D433" s="71" t="n">
        <v>0.4166666666666667</v>
      </c>
      <c r="E433" s="71" t="n">
        <v>0.75</v>
      </c>
      <c r="F433" s="70" t="n">
        <v>30</v>
      </c>
      <c r="G433" s="72">
        <f>IF(OR($A433="",$B433=""),"",ROUND(MAX(0,MOD(I433-H433,1)*24-L433/60),2))</f>
        <v/>
      </c>
      <c r="H433">
        <f>IF($A433="","",IF($D433="",IFERROR(INDEX(Settings!$E$11:$E$18,MATCH($C433,Settings!$D$11:$D$18,0)),0),$D433))</f>
        <v/>
      </c>
      <c r="I433">
        <f>IF($A433="","",IF($E433="",IFERROR(INDEX(Settings!$F$11:$F$18,MATCH($C433,Settings!$D$11:$D$18,0)),0),$E433))</f>
        <v/>
      </c>
      <c r="J433">
        <f>IF($A433="",0,WEEKDAY($A433,2))</f>
        <v/>
      </c>
      <c r="K433">
        <f>IF(OR($A433="",$B433=""),"",$B433&amp;"|"&amp;$A433)</f>
        <v/>
      </c>
      <c r="L433">
        <f>IF($A433="",0,IF($F433="",IFERROR(N(INDEX(Settings!$G$11:$G$18,MATCH($C433,Settings!$D$11:$D$18,0))),0),N($F433)))</f>
        <v/>
      </c>
    </row>
    <row r="434">
      <c r="A434" s="69" t="n">
        <v>46349</v>
      </c>
      <c r="B434" s="70" t="inlineStr">
        <is>
          <t>Luca Moretti</t>
        </is>
      </c>
      <c r="C434" s="70" t="inlineStr">
        <is>
          <t>Middle</t>
        </is>
      </c>
      <c r="D434" s="71" t="n">
        <v>0.4166666666666667</v>
      </c>
      <c r="E434" s="71" t="n">
        <v>0.75</v>
      </c>
      <c r="F434" s="70" t="n">
        <v>30</v>
      </c>
      <c r="G434" s="72">
        <f>IF(OR($A434="",$B434=""),"",ROUND(MAX(0,MOD(I434-H434,1)*24-L434/60),2))</f>
        <v/>
      </c>
      <c r="H434">
        <f>IF($A434="","",IF($D434="",IFERROR(INDEX(Settings!$E$11:$E$18,MATCH($C434,Settings!$D$11:$D$18,0)),0),$D434))</f>
        <v/>
      </c>
      <c r="I434">
        <f>IF($A434="","",IF($E434="",IFERROR(INDEX(Settings!$F$11:$F$18,MATCH($C434,Settings!$D$11:$D$18,0)),0),$E434))</f>
        <v/>
      </c>
      <c r="J434">
        <f>IF($A434="",0,WEEKDAY($A434,2))</f>
        <v/>
      </c>
      <c r="K434">
        <f>IF(OR($A434="",$B434=""),"",$B434&amp;"|"&amp;$A434)</f>
        <v/>
      </c>
      <c r="L434">
        <f>IF($A434="",0,IF($F434="",IFERROR(N(INDEX(Settings!$G$11:$G$18,MATCH($C434,Settings!$D$11:$D$18,0))),0),N($F434)))</f>
        <v/>
      </c>
    </row>
    <row r="435">
      <c r="A435" s="69" t="n">
        <v>46349</v>
      </c>
      <c r="B435" s="70" t="inlineStr">
        <is>
          <t>Jonas Weber</t>
        </is>
      </c>
      <c r="C435" s="70" t="inlineStr">
        <is>
          <t>Middle</t>
        </is>
      </c>
      <c r="D435" s="71" t="n">
        <v>0.4166666666666667</v>
      </c>
      <c r="E435" s="71" t="n">
        <v>0.75</v>
      </c>
      <c r="F435" s="70" t="n">
        <v>30</v>
      </c>
      <c r="G435" s="72">
        <f>IF(OR($A435="",$B435=""),"",ROUND(MAX(0,MOD(I435-H435,1)*24-L435/60),2))</f>
        <v/>
      </c>
      <c r="H435">
        <f>IF($A435="","",IF($D435="",IFERROR(INDEX(Settings!$E$11:$E$18,MATCH($C435,Settings!$D$11:$D$18,0)),0),$D435))</f>
        <v/>
      </c>
      <c r="I435">
        <f>IF($A435="","",IF($E435="",IFERROR(INDEX(Settings!$F$11:$F$18,MATCH($C435,Settings!$D$11:$D$18,0)),0),$E435))</f>
        <v/>
      </c>
      <c r="J435">
        <f>IF($A435="",0,WEEKDAY($A435,2))</f>
        <v/>
      </c>
      <c r="K435">
        <f>IF(OR($A435="",$B435=""),"",$B435&amp;"|"&amp;$A435)</f>
        <v/>
      </c>
      <c r="L435">
        <f>IF($A435="",0,IF($F435="",IFERROR(N(INDEX(Settings!$G$11:$G$18,MATCH($C435,Settings!$D$11:$D$18,0))),0),N($F435)))</f>
        <v/>
      </c>
    </row>
    <row r="436">
      <c r="A436" s="69" t="n">
        <v>46349</v>
      </c>
      <c r="B436" s="70" t="inlineStr">
        <is>
          <t>Elias Kaya</t>
        </is>
      </c>
      <c r="C436" s="70" t="inlineStr">
        <is>
          <t>Late</t>
        </is>
      </c>
      <c r="D436" s="71" t="n">
        <v>0.5833333333333334</v>
      </c>
      <c r="E436" s="71" t="n">
        <v>0.9166666666666666</v>
      </c>
      <c r="F436" s="70" t="n">
        <v>30</v>
      </c>
      <c r="G436" s="72">
        <f>IF(OR($A436="",$B436=""),"",ROUND(MAX(0,MOD(I436-H436,1)*24-L436/60),2))</f>
        <v/>
      </c>
      <c r="H436">
        <f>IF($A436="","",IF($D436="",IFERROR(INDEX(Settings!$E$11:$E$18,MATCH($C436,Settings!$D$11:$D$18,0)),0),$D436))</f>
        <v/>
      </c>
      <c r="I436">
        <f>IF($A436="","",IF($E436="",IFERROR(INDEX(Settings!$F$11:$F$18,MATCH($C436,Settings!$D$11:$D$18,0)),0),$E436))</f>
        <v/>
      </c>
      <c r="J436">
        <f>IF($A436="",0,WEEKDAY($A436,2))</f>
        <v/>
      </c>
      <c r="K436">
        <f>IF(OR($A436="",$B436=""),"",$B436&amp;"|"&amp;$A436)</f>
        <v/>
      </c>
      <c r="L436">
        <f>IF($A436="",0,IF($F436="",IFERROR(N(INDEX(Settings!$G$11:$G$18,MATCH($C436,Settings!$D$11:$D$18,0))),0),N($F436)))</f>
        <v/>
      </c>
    </row>
    <row r="437">
      <c r="A437" s="69" t="n">
        <v>46349</v>
      </c>
      <c r="B437" s="70" t="inlineStr">
        <is>
          <t>Lena Hoffmann</t>
        </is>
      </c>
      <c r="C437" s="70" t="inlineStr">
        <is>
          <t>Early</t>
        </is>
      </c>
      <c r="D437" s="71" t="n">
        <v>0.2708333333333333</v>
      </c>
      <c r="E437" s="71" t="n">
        <v>0.6041666666666666</v>
      </c>
      <c r="F437" s="70" t="n">
        <v>30</v>
      </c>
      <c r="G437" s="72">
        <f>IF(OR($A437="",$B437=""),"",ROUND(MAX(0,MOD(I437-H437,1)*24-L437/60),2))</f>
        <v/>
      </c>
      <c r="H437">
        <f>IF($A437="","",IF($D437="",IFERROR(INDEX(Settings!$E$11:$E$18,MATCH($C437,Settings!$D$11:$D$18,0)),0),$D437))</f>
        <v/>
      </c>
      <c r="I437">
        <f>IF($A437="","",IF($E437="",IFERROR(INDEX(Settings!$F$11:$F$18,MATCH($C437,Settings!$D$11:$D$18,0)),0),$E437))</f>
        <v/>
      </c>
      <c r="J437">
        <f>IF($A437="",0,WEEKDAY($A437,2))</f>
        <v/>
      </c>
      <c r="K437">
        <f>IF(OR($A437="",$B437=""),"",$B437&amp;"|"&amp;$A437)</f>
        <v/>
      </c>
      <c r="L437">
        <f>IF($A437="",0,IF($F437="",IFERROR(N(INDEX(Settings!$G$11:$G$18,MATCH($C437,Settings!$D$11:$D$18,0))),0),N($F437)))</f>
        <v/>
      </c>
    </row>
    <row r="438">
      <c r="A438" s="69" t="n">
        <v>46349</v>
      </c>
      <c r="B438" s="70" t="inlineStr">
        <is>
          <t>Emma Wolf</t>
        </is>
      </c>
      <c r="C438" s="70" t="inlineStr">
        <is>
          <t>Late</t>
        </is>
      </c>
      <c r="D438" s="71" t="n">
        <v>0.5833333333333334</v>
      </c>
      <c r="E438" s="71" t="n">
        <v>0.9166666666666666</v>
      </c>
      <c r="F438" s="70" t="n">
        <v>30</v>
      </c>
      <c r="G438" s="72">
        <f>IF(OR($A438="",$B438=""),"",ROUND(MAX(0,MOD(I438-H438,1)*24-L438/60),2))</f>
        <v/>
      </c>
      <c r="H438">
        <f>IF($A438="","",IF($D438="",IFERROR(INDEX(Settings!$E$11:$E$18,MATCH($C438,Settings!$D$11:$D$18,0)),0),$D438))</f>
        <v/>
      </c>
      <c r="I438">
        <f>IF($A438="","",IF($E438="",IFERROR(INDEX(Settings!$F$11:$F$18,MATCH($C438,Settings!$D$11:$D$18,0)),0),$E438))</f>
        <v/>
      </c>
      <c r="J438">
        <f>IF($A438="",0,WEEKDAY($A438,2))</f>
        <v/>
      </c>
      <c r="K438">
        <f>IF(OR($A438="",$B438=""),"",$B438&amp;"|"&amp;$A438)</f>
        <v/>
      </c>
      <c r="L438">
        <f>IF($A438="",0,IF($F438="",IFERROR(N(INDEX(Settings!$G$11:$G$18,MATCH($C438,Settings!$D$11:$D$18,0))),0),N($F438)))</f>
        <v/>
      </c>
    </row>
    <row r="439">
      <c r="A439" s="69" t="n">
        <v>46350</v>
      </c>
      <c r="B439" s="70" t="inlineStr">
        <is>
          <t>Anna Berger</t>
        </is>
      </c>
      <c r="C439" s="70" t="inlineStr">
        <is>
          <t>Early</t>
        </is>
      </c>
      <c r="D439" s="71" t="n">
        <v>0.2708333333333333</v>
      </c>
      <c r="E439" s="71" t="n">
        <v>0.6041666666666666</v>
      </c>
      <c r="F439" s="70" t="n">
        <v>30</v>
      </c>
      <c r="G439" s="72">
        <f>IF(OR($A439="",$B439=""),"",ROUND(MAX(0,MOD(I439-H439,1)*24-L439/60),2))</f>
        <v/>
      </c>
      <c r="H439">
        <f>IF($A439="","",IF($D439="",IFERROR(INDEX(Settings!$E$11:$E$18,MATCH($C439,Settings!$D$11:$D$18,0)),0),$D439))</f>
        <v/>
      </c>
      <c r="I439">
        <f>IF($A439="","",IF($E439="",IFERROR(INDEX(Settings!$F$11:$F$18,MATCH($C439,Settings!$D$11:$D$18,0)),0),$E439))</f>
        <v/>
      </c>
      <c r="J439">
        <f>IF($A439="",0,WEEKDAY($A439,2))</f>
        <v/>
      </c>
      <c r="K439">
        <f>IF(OR($A439="",$B439=""),"",$B439&amp;"|"&amp;$A439)</f>
        <v/>
      </c>
      <c r="L439">
        <f>IF($A439="",0,IF($F439="",IFERROR(N(INDEX(Settings!$G$11:$G$18,MATCH($C439,Settings!$D$11:$D$18,0))),0),N($F439)))</f>
        <v/>
      </c>
    </row>
    <row r="440">
      <c r="A440" s="69" t="n">
        <v>46350</v>
      </c>
      <c r="B440" s="70" t="inlineStr">
        <is>
          <t>Luca Moretti</t>
        </is>
      </c>
      <c r="C440" s="70" t="inlineStr">
        <is>
          <t>Early</t>
        </is>
      </c>
      <c r="D440" s="71" t="n">
        <v>0.2708333333333333</v>
      </c>
      <c r="E440" s="71" t="n">
        <v>0.6041666666666666</v>
      </c>
      <c r="F440" s="70" t="n">
        <v>30</v>
      </c>
      <c r="G440" s="72">
        <f>IF(OR($A440="",$B440=""),"",ROUND(MAX(0,MOD(I440-H440,1)*24-L440/60),2))</f>
        <v/>
      </c>
      <c r="H440">
        <f>IF($A440="","",IF($D440="",IFERROR(INDEX(Settings!$E$11:$E$18,MATCH($C440,Settings!$D$11:$D$18,0)),0),$D440))</f>
        <v/>
      </c>
      <c r="I440">
        <f>IF($A440="","",IF($E440="",IFERROR(INDEX(Settings!$F$11:$F$18,MATCH($C440,Settings!$D$11:$D$18,0)),0),$E440))</f>
        <v/>
      </c>
      <c r="J440">
        <f>IF($A440="",0,WEEKDAY($A440,2))</f>
        <v/>
      </c>
      <c r="K440">
        <f>IF(OR($A440="",$B440=""),"",$B440&amp;"|"&amp;$A440)</f>
        <v/>
      </c>
      <c r="L440">
        <f>IF($A440="",0,IF($F440="",IFERROR(N(INDEX(Settings!$G$11:$G$18,MATCH($C440,Settings!$D$11:$D$18,0))),0),N($F440)))</f>
        <v/>
      </c>
    </row>
    <row r="441">
      <c r="A441" s="69" t="n">
        <v>46350</v>
      </c>
      <c r="B441" s="70" t="inlineStr">
        <is>
          <t>Sofia Neumann</t>
        </is>
      </c>
      <c r="C441" s="70" t="inlineStr">
        <is>
          <t>Late</t>
        </is>
      </c>
      <c r="D441" s="71" t="n">
        <v>0.5833333333333334</v>
      </c>
      <c r="E441" s="71" t="n">
        <v>0.9166666666666666</v>
      </c>
      <c r="F441" s="70" t="n">
        <v>30</v>
      </c>
      <c r="G441" s="72">
        <f>IF(OR($A441="",$B441=""),"",ROUND(MAX(0,MOD(I441-H441,1)*24-L441/60),2))</f>
        <v/>
      </c>
      <c r="H441">
        <f>IF($A441="","",IF($D441="",IFERROR(INDEX(Settings!$E$11:$E$18,MATCH($C441,Settings!$D$11:$D$18,0)),0),$D441))</f>
        <v/>
      </c>
      <c r="I441">
        <f>IF($A441="","",IF($E441="",IFERROR(INDEX(Settings!$F$11:$F$18,MATCH($C441,Settings!$D$11:$D$18,0)),0),$E441))</f>
        <v/>
      </c>
      <c r="J441">
        <f>IF($A441="",0,WEEKDAY($A441,2))</f>
        <v/>
      </c>
      <c r="K441">
        <f>IF(OR($A441="",$B441=""),"",$B441&amp;"|"&amp;$A441)</f>
        <v/>
      </c>
      <c r="L441">
        <f>IF($A441="",0,IF($F441="",IFERROR(N(INDEX(Settings!$G$11:$G$18,MATCH($C441,Settings!$D$11:$D$18,0))),0),N($F441)))</f>
        <v/>
      </c>
    </row>
    <row r="442">
      <c r="A442" s="69" t="n">
        <v>46350</v>
      </c>
      <c r="B442" s="70" t="inlineStr">
        <is>
          <t>Jonas Weber</t>
        </is>
      </c>
      <c r="C442" s="70" t="inlineStr">
        <is>
          <t>Late</t>
        </is>
      </c>
      <c r="D442" s="71" t="n">
        <v>0.5833333333333334</v>
      </c>
      <c r="E442" s="71" t="n">
        <v>0.9166666666666666</v>
      </c>
      <c r="F442" s="70" t="n">
        <v>30</v>
      </c>
      <c r="G442" s="72">
        <f>IF(OR($A442="",$B442=""),"",ROUND(MAX(0,MOD(I442-H442,1)*24-L442/60),2))</f>
        <v/>
      </c>
      <c r="H442">
        <f>IF($A442="","",IF($D442="",IFERROR(INDEX(Settings!$E$11:$E$18,MATCH($C442,Settings!$D$11:$D$18,0)),0),$D442))</f>
        <v/>
      </c>
      <c r="I442">
        <f>IF($A442="","",IF($E442="",IFERROR(INDEX(Settings!$F$11:$F$18,MATCH($C442,Settings!$D$11:$D$18,0)),0),$E442))</f>
        <v/>
      </c>
      <c r="J442">
        <f>IF($A442="",0,WEEKDAY($A442,2))</f>
        <v/>
      </c>
      <c r="K442">
        <f>IF(OR($A442="",$B442=""),"",$B442&amp;"|"&amp;$A442)</f>
        <v/>
      </c>
      <c r="L442">
        <f>IF($A442="",0,IF($F442="",IFERROR(N(INDEX(Settings!$G$11:$G$18,MATCH($C442,Settings!$D$11:$D$18,0))),0),N($F442)))</f>
        <v/>
      </c>
    </row>
    <row r="443">
      <c r="A443" s="69" t="n">
        <v>46350</v>
      </c>
      <c r="B443" s="70" t="inlineStr">
        <is>
          <t>Emma Wolf</t>
        </is>
      </c>
      <c r="C443" s="70" t="inlineStr">
        <is>
          <t>Late</t>
        </is>
      </c>
      <c r="D443" s="71" t="n">
        <v>0.5833333333333334</v>
      </c>
      <c r="E443" s="71" t="n">
        <v>0.9166666666666666</v>
      </c>
      <c r="F443" s="70" t="n">
        <v>30</v>
      </c>
      <c r="G443" s="72">
        <f>IF(OR($A443="",$B443=""),"",ROUND(MAX(0,MOD(I443-H443,1)*24-L443/60),2))</f>
        <v/>
      </c>
      <c r="H443">
        <f>IF($A443="","",IF($D443="",IFERROR(INDEX(Settings!$E$11:$E$18,MATCH($C443,Settings!$D$11:$D$18,0)),0),$D443))</f>
        <v/>
      </c>
      <c r="I443">
        <f>IF($A443="","",IF($E443="",IFERROR(INDEX(Settings!$F$11:$F$18,MATCH($C443,Settings!$D$11:$D$18,0)),0),$E443))</f>
        <v/>
      </c>
      <c r="J443">
        <f>IF($A443="",0,WEEKDAY($A443,2))</f>
        <v/>
      </c>
      <c r="K443">
        <f>IF(OR($A443="",$B443=""),"",$B443&amp;"|"&amp;$A443)</f>
        <v/>
      </c>
      <c r="L443">
        <f>IF($A443="",0,IF($F443="",IFERROR(N(INDEX(Settings!$G$11:$G$18,MATCH($C443,Settings!$D$11:$D$18,0))),0),N($F443)))</f>
        <v/>
      </c>
    </row>
    <row r="444">
      <c r="A444" s="69" t="n">
        <v>46350</v>
      </c>
      <c r="B444" s="70" t="inlineStr">
        <is>
          <t>Noah Fischer</t>
        </is>
      </c>
      <c r="C444" s="70" t="inlineStr">
        <is>
          <t>Short</t>
        </is>
      </c>
      <c r="D444" s="71" t="n">
        <v>0.4583333333333333</v>
      </c>
      <c r="E444" s="71" t="n">
        <v>0.625</v>
      </c>
      <c r="F444" s="70" t="n">
        <v>0</v>
      </c>
      <c r="G444" s="72">
        <f>IF(OR($A444="",$B444=""),"",ROUND(MAX(0,MOD(I444-H444,1)*24-L444/60),2))</f>
        <v/>
      </c>
      <c r="H444">
        <f>IF($A444="","",IF($D444="",IFERROR(INDEX(Settings!$E$11:$E$18,MATCH($C444,Settings!$D$11:$D$18,0)),0),$D444))</f>
        <v/>
      </c>
      <c r="I444">
        <f>IF($A444="","",IF($E444="",IFERROR(INDEX(Settings!$F$11:$F$18,MATCH($C444,Settings!$D$11:$D$18,0)),0),$E444))</f>
        <v/>
      </c>
      <c r="J444">
        <f>IF($A444="",0,WEEKDAY($A444,2))</f>
        <v/>
      </c>
      <c r="K444">
        <f>IF(OR($A444="",$B444=""),"",$B444&amp;"|"&amp;$A444)</f>
        <v/>
      </c>
      <c r="L444">
        <f>IF($A444="",0,IF($F444="",IFERROR(N(INDEX(Settings!$G$11:$G$18,MATCH($C444,Settings!$D$11:$D$18,0))),0),N($F444)))</f>
        <v/>
      </c>
    </row>
    <row r="445">
      <c r="A445" s="69" t="n">
        <v>46351</v>
      </c>
      <c r="B445" s="70" t="inlineStr">
        <is>
          <t>Anna Berger</t>
        </is>
      </c>
      <c r="C445" s="70" t="inlineStr">
        <is>
          <t>Early</t>
        </is>
      </c>
      <c r="D445" s="71" t="n">
        <v>0.2708333333333333</v>
      </c>
      <c r="E445" s="71" t="n">
        <v>0.6041666666666666</v>
      </c>
      <c r="F445" s="70" t="n">
        <v>30</v>
      </c>
      <c r="G445" s="72">
        <f>IF(OR($A445="",$B445=""),"",ROUND(MAX(0,MOD(I445-H445,1)*24-L445/60),2))</f>
        <v/>
      </c>
      <c r="H445">
        <f>IF($A445="","",IF($D445="",IFERROR(INDEX(Settings!$E$11:$E$18,MATCH($C445,Settings!$D$11:$D$18,0)),0),$D445))</f>
        <v/>
      </c>
      <c r="I445">
        <f>IF($A445="","",IF($E445="",IFERROR(INDEX(Settings!$F$11:$F$18,MATCH($C445,Settings!$D$11:$D$18,0)),0),$E445))</f>
        <v/>
      </c>
      <c r="J445">
        <f>IF($A445="",0,WEEKDAY($A445,2))</f>
        <v/>
      </c>
      <c r="K445">
        <f>IF(OR($A445="",$B445=""),"",$B445&amp;"|"&amp;$A445)</f>
        <v/>
      </c>
      <c r="L445">
        <f>IF($A445="",0,IF($F445="",IFERROR(N(INDEX(Settings!$G$11:$G$18,MATCH($C445,Settings!$D$11:$D$18,0))),0),N($F445)))</f>
        <v/>
      </c>
    </row>
    <row r="446">
      <c r="A446" s="69" t="n">
        <v>46351</v>
      </c>
      <c r="B446" s="70" t="inlineStr">
        <is>
          <t>Sofia Neumann</t>
        </is>
      </c>
      <c r="C446" s="70" t="inlineStr">
        <is>
          <t>Early</t>
        </is>
      </c>
      <c r="D446" s="71" t="n">
        <v>0.2708333333333333</v>
      </c>
      <c r="E446" s="71" t="n">
        <v>0.6041666666666666</v>
      </c>
      <c r="F446" s="70" t="n">
        <v>30</v>
      </c>
      <c r="G446" s="72">
        <f>IF(OR($A446="",$B446=""),"",ROUND(MAX(0,MOD(I446-H446,1)*24-L446/60),2))</f>
        <v/>
      </c>
      <c r="H446">
        <f>IF($A446="","",IF($D446="",IFERROR(INDEX(Settings!$E$11:$E$18,MATCH($C446,Settings!$D$11:$D$18,0)),0),$D446))</f>
        <v/>
      </c>
      <c r="I446">
        <f>IF($A446="","",IF($E446="",IFERROR(INDEX(Settings!$F$11:$F$18,MATCH($C446,Settings!$D$11:$D$18,0)),0),$E446))</f>
        <v/>
      </c>
      <c r="J446">
        <f>IF($A446="",0,WEEKDAY($A446,2))</f>
        <v/>
      </c>
      <c r="K446">
        <f>IF(OR($A446="",$B446=""),"",$B446&amp;"|"&amp;$A446)</f>
        <v/>
      </c>
      <c r="L446">
        <f>IF($A446="",0,IF($F446="",IFERROR(N(INDEX(Settings!$G$11:$G$18,MATCH($C446,Settings!$D$11:$D$18,0))),0),N($F446)))</f>
        <v/>
      </c>
    </row>
    <row r="447">
      <c r="A447" s="69" t="n">
        <v>46351</v>
      </c>
      <c r="B447" s="70" t="inlineStr">
        <is>
          <t>Jonas Weber</t>
        </is>
      </c>
      <c r="C447" s="70" t="inlineStr">
        <is>
          <t>Early</t>
        </is>
      </c>
      <c r="D447" s="71" t="n">
        <v>0.2708333333333333</v>
      </c>
      <c r="E447" s="71" t="n">
        <v>0.6041666666666666</v>
      </c>
      <c r="F447" s="70" t="n">
        <v>30</v>
      </c>
      <c r="G447" s="72">
        <f>IF(OR($A447="",$B447=""),"",ROUND(MAX(0,MOD(I447-H447,1)*24-L447/60),2))</f>
        <v/>
      </c>
      <c r="H447">
        <f>IF($A447="","",IF($D447="",IFERROR(INDEX(Settings!$E$11:$E$18,MATCH($C447,Settings!$D$11:$D$18,0)),0),$D447))</f>
        <v/>
      </c>
      <c r="I447">
        <f>IF($A447="","",IF($E447="",IFERROR(INDEX(Settings!$F$11:$F$18,MATCH($C447,Settings!$D$11:$D$18,0)),0),$E447))</f>
        <v/>
      </c>
      <c r="J447">
        <f>IF($A447="",0,WEEKDAY($A447,2))</f>
        <v/>
      </c>
      <c r="K447">
        <f>IF(OR($A447="",$B447=""),"",$B447&amp;"|"&amp;$A447)</f>
        <v/>
      </c>
      <c r="L447">
        <f>IF($A447="",0,IF($F447="",IFERROR(N(INDEX(Settings!$G$11:$G$18,MATCH($C447,Settings!$D$11:$D$18,0))),0),N($F447)))</f>
        <v/>
      </c>
    </row>
    <row r="448">
      <c r="A448" s="69" t="n">
        <v>46351</v>
      </c>
      <c r="B448" s="70" t="inlineStr">
        <is>
          <t>Mia Schulz</t>
        </is>
      </c>
      <c r="C448" s="70" t="inlineStr">
        <is>
          <t>Early</t>
        </is>
      </c>
      <c r="D448" s="71" t="n">
        <v>0.2708333333333333</v>
      </c>
      <c r="E448" s="71" t="n">
        <v>0.6041666666666666</v>
      </c>
      <c r="F448" s="70" t="n">
        <v>30</v>
      </c>
      <c r="G448" s="72">
        <f>IF(OR($A448="",$B448=""),"",ROUND(MAX(0,MOD(I448-H448,1)*24-L448/60),2))</f>
        <v/>
      </c>
      <c r="H448">
        <f>IF($A448="","",IF($D448="",IFERROR(INDEX(Settings!$E$11:$E$18,MATCH($C448,Settings!$D$11:$D$18,0)),0),$D448))</f>
        <v/>
      </c>
      <c r="I448">
        <f>IF($A448="","",IF($E448="",IFERROR(INDEX(Settings!$F$11:$F$18,MATCH($C448,Settings!$D$11:$D$18,0)),0),$E448))</f>
        <v/>
      </c>
      <c r="J448">
        <f>IF($A448="",0,WEEKDAY($A448,2))</f>
        <v/>
      </c>
      <c r="K448">
        <f>IF(OR($A448="",$B448=""),"",$B448&amp;"|"&amp;$A448)</f>
        <v/>
      </c>
      <c r="L448">
        <f>IF($A448="",0,IF($F448="",IFERROR(N(INDEX(Settings!$G$11:$G$18,MATCH($C448,Settings!$D$11:$D$18,0))),0),N($F448)))</f>
        <v/>
      </c>
    </row>
    <row r="449">
      <c r="A449" s="69" t="n">
        <v>46351</v>
      </c>
      <c r="B449" s="70" t="inlineStr">
        <is>
          <t>Emma Wolf</t>
        </is>
      </c>
      <c r="C449" s="70" t="inlineStr">
        <is>
          <t>Middle</t>
        </is>
      </c>
      <c r="D449" s="71" t="n">
        <v>0.4166666666666667</v>
      </c>
      <c r="E449" s="71" t="n">
        <v>0.75</v>
      </c>
      <c r="F449" s="70" t="n">
        <v>30</v>
      </c>
      <c r="G449" s="72">
        <f>IF(OR($A449="",$B449=""),"",ROUND(MAX(0,MOD(I449-H449,1)*24-L449/60),2))</f>
        <v/>
      </c>
      <c r="H449">
        <f>IF($A449="","",IF($D449="",IFERROR(INDEX(Settings!$E$11:$E$18,MATCH($C449,Settings!$D$11:$D$18,0)),0),$D449))</f>
        <v/>
      </c>
      <c r="I449">
        <f>IF($A449="","",IF($E449="",IFERROR(INDEX(Settings!$F$11:$F$18,MATCH($C449,Settings!$D$11:$D$18,0)),0),$E449))</f>
        <v/>
      </c>
      <c r="J449">
        <f>IF($A449="",0,WEEKDAY($A449,2))</f>
        <v/>
      </c>
      <c r="K449">
        <f>IF(OR($A449="",$B449=""),"",$B449&amp;"|"&amp;$A449)</f>
        <v/>
      </c>
      <c r="L449">
        <f>IF($A449="",0,IF($F449="",IFERROR(N(INDEX(Settings!$G$11:$G$18,MATCH($C449,Settings!$D$11:$D$18,0))),0),N($F449)))</f>
        <v/>
      </c>
    </row>
    <row r="450">
      <c r="A450" s="69" t="n">
        <v>46352</v>
      </c>
      <c r="B450" s="70" t="inlineStr">
        <is>
          <t>Anna Berger</t>
        </is>
      </c>
      <c r="C450" s="70" t="inlineStr">
        <is>
          <t>Late</t>
        </is>
      </c>
      <c r="D450" s="71" t="n">
        <v>0.5833333333333334</v>
      </c>
      <c r="E450" s="71" t="n">
        <v>0.9375</v>
      </c>
      <c r="F450" s="70" t="n">
        <v>30</v>
      </c>
      <c r="G450" s="72">
        <f>IF(OR($A450="",$B450=""),"",ROUND(MAX(0,MOD(I450-H450,1)*24-L450/60),2))</f>
        <v/>
      </c>
      <c r="H450">
        <f>IF($A450="","",IF($D450="",IFERROR(INDEX(Settings!$E$11:$E$18,MATCH($C450,Settings!$D$11:$D$18,0)),0),$D450))</f>
        <v/>
      </c>
      <c r="I450">
        <f>IF($A450="","",IF($E450="",IFERROR(INDEX(Settings!$F$11:$F$18,MATCH($C450,Settings!$D$11:$D$18,0)),0),$E450))</f>
        <v/>
      </c>
      <c r="J450">
        <f>IF($A450="",0,WEEKDAY($A450,2))</f>
        <v/>
      </c>
      <c r="K450">
        <f>IF(OR($A450="",$B450=""),"",$B450&amp;"|"&amp;$A450)</f>
        <v/>
      </c>
      <c r="L450">
        <f>IF($A450="",0,IF($F450="",IFERROR(N(INDEX(Settings!$G$11:$G$18,MATCH($C450,Settings!$D$11:$D$18,0))),0),N($F450)))</f>
        <v/>
      </c>
    </row>
    <row r="451">
      <c r="A451" s="69" t="n">
        <v>46352</v>
      </c>
      <c r="B451" s="70" t="inlineStr">
        <is>
          <t>Sofia Neumann</t>
        </is>
      </c>
      <c r="C451" s="70" t="inlineStr">
        <is>
          <t>Late</t>
        </is>
      </c>
      <c r="D451" s="71" t="n">
        <v>0.5833333333333334</v>
      </c>
      <c r="E451" s="71" t="n">
        <v>0.9166666666666666</v>
      </c>
      <c r="F451" s="70" t="n">
        <v>30</v>
      </c>
      <c r="G451" s="72">
        <f>IF(OR($A451="",$B451=""),"",ROUND(MAX(0,MOD(I451-H451,1)*24-L451/60),2))</f>
        <v/>
      </c>
      <c r="H451">
        <f>IF($A451="","",IF($D451="",IFERROR(INDEX(Settings!$E$11:$E$18,MATCH($C451,Settings!$D$11:$D$18,0)),0),$D451))</f>
        <v/>
      </c>
      <c r="I451">
        <f>IF($A451="","",IF($E451="",IFERROR(INDEX(Settings!$F$11:$F$18,MATCH($C451,Settings!$D$11:$D$18,0)),0),$E451))</f>
        <v/>
      </c>
      <c r="J451">
        <f>IF($A451="",0,WEEKDAY($A451,2))</f>
        <v/>
      </c>
      <c r="K451">
        <f>IF(OR($A451="",$B451=""),"",$B451&amp;"|"&amp;$A451)</f>
        <v/>
      </c>
      <c r="L451">
        <f>IF($A451="",0,IF($F451="",IFERROR(N(INDEX(Settings!$G$11:$G$18,MATCH($C451,Settings!$D$11:$D$18,0))),0),N($F451)))</f>
        <v/>
      </c>
    </row>
    <row r="452">
      <c r="A452" s="69" t="n">
        <v>46352</v>
      </c>
      <c r="B452" s="70" t="inlineStr">
        <is>
          <t>Jonas Weber</t>
        </is>
      </c>
      <c r="C452" s="70" t="inlineStr">
        <is>
          <t>Middle</t>
        </is>
      </c>
      <c r="D452" s="71" t="n">
        <v>0.4166666666666667</v>
      </c>
      <c r="E452" s="71" t="n">
        <v>0.75</v>
      </c>
      <c r="F452" s="70" t="n">
        <v>30</v>
      </c>
      <c r="G452" s="72">
        <f>IF(OR($A452="",$B452=""),"",ROUND(MAX(0,MOD(I452-H452,1)*24-L452/60),2))</f>
        <v/>
      </c>
      <c r="H452">
        <f>IF($A452="","",IF($D452="",IFERROR(INDEX(Settings!$E$11:$E$18,MATCH($C452,Settings!$D$11:$D$18,0)),0),$D452))</f>
        <v/>
      </c>
      <c r="I452">
        <f>IF($A452="","",IF($E452="",IFERROR(INDEX(Settings!$F$11:$F$18,MATCH($C452,Settings!$D$11:$D$18,0)),0),$E452))</f>
        <v/>
      </c>
      <c r="J452">
        <f>IF($A452="",0,WEEKDAY($A452,2))</f>
        <v/>
      </c>
      <c r="K452">
        <f>IF(OR($A452="",$B452=""),"",$B452&amp;"|"&amp;$A452)</f>
        <v/>
      </c>
      <c r="L452">
        <f>IF($A452="",0,IF($F452="",IFERROR(N(INDEX(Settings!$G$11:$G$18,MATCH($C452,Settings!$D$11:$D$18,0))),0),N($F452)))</f>
        <v/>
      </c>
    </row>
    <row r="453">
      <c r="A453" s="69" t="n">
        <v>46352</v>
      </c>
      <c r="B453" s="70" t="inlineStr">
        <is>
          <t>Mia Schulz</t>
        </is>
      </c>
      <c r="C453" s="70" t="inlineStr">
        <is>
          <t>Early</t>
        </is>
      </c>
      <c r="D453" s="71" t="n">
        <v>0.2708333333333333</v>
      </c>
      <c r="E453" s="71" t="n">
        <v>0.6041666666666666</v>
      </c>
      <c r="F453" s="70" t="n">
        <v>30</v>
      </c>
      <c r="G453" s="72">
        <f>IF(OR($A453="",$B453=""),"",ROUND(MAX(0,MOD(I453-H453,1)*24-L453/60),2))</f>
        <v/>
      </c>
      <c r="H453">
        <f>IF($A453="","",IF($D453="",IFERROR(INDEX(Settings!$E$11:$E$18,MATCH($C453,Settings!$D$11:$D$18,0)),0),$D453))</f>
        <v/>
      </c>
      <c r="I453">
        <f>IF($A453="","",IF($E453="",IFERROR(INDEX(Settings!$F$11:$F$18,MATCH($C453,Settings!$D$11:$D$18,0)),0),$E453))</f>
        <v/>
      </c>
      <c r="J453">
        <f>IF($A453="",0,WEEKDAY($A453,2))</f>
        <v/>
      </c>
      <c r="K453">
        <f>IF(OR($A453="",$B453=""),"",$B453&amp;"|"&amp;$A453)</f>
        <v/>
      </c>
      <c r="L453">
        <f>IF($A453="",0,IF($F453="",IFERROR(N(INDEX(Settings!$G$11:$G$18,MATCH($C453,Settings!$D$11:$D$18,0))),0),N($F453)))</f>
        <v/>
      </c>
    </row>
    <row r="454">
      <c r="A454" s="69" t="n">
        <v>46352</v>
      </c>
      <c r="B454" s="70" t="inlineStr">
        <is>
          <t>Ben Krüger</t>
        </is>
      </c>
      <c r="C454" s="70" t="inlineStr">
        <is>
          <t>Short</t>
        </is>
      </c>
      <c r="D454" s="71" t="n">
        <v>0.4583333333333333</v>
      </c>
      <c r="E454" s="71" t="n">
        <v>0.625</v>
      </c>
      <c r="F454" s="70" t="n">
        <v>0</v>
      </c>
      <c r="G454" s="72">
        <f>IF(OR($A454="",$B454=""),"",ROUND(MAX(0,MOD(I454-H454,1)*24-L454/60),2))</f>
        <v/>
      </c>
      <c r="H454">
        <f>IF($A454="","",IF($D454="",IFERROR(INDEX(Settings!$E$11:$E$18,MATCH($C454,Settings!$D$11:$D$18,0)),0),$D454))</f>
        <v/>
      </c>
      <c r="I454">
        <f>IF($A454="","",IF($E454="",IFERROR(INDEX(Settings!$F$11:$F$18,MATCH($C454,Settings!$D$11:$D$18,0)),0),$E454))</f>
        <v/>
      </c>
      <c r="J454">
        <f>IF($A454="",0,WEEKDAY($A454,2))</f>
        <v/>
      </c>
      <c r="K454">
        <f>IF(OR($A454="",$B454=""),"",$B454&amp;"|"&amp;$A454)</f>
        <v/>
      </c>
      <c r="L454">
        <f>IF($A454="",0,IF($F454="",IFERROR(N(INDEX(Settings!$G$11:$G$18,MATCH($C454,Settings!$D$11:$D$18,0))),0),N($F454)))</f>
        <v/>
      </c>
    </row>
    <row r="455">
      <c r="A455" s="69" t="n">
        <v>46353</v>
      </c>
      <c r="B455" s="70" t="inlineStr">
        <is>
          <t>Anna Berger</t>
        </is>
      </c>
      <c r="C455" s="70" t="inlineStr">
        <is>
          <t>Early</t>
        </is>
      </c>
      <c r="D455" s="71" t="n">
        <v>0.2708333333333333</v>
      </c>
      <c r="E455" s="71" t="n">
        <v>0.6041666666666666</v>
      </c>
      <c r="F455" s="70" t="n">
        <v>30</v>
      </c>
      <c r="G455" s="72">
        <f>IF(OR($A455="",$B455=""),"",ROUND(MAX(0,MOD(I455-H455,1)*24-L455/60),2))</f>
        <v/>
      </c>
      <c r="H455">
        <f>IF($A455="","",IF($D455="",IFERROR(INDEX(Settings!$E$11:$E$18,MATCH($C455,Settings!$D$11:$D$18,0)),0),$D455))</f>
        <v/>
      </c>
      <c r="I455">
        <f>IF($A455="","",IF($E455="",IFERROR(INDEX(Settings!$F$11:$F$18,MATCH($C455,Settings!$D$11:$D$18,0)),0),$E455))</f>
        <v/>
      </c>
      <c r="J455">
        <f>IF($A455="",0,WEEKDAY($A455,2))</f>
        <v/>
      </c>
      <c r="K455">
        <f>IF(OR($A455="",$B455=""),"",$B455&amp;"|"&amp;$A455)</f>
        <v/>
      </c>
      <c r="L455">
        <f>IF($A455="",0,IF($F455="",IFERROR(N(INDEX(Settings!$G$11:$G$18,MATCH($C455,Settings!$D$11:$D$18,0))),0),N($F455)))</f>
        <v/>
      </c>
    </row>
    <row r="456">
      <c r="A456" s="69" t="n">
        <v>46353</v>
      </c>
      <c r="B456" s="70" t="inlineStr">
        <is>
          <t>Luca Moretti</t>
        </is>
      </c>
      <c r="C456" s="70" t="inlineStr">
        <is>
          <t>Early</t>
        </is>
      </c>
      <c r="D456" s="71" t="n">
        <v>0.2708333333333333</v>
      </c>
      <c r="E456" s="71" t="n">
        <v>0.6041666666666666</v>
      </c>
      <c r="F456" s="70" t="n">
        <v>30</v>
      </c>
      <c r="G456" s="72">
        <f>IF(OR($A456="",$B456=""),"",ROUND(MAX(0,MOD(I456-H456,1)*24-L456/60),2))</f>
        <v/>
      </c>
      <c r="H456">
        <f>IF($A456="","",IF($D456="",IFERROR(INDEX(Settings!$E$11:$E$18,MATCH($C456,Settings!$D$11:$D$18,0)),0),$D456))</f>
        <v/>
      </c>
      <c r="I456">
        <f>IF($A456="","",IF($E456="",IFERROR(INDEX(Settings!$F$11:$F$18,MATCH($C456,Settings!$D$11:$D$18,0)),0),$E456))</f>
        <v/>
      </c>
      <c r="J456">
        <f>IF($A456="",0,WEEKDAY($A456,2))</f>
        <v/>
      </c>
      <c r="K456">
        <f>IF(OR($A456="",$B456=""),"",$B456&amp;"|"&amp;$A456)</f>
        <v/>
      </c>
      <c r="L456">
        <f>IF($A456="",0,IF($F456="",IFERROR(N(INDEX(Settings!$G$11:$G$18,MATCH($C456,Settings!$D$11:$D$18,0))),0),N($F456)))</f>
        <v/>
      </c>
    </row>
    <row r="457">
      <c r="A457" s="69" t="n">
        <v>46353</v>
      </c>
      <c r="B457" s="70" t="inlineStr">
        <is>
          <t>Jonas Weber</t>
        </is>
      </c>
      <c r="C457" s="70" t="inlineStr">
        <is>
          <t>Middle</t>
        </is>
      </c>
      <c r="D457" s="71" t="n">
        <v>0.4166666666666667</v>
      </c>
      <c r="E457" s="71" t="n">
        <v>0.75</v>
      </c>
      <c r="F457" s="70" t="n">
        <v>30</v>
      </c>
      <c r="G457" s="72">
        <f>IF(OR($A457="",$B457=""),"",ROUND(MAX(0,MOD(I457-H457,1)*24-L457/60),2))</f>
        <v/>
      </c>
      <c r="H457">
        <f>IF($A457="","",IF($D457="",IFERROR(INDEX(Settings!$E$11:$E$18,MATCH($C457,Settings!$D$11:$D$18,0)),0),$D457))</f>
        <v/>
      </c>
      <c r="I457">
        <f>IF($A457="","",IF($E457="",IFERROR(INDEX(Settings!$F$11:$F$18,MATCH($C457,Settings!$D$11:$D$18,0)),0),$E457))</f>
        <v/>
      </c>
      <c r="J457">
        <f>IF($A457="",0,WEEKDAY($A457,2))</f>
        <v/>
      </c>
      <c r="K457">
        <f>IF(OR($A457="",$B457=""),"",$B457&amp;"|"&amp;$A457)</f>
        <v/>
      </c>
      <c r="L457">
        <f>IF($A457="",0,IF($F457="",IFERROR(N(INDEX(Settings!$G$11:$G$18,MATCH($C457,Settings!$D$11:$D$18,0))),0),N($F457)))</f>
        <v/>
      </c>
    </row>
    <row r="458">
      <c r="A458" s="69" t="n">
        <v>46353</v>
      </c>
      <c r="B458" s="70" t="inlineStr">
        <is>
          <t>Mia Schulz</t>
        </is>
      </c>
      <c r="C458" s="70" t="inlineStr">
        <is>
          <t>Late</t>
        </is>
      </c>
      <c r="D458" s="71" t="n">
        <v>0.5833333333333334</v>
      </c>
      <c r="E458" s="71" t="n">
        <v>0.9166666666666666</v>
      </c>
      <c r="F458" s="70" t="n">
        <v>30</v>
      </c>
      <c r="G458" s="72">
        <f>IF(OR($A458="",$B458=""),"",ROUND(MAX(0,MOD(I458-H458,1)*24-L458/60),2))</f>
        <v/>
      </c>
      <c r="H458">
        <f>IF($A458="","",IF($D458="",IFERROR(INDEX(Settings!$E$11:$E$18,MATCH($C458,Settings!$D$11:$D$18,0)),0),$D458))</f>
        <v/>
      </c>
      <c r="I458">
        <f>IF($A458="","",IF($E458="",IFERROR(INDEX(Settings!$F$11:$F$18,MATCH($C458,Settings!$D$11:$D$18,0)),0),$E458))</f>
        <v/>
      </c>
      <c r="J458">
        <f>IF($A458="",0,WEEKDAY($A458,2))</f>
        <v/>
      </c>
      <c r="K458">
        <f>IF(OR($A458="",$B458=""),"",$B458&amp;"|"&amp;$A458)</f>
        <v/>
      </c>
      <c r="L458">
        <f>IF($A458="",0,IF($F458="",IFERROR(N(INDEX(Settings!$G$11:$G$18,MATCH($C458,Settings!$D$11:$D$18,0))),0),N($F458)))</f>
        <v/>
      </c>
    </row>
    <row r="459">
      <c r="A459" s="69" t="n">
        <v>46353</v>
      </c>
      <c r="B459" s="70" t="inlineStr">
        <is>
          <t>Lena Hoffmann</t>
        </is>
      </c>
      <c r="C459" s="70" t="inlineStr">
        <is>
          <t>Late</t>
        </is>
      </c>
      <c r="D459" s="71" t="n">
        <v>0.5833333333333334</v>
      </c>
      <c r="E459" s="71" t="n">
        <v>0.9166666666666666</v>
      </c>
      <c r="F459" s="70" t="n">
        <v>30</v>
      </c>
      <c r="G459" s="72">
        <f>IF(OR($A459="",$B459=""),"",ROUND(MAX(0,MOD(I459-H459,1)*24-L459/60),2))</f>
        <v/>
      </c>
      <c r="H459">
        <f>IF($A459="","",IF($D459="",IFERROR(INDEX(Settings!$E$11:$E$18,MATCH($C459,Settings!$D$11:$D$18,0)),0),$D459))</f>
        <v/>
      </c>
      <c r="I459">
        <f>IF($A459="","",IF($E459="",IFERROR(INDEX(Settings!$F$11:$F$18,MATCH($C459,Settings!$D$11:$D$18,0)),0),$E459))</f>
        <v/>
      </c>
      <c r="J459">
        <f>IF($A459="",0,WEEKDAY($A459,2))</f>
        <v/>
      </c>
      <c r="K459">
        <f>IF(OR($A459="",$B459=""),"",$B459&amp;"|"&amp;$A459)</f>
        <v/>
      </c>
      <c r="L459">
        <f>IF($A459="",0,IF($F459="",IFERROR(N(INDEX(Settings!$G$11:$G$18,MATCH($C459,Settings!$D$11:$D$18,0))),0),N($F459)))</f>
        <v/>
      </c>
    </row>
    <row r="460">
      <c r="A460" s="69" t="n">
        <v>46353</v>
      </c>
      <c r="B460" s="70" t="inlineStr">
        <is>
          <t>Ben Krüger</t>
        </is>
      </c>
      <c r="C460" s="70" t="inlineStr">
        <is>
          <t>Short</t>
        </is>
      </c>
      <c r="D460" s="71" t="n">
        <v>0.4583333333333333</v>
      </c>
      <c r="E460" s="71" t="n">
        <v>0.625</v>
      </c>
      <c r="F460" s="70" t="n">
        <v>0</v>
      </c>
      <c r="G460" s="72">
        <f>IF(OR($A460="",$B460=""),"",ROUND(MAX(0,MOD(I460-H460,1)*24-L460/60),2))</f>
        <v/>
      </c>
      <c r="H460">
        <f>IF($A460="","",IF($D460="",IFERROR(INDEX(Settings!$E$11:$E$18,MATCH($C460,Settings!$D$11:$D$18,0)),0),$D460))</f>
        <v/>
      </c>
      <c r="I460">
        <f>IF($A460="","",IF($E460="",IFERROR(INDEX(Settings!$F$11:$F$18,MATCH($C460,Settings!$D$11:$D$18,0)),0),$E460))</f>
        <v/>
      </c>
      <c r="J460">
        <f>IF($A460="",0,WEEKDAY($A460,2))</f>
        <v/>
      </c>
      <c r="K460">
        <f>IF(OR($A460="",$B460=""),"",$B460&amp;"|"&amp;$A460)</f>
        <v/>
      </c>
      <c r="L460">
        <f>IF($A460="",0,IF($F460="",IFERROR(N(INDEX(Settings!$G$11:$G$18,MATCH($C460,Settings!$D$11:$D$18,0))),0),N($F460)))</f>
        <v/>
      </c>
    </row>
    <row r="461">
      <c r="A461" s="69" t="n">
        <v>46354</v>
      </c>
      <c r="B461" s="70" t="inlineStr">
        <is>
          <t>Anna Berger</t>
        </is>
      </c>
      <c r="C461" s="70" t="inlineStr">
        <is>
          <t>Weekend</t>
        </is>
      </c>
      <c r="D461" s="71" t="n">
        <v>0.3333333333333333</v>
      </c>
      <c r="E461" s="71" t="n">
        <v>0.6666666666666666</v>
      </c>
      <c r="F461" s="70" t="n">
        <v>30</v>
      </c>
      <c r="G461" s="72">
        <f>IF(OR($A461="",$B461=""),"",ROUND(MAX(0,MOD(I461-H461,1)*24-L461/60),2))</f>
        <v/>
      </c>
      <c r="H461">
        <f>IF($A461="","",IF($D461="",IFERROR(INDEX(Settings!$E$11:$E$18,MATCH($C461,Settings!$D$11:$D$18,0)),0),$D461))</f>
        <v/>
      </c>
      <c r="I461">
        <f>IF($A461="","",IF($E461="",IFERROR(INDEX(Settings!$F$11:$F$18,MATCH($C461,Settings!$D$11:$D$18,0)),0),$E461))</f>
        <v/>
      </c>
      <c r="J461">
        <f>IF($A461="",0,WEEKDAY($A461,2))</f>
        <v/>
      </c>
      <c r="K461">
        <f>IF(OR($A461="",$B461=""),"",$B461&amp;"|"&amp;$A461)</f>
        <v/>
      </c>
      <c r="L461">
        <f>IF($A461="",0,IF($F461="",IFERROR(N(INDEX(Settings!$G$11:$G$18,MATCH($C461,Settings!$D$11:$D$18,0))),0),N($F461)))</f>
        <v/>
      </c>
    </row>
    <row r="462">
      <c r="A462" s="69" t="n">
        <v>46354</v>
      </c>
      <c r="B462" s="70" t="inlineStr">
        <is>
          <t>Luca Moretti</t>
        </is>
      </c>
      <c r="C462" s="70" t="inlineStr">
        <is>
          <t>Weekend</t>
        </is>
      </c>
      <c r="D462" s="71" t="n">
        <v>0.3333333333333333</v>
      </c>
      <c r="E462" s="71" t="n">
        <v>0.6666666666666666</v>
      </c>
      <c r="F462" s="70" t="n">
        <v>30</v>
      </c>
      <c r="G462" s="72">
        <f>IF(OR($A462="",$B462=""),"",ROUND(MAX(0,MOD(I462-H462,1)*24-L462/60),2))</f>
        <v/>
      </c>
      <c r="H462">
        <f>IF($A462="","",IF($D462="",IFERROR(INDEX(Settings!$E$11:$E$18,MATCH($C462,Settings!$D$11:$D$18,0)),0),$D462))</f>
        <v/>
      </c>
      <c r="I462">
        <f>IF($A462="","",IF($E462="",IFERROR(INDEX(Settings!$F$11:$F$18,MATCH($C462,Settings!$D$11:$D$18,0)),0),$E462))</f>
        <v/>
      </c>
      <c r="J462">
        <f>IF($A462="",0,WEEKDAY($A462,2))</f>
        <v/>
      </c>
      <c r="K462">
        <f>IF(OR($A462="",$B462=""),"",$B462&amp;"|"&amp;$A462)</f>
        <v/>
      </c>
      <c r="L462">
        <f>IF($A462="",0,IF($F462="",IFERROR(N(INDEX(Settings!$G$11:$G$18,MATCH($C462,Settings!$D$11:$D$18,0))),0),N($F462)))</f>
        <v/>
      </c>
    </row>
    <row r="463">
      <c r="A463" s="69" t="n">
        <v>46354</v>
      </c>
      <c r="B463" s="70" t="inlineStr">
        <is>
          <t>Jonas Weber</t>
        </is>
      </c>
      <c r="C463" s="70" t="inlineStr">
        <is>
          <t>Weekend</t>
        </is>
      </c>
      <c r="D463" s="71" t="n">
        <v>0.3333333333333333</v>
      </c>
      <c r="E463" s="71" t="n">
        <v>0.6666666666666666</v>
      </c>
      <c r="F463" s="70" t="n">
        <v>30</v>
      </c>
      <c r="G463" s="72">
        <f>IF(OR($A463="",$B463=""),"",ROUND(MAX(0,MOD(I463-H463,1)*24-L463/60),2))</f>
        <v/>
      </c>
      <c r="H463">
        <f>IF($A463="","",IF($D463="",IFERROR(INDEX(Settings!$E$11:$E$18,MATCH($C463,Settings!$D$11:$D$18,0)),0),$D463))</f>
        <v/>
      </c>
      <c r="I463">
        <f>IF($A463="","",IF($E463="",IFERROR(INDEX(Settings!$F$11:$F$18,MATCH($C463,Settings!$D$11:$D$18,0)),0),$E463))</f>
        <v/>
      </c>
      <c r="J463">
        <f>IF($A463="",0,WEEKDAY($A463,2))</f>
        <v/>
      </c>
      <c r="K463">
        <f>IF(OR($A463="",$B463=""),"",$B463&amp;"|"&amp;$A463)</f>
        <v/>
      </c>
      <c r="L463">
        <f>IF($A463="",0,IF($F463="",IFERROR(N(INDEX(Settings!$G$11:$G$18,MATCH($C463,Settings!$D$11:$D$18,0))),0),N($F463)))</f>
        <v/>
      </c>
    </row>
    <row r="464">
      <c r="A464" s="69" t="n">
        <v>46354</v>
      </c>
      <c r="B464" s="70" t="inlineStr">
        <is>
          <t>Elias Kaya</t>
        </is>
      </c>
      <c r="C464" s="70" t="inlineStr">
        <is>
          <t>Middle</t>
        </is>
      </c>
      <c r="D464" s="71" t="n">
        <v>0.4166666666666667</v>
      </c>
      <c r="E464" s="71" t="n">
        <v>0.75</v>
      </c>
      <c r="F464" s="70" t="n">
        <v>30</v>
      </c>
      <c r="G464" s="72">
        <f>IF(OR($A464="",$B464=""),"",ROUND(MAX(0,MOD(I464-H464,1)*24-L464/60),2))</f>
        <v/>
      </c>
      <c r="H464">
        <f>IF($A464="","",IF($D464="",IFERROR(INDEX(Settings!$E$11:$E$18,MATCH($C464,Settings!$D$11:$D$18,0)),0),$D464))</f>
        <v/>
      </c>
      <c r="I464">
        <f>IF($A464="","",IF($E464="",IFERROR(INDEX(Settings!$F$11:$F$18,MATCH($C464,Settings!$D$11:$D$18,0)),0),$E464))</f>
        <v/>
      </c>
      <c r="J464">
        <f>IF($A464="",0,WEEKDAY($A464,2))</f>
        <v/>
      </c>
      <c r="K464">
        <f>IF(OR($A464="",$B464=""),"",$B464&amp;"|"&amp;$A464)</f>
        <v/>
      </c>
      <c r="L464">
        <f>IF($A464="",0,IF($F464="",IFERROR(N(INDEX(Settings!$G$11:$G$18,MATCH($C464,Settings!$D$11:$D$18,0))),0),N($F464)))</f>
        <v/>
      </c>
    </row>
    <row r="465">
      <c r="A465" s="69" t="n">
        <v>46354</v>
      </c>
      <c r="B465" s="70" t="inlineStr">
        <is>
          <t>Lena Hoffmann</t>
        </is>
      </c>
      <c r="C465" s="70" t="inlineStr">
        <is>
          <t>Weekend</t>
        </is>
      </c>
      <c r="D465" s="71" t="n">
        <v>0.3333333333333333</v>
      </c>
      <c r="E465" s="71" t="n">
        <v>0.6666666666666666</v>
      </c>
      <c r="F465" s="70" t="n">
        <v>30</v>
      </c>
      <c r="G465" s="72">
        <f>IF(OR($A465="",$B465=""),"",ROUND(MAX(0,MOD(I465-H465,1)*24-L465/60),2))</f>
        <v/>
      </c>
      <c r="H465">
        <f>IF($A465="","",IF($D465="",IFERROR(INDEX(Settings!$E$11:$E$18,MATCH($C465,Settings!$D$11:$D$18,0)),0),$D465))</f>
        <v/>
      </c>
      <c r="I465">
        <f>IF($A465="","",IF($E465="",IFERROR(INDEX(Settings!$F$11:$F$18,MATCH($C465,Settings!$D$11:$D$18,0)),0),$E465))</f>
        <v/>
      </c>
      <c r="J465">
        <f>IF($A465="",0,WEEKDAY($A465,2))</f>
        <v/>
      </c>
      <c r="K465">
        <f>IF(OR($A465="",$B465=""),"",$B465&amp;"|"&amp;$A465)</f>
        <v/>
      </c>
      <c r="L465">
        <f>IF($A465="",0,IF($F465="",IFERROR(N(INDEX(Settings!$G$11:$G$18,MATCH($C465,Settings!$D$11:$D$18,0))),0),N($F465)))</f>
        <v/>
      </c>
    </row>
    <row r="466">
      <c r="A466" s="69" t="n">
        <v>46354</v>
      </c>
      <c r="B466" s="70" t="inlineStr">
        <is>
          <t>Noah Fischer</t>
        </is>
      </c>
      <c r="C466" s="70" t="inlineStr">
        <is>
          <t>Short</t>
        </is>
      </c>
      <c r="D466" s="71" t="n">
        <v>0.4583333333333333</v>
      </c>
      <c r="E466" s="71" t="n">
        <v>0.625</v>
      </c>
      <c r="F466" s="70" t="n">
        <v>0</v>
      </c>
      <c r="G466" s="72">
        <f>IF(OR($A466="",$B466=""),"",ROUND(MAX(0,MOD(I466-H466,1)*24-L466/60),2))</f>
        <v/>
      </c>
      <c r="H466">
        <f>IF($A466="","",IF($D466="",IFERROR(INDEX(Settings!$E$11:$E$18,MATCH($C466,Settings!$D$11:$D$18,0)),0),$D466))</f>
        <v/>
      </c>
      <c r="I466">
        <f>IF($A466="","",IF($E466="",IFERROR(INDEX(Settings!$F$11:$F$18,MATCH($C466,Settings!$D$11:$D$18,0)),0),$E466))</f>
        <v/>
      </c>
      <c r="J466">
        <f>IF($A466="",0,WEEKDAY($A466,2))</f>
        <v/>
      </c>
      <c r="K466">
        <f>IF(OR($A466="",$B466=""),"",$B466&amp;"|"&amp;$A466)</f>
        <v/>
      </c>
      <c r="L466">
        <f>IF($A466="",0,IF($F466="",IFERROR(N(INDEX(Settings!$G$11:$G$18,MATCH($C466,Settings!$D$11:$D$18,0))),0),N($F466)))</f>
        <v/>
      </c>
    </row>
    <row r="467">
      <c r="A467" s="69" t="n">
        <v>46355</v>
      </c>
      <c r="B467" s="70" t="inlineStr">
        <is>
          <t>Luca Moretti</t>
        </is>
      </c>
      <c r="C467" s="70" t="inlineStr">
        <is>
          <t>Weekend</t>
        </is>
      </c>
      <c r="D467" s="71" t="n">
        <v>0.3333333333333333</v>
      </c>
      <c r="E467" s="71" t="n">
        <v>0.6666666666666666</v>
      </c>
      <c r="F467" s="70" t="n">
        <v>30</v>
      </c>
      <c r="G467" s="72">
        <f>IF(OR($A467="",$B467=""),"",ROUND(MAX(0,MOD(I467-H467,1)*24-L467/60),2))</f>
        <v/>
      </c>
      <c r="H467">
        <f>IF($A467="","",IF($D467="",IFERROR(INDEX(Settings!$E$11:$E$18,MATCH($C467,Settings!$D$11:$D$18,0)),0),$D467))</f>
        <v/>
      </c>
      <c r="I467">
        <f>IF($A467="","",IF($E467="",IFERROR(INDEX(Settings!$F$11:$F$18,MATCH($C467,Settings!$D$11:$D$18,0)),0),$E467))</f>
        <v/>
      </c>
      <c r="J467">
        <f>IF($A467="",0,WEEKDAY($A467,2))</f>
        <v/>
      </c>
      <c r="K467">
        <f>IF(OR($A467="",$B467=""),"",$B467&amp;"|"&amp;$A467)</f>
        <v/>
      </c>
      <c r="L467">
        <f>IF($A467="",0,IF($F467="",IFERROR(N(INDEX(Settings!$G$11:$G$18,MATCH($C467,Settings!$D$11:$D$18,0))),0),N($F467)))</f>
        <v/>
      </c>
    </row>
    <row r="468">
      <c r="A468" s="69" t="n">
        <v>46355</v>
      </c>
      <c r="B468" s="70" t="inlineStr">
        <is>
          <t>Sofia Neumann</t>
        </is>
      </c>
      <c r="C468" s="70" t="inlineStr">
        <is>
          <t>Weekend</t>
        </is>
      </c>
      <c r="D468" s="71" t="n">
        <v>0.3333333333333333</v>
      </c>
      <c r="E468" s="71" t="n">
        <v>0.6666666666666666</v>
      </c>
      <c r="F468" s="70" t="n">
        <v>30</v>
      </c>
      <c r="G468" s="72">
        <f>IF(OR($A468="",$B468=""),"",ROUND(MAX(0,MOD(I468-H468,1)*24-L468/60),2))</f>
        <v/>
      </c>
      <c r="H468">
        <f>IF($A468="","",IF($D468="",IFERROR(INDEX(Settings!$E$11:$E$18,MATCH($C468,Settings!$D$11:$D$18,0)),0),$D468))</f>
        <v/>
      </c>
      <c r="I468">
        <f>IF($A468="","",IF($E468="",IFERROR(INDEX(Settings!$F$11:$F$18,MATCH($C468,Settings!$D$11:$D$18,0)),0),$E468))</f>
        <v/>
      </c>
      <c r="J468">
        <f>IF($A468="",0,WEEKDAY($A468,2))</f>
        <v/>
      </c>
      <c r="K468">
        <f>IF(OR($A468="",$B468=""),"",$B468&amp;"|"&amp;$A468)</f>
        <v/>
      </c>
      <c r="L468">
        <f>IF($A468="",0,IF($F468="",IFERROR(N(INDEX(Settings!$G$11:$G$18,MATCH($C468,Settings!$D$11:$D$18,0))),0),N($F468)))</f>
        <v/>
      </c>
    </row>
    <row r="469">
      <c r="A469" s="69" t="n">
        <v>46355</v>
      </c>
      <c r="B469" s="70" t="inlineStr">
        <is>
          <t>Elias Kaya</t>
        </is>
      </c>
      <c r="C469" s="70" t="inlineStr">
        <is>
          <t>Middle</t>
        </is>
      </c>
      <c r="D469" s="71" t="n">
        <v>0.4166666666666667</v>
      </c>
      <c r="E469" s="71" t="n">
        <v>0.75</v>
      </c>
      <c r="F469" s="70" t="n">
        <v>30</v>
      </c>
      <c r="G469" s="72">
        <f>IF(OR($A469="",$B469=""),"",ROUND(MAX(0,MOD(I469-H469,1)*24-L469/60),2))</f>
        <v/>
      </c>
      <c r="H469">
        <f>IF($A469="","",IF($D469="",IFERROR(INDEX(Settings!$E$11:$E$18,MATCH($C469,Settings!$D$11:$D$18,0)),0),$D469))</f>
        <v/>
      </c>
      <c r="I469">
        <f>IF($A469="","",IF($E469="",IFERROR(INDEX(Settings!$F$11:$F$18,MATCH($C469,Settings!$D$11:$D$18,0)),0),$E469))</f>
        <v/>
      </c>
      <c r="J469">
        <f>IF($A469="",0,WEEKDAY($A469,2))</f>
        <v/>
      </c>
      <c r="K469">
        <f>IF(OR($A469="",$B469=""),"",$B469&amp;"|"&amp;$A469)</f>
        <v/>
      </c>
      <c r="L469">
        <f>IF($A469="",0,IF($F469="",IFERROR(N(INDEX(Settings!$G$11:$G$18,MATCH($C469,Settings!$D$11:$D$18,0))),0),N($F469)))</f>
        <v/>
      </c>
    </row>
    <row r="470">
      <c r="A470" s="69" t="n">
        <v>46355</v>
      </c>
      <c r="B470" s="70" t="inlineStr">
        <is>
          <t>Lena Hoffmann</t>
        </is>
      </c>
      <c r="C470" s="70" t="inlineStr">
        <is>
          <t>Weekend</t>
        </is>
      </c>
      <c r="D470" s="71" t="n">
        <v>0.3333333333333333</v>
      </c>
      <c r="E470" s="71" t="n">
        <v>0.6666666666666666</v>
      </c>
      <c r="F470" s="70" t="n">
        <v>30</v>
      </c>
      <c r="G470" s="72">
        <f>IF(OR($A470="",$B470=""),"",ROUND(MAX(0,MOD(I470-H470,1)*24-L470/60),2))</f>
        <v/>
      </c>
      <c r="H470">
        <f>IF($A470="","",IF($D470="",IFERROR(INDEX(Settings!$E$11:$E$18,MATCH($C470,Settings!$D$11:$D$18,0)),0),$D470))</f>
        <v/>
      </c>
      <c r="I470">
        <f>IF($A470="","",IF($E470="",IFERROR(INDEX(Settings!$F$11:$F$18,MATCH($C470,Settings!$D$11:$D$18,0)),0),$E470))</f>
        <v/>
      </c>
      <c r="J470">
        <f>IF($A470="",0,WEEKDAY($A470,2))</f>
        <v/>
      </c>
      <c r="K470">
        <f>IF(OR($A470="",$B470=""),"",$B470&amp;"|"&amp;$A470)</f>
        <v/>
      </c>
      <c r="L470">
        <f>IF($A470="",0,IF($F470="",IFERROR(N(INDEX(Settings!$G$11:$G$18,MATCH($C470,Settings!$D$11:$D$18,0))),0),N($F470)))</f>
        <v/>
      </c>
    </row>
    <row r="471">
      <c r="A471" s="69" t="n">
        <v>46356</v>
      </c>
      <c r="B471" s="70" t="inlineStr">
        <is>
          <t>Anna Berger</t>
        </is>
      </c>
      <c r="C471" s="70" t="inlineStr">
        <is>
          <t>Late</t>
        </is>
      </c>
      <c r="D471" s="71" t="n">
        <v>0.5833333333333334</v>
      </c>
      <c r="E471" s="71" t="n">
        <v>0.9166666666666666</v>
      </c>
      <c r="F471" s="70" t="n">
        <v>30</v>
      </c>
      <c r="G471" s="72">
        <f>IF(OR($A471="",$B471=""),"",ROUND(MAX(0,MOD(I471-H471,1)*24-L471/60),2))</f>
        <v/>
      </c>
      <c r="H471">
        <f>IF($A471="","",IF($D471="",IFERROR(INDEX(Settings!$E$11:$E$18,MATCH($C471,Settings!$D$11:$D$18,0)),0),$D471))</f>
        <v/>
      </c>
      <c r="I471">
        <f>IF($A471="","",IF($E471="",IFERROR(INDEX(Settings!$F$11:$F$18,MATCH($C471,Settings!$D$11:$D$18,0)),0),$E471))</f>
        <v/>
      </c>
      <c r="J471">
        <f>IF($A471="",0,WEEKDAY($A471,2))</f>
        <v/>
      </c>
      <c r="K471">
        <f>IF(OR($A471="",$B471=""),"",$B471&amp;"|"&amp;$A471)</f>
        <v/>
      </c>
      <c r="L471">
        <f>IF($A471="",0,IF($F471="",IFERROR(N(INDEX(Settings!$G$11:$G$18,MATCH($C471,Settings!$D$11:$D$18,0))),0),N($F471)))</f>
        <v/>
      </c>
    </row>
    <row r="472">
      <c r="A472" s="69" t="n"/>
      <c r="B472" s="70" t="n"/>
      <c r="C472" s="70" t="n"/>
      <c r="D472" s="71" t="n"/>
      <c r="E472" s="71" t="n"/>
      <c r="F472" s="70" t="n"/>
      <c r="G472" s="72">
        <f>IF(OR($A472="",$B472=""),"",ROUND(MAX(0,MOD(I472-H472,1)*24-L472/60),2))</f>
        <v/>
      </c>
      <c r="H472">
        <f>IF($A472="","",IF($D472="",IFERROR(INDEX(Settings!$E$11:$E$18,MATCH($C472,Settings!$D$11:$D$18,0)),0),$D472))</f>
        <v/>
      </c>
      <c r="I472">
        <f>IF($A472="","",IF($E472="",IFERROR(INDEX(Settings!$F$11:$F$18,MATCH($C472,Settings!$D$11:$D$18,0)),0),$E472))</f>
        <v/>
      </c>
      <c r="J472">
        <f>IF($A472="",0,WEEKDAY($A472,2))</f>
        <v/>
      </c>
      <c r="K472">
        <f>IF(OR($A472="",$B472=""),"",$B472&amp;"|"&amp;$A472)</f>
        <v/>
      </c>
      <c r="L472">
        <f>IF($A472="",0,IF($F472="",IFERROR(N(INDEX(Settings!$G$11:$G$18,MATCH($C472,Settings!$D$11:$D$18,0))),0),N($F472)))</f>
        <v/>
      </c>
    </row>
    <row r="473">
      <c r="A473" s="69" t="n"/>
      <c r="B473" s="70" t="n"/>
      <c r="C473" s="70" t="n"/>
      <c r="D473" s="71" t="n"/>
      <c r="E473" s="71" t="n"/>
      <c r="F473" s="70" t="n"/>
      <c r="G473" s="72">
        <f>IF(OR($A473="",$B473=""),"",ROUND(MAX(0,MOD(I473-H473,1)*24-L473/60),2))</f>
        <v/>
      </c>
      <c r="H473">
        <f>IF($A473="","",IF($D473="",IFERROR(INDEX(Settings!$E$11:$E$18,MATCH($C473,Settings!$D$11:$D$18,0)),0),$D473))</f>
        <v/>
      </c>
      <c r="I473">
        <f>IF($A473="","",IF($E473="",IFERROR(INDEX(Settings!$F$11:$F$18,MATCH($C473,Settings!$D$11:$D$18,0)),0),$E473))</f>
        <v/>
      </c>
      <c r="J473">
        <f>IF($A473="",0,WEEKDAY($A473,2))</f>
        <v/>
      </c>
      <c r="K473">
        <f>IF(OR($A473="",$B473=""),"",$B473&amp;"|"&amp;$A473)</f>
        <v/>
      </c>
      <c r="L473">
        <f>IF($A473="",0,IF($F473="",IFERROR(N(INDEX(Settings!$G$11:$G$18,MATCH($C473,Settings!$D$11:$D$18,0))),0),N($F473)))</f>
        <v/>
      </c>
    </row>
    <row r="474">
      <c r="A474" s="69" t="n"/>
      <c r="B474" s="70" t="n"/>
      <c r="C474" s="70" t="n"/>
      <c r="D474" s="71" t="n"/>
      <c r="E474" s="71" t="n"/>
      <c r="F474" s="70" t="n"/>
      <c r="G474" s="72">
        <f>IF(OR($A474="",$B474=""),"",ROUND(MAX(0,MOD(I474-H474,1)*24-L474/60),2))</f>
        <v/>
      </c>
      <c r="H474">
        <f>IF($A474="","",IF($D474="",IFERROR(INDEX(Settings!$E$11:$E$18,MATCH($C474,Settings!$D$11:$D$18,0)),0),$D474))</f>
        <v/>
      </c>
      <c r="I474">
        <f>IF($A474="","",IF($E474="",IFERROR(INDEX(Settings!$F$11:$F$18,MATCH($C474,Settings!$D$11:$D$18,0)),0),$E474))</f>
        <v/>
      </c>
      <c r="J474">
        <f>IF($A474="",0,WEEKDAY($A474,2))</f>
        <v/>
      </c>
      <c r="K474">
        <f>IF(OR($A474="",$B474=""),"",$B474&amp;"|"&amp;$A474)</f>
        <v/>
      </c>
      <c r="L474">
        <f>IF($A474="",0,IF($F474="",IFERROR(N(INDEX(Settings!$G$11:$G$18,MATCH($C474,Settings!$D$11:$D$18,0))),0),N($F474)))</f>
        <v/>
      </c>
    </row>
    <row r="475">
      <c r="A475" s="69" t="n"/>
      <c r="B475" s="70" t="n"/>
      <c r="C475" s="70" t="n"/>
      <c r="D475" s="71" t="n"/>
      <c r="E475" s="71" t="n"/>
      <c r="F475" s="70" t="n"/>
      <c r="G475" s="72">
        <f>IF(OR($A475="",$B475=""),"",ROUND(MAX(0,MOD(I475-H475,1)*24-L475/60),2))</f>
        <v/>
      </c>
      <c r="H475">
        <f>IF($A475="","",IF($D475="",IFERROR(INDEX(Settings!$E$11:$E$18,MATCH($C475,Settings!$D$11:$D$18,0)),0),$D475))</f>
        <v/>
      </c>
      <c r="I475">
        <f>IF($A475="","",IF($E475="",IFERROR(INDEX(Settings!$F$11:$F$18,MATCH($C475,Settings!$D$11:$D$18,0)),0),$E475))</f>
        <v/>
      </c>
      <c r="J475">
        <f>IF($A475="",0,WEEKDAY($A475,2))</f>
        <v/>
      </c>
      <c r="K475">
        <f>IF(OR($A475="",$B475=""),"",$B475&amp;"|"&amp;$A475)</f>
        <v/>
      </c>
      <c r="L475">
        <f>IF($A475="",0,IF($F475="",IFERROR(N(INDEX(Settings!$G$11:$G$18,MATCH($C475,Settings!$D$11:$D$18,0))),0),N($F475)))</f>
        <v/>
      </c>
    </row>
    <row r="476">
      <c r="A476" s="69" t="n"/>
      <c r="B476" s="70" t="n"/>
      <c r="C476" s="70" t="n"/>
      <c r="D476" s="71" t="n"/>
      <c r="E476" s="71" t="n"/>
      <c r="F476" s="70" t="n"/>
      <c r="G476" s="72">
        <f>IF(OR($A476="",$B476=""),"",ROUND(MAX(0,MOD(I476-H476,1)*24-L476/60),2))</f>
        <v/>
      </c>
      <c r="H476">
        <f>IF($A476="","",IF($D476="",IFERROR(INDEX(Settings!$E$11:$E$18,MATCH($C476,Settings!$D$11:$D$18,0)),0),$D476))</f>
        <v/>
      </c>
      <c r="I476">
        <f>IF($A476="","",IF($E476="",IFERROR(INDEX(Settings!$F$11:$F$18,MATCH($C476,Settings!$D$11:$D$18,0)),0),$E476))</f>
        <v/>
      </c>
      <c r="J476">
        <f>IF($A476="",0,WEEKDAY($A476,2))</f>
        <v/>
      </c>
      <c r="K476">
        <f>IF(OR($A476="",$B476=""),"",$B476&amp;"|"&amp;$A476)</f>
        <v/>
      </c>
      <c r="L476">
        <f>IF($A476="",0,IF($F476="",IFERROR(N(INDEX(Settings!$G$11:$G$18,MATCH($C476,Settings!$D$11:$D$18,0))),0),N($F476)))</f>
        <v/>
      </c>
    </row>
    <row r="477">
      <c r="A477" s="69" t="n"/>
      <c r="B477" s="70" t="n"/>
      <c r="C477" s="70" t="n"/>
      <c r="D477" s="71" t="n"/>
      <c r="E477" s="71" t="n"/>
      <c r="F477" s="70" t="n"/>
      <c r="G477" s="72">
        <f>IF(OR($A477="",$B477=""),"",ROUND(MAX(0,MOD(I477-H477,1)*24-L477/60),2))</f>
        <v/>
      </c>
      <c r="H477">
        <f>IF($A477="","",IF($D477="",IFERROR(INDEX(Settings!$E$11:$E$18,MATCH($C477,Settings!$D$11:$D$18,0)),0),$D477))</f>
        <v/>
      </c>
      <c r="I477">
        <f>IF($A477="","",IF($E477="",IFERROR(INDEX(Settings!$F$11:$F$18,MATCH($C477,Settings!$D$11:$D$18,0)),0),$E477))</f>
        <v/>
      </c>
      <c r="J477">
        <f>IF($A477="",0,WEEKDAY($A477,2))</f>
        <v/>
      </c>
      <c r="K477">
        <f>IF(OR($A477="",$B477=""),"",$B477&amp;"|"&amp;$A477)</f>
        <v/>
      </c>
      <c r="L477">
        <f>IF($A477="",0,IF($F477="",IFERROR(N(INDEX(Settings!$G$11:$G$18,MATCH($C477,Settings!$D$11:$D$18,0))),0),N($F477)))</f>
        <v/>
      </c>
    </row>
    <row r="478">
      <c r="A478" s="69" t="n"/>
      <c r="B478" s="70" t="n"/>
      <c r="C478" s="70" t="n"/>
      <c r="D478" s="71" t="n"/>
      <c r="E478" s="71" t="n"/>
      <c r="F478" s="70" t="n"/>
      <c r="G478" s="72">
        <f>IF(OR($A478="",$B478=""),"",ROUND(MAX(0,MOD(I478-H478,1)*24-L478/60),2))</f>
        <v/>
      </c>
      <c r="H478">
        <f>IF($A478="","",IF($D478="",IFERROR(INDEX(Settings!$E$11:$E$18,MATCH($C478,Settings!$D$11:$D$18,0)),0),$D478))</f>
        <v/>
      </c>
      <c r="I478">
        <f>IF($A478="","",IF($E478="",IFERROR(INDEX(Settings!$F$11:$F$18,MATCH($C478,Settings!$D$11:$D$18,0)),0),$E478))</f>
        <v/>
      </c>
      <c r="J478">
        <f>IF($A478="",0,WEEKDAY($A478,2))</f>
        <v/>
      </c>
      <c r="K478">
        <f>IF(OR($A478="",$B478=""),"",$B478&amp;"|"&amp;$A478)</f>
        <v/>
      </c>
      <c r="L478">
        <f>IF($A478="",0,IF($F478="",IFERROR(N(INDEX(Settings!$G$11:$G$18,MATCH($C478,Settings!$D$11:$D$18,0))),0),N($F478)))</f>
        <v/>
      </c>
    </row>
    <row r="479">
      <c r="A479" s="69" t="n"/>
      <c r="B479" s="70" t="n"/>
      <c r="C479" s="70" t="n"/>
      <c r="D479" s="71" t="n"/>
      <c r="E479" s="71" t="n"/>
      <c r="F479" s="70" t="n"/>
      <c r="G479" s="72">
        <f>IF(OR($A479="",$B479=""),"",ROUND(MAX(0,MOD(I479-H479,1)*24-L479/60),2))</f>
        <v/>
      </c>
      <c r="H479">
        <f>IF($A479="","",IF($D479="",IFERROR(INDEX(Settings!$E$11:$E$18,MATCH($C479,Settings!$D$11:$D$18,0)),0),$D479))</f>
        <v/>
      </c>
      <c r="I479">
        <f>IF($A479="","",IF($E479="",IFERROR(INDEX(Settings!$F$11:$F$18,MATCH($C479,Settings!$D$11:$D$18,0)),0),$E479))</f>
        <v/>
      </c>
      <c r="J479">
        <f>IF($A479="",0,WEEKDAY($A479,2))</f>
        <v/>
      </c>
      <c r="K479">
        <f>IF(OR($A479="",$B479=""),"",$B479&amp;"|"&amp;$A479)</f>
        <v/>
      </c>
      <c r="L479">
        <f>IF($A479="",0,IF($F479="",IFERROR(N(INDEX(Settings!$G$11:$G$18,MATCH($C479,Settings!$D$11:$D$18,0))),0),N($F479)))</f>
        <v/>
      </c>
    </row>
    <row r="480">
      <c r="A480" s="69" t="n"/>
      <c r="B480" s="70" t="n"/>
      <c r="C480" s="70" t="n"/>
      <c r="D480" s="71" t="n"/>
      <c r="E480" s="71" t="n"/>
      <c r="F480" s="70" t="n"/>
      <c r="G480" s="72">
        <f>IF(OR($A480="",$B480=""),"",ROUND(MAX(0,MOD(I480-H480,1)*24-L480/60),2))</f>
        <v/>
      </c>
      <c r="H480">
        <f>IF($A480="","",IF($D480="",IFERROR(INDEX(Settings!$E$11:$E$18,MATCH($C480,Settings!$D$11:$D$18,0)),0),$D480))</f>
        <v/>
      </c>
      <c r="I480">
        <f>IF($A480="","",IF($E480="",IFERROR(INDEX(Settings!$F$11:$F$18,MATCH($C480,Settings!$D$11:$D$18,0)),0),$E480))</f>
        <v/>
      </c>
      <c r="J480">
        <f>IF($A480="",0,WEEKDAY($A480,2))</f>
        <v/>
      </c>
      <c r="K480">
        <f>IF(OR($A480="",$B480=""),"",$B480&amp;"|"&amp;$A480)</f>
        <v/>
      </c>
      <c r="L480">
        <f>IF($A480="",0,IF($F480="",IFERROR(N(INDEX(Settings!$G$11:$G$18,MATCH($C480,Settings!$D$11:$D$18,0))),0),N($F480)))</f>
        <v/>
      </c>
    </row>
    <row r="481">
      <c r="A481" s="69" t="n"/>
      <c r="B481" s="70" t="n"/>
      <c r="C481" s="70" t="n"/>
      <c r="D481" s="71" t="n"/>
      <c r="E481" s="71" t="n"/>
      <c r="F481" s="70" t="n"/>
      <c r="G481" s="72">
        <f>IF(OR($A481="",$B481=""),"",ROUND(MAX(0,MOD(I481-H481,1)*24-L481/60),2))</f>
        <v/>
      </c>
      <c r="H481">
        <f>IF($A481="","",IF($D481="",IFERROR(INDEX(Settings!$E$11:$E$18,MATCH($C481,Settings!$D$11:$D$18,0)),0),$D481))</f>
        <v/>
      </c>
      <c r="I481">
        <f>IF($A481="","",IF($E481="",IFERROR(INDEX(Settings!$F$11:$F$18,MATCH($C481,Settings!$D$11:$D$18,0)),0),$E481))</f>
        <v/>
      </c>
      <c r="J481">
        <f>IF($A481="",0,WEEKDAY($A481,2))</f>
        <v/>
      </c>
      <c r="K481">
        <f>IF(OR($A481="",$B481=""),"",$B481&amp;"|"&amp;$A481)</f>
        <v/>
      </c>
      <c r="L481">
        <f>IF($A481="",0,IF($F481="",IFERROR(N(INDEX(Settings!$G$11:$G$18,MATCH($C481,Settings!$D$11:$D$18,0))),0),N($F481)))</f>
        <v/>
      </c>
    </row>
    <row r="482">
      <c r="A482" s="69" t="n"/>
      <c r="B482" s="70" t="n"/>
      <c r="C482" s="70" t="n"/>
      <c r="D482" s="71" t="n"/>
      <c r="E482" s="71" t="n"/>
      <c r="F482" s="70" t="n"/>
      <c r="G482" s="72">
        <f>IF(OR($A482="",$B482=""),"",ROUND(MAX(0,MOD(I482-H482,1)*24-L482/60),2))</f>
        <v/>
      </c>
      <c r="H482">
        <f>IF($A482="","",IF($D482="",IFERROR(INDEX(Settings!$E$11:$E$18,MATCH($C482,Settings!$D$11:$D$18,0)),0),$D482))</f>
        <v/>
      </c>
      <c r="I482">
        <f>IF($A482="","",IF($E482="",IFERROR(INDEX(Settings!$F$11:$F$18,MATCH($C482,Settings!$D$11:$D$18,0)),0),$E482))</f>
        <v/>
      </c>
      <c r="J482">
        <f>IF($A482="",0,WEEKDAY($A482,2))</f>
        <v/>
      </c>
      <c r="K482">
        <f>IF(OR($A482="",$B482=""),"",$B482&amp;"|"&amp;$A482)</f>
        <v/>
      </c>
      <c r="L482">
        <f>IF($A482="",0,IF($F482="",IFERROR(N(INDEX(Settings!$G$11:$G$18,MATCH($C482,Settings!$D$11:$D$18,0))),0),N($F482)))</f>
        <v/>
      </c>
    </row>
    <row r="483">
      <c r="A483" s="69" t="n"/>
      <c r="B483" s="70" t="n"/>
      <c r="C483" s="70" t="n"/>
      <c r="D483" s="71" t="n"/>
      <c r="E483" s="71" t="n"/>
      <c r="F483" s="70" t="n"/>
      <c r="G483" s="72">
        <f>IF(OR($A483="",$B483=""),"",ROUND(MAX(0,MOD(I483-H483,1)*24-L483/60),2))</f>
        <v/>
      </c>
      <c r="H483">
        <f>IF($A483="","",IF($D483="",IFERROR(INDEX(Settings!$E$11:$E$18,MATCH($C483,Settings!$D$11:$D$18,0)),0),$D483))</f>
        <v/>
      </c>
      <c r="I483">
        <f>IF($A483="","",IF($E483="",IFERROR(INDEX(Settings!$F$11:$F$18,MATCH($C483,Settings!$D$11:$D$18,0)),0),$E483))</f>
        <v/>
      </c>
      <c r="J483">
        <f>IF($A483="",0,WEEKDAY($A483,2))</f>
        <v/>
      </c>
      <c r="K483">
        <f>IF(OR($A483="",$B483=""),"",$B483&amp;"|"&amp;$A483)</f>
        <v/>
      </c>
      <c r="L483">
        <f>IF($A483="",0,IF($F483="",IFERROR(N(INDEX(Settings!$G$11:$G$18,MATCH($C483,Settings!$D$11:$D$18,0))),0),N($F483)))</f>
        <v/>
      </c>
    </row>
    <row r="484">
      <c r="A484" s="69" t="n"/>
      <c r="B484" s="70" t="n"/>
      <c r="C484" s="70" t="n"/>
      <c r="D484" s="71" t="n"/>
      <c r="E484" s="71" t="n"/>
      <c r="F484" s="70" t="n"/>
      <c r="G484" s="72">
        <f>IF(OR($A484="",$B484=""),"",ROUND(MAX(0,MOD(I484-H484,1)*24-L484/60),2))</f>
        <v/>
      </c>
      <c r="H484">
        <f>IF($A484="","",IF($D484="",IFERROR(INDEX(Settings!$E$11:$E$18,MATCH($C484,Settings!$D$11:$D$18,0)),0),$D484))</f>
        <v/>
      </c>
      <c r="I484">
        <f>IF($A484="","",IF($E484="",IFERROR(INDEX(Settings!$F$11:$F$18,MATCH($C484,Settings!$D$11:$D$18,0)),0),$E484))</f>
        <v/>
      </c>
      <c r="J484">
        <f>IF($A484="",0,WEEKDAY($A484,2))</f>
        <v/>
      </c>
      <c r="K484">
        <f>IF(OR($A484="",$B484=""),"",$B484&amp;"|"&amp;$A484)</f>
        <v/>
      </c>
      <c r="L484">
        <f>IF($A484="",0,IF($F484="",IFERROR(N(INDEX(Settings!$G$11:$G$18,MATCH($C484,Settings!$D$11:$D$18,0))),0),N($F484)))</f>
        <v/>
      </c>
    </row>
    <row r="485">
      <c r="A485" s="69" t="n"/>
      <c r="B485" s="70" t="n"/>
      <c r="C485" s="70" t="n"/>
      <c r="D485" s="71" t="n"/>
      <c r="E485" s="71" t="n"/>
      <c r="F485" s="70" t="n"/>
      <c r="G485" s="72">
        <f>IF(OR($A485="",$B485=""),"",ROUND(MAX(0,MOD(I485-H485,1)*24-L485/60),2))</f>
        <v/>
      </c>
      <c r="H485">
        <f>IF($A485="","",IF($D485="",IFERROR(INDEX(Settings!$E$11:$E$18,MATCH($C485,Settings!$D$11:$D$18,0)),0),$D485))</f>
        <v/>
      </c>
      <c r="I485">
        <f>IF($A485="","",IF($E485="",IFERROR(INDEX(Settings!$F$11:$F$18,MATCH($C485,Settings!$D$11:$D$18,0)),0),$E485))</f>
        <v/>
      </c>
      <c r="J485">
        <f>IF($A485="",0,WEEKDAY($A485,2))</f>
        <v/>
      </c>
      <c r="K485">
        <f>IF(OR($A485="",$B485=""),"",$B485&amp;"|"&amp;$A485)</f>
        <v/>
      </c>
      <c r="L485">
        <f>IF($A485="",0,IF($F485="",IFERROR(N(INDEX(Settings!$G$11:$G$18,MATCH($C485,Settings!$D$11:$D$18,0))),0),N($F485)))</f>
        <v/>
      </c>
    </row>
    <row r="486">
      <c r="A486" s="69" t="n"/>
      <c r="B486" s="70" t="n"/>
      <c r="C486" s="70" t="n"/>
      <c r="D486" s="71" t="n"/>
      <c r="E486" s="71" t="n"/>
      <c r="F486" s="70" t="n"/>
      <c r="G486" s="72">
        <f>IF(OR($A486="",$B486=""),"",ROUND(MAX(0,MOD(I486-H486,1)*24-L486/60),2))</f>
        <v/>
      </c>
      <c r="H486">
        <f>IF($A486="","",IF($D486="",IFERROR(INDEX(Settings!$E$11:$E$18,MATCH($C486,Settings!$D$11:$D$18,0)),0),$D486))</f>
        <v/>
      </c>
      <c r="I486">
        <f>IF($A486="","",IF($E486="",IFERROR(INDEX(Settings!$F$11:$F$18,MATCH($C486,Settings!$D$11:$D$18,0)),0),$E486))</f>
        <v/>
      </c>
      <c r="J486">
        <f>IF($A486="",0,WEEKDAY($A486,2))</f>
        <v/>
      </c>
      <c r="K486">
        <f>IF(OR($A486="",$B486=""),"",$B486&amp;"|"&amp;$A486)</f>
        <v/>
      </c>
      <c r="L486">
        <f>IF($A486="",0,IF($F486="",IFERROR(N(INDEX(Settings!$G$11:$G$18,MATCH($C486,Settings!$D$11:$D$18,0))),0),N($F486)))</f>
        <v/>
      </c>
    </row>
    <row r="487">
      <c r="A487" s="69" t="n"/>
      <c r="B487" s="70" t="n"/>
      <c r="C487" s="70" t="n"/>
      <c r="D487" s="71" t="n"/>
      <c r="E487" s="71" t="n"/>
      <c r="F487" s="70" t="n"/>
      <c r="G487" s="72">
        <f>IF(OR($A487="",$B487=""),"",ROUND(MAX(0,MOD(I487-H487,1)*24-L487/60),2))</f>
        <v/>
      </c>
      <c r="H487">
        <f>IF($A487="","",IF($D487="",IFERROR(INDEX(Settings!$E$11:$E$18,MATCH($C487,Settings!$D$11:$D$18,0)),0),$D487))</f>
        <v/>
      </c>
      <c r="I487">
        <f>IF($A487="","",IF($E487="",IFERROR(INDEX(Settings!$F$11:$F$18,MATCH($C487,Settings!$D$11:$D$18,0)),0),$E487))</f>
        <v/>
      </c>
      <c r="J487">
        <f>IF($A487="",0,WEEKDAY($A487,2))</f>
        <v/>
      </c>
      <c r="K487">
        <f>IF(OR($A487="",$B487=""),"",$B487&amp;"|"&amp;$A487)</f>
        <v/>
      </c>
      <c r="L487">
        <f>IF($A487="",0,IF($F487="",IFERROR(N(INDEX(Settings!$G$11:$G$18,MATCH($C487,Settings!$D$11:$D$18,0))),0),N($F487)))</f>
        <v/>
      </c>
    </row>
    <row r="488">
      <c r="A488" s="69" t="n"/>
      <c r="B488" s="70" t="n"/>
      <c r="C488" s="70" t="n"/>
      <c r="D488" s="71" t="n"/>
      <c r="E488" s="71" t="n"/>
      <c r="F488" s="70" t="n"/>
      <c r="G488" s="72">
        <f>IF(OR($A488="",$B488=""),"",ROUND(MAX(0,MOD(I488-H488,1)*24-L488/60),2))</f>
        <v/>
      </c>
      <c r="H488">
        <f>IF($A488="","",IF($D488="",IFERROR(INDEX(Settings!$E$11:$E$18,MATCH($C488,Settings!$D$11:$D$18,0)),0),$D488))</f>
        <v/>
      </c>
      <c r="I488">
        <f>IF($A488="","",IF($E488="",IFERROR(INDEX(Settings!$F$11:$F$18,MATCH($C488,Settings!$D$11:$D$18,0)),0),$E488))</f>
        <v/>
      </c>
      <c r="J488">
        <f>IF($A488="",0,WEEKDAY($A488,2))</f>
        <v/>
      </c>
      <c r="K488">
        <f>IF(OR($A488="",$B488=""),"",$B488&amp;"|"&amp;$A488)</f>
        <v/>
      </c>
      <c r="L488">
        <f>IF($A488="",0,IF($F488="",IFERROR(N(INDEX(Settings!$G$11:$G$18,MATCH($C488,Settings!$D$11:$D$18,0))),0),N($F488)))</f>
        <v/>
      </c>
    </row>
    <row r="489">
      <c r="A489" s="69" t="n"/>
      <c r="B489" s="70" t="n"/>
      <c r="C489" s="70" t="n"/>
      <c r="D489" s="71" t="n"/>
      <c r="E489" s="71" t="n"/>
      <c r="F489" s="70" t="n"/>
      <c r="G489" s="72">
        <f>IF(OR($A489="",$B489=""),"",ROUND(MAX(0,MOD(I489-H489,1)*24-L489/60),2))</f>
        <v/>
      </c>
      <c r="H489">
        <f>IF($A489="","",IF($D489="",IFERROR(INDEX(Settings!$E$11:$E$18,MATCH($C489,Settings!$D$11:$D$18,0)),0),$D489))</f>
        <v/>
      </c>
      <c r="I489">
        <f>IF($A489="","",IF($E489="",IFERROR(INDEX(Settings!$F$11:$F$18,MATCH($C489,Settings!$D$11:$D$18,0)),0),$E489))</f>
        <v/>
      </c>
      <c r="J489">
        <f>IF($A489="",0,WEEKDAY($A489,2))</f>
        <v/>
      </c>
      <c r="K489">
        <f>IF(OR($A489="",$B489=""),"",$B489&amp;"|"&amp;$A489)</f>
        <v/>
      </c>
      <c r="L489">
        <f>IF($A489="",0,IF($F489="",IFERROR(N(INDEX(Settings!$G$11:$G$18,MATCH($C489,Settings!$D$11:$D$18,0))),0),N($F489)))</f>
        <v/>
      </c>
    </row>
    <row r="490">
      <c r="A490" s="69" t="n"/>
      <c r="B490" s="70" t="n"/>
      <c r="C490" s="70" t="n"/>
      <c r="D490" s="71" t="n"/>
      <c r="E490" s="71" t="n"/>
      <c r="F490" s="70" t="n"/>
      <c r="G490" s="72">
        <f>IF(OR($A490="",$B490=""),"",ROUND(MAX(0,MOD(I490-H490,1)*24-L490/60),2))</f>
        <v/>
      </c>
      <c r="H490">
        <f>IF($A490="","",IF($D490="",IFERROR(INDEX(Settings!$E$11:$E$18,MATCH($C490,Settings!$D$11:$D$18,0)),0),$D490))</f>
        <v/>
      </c>
      <c r="I490">
        <f>IF($A490="","",IF($E490="",IFERROR(INDEX(Settings!$F$11:$F$18,MATCH($C490,Settings!$D$11:$D$18,0)),0),$E490))</f>
        <v/>
      </c>
      <c r="J490">
        <f>IF($A490="",0,WEEKDAY($A490,2))</f>
        <v/>
      </c>
      <c r="K490">
        <f>IF(OR($A490="",$B490=""),"",$B490&amp;"|"&amp;$A490)</f>
        <v/>
      </c>
      <c r="L490">
        <f>IF($A490="",0,IF($F490="",IFERROR(N(INDEX(Settings!$G$11:$G$18,MATCH($C490,Settings!$D$11:$D$18,0))),0),N($F490)))</f>
        <v/>
      </c>
    </row>
    <row r="491">
      <c r="A491" s="69" t="n"/>
      <c r="B491" s="70" t="n"/>
      <c r="C491" s="70" t="n"/>
      <c r="D491" s="71" t="n"/>
      <c r="E491" s="71" t="n"/>
      <c r="F491" s="70" t="n"/>
      <c r="G491" s="72">
        <f>IF(OR($A491="",$B491=""),"",ROUND(MAX(0,MOD(I491-H491,1)*24-L491/60),2))</f>
        <v/>
      </c>
      <c r="H491">
        <f>IF($A491="","",IF($D491="",IFERROR(INDEX(Settings!$E$11:$E$18,MATCH($C491,Settings!$D$11:$D$18,0)),0),$D491))</f>
        <v/>
      </c>
      <c r="I491">
        <f>IF($A491="","",IF($E491="",IFERROR(INDEX(Settings!$F$11:$F$18,MATCH($C491,Settings!$D$11:$D$18,0)),0),$E491))</f>
        <v/>
      </c>
      <c r="J491">
        <f>IF($A491="",0,WEEKDAY($A491,2))</f>
        <v/>
      </c>
      <c r="K491">
        <f>IF(OR($A491="",$B491=""),"",$B491&amp;"|"&amp;$A491)</f>
        <v/>
      </c>
      <c r="L491">
        <f>IF($A491="",0,IF($F491="",IFERROR(N(INDEX(Settings!$G$11:$G$18,MATCH($C491,Settings!$D$11:$D$18,0))),0),N($F491)))</f>
        <v/>
      </c>
    </row>
    <row r="492">
      <c r="A492" s="69" t="n"/>
      <c r="B492" s="70" t="n"/>
      <c r="C492" s="70" t="n"/>
      <c r="D492" s="71" t="n"/>
      <c r="E492" s="71" t="n"/>
      <c r="F492" s="70" t="n"/>
      <c r="G492" s="72">
        <f>IF(OR($A492="",$B492=""),"",ROUND(MAX(0,MOD(I492-H492,1)*24-L492/60),2))</f>
        <v/>
      </c>
      <c r="H492">
        <f>IF($A492="","",IF($D492="",IFERROR(INDEX(Settings!$E$11:$E$18,MATCH($C492,Settings!$D$11:$D$18,0)),0),$D492))</f>
        <v/>
      </c>
      <c r="I492">
        <f>IF($A492="","",IF($E492="",IFERROR(INDEX(Settings!$F$11:$F$18,MATCH($C492,Settings!$D$11:$D$18,0)),0),$E492))</f>
        <v/>
      </c>
      <c r="J492">
        <f>IF($A492="",0,WEEKDAY($A492,2))</f>
        <v/>
      </c>
      <c r="K492">
        <f>IF(OR($A492="",$B492=""),"",$B492&amp;"|"&amp;$A492)</f>
        <v/>
      </c>
      <c r="L492">
        <f>IF($A492="",0,IF($F492="",IFERROR(N(INDEX(Settings!$G$11:$G$18,MATCH($C492,Settings!$D$11:$D$18,0))),0),N($F492)))</f>
        <v/>
      </c>
    </row>
    <row r="493">
      <c r="A493" s="69" t="n"/>
      <c r="B493" s="70" t="n"/>
      <c r="C493" s="70" t="n"/>
      <c r="D493" s="71" t="n"/>
      <c r="E493" s="71" t="n"/>
      <c r="F493" s="70" t="n"/>
      <c r="G493" s="72">
        <f>IF(OR($A493="",$B493=""),"",ROUND(MAX(0,MOD(I493-H493,1)*24-L493/60),2))</f>
        <v/>
      </c>
      <c r="H493">
        <f>IF($A493="","",IF($D493="",IFERROR(INDEX(Settings!$E$11:$E$18,MATCH($C493,Settings!$D$11:$D$18,0)),0),$D493))</f>
        <v/>
      </c>
      <c r="I493">
        <f>IF($A493="","",IF($E493="",IFERROR(INDEX(Settings!$F$11:$F$18,MATCH($C493,Settings!$D$11:$D$18,0)),0),$E493))</f>
        <v/>
      </c>
      <c r="J493">
        <f>IF($A493="",0,WEEKDAY($A493,2))</f>
        <v/>
      </c>
      <c r="K493">
        <f>IF(OR($A493="",$B493=""),"",$B493&amp;"|"&amp;$A493)</f>
        <v/>
      </c>
      <c r="L493">
        <f>IF($A493="",0,IF($F493="",IFERROR(N(INDEX(Settings!$G$11:$G$18,MATCH($C493,Settings!$D$11:$D$18,0))),0),N($F493)))</f>
        <v/>
      </c>
    </row>
    <row r="494">
      <c r="A494" s="69" t="n"/>
      <c r="B494" s="70" t="n"/>
      <c r="C494" s="70" t="n"/>
      <c r="D494" s="71" t="n"/>
      <c r="E494" s="71" t="n"/>
      <c r="F494" s="70" t="n"/>
      <c r="G494" s="72">
        <f>IF(OR($A494="",$B494=""),"",ROUND(MAX(0,MOD(I494-H494,1)*24-L494/60),2))</f>
        <v/>
      </c>
      <c r="H494">
        <f>IF($A494="","",IF($D494="",IFERROR(INDEX(Settings!$E$11:$E$18,MATCH($C494,Settings!$D$11:$D$18,0)),0),$D494))</f>
        <v/>
      </c>
      <c r="I494">
        <f>IF($A494="","",IF($E494="",IFERROR(INDEX(Settings!$F$11:$F$18,MATCH($C494,Settings!$D$11:$D$18,0)),0),$E494))</f>
        <v/>
      </c>
      <c r="J494">
        <f>IF($A494="",0,WEEKDAY($A494,2))</f>
        <v/>
      </c>
      <c r="K494">
        <f>IF(OR($A494="",$B494=""),"",$B494&amp;"|"&amp;$A494)</f>
        <v/>
      </c>
      <c r="L494">
        <f>IF($A494="",0,IF($F494="",IFERROR(N(INDEX(Settings!$G$11:$G$18,MATCH($C494,Settings!$D$11:$D$18,0))),0),N($F494)))</f>
        <v/>
      </c>
    </row>
    <row r="495">
      <c r="A495" s="69" t="n"/>
      <c r="B495" s="70" t="n"/>
      <c r="C495" s="70" t="n"/>
      <c r="D495" s="71" t="n"/>
      <c r="E495" s="71" t="n"/>
      <c r="F495" s="70" t="n"/>
      <c r="G495" s="72">
        <f>IF(OR($A495="",$B495=""),"",ROUND(MAX(0,MOD(I495-H495,1)*24-L495/60),2))</f>
        <v/>
      </c>
      <c r="H495">
        <f>IF($A495="","",IF($D495="",IFERROR(INDEX(Settings!$E$11:$E$18,MATCH($C495,Settings!$D$11:$D$18,0)),0),$D495))</f>
        <v/>
      </c>
      <c r="I495">
        <f>IF($A495="","",IF($E495="",IFERROR(INDEX(Settings!$F$11:$F$18,MATCH($C495,Settings!$D$11:$D$18,0)),0),$E495))</f>
        <v/>
      </c>
      <c r="J495">
        <f>IF($A495="",0,WEEKDAY($A495,2))</f>
        <v/>
      </c>
      <c r="K495">
        <f>IF(OR($A495="",$B495=""),"",$B495&amp;"|"&amp;$A495)</f>
        <v/>
      </c>
      <c r="L495">
        <f>IF($A495="",0,IF($F495="",IFERROR(N(INDEX(Settings!$G$11:$G$18,MATCH($C495,Settings!$D$11:$D$18,0))),0),N($F495)))</f>
        <v/>
      </c>
    </row>
    <row r="496">
      <c r="A496" s="69" t="n"/>
      <c r="B496" s="70" t="n"/>
      <c r="C496" s="70" t="n"/>
      <c r="D496" s="71" t="n"/>
      <c r="E496" s="71" t="n"/>
      <c r="F496" s="70" t="n"/>
      <c r="G496" s="72">
        <f>IF(OR($A496="",$B496=""),"",ROUND(MAX(0,MOD(I496-H496,1)*24-L496/60),2))</f>
        <v/>
      </c>
      <c r="H496">
        <f>IF($A496="","",IF($D496="",IFERROR(INDEX(Settings!$E$11:$E$18,MATCH($C496,Settings!$D$11:$D$18,0)),0),$D496))</f>
        <v/>
      </c>
      <c r="I496">
        <f>IF($A496="","",IF($E496="",IFERROR(INDEX(Settings!$F$11:$F$18,MATCH($C496,Settings!$D$11:$D$18,0)),0),$E496))</f>
        <v/>
      </c>
      <c r="J496">
        <f>IF($A496="",0,WEEKDAY($A496,2))</f>
        <v/>
      </c>
      <c r="K496">
        <f>IF(OR($A496="",$B496=""),"",$B496&amp;"|"&amp;$A496)</f>
        <v/>
      </c>
      <c r="L496">
        <f>IF($A496="",0,IF($F496="",IFERROR(N(INDEX(Settings!$G$11:$G$18,MATCH($C496,Settings!$D$11:$D$18,0))),0),N($F496)))</f>
        <v/>
      </c>
    </row>
    <row r="497">
      <c r="A497" s="69" t="n"/>
      <c r="B497" s="70" t="n"/>
      <c r="C497" s="70" t="n"/>
      <c r="D497" s="71" t="n"/>
      <c r="E497" s="71" t="n"/>
      <c r="F497" s="70" t="n"/>
      <c r="G497" s="72">
        <f>IF(OR($A497="",$B497=""),"",ROUND(MAX(0,MOD(I497-H497,1)*24-L497/60),2))</f>
        <v/>
      </c>
      <c r="H497">
        <f>IF($A497="","",IF($D497="",IFERROR(INDEX(Settings!$E$11:$E$18,MATCH($C497,Settings!$D$11:$D$18,0)),0),$D497))</f>
        <v/>
      </c>
      <c r="I497">
        <f>IF($A497="","",IF($E497="",IFERROR(INDEX(Settings!$F$11:$F$18,MATCH($C497,Settings!$D$11:$D$18,0)),0),$E497))</f>
        <v/>
      </c>
      <c r="J497">
        <f>IF($A497="",0,WEEKDAY($A497,2))</f>
        <v/>
      </c>
      <c r="K497">
        <f>IF(OR($A497="",$B497=""),"",$B497&amp;"|"&amp;$A497)</f>
        <v/>
      </c>
      <c r="L497">
        <f>IF($A497="",0,IF($F497="",IFERROR(N(INDEX(Settings!$G$11:$G$18,MATCH($C497,Settings!$D$11:$D$18,0))),0),N($F497)))</f>
        <v/>
      </c>
    </row>
    <row r="498">
      <c r="A498" s="69" t="n"/>
      <c r="B498" s="70" t="n"/>
      <c r="C498" s="70" t="n"/>
      <c r="D498" s="71" t="n"/>
      <c r="E498" s="71" t="n"/>
      <c r="F498" s="70" t="n"/>
      <c r="G498" s="72">
        <f>IF(OR($A498="",$B498=""),"",ROUND(MAX(0,MOD(I498-H498,1)*24-L498/60),2))</f>
        <v/>
      </c>
      <c r="H498">
        <f>IF($A498="","",IF($D498="",IFERROR(INDEX(Settings!$E$11:$E$18,MATCH($C498,Settings!$D$11:$D$18,0)),0),$D498))</f>
        <v/>
      </c>
      <c r="I498">
        <f>IF($A498="","",IF($E498="",IFERROR(INDEX(Settings!$F$11:$F$18,MATCH($C498,Settings!$D$11:$D$18,0)),0),$E498))</f>
        <v/>
      </c>
      <c r="J498">
        <f>IF($A498="",0,WEEKDAY($A498,2))</f>
        <v/>
      </c>
      <c r="K498">
        <f>IF(OR($A498="",$B498=""),"",$B498&amp;"|"&amp;$A498)</f>
        <v/>
      </c>
      <c r="L498">
        <f>IF($A498="",0,IF($F498="",IFERROR(N(INDEX(Settings!$G$11:$G$18,MATCH($C498,Settings!$D$11:$D$18,0))),0),N($F498)))</f>
        <v/>
      </c>
    </row>
    <row r="499">
      <c r="A499" s="69" t="n"/>
      <c r="B499" s="70" t="n"/>
      <c r="C499" s="70" t="n"/>
      <c r="D499" s="71" t="n"/>
      <c r="E499" s="71" t="n"/>
      <c r="F499" s="70" t="n"/>
      <c r="G499" s="72">
        <f>IF(OR($A499="",$B499=""),"",ROUND(MAX(0,MOD(I499-H499,1)*24-L499/60),2))</f>
        <v/>
      </c>
      <c r="H499">
        <f>IF($A499="","",IF($D499="",IFERROR(INDEX(Settings!$E$11:$E$18,MATCH($C499,Settings!$D$11:$D$18,0)),0),$D499))</f>
        <v/>
      </c>
      <c r="I499">
        <f>IF($A499="","",IF($E499="",IFERROR(INDEX(Settings!$F$11:$F$18,MATCH($C499,Settings!$D$11:$D$18,0)),0),$E499))</f>
        <v/>
      </c>
      <c r="J499">
        <f>IF($A499="",0,WEEKDAY($A499,2))</f>
        <v/>
      </c>
      <c r="K499">
        <f>IF(OR($A499="",$B499=""),"",$B499&amp;"|"&amp;$A499)</f>
        <v/>
      </c>
      <c r="L499">
        <f>IF($A499="",0,IF($F499="",IFERROR(N(INDEX(Settings!$G$11:$G$18,MATCH($C499,Settings!$D$11:$D$18,0))),0),N($F499)))</f>
        <v/>
      </c>
    </row>
    <row r="500">
      <c r="A500" s="69" t="n"/>
      <c r="B500" s="70" t="n"/>
      <c r="C500" s="70" t="n"/>
      <c r="D500" s="71" t="n"/>
      <c r="E500" s="71" t="n"/>
      <c r="F500" s="70" t="n"/>
      <c r="G500" s="72">
        <f>IF(OR($A500="",$B500=""),"",ROUND(MAX(0,MOD(I500-H500,1)*24-L500/60),2))</f>
        <v/>
      </c>
      <c r="H500">
        <f>IF($A500="","",IF($D500="",IFERROR(INDEX(Settings!$E$11:$E$18,MATCH($C500,Settings!$D$11:$D$18,0)),0),$D500))</f>
        <v/>
      </c>
      <c r="I500">
        <f>IF($A500="","",IF($E500="",IFERROR(INDEX(Settings!$F$11:$F$18,MATCH($C500,Settings!$D$11:$D$18,0)),0),$E500))</f>
        <v/>
      </c>
      <c r="J500">
        <f>IF($A500="",0,WEEKDAY($A500,2))</f>
        <v/>
      </c>
      <c r="K500">
        <f>IF(OR($A500="",$B500=""),"",$B500&amp;"|"&amp;$A500)</f>
        <v/>
      </c>
      <c r="L500">
        <f>IF($A500="",0,IF($F500="",IFERROR(N(INDEX(Settings!$G$11:$G$18,MATCH($C500,Settings!$D$11:$D$18,0))),0),N($F500)))</f>
        <v/>
      </c>
    </row>
    <row r="501">
      <c r="A501" s="69" t="n"/>
      <c r="B501" s="70" t="n"/>
      <c r="C501" s="70" t="n"/>
      <c r="D501" s="71" t="n"/>
      <c r="E501" s="71" t="n"/>
      <c r="F501" s="70" t="n"/>
      <c r="G501" s="72">
        <f>IF(OR($A501="",$B501=""),"",ROUND(MAX(0,MOD(I501-H501,1)*24-L501/60),2))</f>
        <v/>
      </c>
      <c r="H501">
        <f>IF($A501="","",IF($D501="",IFERROR(INDEX(Settings!$E$11:$E$18,MATCH($C501,Settings!$D$11:$D$18,0)),0),$D501))</f>
        <v/>
      </c>
      <c r="I501">
        <f>IF($A501="","",IF($E501="",IFERROR(INDEX(Settings!$F$11:$F$18,MATCH($C501,Settings!$D$11:$D$18,0)),0),$E501))</f>
        <v/>
      </c>
      <c r="J501">
        <f>IF($A501="",0,WEEKDAY($A501,2))</f>
        <v/>
      </c>
      <c r="K501">
        <f>IF(OR($A501="",$B501=""),"",$B501&amp;"|"&amp;$A501)</f>
        <v/>
      </c>
      <c r="L501">
        <f>IF($A501="",0,IF($F501="",IFERROR(N(INDEX(Settings!$G$11:$G$18,MATCH($C501,Settings!$D$11:$D$18,0))),0),N($F501)))</f>
        <v/>
      </c>
    </row>
    <row r="502">
      <c r="A502" s="69" t="n"/>
      <c r="B502" s="70" t="n"/>
      <c r="C502" s="70" t="n"/>
      <c r="D502" s="71" t="n"/>
      <c r="E502" s="71" t="n"/>
      <c r="F502" s="70" t="n"/>
      <c r="G502" s="72">
        <f>IF(OR($A502="",$B502=""),"",ROUND(MAX(0,MOD(I502-H502,1)*24-L502/60),2))</f>
        <v/>
      </c>
      <c r="H502">
        <f>IF($A502="","",IF($D502="",IFERROR(INDEX(Settings!$E$11:$E$18,MATCH($C502,Settings!$D$11:$D$18,0)),0),$D502))</f>
        <v/>
      </c>
      <c r="I502">
        <f>IF($A502="","",IF($E502="",IFERROR(INDEX(Settings!$F$11:$F$18,MATCH($C502,Settings!$D$11:$D$18,0)),0),$E502))</f>
        <v/>
      </c>
      <c r="J502">
        <f>IF($A502="",0,WEEKDAY($A502,2))</f>
        <v/>
      </c>
      <c r="K502">
        <f>IF(OR($A502="",$B502=""),"",$B502&amp;"|"&amp;$A502)</f>
        <v/>
      </c>
      <c r="L502">
        <f>IF($A502="",0,IF($F502="",IFERROR(N(INDEX(Settings!$G$11:$G$18,MATCH($C502,Settings!$D$11:$D$18,0))),0),N($F502)))</f>
        <v/>
      </c>
    </row>
    <row r="503">
      <c r="A503" s="69" t="n"/>
      <c r="B503" s="70" t="n"/>
      <c r="C503" s="70" t="n"/>
      <c r="D503" s="71" t="n"/>
      <c r="E503" s="71" t="n"/>
      <c r="F503" s="70" t="n"/>
      <c r="G503" s="72">
        <f>IF(OR($A503="",$B503=""),"",ROUND(MAX(0,MOD(I503-H503,1)*24-L503/60),2))</f>
        <v/>
      </c>
      <c r="H503">
        <f>IF($A503="","",IF($D503="",IFERROR(INDEX(Settings!$E$11:$E$18,MATCH($C503,Settings!$D$11:$D$18,0)),0),$D503))</f>
        <v/>
      </c>
      <c r="I503">
        <f>IF($A503="","",IF($E503="",IFERROR(INDEX(Settings!$F$11:$F$18,MATCH($C503,Settings!$D$11:$D$18,0)),0),$E503))</f>
        <v/>
      </c>
      <c r="J503">
        <f>IF($A503="",0,WEEKDAY($A503,2))</f>
        <v/>
      </c>
      <c r="K503">
        <f>IF(OR($A503="",$B503=""),"",$B503&amp;"|"&amp;$A503)</f>
        <v/>
      </c>
      <c r="L503">
        <f>IF($A503="",0,IF($F503="",IFERROR(N(INDEX(Settings!$G$11:$G$18,MATCH($C503,Settings!$D$11:$D$18,0))),0),N($F503)))</f>
        <v/>
      </c>
    </row>
    <row r="504">
      <c r="A504" s="69" t="n"/>
      <c r="B504" s="70" t="n"/>
      <c r="C504" s="70" t="n"/>
      <c r="D504" s="71" t="n"/>
      <c r="E504" s="71" t="n"/>
      <c r="F504" s="70" t="n"/>
      <c r="G504" s="72">
        <f>IF(OR($A504="",$B504=""),"",ROUND(MAX(0,MOD(I504-H504,1)*24-L504/60),2))</f>
        <v/>
      </c>
      <c r="H504">
        <f>IF($A504="","",IF($D504="",IFERROR(INDEX(Settings!$E$11:$E$18,MATCH($C504,Settings!$D$11:$D$18,0)),0),$D504))</f>
        <v/>
      </c>
      <c r="I504">
        <f>IF($A504="","",IF($E504="",IFERROR(INDEX(Settings!$F$11:$F$18,MATCH($C504,Settings!$D$11:$D$18,0)),0),$E504))</f>
        <v/>
      </c>
      <c r="J504">
        <f>IF($A504="",0,WEEKDAY($A504,2))</f>
        <v/>
      </c>
      <c r="K504">
        <f>IF(OR($A504="",$B504=""),"",$B504&amp;"|"&amp;$A504)</f>
        <v/>
      </c>
      <c r="L504">
        <f>IF($A504="",0,IF($F504="",IFERROR(N(INDEX(Settings!$G$11:$G$18,MATCH($C504,Settings!$D$11:$D$18,0))),0),N($F504)))</f>
        <v/>
      </c>
    </row>
    <row r="505">
      <c r="A505" s="69" t="n"/>
      <c r="B505" s="70" t="n"/>
      <c r="C505" s="70" t="n"/>
      <c r="D505" s="71" t="n"/>
      <c r="E505" s="71" t="n"/>
      <c r="F505" s="70" t="n"/>
      <c r="G505" s="72">
        <f>IF(OR($A505="",$B505=""),"",ROUND(MAX(0,MOD(I505-H505,1)*24-L505/60),2))</f>
        <v/>
      </c>
      <c r="H505">
        <f>IF($A505="","",IF($D505="",IFERROR(INDEX(Settings!$E$11:$E$18,MATCH($C505,Settings!$D$11:$D$18,0)),0),$D505))</f>
        <v/>
      </c>
      <c r="I505">
        <f>IF($A505="","",IF($E505="",IFERROR(INDEX(Settings!$F$11:$F$18,MATCH($C505,Settings!$D$11:$D$18,0)),0),$E505))</f>
        <v/>
      </c>
      <c r="J505">
        <f>IF($A505="",0,WEEKDAY($A505,2))</f>
        <v/>
      </c>
      <c r="K505">
        <f>IF(OR($A505="",$B505=""),"",$B505&amp;"|"&amp;$A505)</f>
        <v/>
      </c>
      <c r="L505">
        <f>IF($A505="",0,IF($F505="",IFERROR(N(INDEX(Settings!$G$11:$G$18,MATCH($C505,Settings!$D$11:$D$18,0))),0),N($F505)))</f>
        <v/>
      </c>
    </row>
    <row r="506">
      <c r="A506" s="69" t="n"/>
      <c r="B506" s="70" t="n"/>
      <c r="C506" s="70" t="n"/>
      <c r="D506" s="71" t="n"/>
      <c r="E506" s="71" t="n"/>
      <c r="F506" s="70" t="n"/>
      <c r="G506" s="72">
        <f>IF(OR($A506="",$B506=""),"",ROUND(MAX(0,MOD(I506-H506,1)*24-L506/60),2))</f>
        <v/>
      </c>
      <c r="H506">
        <f>IF($A506="","",IF($D506="",IFERROR(INDEX(Settings!$E$11:$E$18,MATCH($C506,Settings!$D$11:$D$18,0)),0),$D506))</f>
        <v/>
      </c>
      <c r="I506">
        <f>IF($A506="","",IF($E506="",IFERROR(INDEX(Settings!$F$11:$F$18,MATCH($C506,Settings!$D$11:$D$18,0)),0),$E506))</f>
        <v/>
      </c>
      <c r="J506">
        <f>IF($A506="",0,WEEKDAY($A506,2))</f>
        <v/>
      </c>
      <c r="K506">
        <f>IF(OR($A506="",$B506=""),"",$B506&amp;"|"&amp;$A506)</f>
        <v/>
      </c>
      <c r="L506">
        <f>IF($A506="",0,IF($F506="",IFERROR(N(INDEX(Settings!$G$11:$G$18,MATCH($C506,Settings!$D$11:$D$18,0))),0),N($F506)))</f>
        <v/>
      </c>
    </row>
    <row r="507">
      <c r="A507" s="69" t="n"/>
      <c r="B507" s="70" t="n"/>
      <c r="C507" s="70" t="n"/>
      <c r="D507" s="71" t="n"/>
      <c r="E507" s="71" t="n"/>
      <c r="F507" s="70" t="n"/>
      <c r="G507" s="72">
        <f>IF(OR($A507="",$B507=""),"",ROUND(MAX(0,MOD(I507-H507,1)*24-L507/60),2))</f>
        <v/>
      </c>
      <c r="H507">
        <f>IF($A507="","",IF($D507="",IFERROR(INDEX(Settings!$E$11:$E$18,MATCH($C507,Settings!$D$11:$D$18,0)),0),$D507))</f>
        <v/>
      </c>
      <c r="I507">
        <f>IF($A507="","",IF($E507="",IFERROR(INDEX(Settings!$F$11:$F$18,MATCH($C507,Settings!$D$11:$D$18,0)),0),$E507))</f>
        <v/>
      </c>
      <c r="J507">
        <f>IF($A507="",0,WEEKDAY($A507,2))</f>
        <v/>
      </c>
      <c r="K507">
        <f>IF(OR($A507="",$B507=""),"",$B507&amp;"|"&amp;$A507)</f>
        <v/>
      </c>
      <c r="L507">
        <f>IF($A507="",0,IF($F507="",IFERROR(N(INDEX(Settings!$G$11:$G$18,MATCH($C507,Settings!$D$11:$D$18,0))),0),N($F507)))</f>
        <v/>
      </c>
    </row>
    <row r="508">
      <c r="A508" s="69" t="n"/>
      <c r="B508" s="70" t="n"/>
      <c r="C508" s="70" t="n"/>
      <c r="D508" s="71" t="n"/>
      <c r="E508" s="71" t="n"/>
      <c r="F508" s="70" t="n"/>
      <c r="G508" s="72">
        <f>IF(OR($A508="",$B508=""),"",ROUND(MAX(0,MOD(I508-H508,1)*24-L508/60),2))</f>
        <v/>
      </c>
      <c r="H508">
        <f>IF($A508="","",IF($D508="",IFERROR(INDEX(Settings!$E$11:$E$18,MATCH($C508,Settings!$D$11:$D$18,0)),0),$D508))</f>
        <v/>
      </c>
      <c r="I508">
        <f>IF($A508="","",IF($E508="",IFERROR(INDEX(Settings!$F$11:$F$18,MATCH($C508,Settings!$D$11:$D$18,0)),0),$E508))</f>
        <v/>
      </c>
      <c r="J508">
        <f>IF($A508="",0,WEEKDAY($A508,2))</f>
        <v/>
      </c>
      <c r="K508">
        <f>IF(OR($A508="",$B508=""),"",$B508&amp;"|"&amp;$A508)</f>
        <v/>
      </c>
      <c r="L508">
        <f>IF($A508="",0,IF($F508="",IFERROR(N(INDEX(Settings!$G$11:$G$18,MATCH($C508,Settings!$D$11:$D$18,0))),0),N($F508)))</f>
        <v/>
      </c>
    </row>
    <row r="509">
      <c r="A509" s="69" t="n"/>
      <c r="B509" s="70" t="n"/>
      <c r="C509" s="70" t="n"/>
      <c r="D509" s="71" t="n"/>
      <c r="E509" s="71" t="n"/>
      <c r="F509" s="70" t="n"/>
      <c r="G509" s="72">
        <f>IF(OR($A509="",$B509=""),"",ROUND(MAX(0,MOD(I509-H509,1)*24-L509/60),2))</f>
        <v/>
      </c>
      <c r="H509">
        <f>IF($A509="","",IF($D509="",IFERROR(INDEX(Settings!$E$11:$E$18,MATCH($C509,Settings!$D$11:$D$18,0)),0),$D509))</f>
        <v/>
      </c>
      <c r="I509">
        <f>IF($A509="","",IF($E509="",IFERROR(INDEX(Settings!$F$11:$F$18,MATCH($C509,Settings!$D$11:$D$18,0)),0),$E509))</f>
        <v/>
      </c>
      <c r="J509">
        <f>IF($A509="",0,WEEKDAY($A509,2))</f>
        <v/>
      </c>
      <c r="K509">
        <f>IF(OR($A509="",$B509=""),"",$B509&amp;"|"&amp;$A509)</f>
        <v/>
      </c>
      <c r="L509">
        <f>IF($A509="",0,IF($F509="",IFERROR(N(INDEX(Settings!$G$11:$G$18,MATCH($C509,Settings!$D$11:$D$18,0))),0),N($F509)))</f>
        <v/>
      </c>
    </row>
    <row r="510">
      <c r="A510" s="69" t="n"/>
      <c r="B510" s="70" t="n"/>
      <c r="C510" s="70" t="n"/>
      <c r="D510" s="71" t="n"/>
      <c r="E510" s="71" t="n"/>
      <c r="F510" s="70" t="n"/>
      <c r="G510" s="72">
        <f>IF(OR($A510="",$B510=""),"",ROUND(MAX(0,MOD(I510-H510,1)*24-L510/60),2))</f>
        <v/>
      </c>
      <c r="H510">
        <f>IF($A510="","",IF($D510="",IFERROR(INDEX(Settings!$E$11:$E$18,MATCH($C510,Settings!$D$11:$D$18,0)),0),$D510))</f>
        <v/>
      </c>
      <c r="I510">
        <f>IF($A510="","",IF($E510="",IFERROR(INDEX(Settings!$F$11:$F$18,MATCH($C510,Settings!$D$11:$D$18,0)),0),$E510))</f>
        <v/>
      </c>
      <c r="J510">
        <f>IF($A510="",0,WEEKDAY($A510,2))</f>
        <v/>
      </c>
      <c r="K510">
        <f>IF(OR($A510="",$B510=""),"",$B510&amp;"|"&amp;$A510)</f>
        <v/>
      </c>
      <c r="L510">
        <f>IF($A510="",0,IF($F510="",IFERROR(N(INDEX(Settings!$G$11:$G$18,MATCH($C510,Settings!$D$11:$D$18,0))),0),N($F510)))</f>
        <v/>
      </c>
    </row>
    <row r="511">
      <c r="A511" s="69" t="n"/>
      <c r="B511" s="70" t="n"/>
      <c r="C511" s="70" t="n"/>
      <c r="D511" s="71" t="n"/>
      <c r="E511" s="71" t="n"/>
      <c r="F511" s="70" t="n"/>
      <c r="G511" s="72">
        <f>IF(OR($A511="",$B511=""),"",ROUND(MAX(0,MOD(I511-H511,1)*24-L511/60),2))</f>
        <v/>
      </c>
      <c r="H511">
        <f>IF($A511="","",IF($D511="",IFERROR(INDEX(Settings!$E$11:$E$18,MATCH($C511,Settings!$D$11:$D$18,0)),0),$D511))</f>
        <v/>
      </c>
      <c r="I511">
        <f>IF($A511="","",IF($E511="",IFERROR(INDEX(Settings!$F$11:$F$18,MATCH($C511,Settings!$D$11:$D$18,0)),0),$E511))</f>
        <v/>
      </c>
      <c r="J511">
        <f>IF($A511="",0,WEEKDAY($A511,2))</f>
        <v/>
      </c>
      <c r="K511">
        <f>IF(OR($A511="",$B511=""),"",$B511&amp;"|"&amp;$A511)</f>
        <v/>
      </c>
      <c r="L511">
        <f>IF($A511="",0,IF($F511="",IFERROR(N(INDEX(Settings!$G$11:$G$18,MATCH($C511,Settings!$D$11:$D$18,0))),0),N($F511)))</f>
        <v/>
      </c>
    </row>
    <row r="512">
      <c r="A512" s="69" t="n"/>
      <c r="B512" s="70" t="n"/>
      <c r="C512" s="70" t="n"/>
      <c r="D512" s="71" t="n"/>
      <c r="E512" s="71" t="n"/>
      <c r="F512" s="70" t="n"/>
      <c r="G512" s="72">
        <f>IF(OR($A512="",$B512=""),"",ROUND(MAX(0,MOD(I512-H512,1)*24-L512/60),2))</f>
        <v/>
      </c>
      <c r="H512">
        <f>IF($A512="","",IF($D512="",IFERROR(INDEX(Settings!$E$11:$E$18,MATCH($C512,Settings!$D$11:$D$18,0)),0),$D512))</f>
        <v/>
      </c>
      <c r="I512">
        <f>IF($A512="","",IF($E512="",IFERROR(INDEX(Settings!$F$11:$F$18,MATCH($C512,Settings!$D$11:$D$18,0)),0),$E512))</f>
        <v/>
      </c>
      <c r="J512">
        <f>IF($A512="",0,WEEKDAY($A512,2))</f>
        <v/>
      </c>
      <c r="K512">
        <f>IF(OR($A512="",$B512=""),"",$B512&amp;"|"&amp;$A512)</f>
        <v/>
      </c>
      <c r="L512">
        <f>IF($A512="",0,IF($F512="",IFERROR(N(INDEX(Settings!$G$11:$G$18,MATCH($C512,Settings!$D$11:$D$18,0))),0),N($F512)))</f>
        <v/>
      </c>
    </row>
    <row r="513">
      <c r="A513" s="69" t="n"/>
      <c r="B513" s="70" t="n"/>
      <c r="C513" s="70" t="n"/>
      <c r="D513" s="71" t="n"/>
      <c r="E513" s="71" t="n"/>
      <c r="F513" s="70" t="n"/>
      <c r="G513" s="72">
        <f>IF(OR($A513="",$B513=""),"",ROUND(MAX(0,MOD(I513-H513,1)*24-L513/60),2))</f>
        <v/>
      </c>
      <c r="H513">
        <f>IF($A513="","",IF($D513="",IFERROR(INDEX(Settings!$E$11:$E$18,MATCH($C513,Settings!$D$11:$D$18,0)),0),$D513))</f>
        <v/>
      </c>
      <c r="I513">
        <f>IF($A513="","",IF($E513="",IFERROR(INDEX(Settings!$F$11:$F$18,MATCH($C513,Settings!$D$11:$D$18,0)),0),$E513))</f>
        <v/>
      </c>
      <c r="J513">
        <f>IF($A513="",0,WEEKDAY($A513,2))</f>
        <v/>
      </c>
      <c r="K513">
        <f>IF(OR($A513="",$B513=""),"",$B513&amp;"|"&amp;$A513)</f>
        <v/>
      </c>
      <c r="L513">
        <f>IF($A513="",0,IF($F513="",IFERROR(N(INDEX(Settings!$G$11:$G$18,MATCH($C513,Settings!$D$11:$D$18,0))),0),N($F513)))</f>
        <v/>
      </c>
    </row>
    <row r="514">
      <c r="A514" s="69" t="n"/>
      <c r="B514" s="70" t="n"/>
      <c r="C514" s="70" t="n"/>
      <c r="D514" s="71" t="n"/>
      <c r="E514" s="71" t="n"/>
      <c r="F514" s="70" t="n"/>
      <c r="G514" s="72">
        <f>IF(OR($A514="",$B514=""),"",ROUND(MAX(0,MOD(I514-H514,1)*24-L514/60),2))</f>
        <v/>
      </c>
      <c r="H514">
        <f>IF($A514="","",IF($D514="",IFERROR(INDEX(Settings!$E$11:$E$18,MATCH($C514,Settings!$D$11:$D$18,0)),0),$D514))</f>
        <v/>
      </c>
      <c r="I514">
        <f>IF($A514="","",IF($E514="",IFERROR(INDEX(Settings!$F$11:$F$18,MATCH($C514,Settings!$D$11:$D$18,0)),0),$E514))</f>
        <v/>
      </c>
      <c r="J514">
        <f>IF($A514="",0,WEEKDAY($A514,2))</f>
        <v/>
      </c>
      <c r="K514">
        <f>IF(OR($A514="",$B514=""),"",$B514&amp;"|"&amp;$A514)</f>
        <v/>
      </c>
      <c r="L514">
        <f>IF($A514="",0,IF($F514="",IFERROR(N(INDEX(Settings!$G$11:$G$18,MATCH($C514,Settings!$D$11:$D$18,0))),0),N($F514)))</f>
        <v/>
      </c>
    </row>
    <row r="515">
      <c r="A515" s="69" t="n"/>
      <c r="B515" s="70" t="n"/>
      <c r="C515" s="70" t="n"/>
      <c r="D515" s="71" t="n"/>
      <c r="E515" s="71" t="n"/>
      <c r="F515" s="70" t="n"/>
      <c r="G515" s="72">
        <f>IF(OR($A515="",$B515=""),"",ROUND(MAX(0,MOD(I515-H515,1)*24-L515/60),2))</f>
        <v/>
      </c>
      <c r="H515">
        <f>IF($A515="","",IF($D515="",IFERROR(INDEX(Settings!$E$11:$E$18,MATCH($C515,Settings!$D$11:$D$18,0)),0),$D515))</f>
        <v/>
      </c>
      <c r="I515">
        <f>IF($A515="","",IF($E515="",IFERROR(INDEX(Settings!$F$11:$F$18,MATCH($C515,Settings!$D$11:$D$18,0)),0),$E515))</f>
        <v/>
      </c>
      <c r="J515">
        <f>IF($A515="",0,WEEKDAY($A515,2))</f>
        <v/>
      </c>
      <c r="K515">
        <f>IF(OR($A515="",$B515=""),"",$B515&amp;"|"&amp;$A515)</f>
        <v/>
      </c>
      <c r="L515">
        <f>IF($A515="",0,IF($F515="",IFERROR(N(INDEX(Settings!$G$11:$G$18,MATCH($C515,Settings!$D$11:$D$18,0))),0),N($F515)))</f>
        <v/>
      </c>
    </row>
    <row r="516">
      <c r="A516" s="69" t="n"/>
      <c r="B516" s="70" t="n"/>
      <c r="C516" s="70" t="n"/>
      <c r="D516" s="71" t="n"/>
      <c r="E516" s="71" t="n"/>
      <c r="F516" s="70" t="n"/>
      <c r="G516" s="72">
        <f>IF(OR($A516="",$B516=""),"",ROUND(MAX(0,MOD(I516-H516,1)*24-L516/60),2))</f>
        <v/>
      </c>
      <c r="H516">
        <f>IF($A516="","",IF($D516="",IFERROR(INDEX(Settings!$E$11:$E$18,MATCH($C516,Settings!$D$11:$D$18,0)),0),$D516))</f>
        <v/>
      </c>
      <c r="I516">
        <f>IF($A516="","",IF($E516="",IFERROR(INDEX(Settings!$F$11:$F$18,MATCH($C516,Settings!$D$11:$D$18,0)),0),$E516))</f>
        <v/>
      </c>
      <c r="J516">
        <f>IF($A516="",0,WEEKDAY($A516,2))</f>
        <v/>
      </c>
      <c r="K516">
        <f>IF(OR($A516="",$B516=""),"",$B516&amp;"|"&amp;$A516)</f>
        <v/>
      </c>
      <c r="L516">
        <f>IF($A516="",0,IF($F516="",IFERROR(N(INDEX(Settings!$G$11:$G$18,MATCH($C516,Settings!$D$11:$D$18,0))),0),N($F516)))</f>
        <v/>
      </c>
    </row>
    <row r="517">
      <c r="A517" s="69" t="n"/>
      <c r="B517" s="70" t="n"/>
      <c r="C517" s="70" t="n"/>
      <c r="D517" s="71" t="n"/>
      <c r="E517" s="71" t="n"/>
      <c r="F517" s="70" t="n"/>
      <c r="G517" s="72">
        <f>IF(OR($A517="",$B517=""),"",ROUND(MAX(0,MOD(I517-H517,1)*24-L517/60),2))</f>
        <v/>
      </c>
      <c r="H517">
        <f>IF($A517="","",IF($D517="",IFERROR(INDEX(Settings!$E$11:$E$18,MATCH($C517,Settings!$D$11:$D$18,0)),0),$D517))</f>
        <v/>
      </c>
      <c r="I517">
        <f>IF($A517="","",IF($E517="",IFERROR(INDEX(Settings!$F$11:$F$18,MATCH($C517,Settings!$D$11:$D$18,0)),0),$E517))</f>
        <v/>
      </c>
      <c r="J517">
        <f>IF($A517="",0,WEEKDAY($A517,2))</f>
        <v/>
      </c>
      <c r="K517">
        <f>IF(OR($A517="",$B517=""),"",$B517&amp;"|"&amp;$A517)</f>
        <v/>
      </c>
      <c r="L517">
        <f>IF($A517="",0,IF($F517="",IFERROR(N(INDEX(Settings!$G$11:$G$18,MATCH($C517,Settings!$D$11:$D$18,0))),0),N($F517)))</f>
        <v/>
      </c>
    </row>
    <row r="518">
      <c r="A518" s="69" t="n"/>
      <c r="B518" s="70" t="n"/>
      <c r="C518" s="70" t="n"/>
      <c r="D518" s="71" t="n"/>
      <c r="E518" s="71" t="n"/>
      <c r="F518" s="70" t="n"/>
      <c r="G518" s="72">
        <f>IF(OR($A518="",$B518=""),"",ROUND(MAX(0,MOD(I518-H518,1)*24-L518/60),2))</f>
        <v/>
      </c>
      <c r="H518">
        <f>IF($A518="","",IF($D518="",IFERROR(INDEX(Settings!$E$11:$E$18,MATCH($C518,Settings!$D$11:$D$18,0)),0),$D518))</f>
        <v/>
      </c>
      <c r="I518">
        <f>IF($A518="","",IF($E518="",IFERROR(INDEX(Settings!$F$11:$F$18,MATCH($C518,Settings!$D$11:$D$18,0)),0),$E518))</f>
        <v/>
      </c>
      <c r="J518">
        <f>IF($A518="",0,WEEKDAY($A518,2))</f>
        <v/>
      </c>
      <c r="K518">
        <f>IF(OR($A518="",$B518=""),"",$B518&amp;"|"&amp;$A518)</f>
        <v/>
      </c>
      <c r="L518">
        <f>IF($A518="",0,IF($F518="",IFERROR(N(INDEX(Settings!$G$11:$G$18,MATCH($C518,Settings!$D$11:$D$18,0))),0),N($F518)))</f>
        <v/>
      </c>
    </row>
    <row r="519">
      <c r="A519" s="69" t="n"/>
      <c r="B519" s="70" t="n"/>
      <c r="C519" s="70" t="n"/>
      <c r="D519" s="71" t="n"/>
      <c r="E519" s="71" t="n"/>
      <c r="F519" s="70" t="n"/>
      <c r="G519" s="72">
        <f>IF(OR($A519="",$B519=""),"",ROUND(MAX(0,MOD(I519-H519,1)*24-L519/60),2))</f>
        <v/>
      </c>
      <c r="H519">
        <f>IF($A519="","",IF($D519="",IFERROR(INDEX(Settings!$E$11:$E$18,MATCH($C519,Settings!$D$11:$D$18,0)),0),$D519))</f>
        <v/>
      </c>
      <c r="I519">
        <f>IF($A519="","",IF($E519="",IFERROR(INDEX(Settings!$F$11:$F$18,MATCH($C519,Settings!$D$11:$D$18,0)),0),$E519))</f>
        <v/>
      </c>
      <c r="J519">
        <f>IF($A519="",0,WEEKDAY($A519,2))</f>
        <v/>
      </c>
      <c r="K519">
        <f>IF(OR($A519="",$B519=""),"",$B519&amp;"|"&amp;$A519)</f>
        <v/>
      </c>
      <c r="L519">
        <f>IF($A519="",0,IF($F519="",IFERROR(N(INDEX(Settings!$G$11:$G$18,MATCH($C519,Settings!$D$11:$D$18,0))),0),N($F519)))</f>
        <v/>
      </c>
    </row>
    <row r="520">
      <c r="A520" s="69" t="n"/>
      <c r="B520" s="70" t="n"/>
      <c r="C520" s="70" t="n"/>
      <c r="D520" s="71" t="n"/>
      <c r="E520" s="71" t="n"/>
      <c r="F520" s="70" t="n"/>
      <c r="G520" s="72">
        <f>IF(OR($A520="",$B520=""),"",ROUND(MAX(0,MOD(I520-H520,1)*24-L520/60),2))</f>
        <v/>
      </c>
      <c r="H520">
        <f>IF($A520="","",IF($D520="",IFERROR(INDEX(Settings!$E$11:$E$18,MATCH($C520,Settings!$D$11:$D$18,0)),0),$D520))</f>
        <v/>
      </c>
      <c r="I520">
        <f>IF($A520="","",IF($E520="",IFERROR(INDEX(Settings!$F$11:$F$18,MATCH($C520,Settings!$D$11:$D$18,0)),0),$E520))</f>
        <v/>
      </c>
      <c r="J520">
        <f>IF($A520="",0,WEEKDAY($A520,2))</f>
        <v/>
      </c>
      <c r="K520">
        <f>IF(OR($A520="",$B520=""),"",$B520&amp;"|"&amp;$A520)</f>
        <v/>
      </c>
      <c r="L520">
        <f>IF($A520="",0,IF($F520="",IFERROR(N(INDEX(Settings!$G$11:$G$18,MATCH($C520,Settings!$D$11:$D$18,0))),0),N($F520)))</f>
        <v/>
      </c>
    </row>
    <row r="521">
      <c r="A521" s="69" t="n"/>
      <c r="B521" s="70" t="n"/>
      <c r="C521" s="70" t="n"/>
      <c r="D521" s="71" t="n"/>
      <c r="E521" s="71" t="n"/>
      <c r="F521" s="70" t="n"/>
      <c r="G521" s="72">
        <f>IF(OR($A521="",$B521=""),"",ROUND(MAX(0,MOD(I521-H521,1)*24-L521/60),2))</f>
        <v/>
      </c>
      <c r="H521">
        <f>IF($A521="","",IF($D521="",IFERROR(INDEX(Settings!$E$11:$E$18,MATCH($C521,Settings!$D$11:$D$18,0)),0),$D521))</f>
        <v/>
      </c>
      <c r="I521">
        <f>IF($A521="","",IF($E521="",IFERROR(INDEX(Settings!$F$11:$F$18,MATCH($C521,Settings!$D$11:$D$18,0)),0),$E521))</f>
        <v/>
      </c>
      <c r="J521">
        <f>IF($A521="",0,WEEKDAY($A521,2))</f>
        <v/>
      </c>
      <c r="K521">
        <f>IF(OR($A521="",$B521=""),"",$B521&amp;"|"&amp;$A521)</f>
        <v/>
      </c>
      <c r="L521">
        <f>IF($A521="",0,IF($F521="",IFERROR(N(INDEX(Settings!$G$11:$G$18,MATCH($C521,Settings!$D$11:$D$18,0))),0),N($F521)))</f>
        <v/>
      </c>
    </row>
    <row r="522">
      <c r="A522" s="69" t="n"/>
      <c r="B522" s="70" t="n"/>
      <c r="C522" s="70" t="n"/>
      <c r="D522" s="71" t="n"/>
      <c r="E522" s="71" t="n"/>
      <c r="F522" s="70" t="n"/>
      <c r="G522" s="72">
        <f>IF(OR($A522="",$B522=""),"",ROUND(MAX(0,MOD(I522-H522,1)*24-L522/60),2))</f>
        <v/>
      </c>
      <c r="H522">
        <f>IF($A522="","",IF($D522="",IFERROR(INDEX(Settings!$E$11:$E$18,MATCH($C522,Settings!$D$11:$D$18,0)),0),$D522))</f>
        <v/>
      </c>
      <c r="I522">
        <f>IF($A522="","",IF($E522="",IFERROR(INDEX(Settings!$F$11:$F$18,MATCH($C522,Settings!$D$11:$D$18,0)),0),$E522))</f>
        <v/>
      </c>
      <c r="J522">
        <f>IF($A522="",0,WEEKDAY($A522,2))</f>
        <v/>
      </c>
      <c r="K522">
        <f>IF(OR($A522="",$B522=""),"",$B522&amp;"|"&amp;$A522)</f>
        <v/>
      </c>
      <c r="L522">
        <f>IF($A522="",0,IF($F522="",IFERROR(N(INDEX(Settings!$G$11:$G$18,MATCH($C522,Settings!$D$11:$D$18,0))),0),N($F522)))</f>
        <v/>
      </c>
    </row>
    <row r="523">
      <c r="A523" s="69" t="n"/>
      <c r="B523" s="70" t="n"/>
      <c r="C523" s="70" t="n"/>
      <c r="D523" s="71" t="n"/>
      <c r="E523" s="71" t="n"/>
      <c r="F523" s="70" t="n"/>
      <c r="G523" s="72">
        <f>IF(OR($A523="",$B523=""),"",ROUND(MAX(0,MOD(I523-H523,1)*24-L523/60),2))</f>
        <v/>
      </c>
      <c r="H523">
        <f>IF($A523="","",IF($D523="",IFERROR(INDEX(Settings!$E$11:$E$18,MATCH($C523,Settings!$D$11:$D$18,0)),0),$D523))</f>
        <v/>
      </c>
      <c r="I523">
        <f>IF($A523="","",IF($E523="",IFERROR(INDEX(Settings!$F$11:$F$18,MATCH($C523,Settings!$D$11:$D$18,0)),0),$E523))</f>
        <v/>
      </c>
      <c r="J523">
        <f>IF($A523="",0,WEEKDAY($A523,2))</f>
        <v/>
      </c>
      <c r="K523">
        <f>IF(OR($A523="",$B523=""),"",$B523&amp;"|"&amp;$A523)</f>
        <v/>
      </c>
      <c r="L523">
        <f>IF($A523="",0,IF($F523="",IFERROR(N(INDEX(Settings!$G$11:$G$18,MATCH($C523,Settings!$D$11:$D$18,0))),0),N($F523)))</f>
        <v/>
      </c>
    </row>
    <row r="524">
      <c r="A524" s="69" t="n"/>
      <c r="B524" s="70" t="n"/>
      <c r="C524" s="70" t="n"/>
      <c r="D524" s="71" t="n"/>
      <c r="E524" s="71" t="n"/>
      <c r="F524" s="70" t="n"/>
      <c r="G524" s="72">
        <f>IF(OR($A524="",$B524=""),"",ROUND(MAX(0,MOD(I524-H524,1)*24-L524/60),2))</f>
        <v/>
      </c>
      <c r="H524">
        <f>IF($A524="","",IF($D524="",IFERROR(INDEX(Settings!$E$11:$E$18,MATCH($C524,Settings!$D$11:$D$18,0)),0),$D524))</f>
        <v/>
      </c>
      <c r="I524">
        <f>IF($A524="","",IF($E524="",IFERROR(INDEX(Settings!$F$11:$F$18,MATCH($C524,Settings!$D$11:$D$18,0)),0),$E524))</f>
        <v/>
      </c>
      <c r="J524">
        <f>IF($A524="",0,WEEKDAY($A524,2))</f>
        <v/>
      </c>
      <c r="K524">
        <f>IF(OR($A524="",$B524=""),"",$B524&amp;"|"&amp;$A524)</f>
        <v/>
      </c>
      <c r="L524">
        <f>IF($A524="",0,IF($F524="",IFERROR(N(INDEX(Settings!$G$11:$G$18,MATCH($C524,Settings!$D$11:$D$18,0))),0),N($F524)))</f>
        <v/>
      </c>
    </row>
    <row r="525">
      <c r="A525" s="69" t="n"/>
      <c r="B525" s="70" t="n"/>
      <c r="C525" s="70" t="n"/>
      <c r="D525" s="71" t="n"/>
      <c r="E525" s="71" t="n"/>
      <c r="F525" s="70" t="n"/>
      <c r="G525" s="72">
        <f>IF(OR($A525="",$B525=""),"",ROUND(MAX(0,MOD(I525-H525,1)*24-L525/60),2))</f>
        <v/>
      </c>
      <c r="H525">
        <f>IF($A525="","",IF($D525="",IFERROR(INDEX(Settings!$E$11:$E$18,MATCH($C525,Settings!$D$11:$D$18,0)),0),$D525))</f>
        <v/>
      </c>
      <c r="I525">
        <f>IF($A525="","",IF($E525="",IFERROR(INDEX(Settings!$F$11:$F$18,MATCH($C525,Settings!$D$11:$D$18,0)),0),$E525))</f>
        <v/>
      </c>
      <c r="J525">
        <f>IF($A525="",0,WEEKDAY($A525,2))</f>
        <v/>
      </c>
      <c r="K525">
        <f>IF(OR($A525="",$B525=""),"",$B525&amp;"|"&amp;$A525)</f>
        <v/>
      </c>
      <c r="L525">
        <f>IF($A525="",0,IF($F525="",IFERROR(N(INDEX(Settings!$G$11:$G$18,MATCH($C525,Settings!$D$11:$D$18,0))),0),N($F525)))</f>
        <v/>
      </c>
    </row>
    <row r="526">
      <c r="A526" s="69" t="n"/>
      <c r="B526" s="70" t="n"/>
      <c r="C526" s="70" t="n"/>
      <c r="D526" s="71" t="n"/>
      <c r="E526" s="71" t="n"/>
      <c r="F526" s="70" t="n"/>
      <c r="G526" s="72">
        <f>IF(OR($A526="",$B526=""),"",ROUND(MAX(0,MOD(I526-H526,1)*24-L526/60),2))</f>
        <v/>
      </c>
      <c r="H526">
        <f>IF($A526="","",IF($D526="",IFERROR(INDEX(Settings!$E$11:$E$18,MATCH($C526,Settings!$D$11:$D$18,0)),0),$D526))</f>
        <v/>
      </c>
      <c r="I526">
        <f>IF($A526="","",IF($E526="",IFERROR(INDEX(Settings!$F$11:$F$18,MATCH($C526,Settings!$D$11:$D$18,0)),0),$E526))</f>
        <v/>
      </c>
      <c r="J526">
        <f>IF($A526="",0,WEEKDAY($A526,2))</f>
        <v/>
      </c>
      <c r="K526">
        <f>IF(OR($A526="",$B526=""),"",$B526&amp;"|"&amp;$A526)</f>
        <v/>
      </c>
      <c r="L526">
        <f>IF($A526="",0,IF($F526="",IFERROR(N(INDEX(Settings!$G$11:$G$18,MATCH($C526,Settings!$D$11:$D$18,0))),0),N($F526)))</f>
        <v/>
      </c>
    </row>
    <row r="527">
      <c r="A527" s="69" t="n"/>
      <c r="B527" s="70" t="n"/>
      <c r="C527" s="70" t="n"/>
      <c r="D527" s="71" t="n"/>
      <c r="E527" s="71" t="n"/>
      <c r="F527" s="70" t="n"/>
      <c r="G527" s="72">
        <f>IF(OR($A527="",$B527=""),"",ROUND(MAX(0,MOD(I527-H527,1)*24-L527/60),2))</f>
        <v/>
      </c>
      <c r="H527">
        <f>IF($A527="","",IF($D527="",IFERROR(INDEX(Settings!$E$11:$E$18,MATCH($C527,Settings!$D$11:$D$18,0)),0),$D527))</f>
        <v/>
      </c>
      <c r="I527">
        <f>IF($A527="","",IF($E527="",IFERROR(INDEX(Settings!$F$11:$F$18,MATCH($C527,Settings!$D$11:$D$18,0)),0),$E527))</f>
        <v/>
      </c>
      <c r="J527">
        <f>IF($A527="",0,WEEKDAY($A527,2))</f>
        <v/>
      </c>
      <c r="K527">
        <f>IF(OR($A527="",$B527=""),"",$B527&amp;"|"&amp;$A527)</f>
        <v/>
      </c>
      <c r="L527">
        <f>IF($A527="",0,IF($F527="",IFERROR(N(INDEX(Settings!$G$11:$G$18,MATCH($C527,Settings!$D$11:$D$18,0))),0),N($F527)))</f>
        <v/>
      </c>
    </row>
    <row r="528">
      <c r="A528" s="69" t="n"/>
      <c r="B528" s="70" t="n"/>
      <c r="C528" s="70" t="n"/>
      <c r="D528" s="71" t="n"/>
      <c r="E528" s="71" t="n"/>
      <c r="F528" s="70" t="n"/>
      <c r="G528" s="72">
        <f>IF(OR($A528="",$B528=""),"",ROUND(MAX(0,MOD(I528-H528,1)*24-L528/60),2))</f>
        <v/>
      </c>
      <c r="H528">
        <f>IF($A528="","",IF($D528="",IFERROR(INDEX(Settings!$E$11:$E$18,MATCH($C528,Settings!$D$11:$D$18,0)),0),$D528))</f>
        <v/>
      </c>
      <c r="I528">
        <f>IF($A528="","",IF($E528="",IFERROR(INDEX(Settings!$F$11:$F$18,MATCH($C528,Settings!$D$11:$D$18,0)),0),$E528))</f>
        <v/>
      </c>
      <c r="J528">
        <f>IF($A528="",0,WEEKDAY($A528,2))</f>
        <v/>
      </c>
      <c r="K528">
        <f>IF(OR($A528="",$B528=""),"",$B528&amp;"|"&amp;$A528)</f>
        <v/>
      </c>
      <c r="L528">
        <f>IF($A528="",0,IF($F528="",IFERROR(N(INDEX(Settings!$G$11:$G$18,MATCH($C528,Settings!$D$11:$D$18,0))),0),N($F528)))</f>
        <v/>
      </c>
    </row>
    <row r="529">
      <c r="A529" s="69" t="n"/>
      <c r="B529" s="70" t="n"/>
      <c r="C529" s="70" t="n"/>
      <c r="D529" s="71" t="n"/>
      <c r="E529" s="71" t="n"/>
      <c r="F529" s="70" t="n"/>
      <c r="G529" s="72">
        <f>IF(OR($A529="",$B529=""),"",ROUND(MAX(0,MOD(I529-H529,1)*24-L529/60),2))</f>
        <v/>
      </c>
      <c r="H529">
        <f>IF($A529="","",IF($D529="",IFERROR(INDEX(Settings!$E$11:$E$18,MATCH($C529,Settings!$D$11:$D$18,0)),0),$D529))</f>
        <v/>
      </c>
      <c r="I529">
        <f>IF($A529="","",IF($E529="",IFERROR(INDEX(Settings!$F$11:$F$18,MATCH($C529,Settings!$D$11:$D$18,0)),0),$E529))</f>
        <v/>
      </c>
      <c r="J529">
        <f>IF($A529="",0,WEEKDAY($A529,2))</f>
        <v/>
      </c>
      <c r="K529">
        <f>IF(OR($A529="",$B529=""),"",$B529&amp;"|"&amp;$A529)</f>
        <v/>
      </c>
      <c r="L529">
        <f>IF($A529="",0,IF($F529="",IFERROR(N(INDEX(Settings!$G$11:$G$18,MATCH($C529,Settings!$D$11:$D$18,0))),0),N($F529)))</f>
        <v/>
      </c>
    </row>
    <row r="530">
      <c r="A530" s="69" t="n"/>
      <c r="B530" s="70" t="n"/>
      <c r="C530" s="70" t="n"/>
      <c r="D530" s="71" t="n"/>
      <c r="E530" s="71" t="n"/>
      <c r="F530" s="70" t="n"/>
      <c r="G530" s="72">
        <f>IF(OR($A530="",$B530=""),"",ROUND(MAX(0,MOD(I530-H530,1)*24-L530/60),2))</f>
        <v/>
      </c>
      <c r="H530">
        <f>IF($A530="","",IF($D530="",IFERROR(INDEX(Settings!$E$11:$E$18,MATCH($C530,Settings!$D$11:$D$18,0)),0),$D530))</f>
        <v/>
      </c>
      <c r="I530">
        <f>IF($A530="","",IF($E530="",IFERROR(INDEX(Settings!$F$11:$F$18,MATCH($C530,Settings!$D$11:$D$18,0)),0),$E530))</f>
        <v/>
      </c>
      <c r="J530">
        <f>IF($A530="",0,WEEKDAY($A530,2))</f>
        <v/>
      </c>
      <c r="K530">
        <f>IF(OR($A530="",$B530=""),"",$B530&amp;"|"&amp;$A530)</f>
        <v/>
      </c>
      <c r="L530">
        <f>IF($A530="",0,IF($F530="",IFERROR(N(INDEX(Settings!$G$11:$G$18,MATCH($C530,Settings!$D$11:$D$18,0))),0),N($F530)))</f>
        <v/>
      </c>
    </row>
    <row r="531">
      <c r="A531" s="69" t="n"/>
      <c r="B531" s="70" t="n"/>
      <c r="C531" s="70" t="n"/>
      <c r="D531" s="71" t="n"/>
      <c r="E531" s="71" t="n"/>
      <c r="F531" s="70" t="n"/>
      <c r="G531" s="72">
        <f>IF(OR($A531="",$B531=""),"",ROUND(MAX(0,MOD(I531-H531,1)*24-L531/60),2))</f>
        <v/>
      </c>
      <c r="H531">
        <f>IF($A531="","",IF($D531="",IFERROR(INDEX(Settings!$E$11:$E$18,MATCH($C531,Settings!$D$11:$D$18,0)),0),$D531))</f>
        <v/>
      </c>
      <c r="I531">
        <f>IF($A531="","",IF($E531="",IFERROR(INDEX(Settings!$F$11:$F$18,MATCH($C531,Settings!$D$11:$D$18,0)),0),$E531))</f>
        <v/>
      </c>
      <c r="J531">
        <f>IF($A531="",0,WEEKDAY($A531,2))</f>
        <v/>
      </c>
      <c r="K531">
        <f>IF(OR($A531="",$B531=""),"",$B531&amp;"|"&amp;$A531)</f>
        <v/>
      </c>
      <c r="L531">
        <f>IF($A531="",0,IF($F531="",IFERROR(N(INDEX(Settings!$G$11:$G$18,MATCH($C531,Settings!$D$11:$D$18,0))),0),N($F531)))</f>
        <v/>
      </c>
    </row>
    <row r="532">
      <c r="A532" s="69" t="n"/>
      <c r="B532" s="70" t="n"/>
      <c r="C532" s="70" t="n"/>
      <c r="D532" s="71" t="n"/>
      <c r="E532" s="71" t="n"/>
      <c r="F532" s="70" t="n"/>
      <c r="G532" s="72">
        <f>IF(OR($A532="",$B532=""),"",ROUND(MAX(0,MOD(I532-H532,1)*24-L532/60),2))</f>
        <v/>
      </c>
      <c r="H532">
        <f>IF($A532="","",IF($D532="",IFERROR(INDEX(Settings!$E$11:$E$18,MATCH($C532,Settings!$D$11:$D$18,0)),0),$D532))</f>
        <v/>
      </c>
      <c r="I532">
        <f>IF($A532="","",IF($E532="",IFERROR(INDEX(Settings!$F$11:$F$18,MATCH($C532,Settings!$D$11:$D$18,0)),0),$E532))</f>
        <v/>
      </c>
      <c r="J532">
        <f>IF($A532="",0,WEEKDAY($A532,2))</f>
        <v/>
      </c>
      <c r="K532">
        <f>IF(OR($A532="",$B532=""),"",$B532&amp;"|"&amp;$A532)</f>
        <v/>
      </c>
      <c r="L532">
        <f>IF($A532="",0,IF($F532="",IFERROR(N(INDEX(Settings!$G$11:$G$18,MATCH($C532,Settings!$D$11:$D$18,0))),0),N($F532)))</f>
        <v/>
      </c>
    </row>
    <row r="533">
      <c r="A533" s="69" t="n"/>
      <c r="B533" s="70" t="n"/>
      <c r="C533" s="70" t="n"/>
      <c r="D533" s="71" t="n"/>
      <c r="E533" s="71" t="n"/>
      <c r="F533" s="70" t="n"/>
      <c r="G533" s="72">
        <f>IF(OR($A533="",$B533=""),"",ROUND(MAX(0,MOD(I533-H533,1)*24-L533/60),2))</f>
        <v/>
      </c>
      <c r="H533">
        <f>IF($A533="","",IF($D533="",IFERROR(INDEX(Settings!$E$11:$E$18,MATCH($C533,Settings!$D$11:$D$18,0)),0),$D533))</f>
        <v/>
      </c>
      <c r="I533">
        <f>IF($A533="","",IF($E533="",IFERROR(INDEX(Settings!$F$11:$F$18,MATCH($C533,Settings!$D$11:$D$18,0)),0),$E533))</f>
        <v/>
      </c>
      <c r="J533">
        <f>IF($A533="",0,WEEKDAY($A533,2))</f>
        <v/>
      </c>
      <c r="K533">
        <f>IF(OR($A533="",$B533=""),"",$B533&amp;"|"&amp;$A533)</f>
        <v/>
      </c>
      <c r="L533">
        <f>IF($A533="",0,IF($F533="",IFERROR(N(INDEX(Settings!$G$11:$G$18,MATCH($C533,Settings!$D$11:$D$18,0))),0),N($F533)))</f>
        <v/>
      </c>
    </row>
    <row r="534">
      <c r="A534" s="69" t="n"/>
      <c r="B534" s="70" t="n"/>
      <c r="C534" s="70" t="n"/>
      <c r="D534" s="71" t="n"/>
      <c r="E534" s="71" t="n"/>
      <c r="F534" s="70" t="n"/>
      <c r="G534" s="72">
        <f>IF(OR($A534="",$B534=""),"",ROUND(MAX(0,MOD(I534-H534,1)*24-L534/60),2))</f>
        <v/>
      </c>
      <c r="H534">
        <f>IF($A534="","",IF($D534="",IFERROR(INDEX(Settings!$E$11:$E$18,MATCH($C534,Settings!$D$11:$D$18,0)),0),$D534))</f>
        <v/>
      </c>
      <c r="I534">
        <f>IF($A534="","",IF($E534="",IFERROR(INDEX(Settings!$F$11:$F$18,MATCH($C534,Settings!$D$11:$D$18,0)),0),$E534))</f>
        <v/>
      </c>
      <c r="J534">
        <f>IF($A534="",0,WEEKDAY($A534,2))</f>
        <v/>
      </c>
      <c r="K534">
        <f>IF(OR($A534="",$B534=""),"",$B534&amp;"|"&amp;$A534)</f>
        <v/>
      </c>
      <c r="L534">
        <f>IF($A534="",0,IF($F534="",IFERROR(N(INDEX(Settings!$G$11:$G$18,MATCH($C534,Settings!$D$11:$D$18,0))),0),N($F534)))</f>
        <v/>
      </c>
    </row>
    <row r="535">
      <c r="A535" s="69" t="n"/>
      <c r="B535" s="70" t="n"/>
      <c r="C535" s="70" t="n"/>
      <c r="D535" s="71" t="n"/>
      <c r="E535" s="71" t="n"/>
      <c r="F535" s="70" t="n"/>
      <c r="G535" s="72">
        <f>IF(OR($A535="",$B535=""),"",ROUND(MAX(0,MOD(I535-H535,1)*24-L535/60),2))</f>
        <v/>
      </c>
      <c r="H535">
        <f>IF($A535="","",IF($D535="",IFERROR(INDEX(Settings!$E$11:$E$18,MATCH($C535,Settings!$D$11:$D$18,0)),0),$D535))</f>
        <v/>
      </c>
      <c r="I535">
        <f>IF($A535="","",IF($E535="",IFERROR(INDEX(Settings!$F$11:$F$18,MATCH($C535,Settings!$D$11:$D$18,0)),0),$E535))</f>
        <v/>
      </c>
      <c r="J535">
        <f>IF($A535="",0,WEEKDAY($A535,2))</f>
        <v/>
      </c>
      <c r="K535">
        <f>IF(OR($A535="",$B535=""),"",$B535&amp;"|"&amp;$A535)</f>
        <v/>
      </c>
      <c r="L535">
        <f>IF($A535="",0,IF($F535="",IFERROR(N(INDEX(Settings!$G$11:$G$18,MATCH($C535,Settings!$D$11:$D$18,0))),0),N($F535)))</f>
        <v/>
      </c>
    </row>
    <row r="536">
      <c r="A536" s="69" t="n"/>
      <c r="B536" s="70" t="n"/>
      <c r="C536" s="70" t="n"/>
      <c r="D536" s="71" t="n"/>
      <c r="E536" s="71" t="n"/>
      <c r="F536" s="70" t="n"/>
      <c r="G536" s="72">
        <f>IF(OR($A536="",$B536=""),"",ROUND(MAX(0,MOD(I536-H536,1)*24-L536/60),2))</f>
        <v/>
      </c>
      <c r="H536">
        <f>IF($A536="","",IF($D536="",IFERROR(INDEX(Settings!$E$11:$E$18,MATCH($C536,Settings!$D$11:$D$18,0)),0),$D536))</f>
        <v/>
      </c>
      <c r="I536">
        <f>IF($A536="","",IF($E536="",IFERROR(INDEX(Settings!$F$11:$F$18,MATCH($C536,Settings!$D$11:$D$18,0)),0),$E536))</f>
        <v/>
      </c>
      <c r="J536">
        <f>IF($A536="",0,WEEKDAY($A536,2))</f>
        <v/>
      </c>
      <c r="K536">
        <f>IF(OR($A536="",$B536=""),"",$B536&amp;"|"&amp;$A536)</f>
        <v/>
      </c>
      <c r="L536">
        <f>IF($A536="",0,IF($F536="",IFERROR(N(INDEX(Settings!$G$11:$G$18,MATCH($C536,Settings!$D$11:$D$18,0))),0),N($F536)))</f>
        <v/>
      </c>
    </row>
    <row r="537">
      <c r="A537" s="69" t="n"/>
      <c r="B537" s="70" t="n"/>
      <c r="C537" s="70" t="n"/>
      <c r="D537" s="71" t="n"/>
      <c r="E537" s="71" t="n"/>
      <c r="F537" s="70" t="n"/>
      <c r="G537" s="72">
        <f>IF(OR($A537="",$B537=""),"",ROUND(MAX(0,MOD(I537-H537,1)*24-L537/60),2))</f>
        <v/>
      </c>
      <c r="H537">
        <f>IF($A537="","",IF($D537="",IFERROR(INDEX(Settings!$E$11:$E$18,MATCH($C537,Settings!$D$11:$D$18,0)),0),$D537))</f>
        <v/>
      </c>
      <c r="I537">
        <f>IF($A537="","",IF($E537="",IFERROR(INDEX(Settings!$F$11:$F$18,MATCH($C537,Settings!$D$11:$D$18,0)),0),$E537))</f>
        <v/>
      </c>
      <c r="J537">
        <f>IF($A537="",0,WEEKDAY($A537,2))</f>
        <v/>
      </c>
      <c r="K537">
        <f>IF(OR($A537="",$B537=""),"",$B537&amp;"|"&amp;$A537)</f>
        <v/>
      </c>
      <c r="L537">
        <f>IF($A537="",0,IF($F537="",IFERROR(N(INDEX(Settings!$G$11:$G$18,MATCH($C537,Settings!$D$11:$D$18,0))),0),N($F537)))</f>
        <v/>
      </c>
    </row>
    <row r="538">
      <c r="A538" s="69" t="n"/>
      <c r="B538" s="70" t="n"/>
      <c r="C538" s="70" t="n"/>
      <c r="D538" s="71" t="n"/>
      <c r="E538" s="71" t="n"/>
      <c r="F538" s="70" t="n"/>
      <c r="G538" s="72">
        <f>IF(OR($A538="",$B538=""),"",ROUND(MAX(0,MOD(I538-H538,1)*24-L538/60),2))</f>
        <v/>
      </c>
      <c r="H538">
        <f>IF($A538="","",IF($D538="",IFERROR(INDEX(Settings!$E$11:$E$18,MATCH($C538,Settings!$D$11:$D$18,0)),0),$D538))</f>
        <v/>
      </c>
      <c r="I538">
        <f>IF($A538="","",IF($E538="",IFERROR(INDEX(Settings!$F$11:$F$18,MATCH($C538,Settings!$D$11:$D$18,0)),0),$E538))</f>
        <v/>
      </c>
      <c r="J538">
        <f>IF($A538="",0,WEEKDAY($A538,2))</f>
        <v/>
      </c>
      <c r="K538">
        <f>IF(OR($A538="",$B538=""),"",$B538&amp;"|"&amp;$A538)</f>
        <v/>
      </c>
      <c r="L538">
        <f>IF($A538="",0,IF($F538="",IFERROR(N(INDEX(Settings!$G$11:$G$18,MATCH($C538,Settings!$D$11:$D$18,0))),0),N($F538)))</f>
        <v/>
      </c>
    </row>
    <row r="539">
      <c r="A539" s="69" t="n"/>
      <c r="B539" s="70" t="n"/>
      <c r="C539" s="70" t="n"/>
      <c r="D539" s="71" t="n"/>
      <c r="E539" s="71" t="n"/>
      <c r="F539" s="70" t="n"/>
      <c r="G539" s="72">
        <f>IF(OR($A539="",$B539=""),"",ROUND(MAX(0,MOD(I539-H539,1)*24-L539/60),2))</f>
        <v/>
      </c>
      <c r="H539">
        <f>IF($A539="","",IF($D539="",IFERROR(INDEX(Settings!$E$11:$E$18,MATCH($C539,Settings!$D$11:$D$18,0)),0),$D539))</f>
        <v/>
      </c>
      <c r="I539">
        <f>IF($A539="","",IF($E539="",IFERROR(INDEX(Settings!$F$11:$F$18,MATCH($C539,Settings!$D$11:$D$18,0)),0),$E539))</f>
        <v/>
      </c>
      <c r="J539">
        <f>IF($A539="",0,WEEKDAY($A539,2))</f>
        <v/>
      </c>
      <c r="K539">
        <f>IF(OR($A539="",$B539=""),"",$B539&amp;"|"&amp;$A539)</f>
        <v/>
      </c>
      <c r="L539">
        <f>IF($A539="",0,IF($F539="",IFERROR(N(INDEX(Settings!$G$11:$G$18,MATCH($C539,Settings!$D$11:$D$18,0))),0),N($F539)))</f>
        <v/>
      </c>
    </row>
    <row r="540">
      <c r="A540" s="69" t="n"/>
      <c r="B540" s="70" t="n"/>
      <c r="C540" s="70" t="n"/>
      <c r="D540" s="71" t="n"/>
      <c r="E540" s="71" t="n"/>
      <c r="F540" s="70" t="n"/>
      <c r="G540" s="72">
        <f>IF(OR($A540="",$B540=""),"",ROUND(MAX(0,MOD(I540-H540,1)*24-L540/60),2))</f>
        <v/>
      </c>
      <c r="H540">
        <f>IF($A540="","",IF($D540="",IFERROR(INDEX(Settings!$E$11:$E$18,MATCH($C540,Settings!$D$11:$D$18,0)),0),$D540))</f>
        <v/>
      </c>
      <c r="I540">
        <f>IF($A540="","",IF($E540="",IFERROR(INDEX(Settings!$F$11:$F$18,MATCH($C540,Settings!$D$11:$D$18,0)),0),$E540))</f>
        <v/>
      </c>
      <c r="J540">
        <f>IF($A540="",0,WEEKDAY($A540,2))</f>
        <v/>
      </c>
      <c r="K540">
        <f>IF(OR($A540="",$B540=""),"",$B540&amp;"|"&amp;$A540)</f>
        <v/>
      </c>
      <c r="L540">
        <f>IF($A540="",0,IF($F540="",IFERROR(N(INDEX(Settings!$G$11:$G$18,MATCH($C540,Settings!$D$11:$D$18,0))),0),N($F540)))</f>
        <v/>
      </c>
    </row>
    <row r="541">
      <c r="A541" s="69" t="n"/>
      <c r="B541" s="70" t="n"/>
      <c r="C541" s="70" t="n"/>
      <c r="D541" s="71" t="n"/>
      <c r="E541" s="71" t="n"/>
      <c r="F541" s="70" t="n"/>
      <c r="G541" s="72">
        <f>IF(OR($A541="",$B541=""),"",ROUND(MAX(0,MOD(I541-H541,1)*24-L541/60),2))</f>
        <v/>
      </c>
      <c r="H541">
        <f>IF($A541="","",IF($D541="",IFERROR(INDEX(Settings!$E$11:$E$18,MATCH($C541,Settings!$D$11:$D$18,0)),0),$D541))</f>
        <v/>
      </c>
      <c r="I541">
        <f>IF($A541="","",IF($E541="",IFERROR(INDEX(Settings!$F$11:$F$18,MATCH($C541,Settings!$D$11:$D$18,0)),0),$E541))</f>
        <v/>
      </c>
      <c r="J541">
        <f>IF($A541="",0,WEEKDAY($A541,2))</f>
        <v/>
      </c>
      <c r="K541">
        <f>IF(OR($A541="",$B541=""),"",$B541&amp;"|"&amp;$A541)</f>
        <v/>
      </c>
      <c r="L541">
        <f>IF($A541="",0,IF($F541="",IFERROR(N(INDEX(Settings!$G$11:$G$18,MATCH($C541,Settings!$D$11:$D$18,0))),0),N($F541)))</f>
        <v/>
      </c>
    </row>
    <row r="542">
      <c r="A542" s="69" t="n"/>
      <c r="B542" s="70" t="n"/>
      <c r="C542" s="70" t="n"/>
      <c r="D542" s="71" t="n"/>
      <c r="E542" s="71" t="n"/>
      <c r="F542" s="70" t="n"/>
      <c r="G542" s="72">
        <f>IF(OR($A542="",$B542=""),"",ROUND(MAX(0,MOD(I542-H542,1)*24-L542/60),2))</f>
        <v/>
      </c>
      <c r="H542">
        <f>IF($A542="","",IF($D542="",IFERROR(INDEX(Settings!$E$11:$E$18,MATCH($C542,Settings!$D$11:$D$18,0)),0),$D542))</f>
        <v/>
      </c>
      <c r="I542">
        <f>IF($A542="","",IF($E542="",IFERROR(INDEX(Settings!$F$11:$F$18,MATCH($C542,Settings!$D$11:$D$18,0)),0),$E542))</f>
        <v/>
      </c>
      <c r="J542">
        <f>IF($A542="",0,WEEKDAY($A542,2))</f>
        <v/>
      </c>
      <c r="K542">
        <f>IF(OR($A542="",$B542=""),"",$B542&amp;"|"&amp;$A542)</f>
        <v/>
      </c>
      <c r="L542">
        <f>IF($A542="",0,IF($F542="",IFERROR(N(INDEX(Settings!$G$11:$G$18,MATCH($C542,Settings!$D$11:$D$18,0))),0),N($F542)))</f>
        <v/>
      </c>
    </row>
    <row r="543">
      <c r="A543" s="69" t="n"/>
      <c r="B543" s="70" t="n"/>
      <c r="C543" s="70" t="n"/>
      <c r="D543" s="71" t="n"/>
      <c r="E543" s="71" t="n"/>
      <c r="F543" s="70" t="n"/>
      <c r="G543" s="72">
        <f>IF(OR($A543="",$B543=""),"",ROUND(MAX(0,MOD(I543-H543,1)*24-L543/60),2))</f>
        <v/>
      </c>
      <c r="H543">
        <f>IF($A543="","",IF($D543="",IFERROR(INDEX(Settings!$E$11:$E$18,MATCH($C543,Settings!$D$11:$D$18,0)),0),$D543))</f>
        <v/>
      </c>
      <c r="I543">
        <f>IF($A543="","",IF($E543="",IFERROR(INDEX(Settings!$F$11:$F$18,MATCH($C543,Settings!$D$11:$D$18,0)),0),$E543))</f>
        <v/>
      </c>
      <c r="J543">
        <f>IF($A543="",0,WEEKDAY($A543,2))</f>
        <v/>
      </c>
      <c r="K543">
        <f>IF(OR($A543="",$B543=""),"",$B543&amp;"|"&amp;$A543)</f>
        <v/>
      </c>
      <c r="L543">
        <f>IF($A543="",0,IF($F543="",IFERROR(N(INDEX(Settings!$G$11:$G$18,MATCH($C543,Settings!$D$11:$D$18,0))),0),N($F543)))</f>
        <v/>
      </c>
    </row>
    <row r="544">
      <c r="A544" s="69" t="n"/>
      <c r="B544" s="70" t="n"/>
      <c r="C544" s="70" t="n"/>
      <c r="D544" s="71" t="n"/>
      <c r="E544" s="71" t="n"/>
      <c r="F544" s="70" t="n"/>
      <c r="G544" s="72">
        <f>IF(OR($A544="",$B544=""),"",ROUND(MAX(0,MOD(I544-H544,1)*24-L544/60),2))</f>
        <v/>
      </c>
      <c r="H544">
        <f>IF($A544="","",IF($D544="",IFERROR(INDEX(Settings!$E$11:$E$18,MATCH($C544,Settings!$D$11:$D$18,0)),0),$D544))</f>
        <v/>
      </c>
      <c r="I544">
        <f>IF($A544="","",IF($E544="",IFERROR(INDEX(Settings!$F$11:$F$18,MATCH($C544,Settings!$D$11:$D$18,0)),0),$E544))</f>
        <v/>
      </c>
      <c r="J544">
        <f>IF($A544="",0,WEEKDAY($A544,2))</f>
        <v/>
      </c>
      <c r="K544">
        <f>IF(OR($A544="",$B544=""),"",$B544&amp;"|"&amp;$A544)</f>
        <v/>
      </c>
      <c r="L544">
        <f>IF($A544="",0,IF($F544="",IFERROR(N(INDEX(Settings!$G$11:$G$18,MATCH($C544,Settings!$D$11:$D$18,0))),0),N($F544)))</f>
        <v/>
      </c>
    </row>
    <row r="545">
      <c r="A545" s="69" t="n"/>
      <c r="B545" s="70" t="n"/>
      <c r="C545" s="70" t="n"/>
      <c r="D545" s="71" t="n"/>
      <c r="E545" s="71" t="n"/>
      <c r="F545" s="70" t="n"/>
      <c r="G545" s="72">
        <f>IF(OR($A545="",$B545=""),"",ROUND(MAX(0,MOD(I545-H545,1)*24-L545/60),2))</f>
        <v/>
      </c>
      <c r="H545">
        <f>IF($A545="","",IF($D545="",IFERROR(INDEX(Settings!$E$11:$E$18,MATCH($C545,Settings!$D$11:$D$18,0)),0),$D545))</f>
        <v/>
      </c>
      <c r="I545">
        <f>IF($A545="","",IF($E545="",IFERROR(INDEX(Settings!$F$11:$F$18,MATCH($C545,Settings!$D$11:$D$18,0)),0),$E545))</f>
        <v/>
      </c>
      <c r="J545">
        <f>IF($A545="",0,WEEKDAY($A545,2))</f>
        <v/>
      </c>
      <c r="K545">
        <f>IF(OR($A545="",$B545=""),"",$B545&amp;"|"&amp;$A545)</f>
        <v/>
      </c>
      <c r="L545">
        <f>IF($A545="",0,IF($F545="",IFERROR(N(INDEX(Settings!$G$11:$G$18,MATCH($C545,Settings!$D$11:$D$18,0))),0),N($F545)))</f>
        <v/>
      </c>
    </row>
    <row r="546">
      <c r="A546" s="69" t="n"/>
      <c r="B546" s="70" t="n"/>
      <c r="C546" s="70" t="n"/>
      <c r="D546" s="71" t="n"/>
      <c r="E546" s="71" t="n"/>
      <c r="F546" s="70" t="n"/>
      <c r="G546" s="72">
        <f>IF(OR($A546="",$B546=""),"",ROUND(MAX(0,MOD(I546-H546,1)*24-L546/60),2))</f>
        <v/>
      </c>
      <c r="H546">
        <f>IF($A546="","",IF($D546="",IFERROR(INDEX(Settings!$E$11:$E$18,MATCH($C546,Settings!$D$11:$D$18,0)),0),$D546))</f>
        <v/>
      </c>
      <c r="I546">
        <f>IF($A546="","",IF($E546="",IFERROR(INDEX(Settings!$F$11:$F$18,MATCH($C546,Settings!$D$11:$D$18,0)),0),$E546))</f>
        <v/>
      </c>
      <c r="J546">
        <f>IF($A546="",0,WEEKDAY($A546,2))</f>
        <v/>
      </c>
      <c r="K546">
        <f>IF(OR($A546="",$B546=""),"",$B546&amp;"|"&amp;$A546)</f>
        <v/>
      </c>
      <c r="L546">
        <f>IF($A546="",0,IF($F546="",IFERROR(N(INDEX(Settings!$G$11:$G$18,MATCH($C546,Settings!$D$11:$D$18,0))),0),N($F546)))</f>
        <v/>
      </c>
    </row>
    <row r="547">
      <c r="A547" s="69" t="n"/>
      <c r="B547" s="70" t="n"/>
      <c r="C547" s="70" t="n"/>
      <c r="D547" s="71" t="n"/>
      <c r="E547" s="71" t="n"/>
      <c r="F547" s="70" t="n"/>
      <c r="G547" s="72">
        <f>IF(OR($A547="",$B547=""),"",ROUND(MAX(0,MOD(I547-H547,1)*24-L547/60),2))</f>
        <v/>
      </c>
      <c r="H547">
        <f>IF($A547="","",IF($D547="",IFERROR(INDEX(Settings!$E$11:$E$18,MATCH($C547,Settings!$D$11:$D$18,0)),0),$D547))</f>
        <v/>
      </c>
      <c r="I547">
        <f>IF($A547="","",IF($E547="",IFERROR(INDEX(Settings!$F$11:$F$18,MATCH($C547,Settings!$D$11:$D$18,0)),0),$E547))</f>
        <v/>
      </c>
      <c r="J547">
        <f>IF($A547="",0,WEEKDAY($A547,2))</f>
        <v/>
      </c>
      <c r="K547">
        <f>IF(OR($A547="",$B547=""),"",$B547&amp;"|"&amp;$A547)</f>
        <v/>
      </c>
      <c r="L547">
        <f>IF($A547="",0,IF($F547="",IFERROR(N(INDEX(Settings!$G$11:$G$18,MATCH($C547,Settings!$D$11:$D$18,0))),0),N($F547)))</f>
        <v/>
      </c>
    </row>
    <row r="548">
      <c r="A548" s="69" t="n"/>
      <c r="B548" s="70" t="n"/>
      <c r="C548" s="70" t="n"/>
      <c r="D548" s="71" t="n"/>
      <c r="E548" s="71" t="n"/>
      <c r="F548" s="70" t="n"/>
      <c r="G548" s="72">
        <f>IF(OR($A548="",$B548=""),"",ROUND(MAX(0,MOD(I548-H548,1)*24-L548/60),2))</f>
        <v/>
      </c>
      <c r="H548">
        <f>IF($A548="","",IF($D548="",IFERROR(INDEX(Settings!$E$11:$E$18,MATCH($C548,Settings!$D$11:$D$18,0)),0),$D548))</f>
        <v/>
      </c>
      <c r="I548">
        <f>IF($A548="","",IF($E548="",IFERROR(INDEX(Settings!$F$11:$F$18,MATCH($C548,Settings!$D$11:$D$18,0)),0),$E548))</f>
        <v/>
      </c>
      <c r="J548">
        <f>IF($A548="",0,WEEKDAY($A548,2))</f>
        <v/>
      </c>
      <c r="K548">
        <f>IF(OR($A548="",$B548=""),"",$B548&amp;"|"&amp;$A548)</f>
        <v/>
      </c>
      <c r="L548">
        <f>IF($A548="",0,IF($F548="",IFERROR(N(INDEX(Settings!$G$11:$G$18,MATCH($C548,Settings!$D$11:$D$18,0))),0),N($F548)))</f>
        <v/>
      </c>
    </row>
    <row r="549">
      <c r="A549" s="69" t="n"/>
      <c r="B549" s="70" t="n"/>
      <c r="C549" s="70" t="n"/>
      <c r="D549" s="71" t="n"/>
      <c r="E549" s="71" t="n"/>
      <c r="F549" s="70" t="n"/>
      <c r="G549" s="72">
        <f>IF(OR($A549="",$B549=""),"",ROUND(MAX(0,MOD(I549-H549,1)*24-L549/60),2))</f>
        <v/>
      </c>
      <c r="H549">
        <f>IF($A549="","",IF($D549="",IFERROR(INDEX(Settings!$E$11:$E$18,MATCH($C549,Settings!$D$11:$D$18,0)),0),$D549))</f>
        <v/>
      </c>
      <c r="I549">
        <f>IF($A549="","",IF($E549="",IFERROR(INDEX(Settings!$F$11:$F$18,MATCH($C549,Settings!$D$11:$D$18,0)),0),$E549))</f>
        <v/>
      </c>
      <c r="J549">
        <f>IF($A549="",0,WEEKDAY($A549,2))</f>
        <v/>
      </c>
      <c r="K549">
        <f>IF(OR($A549="",$B549=""),"",$B549&amp;"|"&amp;$A549)</f>
        <v/>
      </c>
      <c r="L549">
        <f>IF($A549="",0,IF($F549="",IFERROR(N(INDEX(Settings!$G$11:$G$18,MATCH($C549,Settings!$D$11:$D$18,0))),0),N($F549)))</f>
        <v/>
      </c>
    </row>
    <row r="550">
      <c r="A550" s="69" t="n"/>
      <c r="B550" s="70" t="n"/>
      <c r="C550" s="70" t="n"/>
      <c r="D550" s="71" t="n"/>
      <c r="E550" s="71" t="n"/>
      <c r="F550" s="70" t="n"/>
      <c r="G550" s="72">
        <f>IF(OR($A550="",$B550=""),"",ROUND(MAX(0,MOD(I550-H550,1)*24-L550/60),2))</f>
        <v/>
      </c>
      <c r="H550">
        <f>IF($A550="","",IF($D550="",IFERROR(INDEX(Settings!$E$11:$E$18,MATCH($C550,Settings!$D$11:$D$18,0)),0),$D550))</f>
        <v/>
      </c>
      <c r="I550">
        <f>IF($A550="","",IF($E550="",IFERROR(INDEX(Settings!$F$11:$F$18,MATCH($C550,Settings!$D$11:$D$18,0)),0),$E550))</f>
        <v/>
      </c>
      <c r="J550">
        <f>IF($A550="",0,WEEKDAY($A550,2))</f>
        <v/>
      </c>
      <c r="K550">
        <f>IF(OR($A550="",$B550=""),"",$B550&amp;"|"&amp;$A550)</f>
        <v/>
      </c>
      <c r="L550">
        <f>IF($A550="",0,IF($F550="",IFERROR(N(INDEX(Settings!$G$11:$G$18,MATCH($C550,Settings!$D$11:$D$18,0))),0),N($F550)))</f>
        <v/>
      </c>
    </row>
    <row r="551">
      <c r="A551" s="69" t="n"/>
      <c r="B551" s="70" t="n"/>
      <c r="C551" s="70" t="n"/>
      <c r="D551" s="71" t="n"/>
      <c r="E551" s="71" t="n"/>
      <c r="F551" s="70" t="n"/>
      <c r="G551" s="72">
        <f>IF(OR($A551="",$B551=""),"",ROUND(MAX(0,MOD(I551-H551,1)*24-L551/60),2))</f>
        <v/>
      </c>
      <c r="H551">
        <f>IF($A551="","",IF($D551="",IFERROR(INDEX(Settings!$E$11:$E$18,MATCH($C551,Settings!$D$11:$D$18,0)),0),$D551))</f>
        <v/>
      </c>
      <c r="I551">
        <f>IF($A551="","",IF($E551="",IFERROR(INDEX(Settings!$F$11:$F$18,MATCH($C551,Settings!$D$11:$D$18,0)),0),$E551))</f>
        <v/>
      </c>
      <c r="J551">
        <f>IF($A551="",0,WEEKDAY($A551,2))</f>
        <v/>
      </c>
      <c r="K551">
        <f>IF(OR($A551="",$B551=""),"",$B551&amp;"|"&amp;$A551)</f>
        <v/>
      </c>
      <c r="L551">
        <f>IF($A551="",0,IF($F551="",IFERROR(N(INDEX(Settings!$G$11:$G$18,MATCH($C551,Settings!$D$11:$D$18,0))),0),N($F551)))</f>
        <v/>
      </c>
    </row>
    <row r="552">
      <c r="A552" s="69" t="n"/>
      <c r="B552" s="70" t="n"/>
      <c r="C552" s="70" t="n"/>
      <c r="D552" s="71" t="n"/>
      <c r="E552" s="71" t="n"/>
      <c r="F552" s="70" t="n"/>
      <c r="G552" s="72">
        <f>IF(OR($A552="",$B552=""),"",ROUND(MAX(0,MOD(I552-H552,1)*24-L552/60),2))</f>
        <v/>
      </c>
      <c r="H552">
        <f>IF($A552="","",IF($D552="",IFERROR(INDEX(Settings!$E$11:$E$18,MATCH($C552,Settings!$D$11:$D$18,0)),0),$D552))</f>
        <v/>
      </c>
      <c r="I552">
        <f>IF($A552="","",IF($E552="",IFERROR(INDEX(Settings!$F$11:$F$18,MATCH($C552,Settings!$D$11:$D$18,0)),0),$E552))</f>
        <v/>
      </c>
      <c r="J552">
        <f>IF($A552="",0,WEEKDAY($A552,2))</f>
        <v/>
      </c>
      <c r="K552">
        <f>IF(OR($A552="",$B552=""),"",$B552&amp;"|"&amp;$A552)</f>
        <v/>
      </c>
      <c r="L552">
        <f>IF($A552="",0,IF($F552="",IFERROR(N(INDEX(Settings!$G$11:$G$18,MATCH($C552,Settings!$D$11:$D$18,0))),0),N($F552)))</f>
        <v/>
      </c>
    </row>
    <row r="553">
      <c r="A553" s="69" t="n"/>
      <c r="B553" s="70" t="n"/>
      <c r="C553" s="70" t="n"/>
      <c r="D553" s="71" t="n"/>
      <c r="E553" s="71" t="n"/>
      <c r="F553" s="70" t="n"/>
      <c r="G553" s="72">
        <f>IF(OR($A553="",$B553=""),"",ROUND(MAX(0,MOD(I553-H553,1)*24-L553/60),2))</f>
        <v/>
      </c>
      <c r="H553">
        <f>IF($A553="","",IF($D553="",IFERROR(INDEX(Settings!$E$11:$E$18,MATCH($C553,Settings!$D$11:$D$18,0)),0),$D553))</f>
        <v/>
      </c>
      <c r="I553">
        <f>IF($A553="","",IF($E553="",IFERROR(INDEX(Settings!$F$11:$F$18,MATCH($C553,Settings!$D$11:$D$18,0)),0),$E553))</f>
        <v/>
      </c>
      <c r="J553">
        <f>IF($A553="",0,WEEKDAY($A553,2))</f>
        <v/>
      </c>
      <c r="K553">
        <f>IF(OR($A553="",$B553=""),"",$B553&amp;"|"&amp;$A553)</f>
        <v/>
      </c>
      <c r="L553">
        <f>IF($A553="",0,IF($F553="",IFERROR(N(INDEX(Settings!$G$11:$G$18,MATCH($C553,Settings!$D$11:$D$18,0))),0),N($F553)))</f>
        <v/>
      </c>
    </row>
    <row r="554">
      <c r="A554" s="69" t="n"/>
      <c r="B554" s="70" t="n"/>
      <c r="C554" s="70" t="n"/>
      <c r="D554" s="71" t="n"/>
      <c r="E554" s="71" t="n"/>
      <c r="F554" s="70" t="n"/>
      <c r="G554" s="72">
        <f>IF(OR($A554="",$B554=""),"",ROUND(MAX(0,MOD(I554-H554,1)*24-L554/60),2))</f>
        <v/>
      </c>
      <c r="H554">
        <f>IF($A554="","",IF($D554="",IFERROR(INDEX(Settings!$E$11:$E$18,MATCH($C554,Settings!$D$11:$D$18,0)),0),$D554))</f>
        <v/>
      </c>
      <c r="I554">
        <f>IF($A554="","",IF($E554="",IFERROR(INDEX(Settings!$F$11:$F$18,MATCH($C554,Settings!$D$11:$D$18,0)),0),$E554))</f>
        <v/>
      </c>
      <c r="J554">
        <f>IF($A554="",0,WEEKDAY($A554,2))</f>
        <v/>
      </c>
      <c r="K554">
        <f>IF(OR($A554="",$B554=""),"",$B554&amp;"|"&amp;$A554)</f>
        <v/>
      </c>
      <c r="L554">
        <f>IF($A554="",0,IF($F554="",IFERROR(N(INDEX(Settings!$G$11:$G$18,MATCH($C554,Settings!$D$11:$D$18,0))),0),N($F554)))</f>
        <v/>
      </c>
    </row>
    <row r="555">
      <c r="A555" s="69" t="n"/>
      <c r="B555" s="70" t="n"/>
      <c r="C555" s="70" t="n"/>
      <c r="D555" s="71" t="n"/>
      <c r="E555" s="71" t="n"/>
      <c r="F555" s="70" t="n"/>
      <c r="G555" s="72">
        <f>IF(OR($A555="",$B555=""),"",ROUND(MAX(0,MOD(I555-H555,1)*24-L555/60),2))</f>
        <v/>
      </c>
      <c r="H555">
        <f>IF($A555="","",IF($D555="",IFERROR(INDEX(Settings!$E$11:$E$18,MATCH($C555,Settings!$D$11:$D$18,0)),0),$D555))</f>
        <v/>
      </c>
      <c r="I555">
        <f>IF($A555="","",IF($E555="",IFERROR(INDEX(Settings!$F$11:$F$18,MATCH($C555,Settings!$D$11:$D$18,0)),0),$E555))</f>
        <v/>
      </c>
      <c r="J555">
        <f>IF($A555="",0,WEEKDAY($A555,2))</f>
        <v/>
      </c>
      <c r="K555">
        <f>IF(OR($A555="",$B555=""),"",$B555&amp;"|"&amp;$A555)</f>
        <v/>
      </c>
      <c r="L555">
        <f>IF($A555="",0,IF($F555="",IFERROR(N(INDEX(Settings!$G$11:$G$18,MATCH($C555,Settings!$D$11:$D$18,0))),0),N($F555)))</f>
        <v/>
      </c>
    </row>
    <row r="556">
      <c r="A556" s="69" t="n"/>
      <c r="B556" s="70" t="n"/>
      <c r="C556" s="70" t="n"/>
      <c r="D556" s="71" t="n"/>
      <c r="E556" s="71" t="n"/>
      <c r="F556" s="70" t="n"/>
      <c r="G556" s="72">
        <f>IF(OR($A556="",$B556=""),"",ROUND(MAX(0,MOD(I556-H556,1)*24-L556/60),2))</f>
        <v/>
      </c>
      <c r="H556">
        <f>IF($A556="","",IF($D556="",IFERROR(INDEX(Settings!$E$11:$E$18,MATCH($C556,Settings!$D$11:$D$18,0)),0),$D556))</f>
        <v/>
      </c>
      <c r="I556">
        <f>IF($A556="","",IF($E556="",IFERROR(INDEX(Settings!$F$11:$F$18,MATCH($C556,Settings!$D$11:$D$18,0)),0),$E556))</f>
        <v/>
      </c>
      <c r="J556">
        <f>IF($A556="",0,WEEKDAY($A556,2))</f>
        <v/>
      </c>
      <c r="K556">
        <f>IF(OR($A556="",$B556=""),"",$B556&amp;"|"&amp;$A556)</f>
        <v/>
      </c>
      <c r="L556">
        <f>IF($A556="",0,IF($F556="",IFERROR(N(INDEX(Settings!$G$11:$G$18,MATCH($C556,Settings!$D$11:$D$18,0))),0),N($F556)))</f>
        <v/>
      </c>
    </row>
    <row r="557">
      <c r="A557" s="69" t="n"/>
      <c r="B557" s="70" t="n"/>
      <c r="C557" s="70" t="n"/>
      <c r="D557" s="71" t="n"/>
      <c r="E557" s="71" t="n"/>
      <c r="F557" s="70" t="n"/>
      <c r="G557" s="72">
        <f>IF(OR($A557="",$B557=""),"",ROUND(MAX(0,MOD(I557-H557,1)*24-L557/60),2))</f>
        <v/>
      </c>
      <c r="H557">
        <f>IF($A557="","",IF($D557="",IFERROR(INDEX(Settings!$E$11:$E$18,MATCH($C557,Settings!$D$11:$D$18,0)),0),$D557))</f>
        <v/>
      </c>
      <c r="I557">
        <f>IF($A557="","",IF($E557="",IFERROR(INDEX(Settings!$F$11:$F$18,MATCH($C557,Settings!$D$11:$D$18,0)),0),$E557))</f>
        <v/>
      </c>
      <c r="J557">
        <f>IF($A557="",0,WEEKDAY($A557,2))</f>
        <v/>
      </c>
      <c r="K557">
        <f>IF(OR($A557="",$B557=""),"",$B557&amp;"|"&amp;$A557)</f>
        <v/>
      </c>
      <c r="L557">
        <f>IF($A557="",0,IF($F557="",IFERROR(N(INDEX(Settings!$G$11:$G$18,MATCH($C557,Settings!$D$11:$D$18,0))),0),N($F557)))</f>
        <v/>
      </c>
    </row>
    <row r="558">
      <c r="A558" s="69" t="n"/>
      <c r="B558" s="70" t="n"/>
      <c r="C558" s="70" t="n"/>
      <c r="D558" s="71" t="n"/>
      <c r="E558" s="71" t="n"/>
      <c r="F558" s="70" t="n"/>
      <c r="G558" s="72">
        <f>IF(OR($A558="",$B558=""),"",ROUND(MAX(0,MOD(I558-H558,1)*24-L558/60),2))</f>
        <v/>
      </c>
      <c r="H558">
        <f>IF($A558="","",IF($D558="",IFERROR(INDEX(Settings!$E$11:$E$18,MATCH($C558,Settings!$D$11:$D$18,0)),0),$D558))</f>
        <v/>
      </c>
      <c r="I558">
        <f>IF($A558="","",IF($E558="",IFERROR(INDEX(Settings!$F$11:$F$18,MATCH($C558,Settings!$D$11:$D$18,0)),0),$E558))</f>
        <v/>
      </c>
      <c r="J558">
        <f>IF($A558="",0,WEEKDAY($A558,2))</f>
        <v/>
      </c>
      <c r="K558">
        <f>IF(OR($A558="",$B558=""),"",$B558&amp;"|"&amp;$A558)</f>
        <v/>
      </c>
      <c r="L558">
        <f>IF($A558="",0,IF($F558="",IFERROR(N(INDEX(Settings!$G$11:$G$18,MATCH($C558,Settings!$D$11:$D$18,0))),0),N($F558)))</f>
        <v/>
      </c>
    </row>
    <row r="559">
      <c r="A559" s="69" t="n"/>
      <c r="B559" s="70" t="n"/>
      <c r="C559" s="70" t="n"/>
      <c r="D559" s="71" t="n"/>
      <c r="E559" s="71" t="n"/>
      <c r="F559" s="70" t="n"/>
      <c r="G559" s="72">
        <f>IF(OR($A559="",$B559=""),"",ROUND(MAX(0,MOD(I559-H559,1)*24-L559/60),2))</f>
        <v/>
      </c>
      <c r="H559">
        <f>IF($A559="","",IF($D559="",IFERROR(INDEX(Settings!$E$11:$E$18,MATCH($C559,Settings!$D$11:$D$18,0)),0),$D559))</f>
        <v/>
      </c>
      <c r="I559">
        <f>IF($A559="","",IF($E559="",IFERROR(INDEX(Settings!$F$11:$F$18,MATCH($C559,Settings!$D$11:$D$18,0)),0),$E559))</f>
        <v/>
      </c>
      <c r="J559">
        <f>IF($A559="",0,WEEKDAY($A559,2))</f>
        <v/>
      </c>
      <c r="K559">
        <f>IF(OR($A559="",$B559=""),"",$B559&amp;"|"&amp;$A559)</f>
        <v/>
      </c>
      <c r="L559">
        <f>IF($A559="",0,IF($F559="",IFERROR(N(INDEX(Settings!$G$11:$G$18,MATCH($C559,Settings!$D$11:$D$18,0))),0),N($F559)))</f>
        <v/>
      </c>
    </row>
    <row r="560">
      <c r="A560" s="69" t="n"/>
      <c r="B560" s="70" t="n"/>
      <c r="C560" s="70" t="n"/>
      <c r="D560" s="71" t="n"/>
      <c r="E560" s="71" t="n"/>
      <c r="F560" s="70" t="n"/>
      <c r="G560" s="72">
        <f>IF(OR($A560="",$B560=""),"",ROUND(MAX(0,MOD(I560-H560,1)*24-L560/60),2))</f>
        <v/>
      </c>
      <c r="H560">
        <f>IF($A560="","",IF($D560="",IFERROR(INDEX(Settings!$E$11:$E$18,MATCH($C560,Settings!$D$11:$D$18,0)),0),$D560))</f>
        <v/>
      </c>
      <c r="I560">
        <f>IF($A560="","",IF($E560="",IFERROR(INDEX(Settings!$F$11:$F$18,MATCH($C560,Settings!$D$11:$D$18,0)),0),$E560))</f>
        <v/>
      </c>
      <c r="J560">
        <f>IF($A560="",0,WEEKDAY($A560,2))</f>
        <v/>
      </c>
      <c r="K560">
        <f>IF(OR($A560="",$B560=""),"",$B560&amp;"|"&amp;$A560)</f>
        <v/>
      </c>
      <c r="L560">
        <f>IF($A560="",0,IF($F560="",IFERROR(N(INDEX(Settings!$G$11:$G$18,MATCH($C560,Settings!$D$11:$D$18,0))),0),N($F560)))</f>
        <v/>
      </c>
    </row>
    <row r="561">
      <c r="A561" s="69" t="n"/>
      <c r="B561" s="70" t="n"/>
      <c r="C561" s="70" t="n"/>
      <c r="D561" s="71" t="n"/>
      <c r="E561" s="71" t="n"/>
      <c r="F561" s="70" t="n"/>
      <c r="G561" s="72">
        <f>IF(OR($A561="",$B561=""),"",ROUND(MAX(0,MOD(I561-H561,1)*24-L561/60),2))</f>
        <v/>
      </c>
      <c r="H561">
        <f>IF($A561="","",IF($D561="",IFERROR(INDEX(Settings!$E$11:$E$18,MATCH($C561,Settings!$D$11:$D$18,0)),0),$D561))</f>
        <v/>
      </c>
      <c r="I561">
        <f>IF($A561="","",IF($E561="",IFERROR(INDEX(Settings!$F$11:$F$18,MATCH($C561,Settings!$D$11:$D$18,0)),0),$E561))</f>
        <v/>
      </c>
      <c r="J561">
        <f>IF($A561="",0,WEEKDAY($A561,2))</f>
        <v/>
      </c>
      <c r="K561">
        <f>IF(OR($A561="",$B561=""),"",$B561&amp;"|"&amp;$A561)</f>
        <v/>
      </c>
      <c r="L561">
        <f>IF($A561="",0,IF($F561="",IFERROR(N(INDEX(Settings!$G$11:$G$18,MATCH($C561,Settings!$D$11:$D$18,0))),0),N($F561)))</f>
        <v/>
      </c>
    </row>
    <row r="562">
      <c r="A562" s="69" t="n"/>
      <c r="B562" s="70" t="n"/>
      <c r="C562" s="70" t="n"/>
      <c r="D562" s="71" t="n"/>
      <c r="E562" s="71" t="n"/>
      <c r="F562" s="70" t="n"/>
      <c r="G562" s="72">
        <f>IF(OR($A562="",$B562=""),"",ROUND(MAX(0,MOD(I562-H562,1)*24-L562/60),2))</f>
        <v/>
      </c>
      <c r="H562">
        <f>IF($A562="","",IF($D562="",IFERROR(INDEX(Settings!$E$11:$E$18,MATCH($C562,Settings!$D$11:$D$18,0)),0),$D562))</f>
        <v/>
      </c>
      <c r="I562">
        <f>IF($A562="","",IF($E562="",IFERROR(INDEX(Settings!$F$11:$F$18,MATCH($C562,Settings!$D$11:$D$18,0)),0),$E562))</f>
        <v/>
      </c>
      <c r="J562">
        <f>IF($A562="",0,WEEKDAY($A562,2))</f>
        <v/>
      </c>
      <c r="K562">
        <f>IF(OR($A562="",$B562=""),"",$B562&amp;"|"&amp;$A562)</f>
        <v/>
      </c>
      <c r="L562">
        <f>IF($A562="",0,IF($F562="",IFERROR(N(INDEX(Settings!$G$11:$G$18,MATCH($C562,Settings!$D$11:$D$18,0))),0),N($F562)))</f>
        <v/>
      </c>
    </row>
    <row r="563">
      <c r="A563" s="69" t="n"/>
      <c r="B563" s="70" t="n"/>
      <c r="C563" s="70" t="n"/>
      <c r="D563" s="71" t="n"/>
      <c r="E563" s="71" t="n"/>
      <c r="F563" s="70" t="n"/>
      <c r="G563" s="72">
        <f>IF(OR($A563="",$B563=""),"",ROUND(MAX(0,MOD(I563-H563,1)*24-L563/60),2))</f>
        <v/>
      </c>
      <c r="H563">
        <f>IF($A563="","",IF($D563="",IFERROR(INDEX(Settings!$E$11:$E$18,MATCH($C563,Settings!$D$11:$D$18,0)),0),$D563))</f>
        <v/>
      </c>
      <c r="I563">
        <f>IF($A563="","",IF($E563="",IFERROR(INDEX(Settings!$F$11:$F$18,MATCH($C563,Settings!$D$11:$D$18,0)),0),$E563))</f>
        <v/>
      </c>
      <c r="J563">
        <f>IF($A563="",0,WEEKDAY($A563,2))</f>
        <v/>
      </c>
      <c r="K563">
        <f>IF(OR($A563="",$B563=""),"",$B563&amp;"|"&amp;$A563)</f>
        <v/>
      </c>
      <c r="L563">
        <f>IF($A563="",0,IF($F563="",IFERROR(N(INDEX(Settings!$G$11:$G$18,MATCH($C563,Settings!$D$11:$D$18,0))),0),N($F563)))</f>
        <v/>
      </c>
    </row>
    <row r="564">
      <c r="A564" s="69" t="n"/>
      <c r="B564" s="70" t="n"/>
      <c r="C564" s="70" t="n"/>
      <c r="D564" s="71" t="n"/>
      <c r="E564" s="71" t="n"/>
      <c r="F564" s="70" t="n"/>
      <c r="G564" s="72">
        <f>IF(OR($A564="",$B564=""),"",ROUND(MAX(0,MOD(I564-H564,1)*24-L564/60),2))</f>
        <v/>
      </c>
      <c r="H564">
        <f>IF($A564="","",IF($D564="",IFERROR(INDEX(Settings!$E$11:$E$18,MATCH($C564,Settings!$D$11:$D$18,0)),0),$D564))</f>
        <v/>
      </c>
      <c r="I564">
        <f>IF($A564="","",IF($E564="",IFERROR(INDEX(Settings!$F$11:$F$18,MATCH($C564,Settings!$D$11:$D$18,0)),0),$E564))</f>
        <v/>
      </c>
      <c r="J564">
        <f>IF($A564="",0,WEEKDAY($A564,2))</f>
        <v/>
      </c>
      <c r="K564">
        <f>IF(OR($A564="",$B564=""),"",$B564&amp;"|"&amp;$A564)</f>
        <v/>
      </c>
      <c r="L564">
        <f>IF($A564="",0,IF($F564="",IFERROR(N(INDEX(Settings!$G$11:$G$18,MATCH($C564,Settings!$D$11:$D$18,0))),0),N($F564)))</f>
        <v/>
      </c>
    </row>
    <row r="565">
      <c r="A565" s="69" t="n"/>
      <c r="B565" s="70" t="n"/>
      <c r="C565" s="70" t="n"/>
      <c r="D565" s="71" t="n"/>
      <c r="E565" s="71" t="n"/>
      <c r="F565" s="70" t="n"/>
      <c r="G565" s="72">
        <f>IF(OR($A565="",$B565=""),"",ROUND(MAX(0,MOD(I565-H565,1)*24-L565/60),2))</f>
        <v/>
      </c>
      <c r="H565">
        <f>IF($A565="","",IF($D565="",IFERROR(INDEX(Settings!$E$11:$E$18,MATCH($C565,Settings!$D$11:$D$18,0)),0),$D565))</f>
        <v/>
      </c>
      <c r="I565">
        <f>IF($A565="","",IF($E565="",IFERROR(INDEX(Settings!$F$11:$F$18,MATCH($C565,Settings!$D$11:$D$18,0)),0),$E565))</f>
        <v/>
      </c>
      <c r="J565">
        <f>IF($A565="",0,WEEKDAY($A565,2))</f>
        <v/>
      </c>
      <c r="K565">
        <f>IF(OR($A565="",$B565=""),"",$B565&amp;"|"&amp;$A565)</f>
        <v/>
      </c>
      <c r="L565">
        <f>IF($A565="",0,IF($F565="",IFERROR(N(INDEX(Settings!$G$11:$G$18,MATCH($C565,Settings!$D$11:$D$18,0))),0),N($F565)))</f>
        <v/>
      </c>
    </row>
    <row r="566">
      <c r="A566" s="69" t="n"/>
      <c r="B566" s="70" t="n"/>
      <c r="C566" s="70" t="n"/>
      <c r="D566" s="71" t="n"/>
      <c r="E566" s="71" t="n"/>
      <c r="F566" s="70" t="n"/>
      <c r="G566" s="72">
        <f>IF(OR($A566="",$B566=""),"",ROUND(MAX(0,MOD(I566-H566,1)*24-L566/60),2))</f>
        <v/>
      </c>
      <c r="H566">
        <f>IF($A566="","",IF($D566="",IFERROR(INDEX(Settings!$E$11:$E$18,MATCH($C566,Settings!$D$11:$D$18,0)),0),$D566))</f>
        <v/>
      </c>
      <c r="I566">
        <f>IF($A566="","",IF($E566="",IFERROR(INDEX(Settings!$F$11:$F$18,MATCH($C566,Settings!$D$11:$D$18,0)),0),$E566))</f>
        <v/>
      </c>
      <c r="J566">
        <f>IF($A566="",0,WEEKDAY($A566,2))</f>
        <v/>
      </c>
      <c r="K566">
        <f>IF(OR($A566="",$B566=""),"",$B566&amp;"|"&amp;$A566)</f>
        <v/>
      </c>
      <c r="L566">
        <f>IF($A566="",0,IF($F566="",IFERROR(N(INDEX(Settings!$G$11:$G$18,MATCH($C566,Settings!$D$11:$D$18,0))),0),N($F566)))</f>
        <v/>
      </c>
    </row>
    <row r="567">
      <c r="A567" s="69" t="n"/>
      <c r="B567" s="70" t="n"/>
      <c r="C567" s="70" t="n"/>
      <c r="D567" s="71" t="n"/>
      <c r="E567" s="71" t="n"/>
      <c r="F567" s="70" t="n"/>
      <c r="G567" s="72">
        <f>IF(OR($A567="",$B567=""),"",ROUND(MAX(0,MOD(I567-H567,1)*24-L567/60),2))</f>
        <v/>
      </c>
      <c r="H567">
        <f>IF($A567="","",IF($D567="",IFERROR(INDEX(Settings!$E$11:$E$18,MATCH($C567,Settings!$D$11:$D$18,0)),0),$D567))</f>
        <v/>
      </c>
      <c r="I567">
        <f>IF($A567="","",IF($E567="",IFERROR(INDEX(Settings!$F$11:$F$18,MATCH($C567,Settings!$D$11:$D$18,0)),0),$E567))</f>
        <v/>
      </c>
      <c r="J567">
        <f>IF($A567="",0,WEEKDAY($A567,2))</f>
        <v/>
      </c>
      <c r="K567">
        <f>IF(OR($A567="",$B567=""),"",$B567&amp;"|"&amp;$A567)</f>
        <v/>
      </c>
      <c r="L567">
        <f>IF($A567="",0,IF($F567="",IFERROR(N(INDEX(Settings!$G$11:$G$18,MATCH($C567,Settings!$D$11:$D$18,0))),0),N($F567)))</f>
        <v/>
      </c>
    </row>
    <row r="568">
      <c r="A568" s="69" t="n"/>
      <c r="B568" s="70" t="n"/>
      <c r="C568" s="70" t="n"/>
      <c r="D568" s="71" t="n"/>
      <c r="E568" s="71" t="n"/>
      <c r="F568" s="70" t="n"/>
      <c r="G568" s="72">
        <f>IF(OR($A568="",$B568=""),"",ROUND(MAX(0,MOD(I568-H568,1)*24-L568/60),2))</f>
        <v/>
      </c>
      <c r="H568">
        <f>IF($A568="","",IF($D568="",IFERROR(INDEX(Settings!$E$11:$E$18,MATCH($C568,Settings!$D$11:$D$18,0)),0),$D568))</f>
        <v/>
      </c>
      <c r="I568">
        <f>IF($A568="","",IF($E568="",IFERROR(INDEX(Settings!$F$11:$F$18,MATCH($C568,Settings!$D$11:$D$18,0)),0),$E568))</f>
        <v/>
      </c>
      <c r="J568">
        <f>IF($A568="",0,WEEKDAY($A568,2))</f>
        <v/>
      </c>
      <c r="K568">
        <f>IF(OR($A568="",$B568=""),"",$B568&amp;"|"&amp;$A568)</f>
        <v/>
      </c>
      <c r="L568">
        <f>IF($A568="",0,IF($F568="",IFERROR(N(INDEX(Settings!$G$11:$G$18,MATCH($C568,Settings!$D$11:$D$18,0))),0),N($F568)))</f>
        <v/>
      </c>
    </row>
    <row r="569">
      <c r="A569" s="69" t="n"/>
      <c r="B569" s="70" t="n"/>
      <c r="C569" s="70" t="n"/>
      <c r="D569" s="71" t="n"/>
      <c r="E569" s="71" t="n"/>
      <c r="F569" s="70" t="n"/>
      <c r="G569" s="72">
        <f>IF(OR($A569="",$B569=""),"",ROUND(MAX(0,MOD(I569-H569,1)*24-L569/60),2))</f>
        <v/>
      </c>
      <c r="H569">
        <f>IF($A569="","",IF($D569="",IFERROR(INDEX(Settings!$E$11:$E$18,MATCH($C569,Settings!$D$11:$D$18,0)),0),$D569))</f>
        <v/>
      </c>
      <c r="I569">
        <f>IF($A569="","",IF($E569="",IFERROR(INDEX(Settings!$F$11:$F$18,MATCH($C569,Settings!$D$11:$D$18,0)),0),$E569))</f>
        <v/>
      </c>
      <c r="J569">
        <f>IF($A569="",0,WEEKDAY($A569,2))</f>
        <v/>
      </c>
      <c r="K569">
        <f>IF(OR($A569="",$B569=""),"",$B569&amp;"|"&amp;$A569)</f>
        <v/>
      </c>
      <c r="L569">
        <f>IF($A569="",0,IF($F569="",IFERROR(N(INDEX(Settings!$G$11:$G$18,MATCH($C569,Settings!$D$11:$D$18,0))),0),N($F569)))</f>
        <v/>
      </c>
    </row>
    <row r="570">
      <c r="A570" s="69" t="n"/>
      <c r="B570" s="70" t="n"/>
      <c r="C570" s="70" t="n"/>
      <c r="D570" s="71" t="n"/>
      <c r="E570" s="71" t="n"/>
      <c r="F570" s="70" t="n"/>
      <c r="G570" s="72">
        <f>IF(OR($A570="",$B570=""),"",ROUND(MAX(0,MOD(I570-H570,1)*24-L570/60),2))</f>
        <v/>
      </c>
      <c r="H570">
        <f>IF($A570="","",IF($D570="",IFERROR(INDEX(Settings!$E$11:$E$18,MATCH($C570,Settings!$D$11:$D$18,0)),0),$D570))</f>
        <v/>
      </c>
      <c r="I570">
        <f>IF($A570="","",IF($E570="",IFERROR(INDEX(Settings!$F$11:$F$18,MATCH($C570,Settings!$D$11:$D$18,0)),0),$E570))</f>
        <v/>
      </c>
      <c r="J570">
        <f>IF($A570="",0,WEEKDAY($A570,2))</f>
        <v/>
      </c>
      <c r="K570">
        <f>IF(OR($A570="",$B570=""),"",$B570&amp;"|"&amp;$A570)</f>
        <v/>
      </c>
      <c r="L570">
        <f>IF($A570="",0,IF($F570="",IFERROR(N(INDEX(Settings!$G$11:$G$18,MATCH($C570,Settings!$D$11:$D$18,0))),0),N($F570)))</f>
        <v/>
      </c>
    </row>
    <row r="571">
      <c r="A571" s="69" t="n"/>
      <c r="B571" s="70" t="n"/>
      <c r="C571" s="70" t="n"/>
      <c r="D571" s="71" t="n"/>
      <c r="E571" s="71" t="n"/>
      <c r="F571" s="70" t="n"/>
      <c r="G571" s="72">
        <f>IF(OR($A571="",$B571=""),"",ROUND(MAX(0,MOD(I571-H571,1)*24-L571/60),2))</f>
        <v/>
      </c>
      <c r="H571">
        <f>IF($A571="","",IF($D571="",IFERROR(INDEX(Settings!$E$11:$E$18,MATCH($C571,Settings!$D$11:$D$18,0)),0),$D571))</f>
        <v/>
      </c>
      <c r="I571">
        <f>IF($A571="","",IF($E571="",IFERROR(INDEX(Settings!$F$11:$F$18,MATCH($C571,Settings!$D$11:$D$18,0)),0),$E571))</f>
        <v/>
      </c>
      <c r="J571">
        <f>IF($A571="",0,WEEKDAY($A571,2))</f>
        <v/>
      </c>
      <c r="K571">
        <f>IF(OR($A571="",$B571=""),"",$B571&amp;"|"&amp;$A571)</f>
        <v/>
      </c>
      <c r="L571">
        <f>IF($A571="",0,IF($F571="",IFERROR(N(INDEX(Settings!$G$11:$G$18,MATCH($C571,Settings!$D$11:$D$18,0))),0),N($F571)))</f>
        <v/>
      </c>
    </row>
    <row r="572">
      <c r="A572" s="69" t="n"/>
      <c r="B572" s="70" t="n"/>
      <c r="C572" s="70" t="n"/>
      <c r="D572" s="71" t="n"/>
      <c r="E572" s="71" t="n"/>
      <c r="F572" s="70" t="n"/>
      <c r="G572" s="72">
        <f>IF(OR($A572="",$B572=""),"",ROUND(MAX(0,MOD(I572-H572,1)*24-L572/60),2))</f>
        <v/>
      </c>
      <c r="H572">
        <f>IF($A572="","",IF($D572="",IFERROR(INDEX(Settings!$E$11:$E$18,MATCH($C572,Settings!$D$11:$D$18,0)),0),$D572))</f>
        <v/>
      </c>
      <c r="I572">
        <f>IF($A572="","",IF($E572="",IFERROR(INDEX(Settings!$F$11:$F$18,MATCH($C572,Settings!$D$11:$D$18,0)),0),$E572))</f>
        <v/>
      </c>
      <c r="J572">
        <f>IF($A572="",0,WEEKDAY($A572,2))</f>
        <v/>
      </c>
      <c r="K572">
        <f>IF(OR($A572="",$B572=""),"",$B572&amp;"|"&amp;$A572)</f>
        <v/>
      </c>
      <c r="L572">
        <f>IF($A572="",0,IF($F572="",IFERROR(N(INDEX(Settings!$G$11:$G$18,MATCH($C572,Settings!$D$11:$D$18,0))),0),N($F572)))</f>
        <v/>
      </c>
    </row>
    <row r="573">
      <c r="A573" s="69" t="n"/>
      <c r="B573" s="70" t="n"/>
      <c r="C573" s="70" t="n"/>
      <c r="D573" s="71" t="n"/>
      <c r="E573" s="71" t="n"/>
      <c r="F573" s="70" t="n"/>
      <c r="G573" s="72">
        <f>IF(OR($A573="",$B573=""),"",ROUND(MAX(0,MOD(I573-H573,1)*24-L573/60),2))</f>
        <v/>
      </c>
      <c r="H573">
        <f>IF($A573="","",IF($D573="",IFERROR(INDEX(Settings!$E$11:$E$18,MATCH($C573,Settings!$D$11:$D$18,0)),0),$D573))</f>
        <v/>
      </c>
      <c r="I573">
        <f>IF($A573="","",IF($E573="",IFERROR(INDEX(Settings!$F$11:$F$18,MATCH($C573,Settings!$D$11:$D$18,0)),0),$E573))</f>
        <v/>
      </c>
      <c r="J573">
        <f>IF($A573="",0,WEEKDAY($A573,2))</f>
        <v/>
      </c>
      <c r="K573">
        <f>IF(OR($A573="",$B573=""),"",$B573&amp;"|"&amp;$A573)</f>
        <v/>
      </c>
      <c r="L573">
        <f>IF($A573="",0,IF($F573="",IFERROR(N(INDEX(Settings!$G$11:$G$18,MATCH($C573,Settings!$D$11:$D$18,0))),0),N($F573)))</f>
        <v/>
      </c>
    </row>
    <row r="574">
      <c r="A574" s="69" t="n"/>
      <c r="B574" s="70" t="n"/>
      <c r="C574" s="70" t="n"/>
      <c r="D574" s="71" t="n"/>
      <c r="E574" s="71" t="n"/>
      <c r="F574" s="70" t="n"/>
      <c r="G574" s="72">
        <f>IF(OR($A574="",$B574=""),"",ROUND(MAX(0,MOD(I574-H574,1)*24-L574/60),2))</f>
        <v/>
      </c>
      <c r="H574">
        <f>IF($A574="","",IF($D574="",IFERROR(INDEX(Settings!$E$11:$E$18,MATCH($C574,Settings!$D$11:$D$18,0)),0),$D574))</f>
        <v/>
      </c>
      <c r="I574">
        <f>IF($A574="","",IF($E574="",IFERROR(INDEX(Settings!$F$11:$F$18,MATCH($C574,Settings!$D$11:$D$18,0)),0),$E574))</f>
        <v/>
      </c>
      <c r="J574">
        <f>IF($A574="",0,WEEKDAY($A574,2))</f>
        <v/>
      </c>
      <c r="K574">
        <f>IF(OR($A574="",$B574=""),"",$B574&amp;"|"&amp;$A574)</f>
        <v/>
      </c>
      <c r="L574">
        <f>IF($A574="",0,IF($F574="",IFERROR(N(INDEX(Settings!$G$11:$G$18,MATCH($C574,Settings!$D$11:$D$18,0))),0),N($F574)))</f>
        <v/>
      </c>
    </row>
    <row r="575">
      <c r="A575" s="69" t="n"/>
      <c r="B575" s="70" t="n"/>
      <c r="C575" s="70" t="n"/>
      <c r="D575" s="71" t="n"/>
      <c r="E575" s="71" t="n"/>
      <c r="F575" s="70" t="n"/>
      <c r="G575" s="72">
        <f>IF(OR($A575="",$B575=""),"",ROUND(MAX(0,MOD(I575-H575,1)*24-L575/60),2))</f>
        <v/>
      </c>
      <c r="H575">
        <f>IF($A575="","",IF($D575="",IFERROR(INDEX(Settings!$E$11:$E$18,MATCH($C575,Settings!$D$11:$D$18,0)),0),$D575))</f>
        <v/>
      </c>
      <c r="I575">
        <f>IF($A575="","",IF($E575="",IFERROR(INDEX(Settings!$F$11:$F$18,MATCH($C575,Settings!$D$11:$D$18,0)),0),$E575))</f>
        <v/>
      </c>
      <c r="J575">
        <f>IF($A575="",0,WEEKDAY($A575,2))</f>
        <v/>
      </c>
      <c r="K575">
        <f>IF(OR($A575="",$B575=""),"",$B575&amp;"|"&amp;$A575)</f>
        <v/>
      </c>
      <c r="L575">
        <f>IF($A575="",0,IF($F575="",IFERROR(N(INDEX(Settings!$G$11:$G$18,MATCH($C575,Settings!$D$11:$D$18,0))),0),N($F575)))</f>
        <v/>
      </c>
    </row>
    <row r="576">
      <c r="A576" s="69" t="n"/>
      <c r="B576" s="70" t="n"/>
      <c r="C576" s="70" t="n"/>
      <c r="D576" s="71" t="n"/>
      <c r="E576" s="71" t="n"/>
      <c r="F576" s="70" t="n"/>
      <c r="G576" s="72">
        <f>IF(OR($A576="",$B576=""),"",ROUND(MAX(0,MOD(I576-H576,1)*24-L576/60),2))</f>
        <v/>
      </c>
      <c r="H576">
        <f>IF($A576="","",IF($D576="",IFERROR(INDEX(Settings!$E$11:$E$18,MATCH($C576,Settings!$D$11:$D$18,0)),0),$D576))</f>
        <v/>
      </c>
      <c r="I576">
        <f>IF($A576="","",IF($E576="",IFERROR(INDEX(Settings!$F$11:$F$18,MATCH($C576,Settings!$D$11:$D$18,0)),0),$E576))</f>
        <v/>
      </c>
      <c r="J576">
        <f>IF($A576="",0,WEEKDAY($A576,2))</f>
        <v/>
      </c>
      <c r="K576">
        <f>IF(OR($A576="",$B576=""),"",$B576&amp;"|"&amp;$A576)</f>
        <v/>
      </c>
      <c r="L576">
        <f>IF($A576="",0,IF($F576="",IFERROR(N(INDEX(Settings!$G$11:$G$18,MATCH($C576,Settings!$D$11:$D$18,0))),0),N($F576)))</f>
        <v/>
      </c>
    </row>
    <row r="577">
      <c r="A577" s="69" t="n"/>
      <c r="B577" s="70" t="n"/>
      <c r="C577" s="70" t="n"/>
      <c r="D577" s="71" t="n"/>
      <c r="E577" s="71" t="n"/>
      <c r="F577" s="70" t="n"/>
      <c r="G577" s="72">
        <f>IF(OR($A577="",$B577=""),"",ROUND(MAX(0,MOD(I577-H577,1)*24-L577/60),2))</f>
        <v/>
      </c>
      <c r="H577">
        <f>IF($A577="","",IF($D577="",IFERROR(INDEX(Settings!$E$11:$E$18,MATCH($C577,Settings!$D$11:$D$18,0)),0),$D577))</f>
        <v/>
      </c>
      <c r="I577">
        <f>IF($A577="","",IF($E577="",IFERROR(INDEX(Settings!$F$11:$F$18,MATCH($C577,Settings!$D$11:$D$18,0)),0),$E577))</f>
        <v/>
      </c>
      <c r="J577">
        <f>IF($A577="",0,WEEKDAY($A577,2))</f>
        <v/>
      </c>
      <c r="K577">
        <f>IF(OR($A577="",$B577=""),"",$B577&amp;"|"&amp;$A577)</f>
        <v/>
      </c>
      <c r="L577">
        <f>IF($A577="",0,IF($F577="",IFERROR(N(INDEX(Settings!$G$11:$G$18,MATCH($C577,Settings!$D$11:$D$18,0))),0),N($F577)))</f>
        <v/>
      </c>
    </row>
    <row r="578">
      <c r="A578" s="69" t="n"/>
      <c r="B578" s="70" t="n"/>
      <c r="C578" s="70" t="n"/>
      <c r="D578" s="71" t="n"/>
      <c r="E578" s="71" t="n"/>
      <c r="F578" s="70" t="n"/>
      <c r="G578" s="72">
        <f>IF(OR($A578="",$B578=""),"",ROUND(MAX(0,MOD(I578-H578,1)*24-L578/60),2))</f>
        <v/>
      </c>
      <c r="H578">
        <f>IF($A578="","",IF($D578="",IFERROR(INDEX(Settings!$E$11:$E$18,MATCH($C578,Settings!$D$11:$D$18,0)),0),$D578))</f>
        <v/>
      </c>
      <c r="I578">
        <f>IF($A578="","",IF($E578="",IFERROR(INDEX(Settings!$F$11:$F$18,MATCH($C578,Settings!$D$11:$D$18,0)),0),$E578))</f>
        <v/>
      </c>
      <c r="J578">
        <f>IF($A578="",0,WEEKDAY($A578,2))</f>
        <v/>
      </c>
      <c r="K578">
        <f>IF(OR($A578="",$B578=""),"",$B578&amp;"|"&amp;$A578)</f>
        <v/>
      </c>
      <c r="L578">
        <f>IF($A578="",0,IF($F578="",IFERROR(N(INDEX(Settings!$G$11:$G$18,MATCH($C578,Settings!$D$11:$D$18,0))),0),N($F578)))</f>
        <v/>
      </c>
    </row>
    <row r="579">
      <c r="A579" s="69" t="n"/>
      <c r="B579" s="70" t="n"/>
      <c r="C579" s="70" t="n"/>
      <c r="D579" s="71" t="n"/>
      <c r="E579" s="71" t="n"/>
      <c r="F579" s="70" t="n"/>
      <c r="G579" s="72">
        <f>IF(OR($A579="",$B579=""),"",ROUND(MAX(0,MOD(I579-H579,1)*24-L579/60),2))</f>
        <v/>
      </c>
      <c r="H579">
        <f>IF($A579="","",IF($D579="",IFERROR(INDEX(Settings!$E$11:$E$18,MATCH($C579,Settings!$D$11:$D$18,0)),0),$D579))</f>
        <v/>
      </c>
      <c r="I579">
        <f>IF($A579="","",IF($E579="",IFERROR(INDEX(Settings!$F$11:$F$18,MATCH($C579,Settings!$D$11:$D$18,0)),0),$E579))</f>
        <v/>
      </c>
      <c r="J579">
        <f>IF($A579="",0,WEEKDAY($A579,2))</f>
        <v/>
      </c>
      <c r="K579">
        <f>IF(OR($A579="",$B579=""),"",$B579&amp;"|"&amp;$A579)</f>
        <v/>
      </c>
      <c r="L579">
        <f>IF($A579="",0,IF($F579="",IFERROR(N(INDEX(Settings!$G$11:$G$18,MATCH($C579,Settings!$D$11:$D$18,0))),0),N($F579)))</f>
        <v/>
      </c>
    </row>
    <row r="580">
      <c r="A580" s="69" t="n"/>
      <c r="B580" s="70" t="n"/>
      <c r="C580" s="70" t="n"/>
      <c r="D580" s="71" t="n"/>
      <c r="E580" s="71" t="n"/>
      <c r="F580" s="70" t="n"/>
      <c r="G580" s="72">
        <f>IF(OR($A580="",$B580=""),"",ROUND(MAX(0,MOD(I580-H580,1)*24-L580/60),2))</f>
        <v/>
      </c>
      <c r="H580">
        <f>IF($A580="","",IF($D580="",IFERROR(INDEX(Settings!$E$11:$E$18,MATCH($C580,Settings!$D$11:$D$18,0)),0),$D580))</f>
        <v/>
      </c>
      <c r="I580">
        <f>IF($A580="","",IF($E580="",IFERROR(INDEX(Settings!$F$11:$F$18,MATCH($C580,Settings!$D$11:$D$18,0)),0),$E580))</f>
        <v/>
      </c>
      <c r="J580">
        <f>IF($A580="",0,WEEKDAY($A580,2))</f>
        <v/>
      </c>
      <c r="K580">
        <f>IF(OR($A580="",$B580=""),"",$B580&amp;"|"&amp;$A580)</f>
        <v/>
      </c>
      <c r="L580">
        <f>IF($A580="",0,IF($F580="",IFERROR(N(INDEX(Settings!$G$11:$G$18,MATCH($C580,Settings!$D$11:$D$18,0))),0),N($F580)))</f>
        <v/>
      </c>
    </row>
    <row r="581">
      <c r="A581" s="69" t="n"/>
      <c r="B581" s="70" t="n"/>
      <c r="C581" s="70" t="n"/>
      <c r="D581" s="71" t="n"/>
      <c r="E581" s="71" t="n"/>
      <c r="F581" s="70" t="n"/>
      <c r="G581" s="72">
        <f>IF(OR($A581="",$B581=""),"",ROUND(MAX(0,MOD(I581-H581,1)*24-L581/60),2))</f>
        <v/>
      </c>
      <c r="H581">
        <f>IF($A581="","",IF($D581="",IFERROR(INDEX(Settings!$E$11:$E$18,MATCH($C581,Settings!$D$11:$D$18,0)),0),$D581))</f>
        <v/>
      </c>
      <c r="I581">
        <f>IF($A581="","",IF($E581="",IFERROR(INDEX(Settings!$F$11:$F$18,MATCH($C581,Settings!$D$11:$D$18,0)),0),$E581))</f>
        <v/>
      </c>
      <c r="J581">
        <f>IF($A581="",0,WEEKDAY($A581,2))</f>
        <v/>
      </c>
      <c r="K581">
        <f>IF(OR($A581="",$B581=""),"",$B581&amp;"|"&amp;$A581)</f>
        <v/>
      </c>
      <c r="L581">
        <f>IF($A581="",0,IF($F581="",IFERROR(N(INDEX(Settings!$G$11:$G$18,MATCH($C581,Settings!$D$11:$D$18,0))),0),N($F581)))</f>
        <v/>
      </c>
    </row>
    <row r="582">
      <c r="A582" s="69" t="n"/>
      <c r="B582" s="70" t="n"/>
      <c r="C582" s="70" t="n"/>
      <c r="D582" s="71" t="n"/>
      <c r="E582" s="71" t="n"/>
      <c r="F582" s="70" t="n"/>
      <c r="G582" s="72">
        <f>IF(OR($A582="",$B582=""),"",ROUND(MAX(0,MOD(I582-H582,1)*24-L582/60),2))</f>
        <v/>
      </c>
      <c r="H582">
        <f>IF($A582="","",IF($D582="",IFERROR(INDEX(Settings!$E$11:$E$18,MATCH($C582,Settings!$D$11:$D$18,0)),0),$D582))</f>
        <v/>
      </c>
      <c r="I582">
        <f>IF($A582="","",IF($E582="",IFERROR(INDEX(Settings!$F$11:$F$18,MATCH($C582,Settings!$D$11:$D$18,0)),0),$E582))</f>
        <v/>
      </c>
      <c r="J582">
        <f>IF($A582="",0,WEEKDAY($A582,2))</f>
        <v/>
      </c>
      <c r="K582">
        <f>IF(OR($A582="",$B582=""),"",$B582&amp;"|"&amp;$A582)</f>
        <v/>
      </c>
      <c r="L582">
        <f>IF($A582="",0,IF($F582="",IFERROR(N(INDEX(Settings!$G$11:$G$18,MATCH($C582,Settings!$D$11:$D$18,0))),0),N($F582)))</f>
        <v/>
      </c>
    </row>
    <row r="583">
      <c r="A583" s="69" t="n"/>
      <c r="B583" s="70" t="n"/>
      <c r="C583" s="70" t="n"/>
      <c r="D583" s="71" t="n"/>
      <c r="E583" s="71" t="n"/>
      <c r="F583" s="70" t="n"/>
      <c r="G583" s="72">
        <f>IF(OR($A583="",$B583=""),"",ROUND(MAX(0,MOD(I583-H583,1)*24-L583/60),2))</f>
        <v/>
      </c>
      <c r="H583">
        <f>IF($A583="","",IF($D583="",IFERROR(INDEX(Settings!$E$11:$E$18,MATCH($C583,Settings!$D$11:$D$18,0)),0),$D583))</f>
        <v/>
      </c>
      <c r="I583">
        <f>IF($A583="","",IF($E583="",IFERROR(INDEX(Settings!$F$11:$F$18,MATCH($C583,Settings!$D$11:$D$18,0)),0),$E583))</f>
        <v/>
      </c>
      <c r="J583">
        <f>IF($A583="",0,WEEKDAY($A583,2))</f>
        <v/>
      </c>
      <c r="K583">
        <f>IF(OR($A583="",$B583=""),"",$B583&amp;"|"&amp;$A583)</f>
        <v/>
      </c>
      <c r="L583">
        <f>IF($A583="",0,IF($F583="",IFERROR(N(INDEX(Settings!$G$11:$G$18,MATCH($C583,Settings!$D$11:$D$18,0))),0),N($F583)))</f>
        <v/>
      </c>
    </row>
    <row r="584">
      <c r="A584" s="69" t="n"/>
      <c r="B584" s="70" t="n"/>
      <c r="C584" s="70" t="n"/>
      <c r="D584" s="71" t="n"/>
      <c r="E584" s="71" t="n"/>
      <c r="F584" s="70" t="n"/>
      <c r="G584" s="72">
        <f>IF(OR($A584="",$B584=""),"",ROUND(MAX(0,MOD(I584-H584,1)*24-L584/60),2))</f>
        <v/>
      </c>
      <c r="H584">
        <f>IF($A584="","",IF($D584="",IFERROR(INDEX(Settings!$E$11:$E$18,MATCH($C584,Settings!$D$11:$D$18,0)),0),$D584))</f>
        <v/>
      </c>
      <c r="I584">
        <f>IF($A584="","",IF($E584="",IFERROR(INDEX(Settings!$F$11:$F$18,MATCH($C584,Settings!$D$11:$D$18,0)),0),$E584))</f>
        <v/>
      </c>
      <c r="J584">
        <f>IF($A584="",0,WEEKDAY($A584,2))</f>
        <v/>
      </c>
      <c r="K584">
        <f>IF(OR($A584="",$B584=""),"",$B584&amp;"|"&amp;$A584)</f>
        <v/>
      </c>
      <c r="L584">
        <f>IF($A584="",0,IF($F584="",IFERROR(N(INDEX(Settings!$G$11:$G$18,MATCH($C584,Settings!$D$11:$D$18,0))),0),N($F584)))</f>
        <v/>
      </c>
    </row>
    <row r="585">
      <c r="A585" s="69" t="n"/>
      <c r="B585" s="70" t="n"/>
      <c r="C585" s="70" t="n"/>
      <c r="D585" s="71" t="n"/>
      <c r="E585" s="71" t="n"/>
      <c r="F585" s="70" t="n"/>
      <c r="G585" s="72">
        <f>IF(OR($A585="",$B585=""),"",ROUND(MAX(0,MOD(I585-H585,1)*24-L585/60),2))</f>
        <v/>
      </c>
      <c r="H585">
        <f>IF($A585="","",IF($D585="",IFERROR(INDEX(Settings!$E$11:$E$18,MATCH($C585,Settings!$D$11:$D$18,0)),0),$D585))</f>
        <v/>
      </c>
      <c r="I585">
        <f>IF($A585="","",IF($E585="",IFERROR(INDEX(Settings!$F$11:$F$18,MATCH($C585,Settings!$D$11:$D$18,0)),0),$E585))</f>
        <v/>
      </c>
      <c r="J585">
        <f>IF($A585="",0,WEEKDAY($A585,2))</f>
        <v/>
      </c>
      <c r="K585">
        <f>IF(OR($A585="",$B585=""),"",$B585&amp;"|"&amp;$A585)</f>
        <v/>
      </c>
      <c r="L585">
        <f>IF($A585="",0,IF($F585="",IFERROR(N(INDEX(Settings!$G$11:$G$18,MATCH($C585,Settings!$D$11:$D$18,0))),0),N($F585)))</f>
        <v/>
      </c>
    </row>
    <row r="586">
      <c r="A586" s="69" t="n"/>
      <c r="B586" s="70" t="n"/>
      <c r="C586" s="70" t="n"/>
      <c r="D586" s="71" t="n"/>
      <c r="E586" s="71" t="n"/>
      <c r="F586" s="70" t="n"/>
      <c r="G586" s="72">
        <f>IF(OR($A586="",$B586=""),"",ROUND(MAX(0,MOD(I586-H586,1)*24-L586/60),2))</f>
        <v/>
      </c>
      <c r="H586">
        <f>IF($A586="","",IF($D586="",IFERROR(INDEX(Settings!$E$11:$E$18,MATCH($C586,Settings!$D$11:$D$18,0)),0),$D586))</f>
        <v/>
      </c>
      <c r="I586">
        <f>IF($A586="","",IF($E586="",IFERROR(INDEX(Settings!$F$11:$F$18,MATCH($C586,Settings!$D$11:$D$18,0)),0),$E586))</f>
        <v/>
      </c>
      <c r="J586">
        <f>IF($A586="",0,WEEKDAY($A586,2))</f>
        <v/>
      </c>
      <c r="K586">
        <f>IF(OR($A586="",$B586=""),"",$B586&amp;"|"&amp;$A586)</f>
        <v/>
      </c>
      <c r="L586">
        <f>IF($A586="",0,IF($F586="",IFERROR(N(INDEX(Settings!$G$11:$G$18,MATCH($C586,Settings!$D$11:$D$18,0))),0),N($F586)))</f>
        <v/>
      </c>
    </row>
    <row r="587">
      <c r="A587" s="69" t="n"/>
      <c r="B587" s="70" t="n"/>
      <c r="C587" s="70" t="n"/>
      <c r="D587" s="71" t="n"/>
      <c r="E587" s="71" t="n"/>
      <c r="F587" s="70" t="n"/>
      <c r="G587" s="72">
        <f>IF(OR($A587="",$B587=""),"",ROUND(MAX(0,MOD(I587-H587,1)*24-L587/60),2))</f>
        <v/>
      </c>
      <c r="H587">
        <f>IF($A587="","",IF($D587="",IFERROR(INDEX(Settings!$E$11:$E$18,MATCH($C587,Settings!$D$11:$D$18,0)),0),$D587))</f>
        <v/>
      </c>
      <c r="I587">
        <f>IF($A587="","",IF($E587="",IFERROR(INDEX(Settings!$F$11:$F$18,MATCH($C587,Settings!$D$11:$D$18,0)),0),$E587))</f>
        <v/>
      </c>
      <c r="J587">
        <f>IF($A587="",0,WEEKDAY($A587,2))</f>
        <v/>
      </c>
      <c r="K587">
        <f>IF(OR($A587="",$B587=""),"",$B587&amp;"|"&amp;$A587)</f>
        <v/>
      </c>
      <c r="L587">
        <f>IF($A587="",0,IF($F587="",IFERROR(N(INDEX(Settings!$G$11:$G$18,MATCH($C587,Settings!$D$11:$D$18,0))),0),N($F587)))</f>
        <v/>
      </c>
    </row>
    <row r="588">
      <c r="A588" s="69" t="n"/>
      <c r="B588" s="70" t="n"/>
      <c r="C588" s="70" t="n"/>
      <c r="D588" s="71" t="n"/>
      <c r="E588" s="71" t="n"/>
      <c r="F588" s="70" t="n"/>
      <c r="G588" s="72">
        <f>IF(OR($A588="",$B588=""),"",ROUND(MAX(0,MOD(I588-H588,1)*24-L588/60),2))</f>
        <v/>
      </c>
      <c r="H588">
        <f>IF($A588="","",IF($D588="",IFERROR(INDEX(Settings!$E$11:$E$18,MATCH($C588,Settings!$D$11:$D$18,0)),0),$D588))</f>
        <v/>
      </c>
      <c r="I588">
        <f>IF($A588="","",IF($E588="",IFERROR(INDEX(Settings!$F$11:$F$18,MATCH($C588,Settings!$D$11:$D$18,0)),0),$E588))</f>
        <v/>
      </c>
      <c r="J588">
        <f>IF($A588="",0,WEEKDAY($A588,2))</f>
        <v/>
      </c>
      <c r="K588">
        <f>IF(OR($A588="",$B588=""),"",$B588&amp;"|"&amp;$A588)</f>
        <v/>
      </c>
      <c r="L588">
        <f>IF($A588="",0,IF($F588="",IFERROR(N(INDEX(Settings!$G$11:$G$18,MATCH($C588,Settings!$D$11:$D$18,0))),0),N($F588)))</f>
        <v/>
      </c>
    </row>
    <row r="589">
      <c r="A589" s="69" t="n"/>
      <c r="B589" s="70" t="n"/>
      <c r="C589" s="70" t="n"/>
      <c r="D589" s="71" t="n"/>
      <c r="E589" s="71" t="n"/>
      <c r="F589" s="70" t="n"/>
      <c r="G589" s="72">
        <f>IF(OR($A589="",$B589=""),"",ROUND(MAX(0,MOD(I589-H589,1)*24-L589/60),2))</f>
        <v/>
      </c>
      <c r="H589">
        <f>IF($A589="","",IF($D589="",IFERROR(INDEX(Settings!$E$11:$E$18,MATCH($C589,Settings!$D$11:$D$18,0)),0),$D589))</f>
        <v/>
      </c>
      <c r="I589">
        <f>IF($A589="","",IF($E589="",IFERROR(INDEX(Settings!$F$11:$F$18,MATCH($C589,Settings!$D$11:$D$18,0)),0),$E589))</f>
        <v/>
      </c>
      <c r="J589">
        <f>IF($A589="",0,WEEKDAY($A589,2))</f>
        <v/>
      </c>
      <c r="K589">
        <f>IF(OR($A589="",$B589=""),"",$B589&amp;"|"&amp;$A589)</f>
        <v/>
      </c>
      <c r="L589">
        <f>IF($A589="",0,IF($F589="",IFERROR(N(INDEX(Settings!$G$11:$G$18,MATCH($C589,Settings!$D$11:$D$18,0))),0),N($F589)))</f>
        <v/>
      </c>
    </row>
    <row r="590">
      <c r="A590" s="69" t="n"/>
      <c r="B590" s="70" t="n"/>
      <c r="C590" s="70" t="n"/>
      <c r="D590" s="71" t="n"/>
      <c r="E590" s="71" t="n"/>
      <c r="F590" s="70" t="n"/>
      <c r="G590" s="72">
        <f>IF(OR($A590="",$B590=""),"",ROUND(MAX(0,MOD(I590-H590,1)*24-L590/60),2))</f>
        <v/>
      </c>
      <c r="H590">
        <f>IF($A590="","",IF($D590="",IFERROR(INDEX(Settings!$E$11:$E$18,MATCH($C590,Settings!$D$11:$D$18,0)),0),$D590))</f>
        <v/>
      </c>
      <c r="I590">
        <f>IF($A590="","",IF($E590="",IFERROR(INDEX(Settings!$F$11:$F$18,MATCH($C590,Settings!$D$11:$D$18,0)),0),$E590))</f>
        <v/>
      </c>
      <c r="J590">
        <f>IF($A590="",0,WEEKDAY($A590,2))</f>
        <v/>
      </c>
      <c r="K590">
        <f>IF(OR($A590="",$B590=""),"",$B590&amp;"|"&amp;$A590)</f>
        <v/>
      </c>
      <c r="L590">
        <f>IF($A590="",0,IF($F590="",IFERROR(N(INDEX(Settings!$G$11:$G$18,MATCH($C590,Settings!$D$11:$D$18,0))),0),N($F590)))</f>
        <v/>
      </c>
    </row>
    <row r="591">
      <c r="A591" s="69" t="n"/>
      <c r="B591" s="70" t="n"/>
      <c r="C591" s="70" t="n"/>
      <c r="D591" s="71" t="n"/>
      <c r="E591" s="71" t="n"/>
      <c r="F591" s="70" t="n"/>
      <c r="G591" s="72">
        <f>IF(OR($A591="",$B591=""),"",ROUND(MAX(0,MOD(I591-H591,1)*24-L591/60),2))</f>
        <v/>
      </c>
      <c r="H591">
        <f>IF($A591="","",IF($D591="",IFERROR(INDEX(Settings!$E$11:$E$18,MATCH($C591,Settings!$D$11:$D$18,0)),0),$D591))</f>
        <v/>
      </c>
      <c r="I591">
        <f>IF($A591="","",IF($E591="",IFERROR(INDEX(Settings!$F$11:$F$18,MATCH($C591,Settings!$D$11:$D$18,0)),0),$E591))</f>
        <v/>
      </c>
      <c r="J591">
        <f>IF($A591="",0,WEEKDAY($A591,2))</f>
        <v/>
      </c>
      <c r="K591">
        <f>IF(OR($A591="",$B591=""),"",$B591&amp;"|"&amp;$A591)</f>
        <v/>
      </c>
      <c r="L591">
        <f>IF($A591="",0,IF($F591="",IFERROR(N(INDEX(Settings!$G$11:$G$18,MATCH($C591,Settings!$D$11:$D$18,0))),0),N($F591)))</f>
        <v/>
      </c>
    </row>
    <row r="592">
      <c r="A592" s="69" t="n"/>
      <c r="B592" s="70" t="n"/>
      <c r="C592" s="70" t="n"/>
      <c r="D592" s="71" t="n"/>
      <c r="E592" s="71" t="n"/>
      <c r="F592" s="70" t="n"/>
      <c r="G592" s="72">
        <f>IF(OR($A592="",$B592=""),"",ROUND(MAX(0,MOD(I592-H592,1)*24-L592/60),2))</f>
        <v/>
      </c>
      <c r="H592">
        <f>IF($A592="","",IF($D592="",IFERROR(INDEX(Settings!$E$11:$E$18,MATCH($C592,Settings!$D$11:$D$18,0)),0),$D592))</f>
        <v/>
      </c>
      <c r="I592">
        <f>IF($A592="","",IF($E592="",IFERROR(INDEX(Settings!$F$11:$F$18,MATCH($C592,Settings!$D$11:$D$18,0)),0),$E592))</f>
        <v/>
      </c>
      <c r="J592">
        <f>IF($A592="",0,WEEKDAY($A592,2))</f>
        <v/>
      </c>
      <c r="K592">
        <f>IF(OR($A592="",$B592=""),"",$B592&amp;"|"&amp;$A592)</f>
        <v/>
      </c>
      <c r="L592">
        <f>IF($A592="",0,IF($F592="",IFERROR(N(INDEX(Settings!$G$11:$G$18,MATCH($C592,Settings!$D$11:$D$18,0))),0),N($F592)))</f>
        <v/>
      </c>
    </row>
    <row r="593">
      <c r="A593" s="69" t="n"/>
      <c r="B593" s="70" t="n"/>
      <c r="C593" s="70" t="n"/>
      <c r="D593" s="71" t="n"/>
      <c r="E593" s="71" t="n"/>
      <c r="F593" s="70" t="n"/>
      <c r="G593" s="72">
        <f>IF(OR($A593="",$B593=""),"",ROUND(MAX(0,MOD(I593-H593,1)*24-L593/60),2))</f>
        <v/>
      </c>
      <c r="H593">
        <f>IF($A593="","",IF($D593="",IFERROR(INDEX(Settings!$E$11:$E$18,MATCH($C593,Settings!$D$11:$D$18,0)),0),$D593))</f>
        <v/>
      </c>
      <c r="I593">
        <f>IF($A593="","",IF($E593="",IFERROR(INDEX(Settings!$F$11:$F$18,MATCH($C593,Settings!$D$11:$D$18,0)),0),$E593))</f>
        <v/>
      </c>
      <c r="J593">
        <f>IF($A593="",0,WEEKDAY($A593,2))</f>
        <v/>
      </c>
      <c r="K593">
        <f>IF(OR($A593="",$B593=""),"",$B593&amp;"|"&amp;$A593)</f>
        <v/>
      </c>
      <c r="L593">
        <f>IF($A593="",0,IF($F593="",IFERROR(N(INDEX(Settings!$G$11:$G$18,MATCH($C593,Settings!$D$11:$D$18,0))),0),N($F593)))</f>
        <v/>
      </c>
    </row>
    <row r="594">
      <c r="A594" s="69" t="n"/>
      <c r="B594" s="70" t="n"/>
      <c r="C594" s="70" t="n"/>
      <c r="D594" s="71" t="n"/>
      <c r="E594" s="71" t="n"/>
      <c r="F594" s="70" t="n"/>
      <c r="G594" s="72">
        <f>IF(OR($A594="",$B594=""),"",ROUND(MAX(0,MOD(I594-H594,1)*24-L594/60),2))</f>
        <v/>
      </c>
      <c r="H594">
        <f>IF($A594="","",IF($D594="",IFERROR(INDEX(Settings!$E$11:$E$18,MATCH($C594,Settings!$D$11:$D$18,0)),0),$D594))</f>
        <v/>
      </c>
      <c r="I594">
        <f>IF($A594="","",IF($E594="",IFERROR(INDEX(Settings!$F$11:$F$18,MATCH($C594,Settings!$D$11:$D$18,0)),0),$E594))</f>
        <v/>
      </c>
      <c r="J594">
        <f>IF($A594="",0,WEEKDAY($A594,2))</f>
        <v/>
      </c>
      <c r="K594">
        <f>IF(OR($A594="",$B594=""),"",$B594&amp;"|"&amp;$A594)</f>
        <v/>
      </c>
      <c r="L594">
        <f>IF($A594="",0,IF($F594="",IFERROR(N(INDEX(Settings!$G$11:$G$18,MATCH($C594,Settings!$D$11:$D$18,0))),0),N($F594)))</f>
        <v/>
      </c>
    </row>
    <row r="595">
      <c r="A595" s="69" t="n"/>
      <c r="B595" s="70" t="n"/>
      <c r="C595" s="70" t="n"/>
      <c r="D595" s="71" t="n"/>
      <c r="E595" s="71" t="n"/>
      <c r="F595" s="70" t="n"/>
      <c r="G595" s="72">
        <f>IF(OR($A595="",$B595=""),"",ROUND(MAX(0,MOD(I595-H595,1)*24-L595/60),2))</f>
        <v/>
      </c>
      <c r="H595">
        <f>IF($A595="","",IF($D595="",IFERROR(INDEX(Settings!$E$11:$E$18,MATCH($C595,Settings!$D$11:$D$18,0)),0),$D595))</f>
        <v/>
      </c>
      <c r="I595">
        <f>IF($A595="","",IF($E595="",IFERROR(INDEX(Settings!$F$11:$F$18,MATCH($C595,Settings!$D$11:$D$18,0)),0),$E595))</f>
        <v/>
      </c>
      <c r="J595">
        <f>IF($A595="",0,WEEKDAY($A595,2))</f>
        <v/>
      </c>
      <c r="K595">
        <f>IF(OR($A595="",$B595=""),"",$B595&amp;"|"&amp;$A595)</f>
        <v/>
      </c>
      <c r="L595">
        <f>IF($A595="",0,IF($F595="",IFERROR(N(INDEX(Settings!$G$11:$G$18,MATCH($C595,Settings!$D$11:$D$18,0))),0),N($F595)))</f>
        <v/>
      </c>
    </row>
    <row r="596">
      <c r="A596" s="69" t="n"/>
      <c r="B596" s="70" t="n"/>
      <c r="C596" s="70" t="n"/>
      <c r="D596" s="71" t="n"/>
      <c r="E596" s="71" t="n"/>
      <c r="F596" s="70" t="n"/>
      <c r="G596" s="72">
        <f>IF(OR($A596="",$B596=""),"",ROUND(MAX(0,MOD(I596-H596,1)*24-L596/60),2))</f>
        <v/>
      </c>
      <c r="H596">
        <f>IF($A596="","",IF($D596="",IFERROR(INDEX(Settings!$E$11:$E$18,MATCH($C596,Settings!$D$11:$D$18,0)),0),$D596))</f>
        <v/>
      </c>
      <c r="I596">
        <f>IF($A596="","",IF($E596="",IFERROR(INDEX(Settings!$F$11:$F$18,MATCH($C596,Settings!$D$11:$D$18,0)),0),$E596))</f>
        <v/>
      </c>
      <c r="J596">
        <f>IF($A596="",0,WEEKDAY($A596,2))</f>
        <v/>
      </c>
      <c r="K596">
        <f>IF(OR($A596="",$B596=""),"",$B596&amp;"|"&amp;$A596)</f>
        <v/>
      </c>
      <c r="L596">
        <f>IF($A596="",0,IF($F596="",IFERROR(N(INDEX(Settings!$G$11:$G$18,MATCH($C596,Settings!$D$11:$D$18,0))),0),N($F596)))</f>
        <v/>
      </c>
    </row>
    <row r="597">
      <c r="A597" s="69" t="n"/>
      <c r="B597" s="70" t="n"/>
      <c r="C597" s="70" t="n"/>
      <c r="D597" s="71" t="n"/>
      <c r="E597" s="71" t="n"/>
      <c r="F597" s="70" t="n"/>
      <c r="G597" s="72">
        <f>IF(OR($A597="",$B597=""),"",ROUND(MAX(0,MOD(I597-H597,1)*24-L597/60),2))</f>
        <v/>
      </c>
      <c r="H597">
        <f>IF($A597="","",IF($D597="",IFERROR(INDEX(Settings!$E$11:$E$18,MATCH($C597,Settings!$D$11:$D$18,0)),0),$D597))</f>
        <v/>
      </c>
      <c r="I597">
        <f>IF($A597="","",IF($E597="",IFERROR(INDEX(Settings!$F$11:$F$18,MATCH($C597,Settings!$D$11:$D$18,0)),0),$E597))</f>
        <v/>
      </c>
      <c r="J597">
        <f>IF($A597="",0,WEEKDAY($A597,2))</f>
        <v/>
      </c>
      <c r="K597">
        <f>IF(OR($A597="",$B597=""),"",$B597&amp;"|"&amp;$A597)</f>
        <v/>
      </c>
      <c r="L597">
        <f>IF($A597="",0,IF($F597="",IFERROR(N(INDEX(Settings!$G$11:$G$18,MATCH($C597,Settings!$D$11:$D$18,0))),0),N($F597)))</f>
        <v/>
      </c>
    </row>
    <row r="598">
      <c r="A598" s="69" t="n"/>
      <c r="B598" s="70" t="n"/>
      <c r="C598" s="70" t="n"/>
      <c r="D598" s="71" t="n"/>
      <c r="E598" s="71" t="n"/>
      <c r="F598" s="70" t="n"/>
      <c r="G598" s="72">
        <f>IF(OR($A598="",$B598=""),"",ROUND(MAX(0,MOD(I598-H598,1)*24-L598/60),2))</f>
        <v/>
      </c>
      <c r="H598">
        <f>IF($A598="","",IF($D598="",IFERROR(INDEX(Settings!$E$11:$E$18,MATCH($C598,Settings!$D$11:$D$18,0)),0),$D598))</f>
        <v/>
      </c>
      <c r="I598">
        <f>IF($A598="","",IF($E598="",IFERROR(INDEX(Settings!$F$11:$F$18,MATCH($C598,Settings!$D$11:$D$18,0)),0),$E598))</f>
        <v/>
      </c>
      <c r="J598">
        <f>IF($A598="",0,WEEKDAY($A598,2))</f>
        <v/>
      </c>
      <c r="K598">
        <f>IF(OR($A598="",$B598=""),"",$B598&amp;"|"&amp;$A598)</f>
        <v/>
      </c>
      <c r="L598">
        <f>IF($A598="",0,IF($F598="",IFERROR(N(INDEX(Settings!$G$11:$G$18,MATCH($C598,Settings!$D$11:$D$18,0))),0),N($F598)))</f>
        <v/>
      </c>
    </row>
    <row r="599">
      <c r="A599" s="69" t="n"/>
      <c r="B599" s="70" t="n"/>
      <c r="C599" s="70" t="n"/>
      <c r="D599" s="71" t="n"/>
      <c r="E599" s="71" t="n"/>
      <c r="F599" s="70" t="n"/>
      <c r="G599" s="72">
        <f>IF(OR($A599="",$B599=""),"",ROUND(MAX(0,MOD(I599-H599,1)*24-L599/60),2))</f>
        <v/>
      </c>
      <c r="H599">
        <f>IF($A599="","",IF($D599="",IFERROR(INDEX(Settings!$E$11:$E$18,MATCH($C599,Settings!$D$11:$D$18,0)),0),$D599))</f>
        <v/>
      </c>
      <c r="I599">
        <f>IF($A599="","",IF($E599="",IFERROR(INDEX(Settings!$F$11:$F$18,MATCH($C599,Settings!$D$11:$D$18,0)),0),$E599))</f>
        <v/>
      </c>
      <c r="J599">
        <f>IF($A599="",0,WEEKDAY($A599,2))</f>
        <v/>
      </c>
      <c r="K599">
        <f>IF(OR($A599="",$B599=""),"",$B599&amp;"|"&amp;$A599)</f>
        <v/>
      </c>
      <c r="L599">
        <f>IF($A599="",0,IF($F599="",IFERROR(N(INDEX(Settings!$G$11:$G$18,MATCH($C599,Settings!$D$11:$D$18,0))),0),N($F599)))</f>
        <v/>
      </c>
    </row>
    <row r="600">
      <c r="A600" s="69" t="n"/>
      <c r="B600" s="70" t="n"/>
      <c r="C600" s="70" t="n"/>
      <c r="D600" s="71" t="n"/>
      <c r="E600" s="71" t="n"/>
      <c r="F600" s="70" t="n"/>
      <c r="G600" s="72">
        <f>IF(OR($A600="",$B600=""),"",ROUND(MAX(0,MOD(I600-H600,1)*24-L600/60),2))</f>
        <v/>
      </c>
      <c r="H600">
        <f>IF($A600="","",IF($D600="",IFERROR(INDEX(Settings!$E$11:$E$18,MATCH($C600,Settings!$D$11:$D$18,0)),0),$D600))</f>
        <v/>
      </c>
      <c r="I600">
        <f>IF($A600="","",IF($E600="",IFERROR(INDEX(Settings!$F$11:$F$18,MATCH($C600,Settings!$D$11:$D$18,0)),0),$E600))</f>
        <v/>
      </c>
      <c r="J600">
        <f>IF($A600="",0,WEEKDAY($A600,2))</f>
        <v/>
      </c>
      <c r="K600">
        <f>IF(OR($A600="",$B600=""),"",$B600&amp;"|"&amp;$A600)</f>
        <v/>
      </c>
      <c r="L600">
        <f>IF($A600="",0,IF($F600="",IFERROR(N(INDEX(Settings!$G$11:$G$18,MATCH($C600,Settings!$D$11:$D$18,0))),0),N($F600)))</f>
        <v/>
      </c>
    </row>
    <row r="601">
      <c r="A601" s="69" t="n"/>
      <c r="B601" s="70" t="n"/>
      <c r="C601" s="70" t="n"/>
      <c r="D601" s="71" t="n"/>
      <c r="E601" s="71" t="n"/>
      <c r="F601" s="70" t="n"/>
      <c r="G601" s="72">
        <f>IF(OR($A601="",$B601=""),"",ROUND(MAX(0,MOD(I601-H601,1)*24-L601/60),2))</f>
        <v/>
      </c>
      <c r="H601">
        <f>IF($A601="","",IF($D601="",IFERROR(INDEX(Settings!$E$11:$E$18,MATCH($C601,Settings!$D$11:$D$18,0)),0),$D601))</f>
        <v/>
      </c>
      <c r="I601">
        <f>IF($A601="","",IF($E601="",IFERROR(INDEX(Settings!$F$11:$F$18,MATCH($C601,Settings!$D$11:$D$18,0)),0),$E601))</f>
        <v/>
      </c>
      <c r="J601">
        <f>IF($A601="",0,WEEKDAY($A601,2))</f>
        <v/>
      </c>
      <c r="K601">
        <f>IF(OR($A601="",$B601=""),"",$B601&amp;"|"&amp;$A601)</f>
        <v/>
      </c>
      <c r="L601">
        <f>IF($A601="",0,IF($F601="",IFERROR(N(INDEX(Settings!$G$11:$G$18,MATCH($C601,Settings!$D$11:$D$18,0))),0),N($F601)))</f>
        <v/>
      </c>
    </row>
    <row r="602">
      <c r="A602" s="69" t="n"/>
      <c r="B602" s="70" t="n"/>
      <c r="C602" s="70" t="n"/>
      <c r="D602" s="71" t="n"/>
      <c r="E602" s="71" t="n"/>
      <c r="F602" s="70" t="n"/>
      <c r="G602" s="72">
        <f>IF(OR($A602="",$B602=""),"",ROUND(MAX(0,MOD(I602-H602,1)*24-L602/60),2))</f>
        <v/>
      </c>
      <c r="H602">
        <f>IF($A602="","",IF($D602="",IFERROR(INDEX(Settings!$E$11:$E$18,MATCH($C602,Settings!$D$11:$D$18,0)),0),$D602))</f>
        <v/>
      </c>
      <c r="I602">
        <f>IF($A602="","",IF($E602="",IFERROR(INDEX(Settings!$F$11:$F$18,MATCH($C602,Settings!$D$11:$D$18,0)),0),$E602))</f>
        <v/>
      </c>
      <c r="J602">
        <f>IF($A602="",0,WEEKDAY($A602,2))</f>
        <v/>
      </c>
      <c r="K602">
        <f>IF(OR($A602="",$B602=""),"",$B602&amp;"|"&amp;$A602)</f>
        <v/>
      </c>
      <c r="L602">
        <f>IF($A602="",0,IF($F602="",IFERROR(N(INDEX(Settings!$G$11:$G$18,MATCH($C602,Settings!$D$11:$D$18,0))),0),N($F602)))</f>
        <v/>
      </c>
    </row>
    <row r="603">
      <c r="A603" s="69" t="n"/>
      <c r="B603" s="70" t="n"/>
      <c r="C603" s="70" t="n"/>
      <c r="D603" s="71" t="n"/>
      <c r="E603" s="71" t="n"/>
      <c r="F603" s="70" t="n"/>
      <c r="G603" s="72">
        <f>IF(OR($A603="",$B603=""),"",ROUND(MAX(0,MOD(I603-H603,1)*24-L603/60),2))</f>
        <v/>
      </c>
      <c r="H603">
        <f>IF($A603="","",IF($D603="",IFERROR(INDEX(Settings!$E$11:$E$18,MATCH($C603,Settings!$D$11:$D$18,0)),0),$D603))</f>
        <v/>
      </c>
      <c r="I603">
        <f>IF($A603="","",IF($E603="",IFERROR(INDEX(Settings!$F$11:$F$18,MATCH($C603,Settings!$D$11:$D$18,0)),0),$E603))</f>
        <v/>
      </c>
      <c r="J603">
        <f>IF($A603="",0,WEEKDAY($A603,2))</f>
        <v/>
      </c>
      <c r="K603">
        <f>IF(OR($A603="",$B603=""),"",$B603&amp;"|"&amp;$A603)</f>
        <v/>
      </c>
      <c r="L603">
        <f>IF($A603="",0,IF($F603="",IFERROR(N(INDEX(Settings!$G$11:$G$18,MATCH($C603,Settings!$D$11:$D$18,0))),0),N($F603)))</f>
        <v/>
      </c>
    </row>
    <row r="604">
      <c r="A604" s="69" t="n"/>
      <c r="B604" s="70" t="n"/>
      <c r="C604" s="70" t="n"/>
      <c r="D604" s="71" t="n"/>
      <c r="E604" s="71" t="n"/>
      <c r="F604" s="70" t="n"/>
      <c r="G604" s="72">
        <f>IF(OR($A604="",$B604=""),"",ROUND(MAX(0,MOD(I604-H604,1)*24-L604/60),2))</f>
        <v/>
      </c>
      <c r="H604">
        <f>IF($A604="","",IF($D604="",IFERROR(INDEX(Settings!$E$11:$E$18,MATCH($C604,Settings!$D$11:$D$18,0)),0),$D604))</f>
        <v/>
      </c>
      <c r="I604">
        <f>IF($A604="","",IF($E604="",IFERROR(INDEX(Settings!$F$11:$F$18,MATCH($C604,Settings!$D$11:$D$18,0)),0),$E604))</f>
        <v/>
      </c>
      <c r="J604">
        <f>IF($A604="",0,WEEKDAY($A604,2))</f>
        <v/>
      </c>
      <c r="K604">
        <f>IF(OR($A604="",$B604=""),"",$B604&amp;"|"&amp;$A604)</f>
        <v/>
      </c>
      <c r="L604">
        <f>IF($A604="",0,IF($F604="",IFERROR(N(INDEX(Settings!$G$11:$G$18,MATCH($C604,Settings!$D$11:$D$18,0))),0),N($F604)))</f>
        <v/>
      </c>
    </row>
    <row r="605">
      <c r="A605" s="69" t="n"/>
      <c r="B605" s="70" t="n"/>
      <c r="C605" s="70" t="n"/>
      <c r="D605" s="71" t="n"/>
      <c r="E605" s="71" t="n"/>
      <c r="F605" s="70" t="n"/>
      <c r="G605" s="72">
        <f>IF(OR($A605="",$B605=""),"",ROUND(MAX(0,MOD(I605-H605,1)*24-L605/60),2))</f>
        <v/>
      </c>
      <c r="H605">
        <f>IF($A605="","",IF($D605="",IFERROR(INDEX(Settings!$E$11:$E$18,MATCH($C605,Settings!$D$11:$D$18,0)),0),$D605))</f>
        <v/>
      </c>
      <c r="I605">
        <f>IF($A605="","",IF($E605="",IFERROR(INDEX(Settings!$F$11:$F$18,MATCH($C605,Settings!$D$11:$D$18,0)),0),$E605))</f>
        <v/>
      </c>
      <c r="J605">
        <f>IF($A605="",0,WEEKDAY($A605,2))</f>
        <v/>
      </c>
      <c r="K605">
        <f>IF(OR($A605="",$B605=""),"",$B605&amp;"|"&amp;$A605)</f>
        <v/>
      </c>
      <c r="L605">
        <f>IF($A605="",0,IF($F605="",IFERROR(N(INDEX(Settings!$G$11:$G$18,MATCH($C605,Settings!$D$11:$D$18,0))),0),N($F605)))</f>
        <v/>
      </c>
    </row>
    <row r="606">
      <c r="A606" s="69" t="n"/>
      <c r="B606" s="70" t="n"/>
      <c r="C606" s="70" t="n"/>
      <c r="D606" s="71" t="n"/>
      <c r="E606" s="71" t="n"/>
      <c r="F606" s="70" t="n"/>
      <c r="G606" s="72">
        <f>IF(OR($A606="",$B606=""),"",ROUND(MAX(0,MOD(I606-H606,1)*24-L606/60),2))</f>
        <v/>
      </c>
      <c r="H606">
        <f>IF($A606="","",IF($D606="",IFERROR(INDEX(Settings!$E$11:$E$18,MATCH($C606,Settings!$D$11:$D$18,0)),0),$D606))</f>
        <v/>
      </c>
      <c r="I606">
        <f>IF($A606="","",IF($E606="",IFERROR(INDEX(Settings!$F$11:$F$18,MATCH($C606,Settings!$D$11:$D$18,0)),0),$E606))</f>
        <v/>
      </c>
      <c r="J606">
        <f>IF($A606="",0,WEEKDAY($A606,2))</f>
        <v/>
      </c>
      <c r="K606">
        <f>IF(OR($A606="",$B606=""),"",$B606&amp;"|"&amp;$A606)</f>
        <v/>
      </c>
      <c r="L606">
        <f>IF($A606="",0,IF($F606="",IFERROR(N(INDEX(Settings!$G$11:$G$18,MATCH($C606,Settings!$D$11:$D$18,0))),0),N($F606)))</f>
        <v/>
      </c>
    </row>
    <row r="607">
      <c r="A607" s="69" t="n"/>
      <c r="B607" s="70" t="n"/>
      <c r="C607" s="70" t="n"/>
      <c r="D607" s="71" t="n"/>
      <c r="E607" s="71" t="n"/>
      <c r="F607" s="70" t="n"/>
      <c r="G607" s="72">
        <f>IF(OR($A607="",$B607=""),"",ROUND(MAX(0,MOD(I607-H607,1)*24-L607/60),2))</f>
        <v/>
      </c>
      <c r="H607">
        <f>IF($A607="","",IF($D607="",IFERROR(INDEX(Settings!$E$11:$E$18,MATCH($C607,Settings!$D$11:$D$18,0)),0),$D607))</f>
        <v/>
      </c>
      <c r="I607">
        <f>IF($A607="","",IF($E607="",IFERROR(INDEX(Settings!$F$11:$F$18,MATCH($C607,Settings!$D$11:$D$18,0)),0),$E607))</f>
        <v/>
      </c>
      <c r="J607">
        <f>IF($A607="",0,WEEKDAY($A607,2))</f>
        <v/>
      </c>
      <c r="K607">
        <f>IF(OR($A607="",$B607=""),"",$B607&amp;"|"&amp;$A607)</f>
        <v/>
      </c>
      <c r="L607">
        <f>IF($A607="",0,IF($F607="",IFERROR(N(INDEX(Settings!$G$11:$G$18,MATCH($C607,Settings!$D$11:$D$18,0))),0),N($F607)))</f>
        <v/>
      </c>
    </row>
    <row r="608">
      <c r="A608" s="69" t="n"/>
      <c r="B608" s="70" t="n"/>
      <c r="C608" s="70" t="n"/>
      <c r="D608" s="71" t="n"/>
      <c r="E608" s="71" t="n"/>
      <c r="F608" s="70" t="n"/>
      <c r="G608" s="72">
        <f>IF(OR($A608="",$B608=""),"",ROUND(MAX(0,MOD(I608-H608,1)*24-L608/60),2))</f>
        <v/>
      </c>
      <c r="H608">
        <f>IF($A608="","",IF($D608="",IFERROR(INDEX(Settings!$E$11:$E$18,MATCH($C608,Settings!$D$11:$D$18,0)),0),$D608))</f>
        <v/>
      </c>
      <c r="I608">
        <f>IF($A608="","",IF($E608="",IFERROR(INDEX(Settings!$F$11:$F$18,MATCH($C608,Settings!$D$11:$D$18,0)),0),$E608))</f>
        <v/>
      </c>
      <c r="J608">
        <f>IF($A608="",0,WEEKDAY($A608,2))</f>
        <v/>
      </c>
      <c r="K608">
        <f>IF(OR($A608="",$B608=""),"",$B608&amp;"|"&amp;$A608)</f>
        <v/>
      </c>
      <c r="L608">
        <f>IF($A608="",0,IF($F608="",IFERROR(N(INDEX(Settings!$G$11:$G$18,MATCH($C608,Settings!$D$11:$D$18,0))),0),N($F608)))</f>
        <v/>
      </c>
    </row>
    <row r="609">
      <c r="A609" s="69" t="n"/>
      <c r="B609" s="70" t="n"/>
      <c r="C609" s="70" t="n"/>
      <c r="D609" s="71" t="n"/>
      <c r="E609" s="71" t="n"/>
      <c r="F609" s="70" t="n"/>
      <c r="G609" s="72">
        <f>IF(OR($A609="",$B609=""),"",ROUND(MAX(0,MOD(I609-H609,1)*24-L609/60),2))</f>
        <v/>
      </c>
      <c r="H609">
        <f>IF($A609="","",IF($D609="",IFERROR(INDEX(Settings!$E$11:$E$18,MATCH($C609,Settings!$D$11:$D$18,0)),0),$D609))</f>
        <v/>
      </c>
      <c r="I609">
        <f>IF($A609="","",IF($E609="",IFERROR(INDEX(Settings!$F$11:$F$18,MATCH($C609,Settings!$D$11:$D$18,0)),0),$E609))</f>
        <v/>
      </c>
      <c r="J609">
        <f>IF($A609="",0,WEEKDAY($A609,2))</f>
        <v/>
      </c>
      <c r="K609">
        <f>IF(OR($A609="",$B609=""),"",$B609&amp;"|"&amp;$A609)</f>
        <v/>
      </c>
      <c r="L609">
        <f>IF($A609="",0,IF($F609="",IFERROR(N(INDEX(Settings!$G$11:$G$18,MATCH($C609,Settings!$D$11:$D$18,0))),0),N($F609)))</f>
        <v/>
      </c>
    </row>
    <row r="610">
      <c r="A610" s="69" t="n"/>
      <c r="B610" s="70" t="n"/>
      <c r="C610" s="70" t="n"/>
      <c r="D610" s="71" t="n"/>
      <c r="E610" s="71" t="n"/>
      <c r="F610" s="70" t="n"/>
      <c r="G610" s="72">
        <f>IF(OR($A610="",$B610=""),"",ROUND(MAX(0,MOD(I610-H610,1)*24-L610/60),2))</f>
        <v/>
      </c>
      <c r="H610">
        <f>IF($A610="","",IF($D610="",IFERROR(INDEX(Settings!$E$11:$E$18,MATCH($C610,Settings!$D$11:$D$18,0)),0),$D610))</f>
        <v/>
      </c>
      <c r="I610">
        <f>IF($A610="","",IF($E610="",IFERROR(INDEX(Settings!$F$11:$F$18,MATCH($C610,Settings!$D$11:$D$18,0)),0),$E610))</f>
        <v/>
      </c>
      <c r="J610">
        <f>IF($A610="",0,WEEKDAY($A610,2))</f>
        <v/>
      </c>
      <c r="K610">
        <f>IF(OR($A610="",$B610=""),"",$B610&amp;"|"&amp;$A610)</f>
        <v/>
      </c>
      <c r="L610">
        <f>IF($A610="",0,IF($F610="",IFERROR(N(INDEX(Settings!$G$11:$G$18,MATCH($C610,Settings!$D$11:$D$18,0))),0),N($F610)))</f>
        <v/>
      </c>
    </row>
    <row r="611">
      <c r="A611" s="69" t="n"/>
      <c r="B611" s="70" t="n"/>
      <c r="C611" s="70" t="n"/>
      <c r="D611" s="71" t="n"/>
      <c r="E611" s="71" t="n"/>
      <c r="F611" s="70" t="n"/>
      <c r="G611" s="72">
        <f>IF(OR($A611="",$B611=""),"",ROUND(MAX(0,MOD(I611-H611,1)*24-L611/60),2))</f>
        <v/>
      </c>
      <c r="H611">
        <f>IF($A611="","",IF($D611="",IFERROR(INDEX(Settings!$E$11:$E$18,MATCH($C611,Settings!$D$11:$D$18,0)),0),$D611))</f>
        <v/>
      </c>
      <c r="I611">
        <f>IF($A611="","",IF($E611="",IFERROR(INDEX(Settings!$F$11:$F$18,MATCH($C611,Settings!$D$11:$D$18,0)),0),$E611))</f>
        <v/>
      </c>
      <c r="J611">
        <f>IF($A611="",0,WEEKDAY($A611,2))</f>
        <v/>
      </c>
      <c r="K611">
        <f>IF(OR($A611="",$B611=""),"",$B611&amp;"|"&amp;$A611)</f>
        <v/>
      </c>
      <c r="L611">
        <f>IF($A611="",0,IF($F611="",IFERROR(N(INDEX(Settings!$G$11:$G$18,MATCH($C611,Settings!$D$11:$D$18,0))),0),N($F611)))</f>
        <v/>
      </c>
    </row>
    <row r="612">
      <c r="A612" s="69" t="n"/>
      <c r="B612" s="70" t="n"/>
      <c r="C612" s="70" t="n"/>
      <c r="D612" s="71" t="n"/>
      <c r="E612" s="71" t="n"/>
      <c r="F612" s="70" t="n"/>
      <c r="G612" s="72">
        <f>IF(OR($A612="",$B612=""),"",ROUND(MAX(0,MOD(I612-H612,1)*24-L612/60),2))</f>
        <v/>
      </c>
      <c r="H612">
        <f>IF($A612="","",IF($D612="",IFERROR(INDEX(Settings!$E$11:$E$18,MATCH($C612,Settings!$D$11:$D$18,0)),0),$D612))</f>
        <v/>
      </c>
      <c r="I612">
        <f>IF($A612="","",IF($E612="",IFERROR(INDEX(Settings!$F$11:$F$18,MATCH($C612,Settings!$D$11:$D$18,0)),0),$E612))</f>
        <v/>
      </c>
      <c r="J612">
        <f>IF($A612="",0,WEEKDAY($A612,2))</f>
        <v/>
      </c>
      <c r="K612">
        <f>IF(OR($A612="",$B612=""),"",$B612&amp;"|"&amp;$A612)</f>
        <v/>
      </c>
      <c r="L612">
        <f>IF($A612="",0,IF($F612="",IFERROR(N(INDEX(Settings!$G$11:$G$18,MATCH($C612,Settings!$D$11:$D$18,0))),0),N($F612)))</f>
        <v/>
      </c>
    </row>
    <row r="613">
      <c r="A613" s="69" t="n"/>
      <c r="B613" s="70" t="n"/>
      <c r="C613" s="70" t="n"/>
      <c r="D613" s="71" t="n"/>
      <c r="E613" s="71" t="n"/>
      <c r="F613" s="70" t="n"/>
      <c r="G613" s="72">
        <f>IF(OR($A613="",$B613=""),"",ROUND(MAX(0,MOD(I613-H613,1)*24-L613/60),2))</f>
        <v/>
      </c>
      <c r="H613">
        <f>IF($A613="","",IF($D613="",IFERROR(INDEX(Settings!$E$11:$E$18,MATCH($C613,Settings!$D$11:$D$18,0)),0),$D613))</f>
        <v/>
      </c>
      <c r="I613">
        <f>IF($A613="","",IF($E613="",IFERROR(INDEX(Settings!$F$11:$F$18,MATCH($C613,Settings!$D$11:$D$18,0)),0),$E613))</f>
        <v/>
      </c>
      <c r="J613">
        <f>IF($A613="",0,WEEKDAY($A613,2))</f>
        <v/>
      </c>
      <c r="K613">
        <f>IF(OR($A613="",$B613=""),"",$B613&amp;"|"&amp;$A613)</f>
        <v/>
      </c>
      <c r="L613">
        <f>IF($A613="",0,IF($F613="",IFERROR(N(INDEX(Settings!$G$11:$G$18,MATCH($C613,Settings!$D$11:$D$18,0))),0),N($F613)))</f>
        <v/>
      </c>
    </row>
    <row r="614">
      <c r="A614" s="69" t="n"/>
      <c r="B614" s="70" t="n"/>
      <c r="C614" s="70" t="n"/>
      <c r="D614" s="71" t="n"/>
      <c r="E614" s="71" t="n"/>
      <c r="F614" s="70" t="n"/>
      <c r="G614" s="72">
        <f>IF(OR($A614="",$B614=""),"",ROUND(MAX(0,MOD(I614-H614,1)*24-L614/60),2))</f>
        <v/>
      </c>
      <c r="H614">
        <f>IF($A614="","",IF($D614="",IFERROR(INDEX(Settings!$E$11:$E$18,MATCH($C614,Settings!$D$11:$D$18,0)),0),$D614))</f>
        <v/>
      </c>
      <c r="I614">
        <f>IF($A614="","",IF($E614="",IFERROR(INDEX(Settings!$F$11:$F$18,MATCH($C614,Settings!$D$11:$D$18,0)),0),$E614))</f>
        <v/>
      </c>
      <c r="J614">
        <f>IF($A614="",0,WEEKDAY($A614,2))</f>
        <v/>
      </c>
      <c r="K614">
        <f>IF(OR($A614="",$B614=""),"",$B614&amp;"|"&amp;$A614)</f>
        <v/>
      </c>
      <c r="L614">
        <f>IF($A614="",0,IF($F614="",IFERROR(N(INDEX(Settings!$G$11:$G$18,MATCH($C614,Settings!$D$11:$D$18,0))),0),N($F614)))</f>
        <v/>
      </c>
    </row>
    <row r="615">
      <c r="A615" s="69" t="n"/>
      <c r="B615" s="70" t="n"/>
      <c r="C615" s="70" t="n"/>
      <c r="D615" s="71" t="n"/>
      <c r="E615" s="71" t="n"/>
      <c r="F615" s="70" t="n"/>
      <c r="G615" s="72">
        <f>IF(OR($A615="",$B615=""),"",ROUND(MAX(0,MOD(I615-H615,1)*24-L615/60),2))</f>
        <v/>
      </c>
      <c r="H615">
        <f>IF($A615="","",IF($D615="",IFERROR(INDEX(Settings!$E$11:$E$18,MATCH($C615,Settings!$D$11:$D$18,0)),0),$D615))</f>
        <v/>
      </c>
      <c r="I615">
        <f>IF($A615="","",IF($E615="",IFERROR(INDEX(Settings!$F$11:$F$18,MATCH($C615,Settings!$D$11:$D$18,0)),0),$E615))</f>
        <v/>
      </c>
      <c r="J615">
        <f>IF($A615="",0,WEEKDAY($A615,2))</f>
        <v/>
      </c>
      <c r="K615">
        <f>IF(OR($A615="",$B615=""),"",$B615&amp;"|"&amp;$A615)</f>
        <v/>
      </c>
      <c r="L615">
        <f>IF($A615="",0,IF($F615="",IFERROR(N(INDEX(Settings!$G$11:$G$18,MATCH($C615,Settings!$D$11:$D$18,0))),0),N($F615)))</f>
        <v/>
      </c>
    </row>
    <row r="616">
      <c r="A616" s="69" t="n"/>
      <c r="B616" s="70" t="n"/>
      <c r="C616" s="70" t="n"/>
      <c r="D616" s="71" t="n"/>
      <c r="E616" s="71" t="n"/>
      <c r="F616" s="70" t="n"/>
      <c r="G616" s="72">
        <f>IF(OR($A616="",$B616=""),"",ROUND(MAX(0,MOD(I616-H616,1)*24-L616/60),2))</f>
        <v/>
      </c>
      <c r="H616">
        <f>IF($A616="","",IF($D616="",IFERROR(INDEX(Settings!$E$11:$E$18,MATCH($C616,Settings!$D$11:$D$18,0)),0),$D616))</f>
        <v/>
      </c>
      <c r="I616">
        <f>IF($A616="","",IF($E616="",IFERROR(INDEX(Settings!$F$11:$F$18,MATCH($C616,Settings!$D$11:$D$18,0)),0),$E616))</f>
        <v/>
      </c>
      <c r="J616">
        <f>IF($A616="",0,WEEKDAY($A616,2))</f>
        <v/>
      </c>
      <c r="K616">
        <f>IF(OR($A616="",$B616=""),"",$B616&amp;"|"&amp;$A616)</f>
        <v/>
      </c>
      <c r="L616">
        <f>IF($A616="",0,IF($F616="",IFERROR(N(INDEX(Settings!$G$11:$G$18,MATCH($C616,Settings!$D$11:$D$18,0))),0),N($F616)))</f>
        <v/>
      </c>
    </row>
    <row r="617">
      <c r="A617" s="69" t="n"/>
      <c r="B617" s="70" t="n"/>
      <c r="C617" s="70" t="n"/>
      <c r="D617" s="71" t="n"/>
      <c r="E617" s="71" t="n"/>
      <c r="F617" s="70" t="n"/>
      <c r="G617" s="72">
        <f>IF(OR($A617="",$B617=""),"",ROUND(MAX(0,MOD(I617-H617,1)*24-L617/60),2))</f>
        <v/>
      </c>
      <c r="H617">
        <f>IF($A617="","",IF($D617="",IFERROR(INDEX(Settings!$E$11:$E$18,MATCH($C617,Settings!$D$11:$D$18,0)),0),$D617))</f>
        <v/>
      </c>
      <c r="I617">
        <f>IF($A617="","",IF($E617="",IFERROR(INDEX(Settings!$F$11:$F$18,MATCH($C617,Settings!$D$11:$D$18,0)),0),$E617))</f>
        <v/>
      </c>
      <c r="J617">
        <f>IF($A617="",0,WEEKDAY($A617,2))</f>
        <v/>
      </c>
      <c r="K617">
        <f>IF(OR($A617="",$B617=""),"",$B617&amp;"|"&amp;$A617)</f>
        <v/>
      </c>
      <c r="L617">
        <f>IF($A617="",0,IF($F617="",IFERROR(N(INDEX(Settings!$G$11:$G$18,MATCH($C617,Settings!$D$11:$D$18,0))),0),N($F617)))</f>
        <v/>
      </c>
    </row>
    <row r="618">
      <c r="A618" s="69" t="n"/>
      <c r="B618" s="70" t="n"/>
      <c r="C618" s="70" t="n"/>
      <c r="D618" s="71" t="n"/>
      <c r="E618" s="71" t="n"/>
      <c r="F618" s="70" t="n"/>
      <c r="G618" s="72">
        <f>IF(OR($A618="",$B618=""),"",ROUND(MAX(0,MOD(I618-H618,1)*24-L618/60),2))</f>
        <v/>
      </c>
      <c r="H618">
        <f>IF($A618="","",IF($D618="",IFERROR(INDEX(Settings!$E$11:$E$18,MATCH($C618,Settings!$D$11:$D$18,0)),0),$D618))</f>
        <v/>
      </c>
      <c r="I618">
        <f>IF($A618="","",IF($E618="",IFERROR(INDEX(Settings!$F$11:$F$18,MATCH($C618,Settings!$D$11:$D$18,0)),0),$E618))</f>
        <v/>
      </c>
      <c r="J618">
        <f>IF($A618="",0,WEEKDAY($A618,2))</f>
        <v/>
      </c>
      <c r="K618">
        <f>IF(OR($A618="",$B618=""),"",$B618&amp;"|"&amp;$A618)</f>
        <v/>
      </c>
      <c r="L618">
        <f>IF($A618="",0,IF($F618="",IFERROR(N(INDEX(Settings!$G$11:$G$18,MATCH($C618,Settings!$D$11:$D$18,0))),0),N($F618)))</f>
        <v/>
      </c>
    </row>
    <row r="619">
      <c r="A619" s="69" t="n"/>
      <c r="B619" s="70" t="n"/>
      <c r="C619" s="70" t="n"/>
      <c r="D619" s="71" t="n"/>
      <c r="E619" s="71" t="n"/>
      <c r="F619" s="70" t="n"/>
      <c r="G619" s="72">
        <f>IF(OR($A619="",$B619=""),"",ROUND(MAX(0,MOD(I619-H619,1)*24-L619/60),2))</f>
        <v/>
      </c>
      <c r="H619">
        <f>IF($A619="","",IF($D619="",IFERROR(INDEX(Settings!$E$11:$E$18,MATCH($C619,Settings!$D$11:$D$18,0)),0),$D619))</f>
        <v/>
      </c>
      <c r="I619">
        <f>IF($A619="","",IF($E619="",IFERROR(INDEX(Settings!$F$11:$F$18,MATCH($C619,Settings!$D$11:$D$18,0)),0),$E619))</f>
        <v/>
      </c>
      <c r="J619">
        <f>IF($A619="",0,WEEKDAY($A619,2))</f>
        <v/>
      </c>
      <c r="K619">
        <f>IF(OR($A619="",$B619=""),"",$B619&amp;"|"&amp;$A619)</f>
        <v/>
      </c>
      <c r="L619">
        <f>IF($A619="",0,IF($F619="",IFERROR(N(INDEX(Settings!$G$11:$G$18,MATCH($C619,Settings!$D$11:$D$18,0))),0),N($F619)))</f>
        <v/>
      </c>
    </row>
    <row r="620">
      <c r="A620" s="69" t="n"/>
      <c r="B620" s="70" t="n"/>
      <c r="C620" s="70" t="n"/>
      <c r="D620" s="71" t="n"/>
      <c r="E620" s="71" t="n"/>
      <c r="F620" s="70" t="n"/>
      <c r="G620" s="72">
        <f>IF(OR($A620="",$B620=""),"",ROUND(MAX(0,MOD(I620-H620,1)*24-L620/60),2))</f>
        <v/>
      </c>
      <c r="H620">
        <f>IF($A620="","",IF($D620="",IFERROR(INDEX(Settings!$E$11:$E$18,MATCH($C620,Settings!$D$11:$D$18,0)),0),$D620))</f>
        <v/>
      </c>
      <c r="I620">
        <f>IF($A620="","",IF($E620="",IFERROR(INDEX(Settings!$F$11:$F$18,MATCH($C620,Settings!$D$11:$D$18,0)),0),$E620))</f>
        <v/>
      </c>
      <c r="J620">
        <f>IF($A620="",0,WEEKDAY($A620,2))</f>
        <v/>
      </c>
      <c r="K620">
        <f>IF(OR($A620="",$B620=""),"",$B620&amp;"|"&amp;$A620)</f>
        <v/>
      </c>
      <c r="L620">
        <f>IF($A620="",0,IF($F620="",IFERROR(N(INDEX(Settings!$G$11:$G$18,MATCH($C620,Settings!$D$11:$D$18,0))),0),N($F620)))</f>
        <v/>
      </c>
    </row>
    <row r="621">
      <c r="A621" s="69" t="n"/>
      <c r="B621" s="70" t="n"/>
      <c r="C621" s="70" t="n"/>
      <c r="D621" s="71" t="n"/>
      <c r="E621" s="71" t="n"/>
      <c r="F621" s="70" t="n"/>
      <c r="G621" s="72">
        <f>IF(OR($A621="",$B621=""),"",ROUND(MAX(0,MOD(I621-H621,1)*24-L621/60),2))</f>
        <v/>
      </c>
      <c r="H621">
        <f>IF($A621="","",IF($D621="",IFERROR(INDEX(Settings!$E$11:$E$18,MATCH($C621,Settings!$D$11:$D$18,0)),0),$D621))</f>
        <v/>
      </c>
      <c r="I621">
        <f>IF($A621="","",IF($E621="",IFERROR(INDEX(Settings!$F$11:$F$18,MATCH($C621,Settings!$D$11:$D$18,0)),0),$E621))</f>
        <v/>
      </c>
      <c r="J621">
        <f>IF($A621="",0,WEEKDAY($A621,2))</f>
        <v/>
      </c>
      <c r="K621">
        <f>IF(OR($A621="",$B621=""),"",$B621&amp;"|"&amp;$A621)</f>
        <v/>
      </c>
      <c r="L621">
        <f>IF($A621="",0,IF($F621="",IFERROR(N(INDEX(Settings!$G$11:$G$18,MATCH($C621,Settings!$D$11:$D$18,0))),0),N($F621)))</f>
        <v/>
      </c>
    </row>
    <row r="622">
      <c r="A622" s="69" t="n"/>
      <c r="B622" s="70" t="n"/>
      <c r="C622" s="70" t="n"/>
      <c r="D622" s="71" t="n"/>
      <c r="E622" s="71" t="n"/>
      <c r="F622" s="70" t="n"/>
      <c r="G622" s="72">
        <f>IF(OR($A622="",$B622=""),"",ROUND(MAX(0,MOD(I622-H622,1)*24-L622/60),2))</f>
        <v/>
      </c>
      <c r="H622">
        <f>IF($A622="","",IF($D622="",IFERROR(INDEX(Settings!$E$11:$E$18,MATCH($C622,Settings!$D$11:$D$18,0)),0),$D622))</f>
        <v/>
      </c>
      <c r="I622">
        <f>IF($A622="","",IF($E622="",IFERROR(INDEX(Settings!$F$11:$F$18,MATCH($C622,Settings!$D$11:$D$18,0)),0),$E622))</f>
        <v/>
      </c>
      <c r="J622">
        <f>IF($A622="",0,WEEKDAY($A622,2))</f>
        <v/>
      </c>
      <c r="K622">
        <f>IF(OR($A622="",$B622=""),"",$B622&amp;"|"&amp;$A622)</f>
        <v/>
      </c>
      <c r="L622">
        <f>IF($A622="",0,IF($F622="",IFERROR(N(INDEX(Settings!$G$11:$G$18,MATCH($C622,Settings!$D$11:$D$18,0))),0),N($F622)))</f>
        <v/>
      </c>
    </row>
    <row r="623">
      <c r="A623" s="69" t="n"/>
      <c r="B623" s="70" t="n"/>
      <c r="C623" s="70" t="n"/>
      <c r="D623" s="71" t="n"/>
      <c r="E623" s="71" t="n"/>
      <c r="F623" s="70" t="n"/>
      <c r="G623" s="72">
        <f>IF(OR($A623="",$B623=""),"",ROUND(MAX(0,MOD(I623-H623,1)*24-L623/60),2))</f>
        <v/>
      </c>
      <c r="H623">
        <f>IF($A623="","",IF($D623="",IFERROR(INDEX(Settings!$E$11:$E$18,MATCH($C623,Settings!$D$11:$D$18,0)),0),$D623))</f>
        <v/>
      </c>
      <c r="I623">
        <f>IF($A623="","",IF($E623="",IFERROR(INDEX(Settings!$F$11:$F$18,MATCH($C623,Settings!$D$11:$D$18,0)),0),$E623))</f>
        <v/>
      </c>
      <c r="J623">
        <f>IF($A623="",0,WEEKDAY($A623,2))</f>
        <v/>
      </c>
      <c r="K623">
        <f>IF(OR($A623="",$B623=""),"",$B623&amp;"|"&amp;$A623)</f>
        <v/>
      </c>
      <c r="L623">
        <f>IF($A623="",0,IF($F623="",IFERROR(N(INDEX(Settings!$G$11:$G$18,MATCH($C623,Settings!$D$11:$D$18,0))),0),N($F623)))</f>
        <v/>
      </c>
    </row>
    <row r="624">
      <c r="A624" s="69" t="n"/>
      <c r="B624" s="70" t="n"/>
      <c r="C624" s="70" t="n"/>
      <c r="D624" s="71" t="n"/>
      <c r="E624" s="71" t="n"/>
      <c r="F624" s="70" t="n"/>
      <c r="G624" s="72">
        <f>IF(OR($A624="",$B624=""),"",ROUND(MAX(0,MOD(I624-H624,1)*24-L624/60),2))</f>
        <v/>
      </c>
      <c r="H624">
        <f>IF($A624="","",IF($D624="",IFERROR(INDEX(Settings!$E$11:$E$18,MATCH($C624,Settings!$D$11:$D$18,0)),0),$D624))</f>
        <v/>
      </c>
      <c r="I624">
        <f>IF($A624="","",IF($E624="",IFERROR(INDEX(Settings!$F$11:$F$18,MATCH($C624,Settings!$D$11:$D$18,0)),0),$E624))</f>
        <v/>
      </c>
      <c r="J624">
        <f>IF($A624="",0,WEEKDAY($A624,2))</f>
        <v/>
      </c>
      <c r="K624">
        <f>IF(OR($A624="",$B624=""),"",$B624&amp;"|"&amp;$A624)</f>
        <v/>
      </c>
      <c r="L624">
        <f>IF($A624="",0,IF($F624="",IFERROR(N(INDEX(Settings!$G$11:$G$18,MATCH($C624,Settings!$D$11:$D$18,0))),0),N($F624)))</f>
        <v/>
      </c>
    </row>
    <row r="625">
      <c r="A625" s="69" t="n"/>
      <c r="B625" s="70" t="n"/>
      <c r="C625" s="70" t="n"/>
      <c r="D625" s="71" t="n"/>
      <c r="E625" s="71" t="n"/>
      <c r="F625" s="70" t="n"/>
      <c r="G625" s="72">
        <f>IF(OR($A625="",$B625=""),"",ROUND(MAX(0,MOD(I625-H625,1)*24-L625/60),2))</f>
        <v/>
      </c>
      <c r="H625">
        <f>IF($A625="","",IF($D625="",IFERROR(INDEX(Settings!$E$11:$E$18,MATCH($C625,Settings!$D$11:$D$18,0)),0),$D625))</f>
        <v/>
      </c>
      <c r="I625">
        <f>IF($A625="","",IF($E625="",IFERROR(INDEX(Settings!$F$11:$F$18,MATCH($C625,Settings!$D$11:$D$18,0)),0),$E625))</f>
        <v/>
      </c>
      <c r="J625">
        <f>IF($A625="",0,WEEKDAY($A625,2))</f>
        <v/>
      </c>
      <c r="K625">
        <f>IF(OR($A625="",$B625=""),"",$B625&amp;"|"&amp;$A625)</f>
        <v/>
      </c>
      <c r="L625">
        <f>IF($A625="",0,IF($F625="",IFERROR(N(INDEX(Settings!$G$11:$G$18,MATCH($C625,Settings!$D$11:$D$18,0))),0),N($F625)))</f>
        <v/>
      </c>
    </row>
    <row r="626">
      <c r="A626" s="69" t="n"/>
      <c r="B626" s="70" t="n"/>
      <c r="C626" s="70" t="n"/>
      <c r="D626" s="71" t="n"/>
      <c r="E626" s="71" t="n"/>
      <c r="F626" s="70" t="n"/>
      <c r="G626" s="72">
        <f>IF(OR($A626="",$B626=""),"",ROUND(MAX(0,MOD(I626-H626,1)*24-L626/60),2))</f>
        <v/>
      </c>
      <c r="H626">
        <f>IF($A626="","",IF($D626="",IFERROR(INDEX(Settings!$E$11:$E$18,MATCH($C626,Settings!$D$11:$D$18,0)),0),$D626))</f>
        <v/>
      </c>
      <c r="I626">
        <f>IF($A626="","",IF($E626="",IFERROR(INDEX(Settings!$F$11:$F$18,MATCH($C626,Settings!$D$11:$D$18,0)),0),$E626))</f>
        <v/>
      </c>
      <c r="J626">
        <f>IF($A626="",0,WEEKDAY($A626,2))</f>
        <v/>
      </c>
      <c r="K626">
        <f>IF(OR($A626="",$B626=""),"",$B626&amp;"|"&amp;$A626)</f>
        <v/>
      </c>
      <c r="L626">
        <f>IF($A626="",0,IF($F626="",IFERROR(N(INDEX(Settings!$G$11:$G$18,MATCH($C626,Settings!$D$11:$D$18,0))),0),N($F626)))</f>
        <v/>
      </c>
    </row>
    <row r="627">
      <c r="A627" s="69" t="n"/>
      <c r="B627" s="70" t="n"/>
      <c r="C627" s="70" t="n"/>
      <c r="D627" s="71" t="n"/>
      <c r="E627" s="71" t="n"/>
      <c r="F627" s="70" t="n"/>
      <c r="G627" s="72">
        <f>IF(OR($A627="",$B627=""),"",ROUND(MAX(0,MOD(I627-H627,1)*24-L627/60),2))</f>
        <v/>
      </c>
      <c r="H627">
        <f>IF($A627="","",IF($D627="",IFERROR(INDEX(Settings!$E$11:$E$18,MATCH($C627,Settings!$D$11:$D$18,0)),0),$D627))</f>
        <v/>
      </c>
      <c r="I627">
        <f>IF($A627="","",IF($E627="",IFERROR(INDEX(Settings!$F$11:$F$18,MATCH($C627,Settings!$D$11:$D$18,0)),0),$E627))</f>
        <v/>
      </c>
      <c r="J627">
        <f>IF($A627="",0,WEEKDAY($A627,2))</f>
        <v/>
      </c>
      <c r="K627">
        <f>IF(OR($A627="",$B627=""),"",$B627&amp;"|"&amp;$A627)</f>
        <v/>
      </c>
      <c r="L627">
        <f>IF($A627="",0,IF($F627="",IFERROR(N(INDEX(Settings!$G$11:$G$18,MATCH($C627,Settings!$D$11:$D$18,0))),0),N($F627)))</f>
        <v/>
      </c>
    </row>
    <row r="628">
      <c r="A628" s="69" t="n"/>
      <c r="B628" s="70" t="n"/>
      <c r="C628" s="70" t="n"/>
      <c r="D628" s="71" t="n"/>
      <c r="E628" s="71" t="n"/>
      <c r="F628" s="70" t="n"/>
      <c r="G628" s="72">
        <f>IF(OR($A628="",$B628=""),"",ROUND(MAX(0,MOD(I628-H628,1)*24-L628/60),2))</f>
        <v/>
      </c>
      <c r="H628">
        <f>IF($A628="","",IF($D628="",IFERROR(INDEX(Settings!$E$11:$E$18,MATCH($C628,Settings!$D$11:$D$18,0)),0),$D628))</f>
        <v/>
      </c>
      <c r="I628">
        <f>IF($A628="","",IF($E628="",IFERROR(INDEX(Settings!$F$11:$F$18,MATCH($C628,Settings!$D$11:$D$18,0)),0),$E628))</f>
        <v/>
      </c>
      <c r="J628">
        <f>IF($A628="",0,WEEKDAY($A628,2))</f>
        <v/>
      </c>
      <c r="K628">
        <f>IF(OR($A628="",$B628=""),"",$B628&amp;"|"&amp;$A628)</f>
        <v/>
      </c>
      <c r="L628">
        <f>IF($A628="",0,IF($F628="",IFERROR(N(INDEX(Settings!$G$11:$G$18,MATCH($C628,Settings!$D$11:$D$18,0))),0),N($F628)))</f>
        <v/>
      </c>
    </row>
    <row r="629">
      <c r="A629" s="69" t="n"/>
      <c r="B629" s="70" t="n"/>
      <c r="C629" s="70" t="n"/>
      <c r="D629" s="71" t="n"/>
      <c r="E629" s="71" t="n"/>
      <c r="F629" s="70" t="n"/>
      <c r="G629" s="72">
        <f>IF(OR($A629="",$B629=""),"",ROUND(MAX(0,MOD(I629-H629,1)*24-L629/60),2))</f>
        <v/>
      </c>
      <c r="H629">
        <f>IF($A629="","",IF($D629="",IFERROR(INDEX(Settings!$E$11:$E$18,MATCH($C629,Settings!$D$11:$D$18,0)),0),$D629))</f>
        <v/>
      </c>
      <c r="I629">
        <f>IF($A629="","",IF($E629="",IFERROR(INDEX(Settings!$F$11:$F$18,MATCH($C629,Settings!$D$11:$D$18,0)),0),$E629))</f>
        <v/>
      </c>
      <c r="J629">
        <f>IF($A629="",0,WEEKDAY($A629,2))</f>
        <v/>
      </c>
      <c r="K629">
        <f>IF(OR($A629="",$B629=""),"",$B629&amp;"|"&amp;$A629)</f>
        <v/>
      </c>
      <c r="L629">
        <f>IF($A629="",0,IF($F629="",IFERROR(N(INDEX(Settings!$G$11:$G$18,MATCH($C629,Settings!$D$11:$D$18,0))),0),N($F629)))</f>
        <v/>
      </c>
    </row>
    <row r="630">
      <c r="A630" s="69" t="n"/>
      <c r="B630" s="70" t="n"/>
      <c r="C630" s="70" t="n"/>
      <c r="D630" s="71" t="n"/>
      <c r="E630" s="71" t="n"/>
      <c r="F630" s="70" t="n"/>
      <c r="G630" s="72">
        <f>IF(OR($A630="",$B630=""),"",ROUND(MAX(0,MOD(I630-H630,1)*24-L630/60),2))</f>
        <v/>
      </c>
      <c r="H630">
        <f>IF($A630="","",IF($D630="",IFERROR(INDEX(Settings!$E$11:$E$18,MATCH($C630,Settings!$D$11:$D$18,0)),0),$D630))</f>
        <v/>
      </c>
      <c r="I630">
        <f>IF($A630="","",IF($E630="",IFERROR(INDEX(Settings!$F$11:$F$18,MATCH($C630,Settings!$D$11:$D$18,0)),0),$E630))</f>
        <v/>
      </c>
      <c r="J630">
        <f>IF($A630="",0,WEEKDAY($A630,2))</f>
        <v/>
      </c>
      <c r="K630">
        <f>IF(OR($A630="",$B630=""),"",$B630&amp;"|"&amp;$A630)</f>
        <v/>
      </c>
      <c r="L630">
        <f>IF($A630="",0,IF($F630="",IFERROR(N(INDEX(Settings!$G$11:$G$18,MATCH($C630,Settings!$D$11:$D$18,0))),0),N($F630)))</f>
        <v/>
      </c>
    </row>
    <row r="631">
      <c r="A631" s="69" t="n"/>
      <c r="B631" s="70" t="n"/>
      <c r="C631" s="70" t="n"/>
      <c r="D631" s="71" t="n"/>
      <c r="E631" s="71" t="n"/>
      <c r="F631" s="70" t="n"/>
      <c r="G631" s="72">
        <f>IF(OR($A631="",$B631=""),"",ROUND(MAX(0,MOD(I631-H631,1)*24-L631/60),2))</f>
        <v/>
      </c>
      <c r="H631">
        <f>IF($A631="","",IF($D631="",IFERROR(INDEX(Settings!$E$11:$E$18,MATCH($C631,Settings!$D$11:$D$18,0)),0),$D631))</f>
        <v/>
      </c>
      <c r="I631">
        <f>IF($A631="","",IF($E631="",IFERROR(INDEX(Settings!$F$11:$F$18,MATCH($C631,Settings!$D$11:$D$18,0)),0),$E631))</f>
        <v/>
      </c>
      <c r="J631">
        <f>IF($A631="",0,WEEKDAY($A631,2))</f>
        <v/>
      </c>
      <c r="K631">
        <f>IF(OR($A631="",$B631=""),"",$B631&amp;"|"&amp;$A631)</f>
        <v/>
      </c>
      <c r="L631">
        <f>IF($A631="",0,IF($F631="",IFERROR(N(INDEX(Settings!$G$11:$G$18,MATCH($C631,Settings!$D$11:$D$18,0))),0),N($F631)))</f>
        <v/>
      </c>
    </row>
    <row r="632">
      <c r="A632" s="69" t="n"/>
      <c r="B632" s="70" t="n"/>
      <c r="C632" s="70" t="n"/>
      <c r="D632" s="71" t="n"/>
      <c r="E632" s="71" t="n"/>
      <c r="F632" s="70" t="n"/>
      <c r="G632" s="72">
        <f>IF(OR($A632="",$B632=""),"",ROUND(MAX(0,MOD(I632-H632,1)*24-L632/60),2))</f>
        <v/>
      </c>
      <c r="H632">
        <f>IF($A632="","",IF($D632="",IFERROR(INDEX(Settings!$E$11:$E$18,MATCH($C632,Settings!$D$11:$D$18,0)),0),$D632))</f>
        <v/>
      </c>
      <c r="I632">
        <f>IF($A632="","",IF($E632="",IFERROR(INDEX(Settings!$F$11:$F$18,MATCH($C632,Settings!$D$11:$D$18,0)),0),$E632))</f>
        <v/>
      </c>
      <c r="J632">
        <f>IF($A632="",0,WEEKDAY($A632,2))</f>
        <v/>
      </c>
      <c r="K632">
        <f>IF(OR($A632="",$B632=""),"",$B632&amp;"|"&amp;$A632)</f>
        <v/>
      </c>
      <c r="L632">
        <f>IF($A632="",0,IF($F632="",IFERROR(N(INDEX(Settings!$G$11:$G$18,MATCH($C632,Settings!$D$11:$D$18,0))),0),N($F632)))</f>
        <v/>
      </c>
    </row>
    <row r="633">
      <c r="A633" s="69" t="n"/>
      <c r="B633" s="70" t="n"/>
      <c r="C633" s="70" t="n"/>
      <c r="D633" s="71" t="n"/>
      <c r="E633" s="71" t="n"/>
      <c r="F633" s="70" t="n"/>
      <c r="G633" s="72">
        <f>IF(OR($A633="",$B633=""),"",ROUND(MAX(0,MOD(I633-H633,1)*24-L633/60),2))</f>
        <v/>
      </c>
      <c r="H633">
        <f>IF($A633="","",IF($D633="",IFERROR(INDEX(Settings!$E$11:$E$18,MATCH($C633,Settings!$D$11:$D$18,0)),0),$D633))</f>
        <v/>
      </c>
      <c r="I633">
        <f>IF($A633="","",IF($E633="",IFERROR(INDEX(Settings!$F$11:$F$18,MATCH($C633,Settings!$D$11:$D$18,0)),0),$E633))</f>
        <v/>
      </c>
      <c r="J633">
        <f>IF($A633="",0,WEEKDAY($A633,2))</f>
        <v/>
      </c>
      <c r="K633">
        <f>IF(OR($A633="",$B633=""),"",$B633&amp;"|"&amp;$A633)</f>
        <v/>
      </c>
      <c r="L633">
        <f>IF($A633="",0,IF($F633="",IFERROR(N(INDEX(Settings!$G$11:$G$18,MATCH($C633,Settings!$D$11:$D$18,0))),0),N($F633)))</f>
        <v/>
      </c>
    </row>
    <row r="634">
      <c r="A634" s="69" t="n"/>
      <c r="B634" s="70" t="n"/>
      <c r="C634" s="70" t="n"/>
      <c r="D634" s="71" t="n"/>
      <c r="E634" s="71" t="n"/>
      <c r="F634" s="70" t="n"/>
      <c r="G634" s="72">
        <f>IF(OR($A634="",$B634=""),"",ROUND(MAX(0,MOD(I634-H634,1)*24-L634/60),2))</f>
        <v/>
      </c>
      <c r="H634">
        <f>IF($A634="","",IF($D634="",IFERROR(INDEX(Settings!$E$11:$E$18,MATCH($C634,Settings!$D$11:$D$18,0)),0),$D634))</f>
        <v/>
      </c>
      <c r="I634">
        <f>IF($A634="","",IF($E634="",IFERROR(INDEX(Settings!$F$11:$F$18,MATCH($C634,Settings!$D$11:$D$18,0)),0),$E634))</f>
        <v/>
      </c>
      <c r="J634">
        <f>IF($A634="",0,WEEKDAY($A634,2))</f>
        <v/>
      </c>
      <c r="K634">
        <f>IF(OR($A634="",$B634=""),"",$B634&amp;"|"&amp;$A634)</f>
        <v/>
      </c>
      <c r="L634">
        <f>IF($A634="",0,IF($F634="",IFERROR(N(INDEX(Settings!$G$11:$G$18,MATCH($C634,Settings!$D$11:$D$18,0))),0),N($F634)))</f>
        <v/>
      </c>
    </row>
    <row r="635">
      <c r="A635" s="69" t="n"/>
      <c r="B635" s="70" t="n"/>
      <c r="C635" s="70" t="n"/>
      <c r="D635" s="71" t="n"/>
      <c r="E635" s="71" t="n"/>
      <c r="F635" s="70" t="n"/>
      <c r="G635" s="72">
        <f>IF(OR($A635="",$B635=""),"",ROUND(MAX(0,MOD(I635-H635,1)*24-L635/60),2))</f>
        <v/>
      </c>
      <c r="H635">
        <f>IF($A635="","",IF($D635="",IFERROR(INDEX(Settings!$E$11:$E$18,MATCH($C635,Settings!$D$11:$D$18,0)),0),$D635))</f>
        <v/>
      </c>
      <c r="I635">
        <f>IF($A635="","",IF($E635="",IFERROR(INDEX(Settings!$F$11:$F$18,MATCH($C635,Settings!$D$11:$D$18,0)),0),$E635))</f>
        <v/>
      </c>
      <c r="J635">
        <f>IF($A635="",0,WEEKDAY($A635,2))</f>
        <v/>
      </c>
      <c r="K635">
        <f>IF(OR($A635="",$B635=""),"",$B635&amp;"|"&amp;$A635)</f>
        <v/>
      </c>
      <c r="L635">
        <f>IF($A635="",0,IF($F635="",IFERROR(N(INDEX(Settings!$G$11:$G$18,MATCH($C635,Settings!$D$11:$D$18,0))),0),N($F635)))</f>
        <v/>
      </c>
    </row>
    <row r="636">
      <c r="A636" s="69" t="n"/>
      <c r="B636" s="70" t="n"/>
      <c r="C636" s="70" t="n"/>
      <c r="D636" s="71" t="n"/>
      <c r="E636" s="71" t="n"/>
      <c r="F636" s="70" t="n"/>
      <c r="G636" s="72">
        <f>IF(OR($A636="",$B636=""),"",ROUND(MAX(0,MOD(I636-H636,1)*24-L636/60),2))</f>
        <v/>
      </c>
      <c r="H636">
        <f>IF($A636="","",IF($D636="",IFERROR(INDEX(Settings!$E$11:$E$18,MATCH($C636,Settings!$D$11:$D$18,0)),0),$D636))</f>
        <v/>
      </c>
      <c r="I636">
        <f>IF($A636="","",IF($E636="",IFERROR(INDEX(Settings!$F$11:$F$18,MATCH($C636,Settings!$D$11:$D$18,0)),0),$E636))</f>
        <v/>
      </c>
      <c r="J636">
        <f>IF($A636="",0,WEEKDAY($A636,2))</f>
        <v/>
      </c>
      <c r="K636">
        <f>IF(OR($A636="",$B636=""),"",$B636&amp;"|"&amp;$A636)</f>
        <v/>
      </c>
      <c r="L636">
        <f>IF($A636="",0,IF($F636="",IFERROR(N(INDEX(Settings!$G$11:$G$18,MATCH($C636,Settings!$D$11:$D$18,0))),0),N($F636)))</f>
        <v/>
      </c>
    </row>
    <row r="637">
      <c r="A637" s="69" t="n"/>
      <c r="B637" s="70" t="n"/>
      <c r="C637" s="70" t="n"/>
      <c r="D637" s="71" t="n"/>
      <c r="E637" s="71" t="n"/>
      <c r="F637" s="70" t="n"/>
      <c r="G637" s="72">
        <f>IF(OR($A637="",$B637=""),"",ROUND(MAX(0,MOD(I637-H637,1)*24-L637/60),2))</f>
        <v/>
      </c>
      <c r="H637">
        <f>IF($A637="","",IF($D637="",IFERROR(INDEX(Settings!$E$11:$E$18,MATCH($C637,Settings!$D$11:$D$18,0)),0),$D637))</f>
        <v/>
      </c>
      <c r="I637">
        <f>IF($A637="","",IF($E637="",IFERROR(INDEX(Settings!$F$11:$F$18,MATCH($C637,Settings!$D$11:$D$18,0)),0),$E637))</f>
        <v/>
      </c>
      <c r="J637">
        <f>IF($A637="",0,WEEKDAY($A637,2))</f>
        <v/>
      </c>
      <c r="K637">
        <f>IF(OR($A637="",$B637=""),"",$B637&amp;"|"&amp;$A637)</f>
        <v/>
      </c>
      <c r="L637">
        <f>IF($A637="",0,IF($F637="",IFERROR(N(INDEX(Settings!$G$11:$G$18,MATCH($C637,Settings!$D$11:$D$18,0))),0),N($F637)))</f>
        <v/>
      </c>
    </row>
    <row r="638">
      <c r="A638" s="69" t="n"/>
      <c r="B638" s="70" t="n"/>
      <c r="C638" s="70" t="n"/>
      <c r="D638" s="71" t="n"/>
      <c r="E638" s="71" t="n"/>
      <c r="F638" s="70" t="n"/>
      <c r="G638" s="72">
        <f>IF(OR($A638="",$B638=""),"",ROUND(MAX(0,MOD(I638-H638,1)*24-L638/60),2))</f>
        <v/>
      </c>
      <c r="H638">
        <f>IF($A638="","",IF($D638="",IFERROR(INDEX(Settings!$E$11:$E$18,MATCH($C638,Settings!$D$11:$D$18,0)),0),$D638))</f>
        <v/>
      </c>
      <c r="I638">
        <f>IF($A638="","",IF($E638="",IFERROR(INDEX(Settings!$F$11:$F$18,MATCH($C638,Settings!$D$11:$D$18,0)),0),$E638))</f>
        <v/>
      </c>
      <c r="J638">
        <f>IF($A638="",0,WEEKDAY($A638,2))</f>
        <v/>
      </c>
      <c r="K638">
        <f>IF(OR($A638="",$B638=""),"",$B638&amp;"|"&amp;$A638)</f>
        <v/>
      </c>
      <c r="L638">
        <f>IF($A638="",0,IF($F638="",IFERROR(N(INDEX(Settings!$G$11:$G$18,MATCH($C638,Settings!$D$11:$D$18,0))),0),N($F638)))</f>
        <v/>
      </c>
    </row>
    <row r="639">
      <c r="A639" s="69" t="n"/>
      <c r="B639" s="70" t="n"/>
      <c r="C639" s="70" t="n"/>
      <c r="D639" s="71" t="n"/>
      <c r="E639" s="71" t="n"/>
      <c r="F639" s="70" t="n"/>
      <c r="G639" s="72">
        <f>IF(OR($A639="",$B639=""),"",ROUND(MAX(0,MOD(I639-H639,1)*24-L639/60),2))</f>
        <v/>
      </c>
      <c r="H639">
        <f>IF($A639="","",IF($D639="",IFERROR(INDEX(Settings!$E$11:$E$18,MATCH($C639,Settings!$D$11:$D$18,0)),0),$D639))</f>
        <v/>
      </c>
      <c r="I639">
        <f>IF($A639="","",IF($E639="",IFERROR(INDEX(Settings!$F$11:$F$18,MATCH($C639,Settings!$D$11:$D$18,0)),0),$E639))</f>
        <v/>
      </c>
      <c r="J639">
        <f>IF($A639="",0,WEEKDAY($A639,2))</f>
        <v/>
      </c>
      <c r="K639">
        <f>IF(OR($A639="",$B639=""),"",$B639&amp;"|"&amp;$A639)</f>
        <v/>
      </c>
      <c r="L639">
        <f>IF($A639="",0,IF($F639="",IFERROR(N(INDEX(Settings!$G$11:$G$18,MATCH($C639,Settings!$D$11:$D$18,0))),0),N($F639)))</f>
        <v/>
      </c>
    </row>
    <row r="640">
      <c r="A640" s="69" t="n"/>
      <c r="B640" s="70" t="n"/>
      <c r="C640" s="70" t="n"/>
      <c r="D640" s="71" t="n"/>
      <c r="E640" s="71" t="n"/>
      <c r="F640" s="70" t="n"/>
      <c r="G640" s="72">
        <f>IF(OR($A640="",$B640=""),"",ROUND(MAX(0,MOD(I640-H640,1)*24-L640/60),2))</f>
        <v/>
      </c>
      <c r="H640">
        <f>IF($A640="","",IF($D640="",IFERROR(INDEX(Settings!$E$11:$E$18,MATCH($C640,Settings!$D$11:$D$18,0)),0),$D640))</f>
        <v/>
      </c>
      <c r="I640">
        <f>IF($A640="","",IF($E640="",IFERROR(INDEX(Settings!$F$11:$F$18,MATCH($C640,Settings!$D$11:$D$18,0)),0),$E640))</f>
        <v/>
      </c>
      <c r="J640">
        <f>IF($A640="",0,WEEKDAY($A640,2))</f>
        <v/>
      </c>
      <c r="K640">
        <f>IF(OR($A640="",$B640=""),"",$B640&amp;"|"&amp;$A640)</f>
        <v/>
      </c>
      <c r="L640">
        <f>IF($A640="",0,IF($F640="",IFERROR(N(INDEX(Settings!$G$11:$G$18,MATCH($C640,Settings!$D$11:$D$18,0))),0),N($F640)))</f>
        <v/>
      </c>
    </row>
    <row r="641">
      <c r="A641" s="69" t="n"/>
      <c r="B641" s="70" t="n"/>
      <c r="C641" s="70" t="n"/>
      <c r="D641" s="71" t="n"/>
      <c r="E641" s="71" t="n"/>
      <c r="F641" s="70" t="n"/>
      <c r="G641" s="72">
        <f>IF(OR($A641="",$B641=""),"",ROUND(MAX(0,MOD(I641-H641,1)*24-L641/60),2))</f>
        <v/>
      </c>
      <c r="H641">
        <f>IF($A641="","",IF($D641="",IFERROR(INDEX(Settings!$E$11:$E$18,MATCH($C641,Settings!$D$11:$D$18,0)),0),$D641))</f>
        <v/>
      </c>
      <c r="I641">
        <f>IF($A641="","",IF($E641="",IFERROR(INDEX(Settings!$F$11:$F$18,MATCH($C641,Settings!$D$11:$D$18,0)),0),$E641))</f>
        <v/>
      </c>
      <c r="J641">
        <f>IF($A641="",0,WEEKDAY($A641,2))</f>
        <v/>
      </c>
      <c r="K641">
        <f>IF(OR($A641="",$B641=""),"",$B641&amp;"|"&amp;$A641)</f>
        <v/>
      </c>
      <c r="L641">
        <f>IF($A641="",0,IF($F641="",IFERROR(N(INDEX(Settings!$G$11:$G$18,MATCH($C641,Settings!$D$11:$D$18,0))),0),N($F641)))</f>
        <v/>
      </c>
    </row>
    <row r="642">
      <c r="A642" s="69" t="n"/>
      <c r="B642" s="70" t="n"/>
      <c r="C642" s="70" t="n"/>
      <c r="D642" s="71" t="n"/>
      <c r="E642" s="71" t="n"/>
      <c r="F642" s="70" t="n"/>
      <c r="G642" s="72">
        <f>IF(OR($A642="",$B642=""),"",ROUND(MAX(0,MOD(I642-H642,1)*24-L642/60),2))</f>
        <v/>
      </c>
      <c r="H642">
        <f>IF($A642="","",IF($D642="",IFERROR(INDEX(Settings!$E$11:$E$18,MATCH($C642,Settings!$D$11:$D$18,0)),0),$D642))</f>
        <v/>
      </c>
      <c r="I642">
        <f>IF($A642="","",IF($E642="",IFERROR(INDEX(Settings!$F$11:$F$18,MATCH($C642,Settings!$D$11:$D$18,0)),0),$E642))</f>
        <v/>
      </c>
      <c r="J642">
        <f>IF($A642="",0,WEEKDAY($A642,2))</f>
        <v/>
      </c>
      <c r="K642">
        <f>IF(OR($A642="",$B642=""),"",$B642&amp;"|"&amp;$A642)</f>
        <v/>
      </c>
      <c r="L642">
        <f>IF($A642="",0,IF($F642="",IFERROR(N(INDEX(Settings!$G$11:$G$18,MATCH($C642,Settings!$D$11:$D$18,0))),0),N($F642)))</f>
        <v/>
      </c>
    </row>
    <row r="643">
      <c r="A643" s="69" t="n"/>
      <c r="B643" s="70" t="n"/>
      <c r="C643" s="70" t="n"/>
      <c r="D643" s="71" t="n"/>
      <c r="E643" s="71" t="n"/>
      <c r="F643" s="70" t="n"/>
      <c r="G643" s="72">
        <f>IF(OR($A643="",$B643=""),"",ROUND(MAX(0,MOD(I643-H643,1)*24-L643/60),2))</f>
        <v/>
      </c>
      <c r="H643">
        <f>IF($A643="","",IF($D643="",IFERROR(INDEX(Settings!$E$11:$E$18,MATCH($C643,Settings!$D$11:$D$18,0)),0),$D643))</f>
        <v/>
      </c>
      <c r="I643">
        <f>IF($A643="","",IF($E643="",IFERROR(INDEX(Settings!$F$11:$F$18,MATCH($C643,Settings!$D$11:$D$18,0)),0),$E643))</f>
        <v/>
      </c>
      <c r="J643">
        <f>IF($A643="",0,WEEKDAY($A643,2))</f>
        <v/>
      </c>
      <c r="K643">
        <f>IF(OR($A643="",$B643=""),"",$B643&amp;"|"&amp;$A643)</f>
        <v/>
      </c>
      <c r="L643">
        <f>IF($A643="",0,IF($F643="",IFERROR(N(INDEX(Settings!$G$11:$G$18,MATCH($C643,Settings!$D$11:$D$18,0))),0),N($F643)))</f>
        <v/>
      </c>
    </row>
    <row r="644">
      <c r="A644" s="69" t="n"/>
      <c r="B644" s="70" t="n"/>
      <c r="C644" s="70" t="n"/>
      <c r="D644" s="71" t="n"/>
      <c r="E644" s="71" t="n"/>
      <c r="F644" s="70" t="n"/>
      <c r="G644" s="72">
        <f>IF(OR($A644="",$B644=""),"",ROUND(MAX(0,MOD(I644-H644,1)*24-L644/60),2))</f>
        <v/>
      </c>
      <c r="H644">
        <f>IF($A644="","",IF($D644="",IFERROR(INDEX(Settings!$E$11:$E$18,MATCH($C644,Settings!$D$11:$D$18,0)),0),$D644))</f>
        <v/>
      </c>
      <c r="I644">
        <f>IF($A644="","",IF($E644="",IFERROR(INDEX(Settings!$F$11:$F$18,MATCH($C644,Settings!$D$11:$D$18,0)),0),$E644))</f>
        <v/>
      </c>
      <c r="J644">
        <f>IF($A644="",0,WEEKDAY($A644,2))</f>
        <v/>
      </c>
      <c r="K644">
        <f>IF(OR($A644="",$B644=""),"",$B644&amp;"|"&amp;$A644)</f>
        <v/>
      </c>
      <c r="L644">
        <f>IF($A644="",0,IF($F644="",IFERROR(N(INDEX(Settings!$G$11:$G$18,MATCH($C644,Settings!$D$11:$D$18,0))),0),N($F644)))</f>
        <v/>
      </c>
    </row>
    <row r="645">
      <c r="A645" s="69" t="n"/>
      <c r="B645" s="70" t="n"/>
      <c r="C645" s="70" t="n"/>
      <c r="D645" s="71" t="n"/>
      <c r="E645" s="71" t="n"/>
      <c r="F645" s="70" t="n"/>
      <c r="G645" s="72">
        <f>IF(OR($A645="",$B645=""),"",ROUND(MAX(0,MOD(I645-H645,1)*24-L645/60),2))</f>
        <v/>
      </c>
      <c r="H645">
        <f>IF($A645="","",IF($D645="",IFERROR(INDEX(Settings!$E$11:$E$18,MATCH($C645,Settings!$D$11:$D$18,0)),0),$D645))</f>
        <v/>
      </c>
      <c r="I645">
        <f>IF($A645="","",IF($E645="",IFERROR(INDEX(Settings!$F$11:$F$18,MATCH($C645,Settings!$D$11:$D$18,0)),0),$E645))</f>
        <v/>
      </c>
      <c r="J645">
        <f>IF($A645="",0,WEEKDAY($A645,2))</f>
        <v/>
      </c>
      <c r="K645">
        <f>IF(OR($A645="",$B645=""),"",$B645&amp;"|"&amp;$A645)</f>
        <v/>
      </c>
      <c r="L645">
        <f>IF($A645="",0,IF($F645="",IFERROR(N(INDEX(Settings!$G$11:$G$18,MATCH($C645,Settings!$D$11:$D$18,0))),0),N($F645)))</f>
        <v/>
      </c>
    </row>
    <row r="646">
      <c r="A646" s="69" t="n"/>
      <c r="B646" s="70" t="n"/>
      <c r="C646" s="70" t="n"/>
      <c r="D646" s="71" t="n"/>
      <c r="E646" s="71" t="n"/>
      <c r="F646" s="70" t="n"/>
      <c r="G646" s="72">
        <f>IF(OR($A646="",$B646=""),"",ROUND(MAX(0,MOD(I646-H646,1)*24-L646/60),2))</f>
        <v/>
      </c>
      <c r="H646">
        <f>IF($A646="","",IF($D646="",IFERROR(INDEX(Settings!$E$11:$E$18,MATCH($C646,Settings!$D$11:$D$18,0)),0),$D646))</f>
        <v/>
      </c>
      <c r="I646">
        <f>IF($A646="","",IF($E646="",IFERROR(INDEX(Settings!$F$11:$F$18,MATCH($C646,Settings!$D$11:$D$18,0)),0),$E646))</f>
        <v/>
      </c>
      <c r="J646">
        <f>IF($A646="",0,WEEKDAY($A646,2))</f>
        <v/>
      </c>
      <c r="K646">
        <f>IF(OR($A646="",$B646=""),"",$B646&amp;"|"&amp;$A646)</f>
        <v/>
      </c>
      <c r="L646">
        <f>IF($A646="",0,IF($F646="",IFERROR(N(INDEX(Settings!$G$11:$G$18,MATCH($C646,Settings!$D$11:$D$18,0))),0),N($F646)))</f>
        <v/>
      </c>
    </row>
    <row r="647">
      <c r="A647" s="69" t="n"/>
      <c r="B647" s="70" t="n"/>
      <c r="C647" s="70" t="n"/>
      <c r="D647" s="71" t="n"/>
      <c r="E647" s="71" t="n"/>
      <c r="F647" s="70" t="n"/>
      <c r="G647" s="72">
        <f>IF(OR($A647="",$B647=""),"",ROUND(MAX(0,MOD(I647-H647,1)*24-L647/60),2))</f>
        <v/>
      </c>
      <c r="H647">
        <f>IF($A647="","",IF($D647="",IFERROR(INDEX(Settings!$E$11:$E$18,MATCH($C647,Settings!$D$11:$D$18,0)),0),$D647))</f>
        <v/>
      </c>
      <c r="I647">
        <f>IF($A647="","",IF($E647="",IFERROR(INDEX(Settings!$F$11:$F$18,MATCH($C647,Settings!$D$11:$D$18,0)),0),$E647))</f>
        <v/>
      </c>
      <c r="J647">
        <f>IF($A647="",0,WEEKDAY($A647,2))</f>
        <v/>
      </c>
      <c r="K647">
        <f>IF(OR($A647="",$B647=""),"",$B647&amp;"|"&amp;$A647)</f>
        <v/>
      </c>
      <c r="L647">
        <f>IF($A647="",0,IF($F647="",IFERROR(N(INDEX(Settings!$G$11:$G$18,MATCH($C647,Settings!$D$11:$D$18,0))),0),N($F647)))</f>
        <v/>
      </c>
    </row>
    <row r="648">
      <c r="A648" s="69" t="n"/>
      <c r="B648" s="70" t="n"/>
      <c r="C648" s="70" t="n"/>
      <c r="D648" s="71" t="n"/>
      <c r="E648" s="71" t="n"/>
      <c r="F648" s="70" t="n"/>
      <c r="G648" s="72">
        <f>IF(OR($A648="",$B648=""),"",ROUND(MAX(0,MOD(I648-H648,1)*24-L648/60),2))</f>
        <v/>
      </c>
      <c r="H648">
        <f>IF($A648="","",IF($D648="",IFERROR(INDEX(Settings!$E$11:$E$18,MATCH($C648,Settings!$D$11:$D$18,0)),0),$D648))</f>
        <v/>
      </c>
      <c r="I648">
        <f>IF($A648="","",IF($E648="",IFERROR(INDEX(Settings!$F$11:$F$18,MATCH($C648,Settings!$D$11:$D$18,0)),0),$E648))</f>
        <v/>
      </c>
      <c r="J648">
        <f>IF($A648="",0,WEEKDAY($A648,2))</f>
        <v/>
      </c>
      <c r="K648">
        <f>IF(OR($A648="",$B648=""),"",$B648&amp;"|"&amp;$A648)</f>
        <v/>
      </c>
      <c r="L648">
        <f>IF($A648="",0,IF($F648="",IFERROR(N(INDEX(Settings!$G$11:$G$18,MATCH($C648,Settings!$D$11:$D$18,0))),0),N($F648)))</f>
        <v/>
      </c>
    </row>
    <row r="649">
      <c r="A649" s="69" t="n"/>
      <c r="B649" s="70" t="n"/>
      <c r="C649" s="70" t="n"/>
      <c r="D649" s="71" t="n"/>
      <c r="E649" s="71" t="n"/>
      <c r="F649" s="70" t="n"/>
      <c r="G649" s="72">
        <f>IF(OR($A649="",$B649=""),"",ROUND(MAX(0,MOD(I649-H649,1)*24-L649/60),2))</f>
        <v/>
      </c>
      <c r="H649">
        <f>IF($A649="","",IF($D649="",IFERROR(INDEX(Settings!$E$11:$E$18,MATCH($C649,Settings!$D$11:$D$18,0)),0),$D649))</f>
        <v/>
      </c>
      <c r="I649">
        <f>IF($A649="","",IF($E649="",IFERROR(INDEX(Settings!$F$11:$F$18,MATCH($C649,Settings!$D$11:$D$18,0)),0),$E649))</f>
        <v/>
      </c>
      <c r="J649">
        <f>IF($A649="",0,WEEKDAY($A649,2))</f>
        <v/>
      </c>
      <c r="K649">
        <f>IF(OR($A649="",$B649=""),"",$B649&amp;"|"&amp;$A649)</f>
        <v/>
      </c>
      <c r="L649">
        <f>IF($A649="",0,IF($F649="",IFERROR(N(INDEX(Settings!$G$11:$G$18,MATCH($C649,Settings!$D$11:$D$18,0))),0),N($F649)))</f>
        <v/>
      </c>
    </row>
    <row r="650">
      <c r="A650" s="69" t="n"/>
      <c r="B650" s="70" t="n"/>
      <c r="C650" s="70" t="n"/>
      <c r="D650" s="71" t="n"/>
      <c r="E650" s="71" t="n"/>
      <c r="F650" s="70" t="n"/>
      <c r="G650" s="72">
        <f>IF(OR($A650="",$B650=""),"",ROUND(MAX(0,MOD(I650-H650,1)*24-L650/60),2))</f>
        <v/>
      </c>
      <c r="H650">
        <f>IF($A650="","",IF($D650="",IFERROR(INDEX(Settings!$E$11:$E$18,MATCH($C650,Settings!$D$11:$D$18,0)),0),$D650))</f>
        <v/>
      </c>
      <c r="I650">
        <f>IF($A650="","",IF($E650="",IFERROR(INDEX(Settings!$F$11:$F$18,MATCH($C650,Settings!$D$11:$D$18,0)),0),$E650))</f>
        <v/>
      </c>
      <c r="J650">
        <f>IF($A650="",0,WEEKDAY($A650,2))</f>
        <v/>
      </c>
      <c r="K650">
        <f>IF(OR($A650="",$B650=""),"",$B650&amp;"|"&amp;$A650)</f>
        <v/>
      </c>
      <c r="L650">
        <f>IF($A650="",0,IF($F650="",IFERROR(N(INDEX(Settings!$G$11:$G$18,MATCH($C650,Settings!$D$11:$D$18,0))),0),N($F650)))</f>
        <v/>
      </c>
    </row>
    <row r="651">
      <c r="A651" s="69" t="n"/>
      <c r="B651" s="70" t="n"/>
      <c r="C651" s="70" t="n"/>
      <c r="D651" s="71" t="n"/>
      <c r="E651" s="71" t="n"/>
      <c r="F651" s="70" t="n"/>
      <c r="G651" s="72">
        <f>IF(OR($A651="",$B651=""),"",ROUND(MAX(0,MOD(I651-H651,1)*24-L651/60),2))</f>
        <v/>
      </c>
      <c r="H651">
        <f>IF($A651="","",IF($D651="",IFERROR(INDEX(Settings!$E$11:$E$18,MATCH($C651,Settings!$D$11:$D$18,0)),0),$D651))</f>
        <v/>
      </c>
      <c r="I651">
        <f>IF($A651="","",IF($E651="",IFERROR(INDEX(Settings!$F$11:$F$18,MATCH($C651,Settings!$D$11:$D$18,0)),0),$E651))</f>
        <v/>
      </c>
      <c r="J651">
        <f>IF($A651="",0,WEEKDAY($A651,2))</f>
        <v/>
      </c>
      <c r="K651">
        <f>IF(OR($A651="",$B651=""),"",$B651&amp;"|"&amp;$A651)</f>
        <v/>
      </c>
      <c r="L651">
        <f>IF($A651="",0,IF($F651="",IFERROR(N(INDEX(Settings!$G$11:$G$18,MATCH($C651,Settings!$D$11:$D$18,0))),0),N($F651)))</f>
        <v/>
      </c>
    </row>
    <row r="652">
      <c r="A652" s="69" t="n"/>
      <c r="B652" s="70" t="n"/>
      <c r="C652" s="70" t="n"/>
      <c r="D652" s="71" t="n"/>
      <c r="E652" s="71" t="n"/>
      <c r="F652" s="70" t="n"/>
      <c r="G652" s="72">
        <f>IF(OR($A652="",$B652=""),"",ROUND(MAX(0,MOD(I652-H652,1)*24-L652/60),2))</f>
        <v/>
      </c>
      <c r="H652">
        <f>IF($A652="","",IF($D652="",IFERROR(INDEX(Settings!$E$11:$E$18,MATCH($C652,Settings!$D$11:$D$18,0)),0),$D652))</f>
        <v/>
      </c>
      <c r="I652">
        <f>IF($A652="","",IF($E652="",IFERROR(INDEX(Settings!$F$11:$F$18,MATCH($C652,Settings!$D$11:$D$18,0)),0),$E652))</f>
        <v/>
      </c>
      <c r="J652">
        <f>IF($A652="",0,WEEKDAY($A652,2))</f>
        <v/>
      </c>
      <c r="K652">
        <f>IF(OR($A652="",$B652=""),"",$B652&amp;"|"&amp;$A652)</f>
        <v/>
      </c>
      <c r="L652">
        <f>IF($A652="",0,IF($F652="",IFERROR(N(INDEX(Settings!$G$11:$G$18,MATCH($C652,Settings!$D$11:$D$18,0))),0),N($F652)))</f>
        <v/>
      </c>
    </row>
    <row r="653">
      <c r="A653" s="69" t="n"/>
      <c r="B653" s="70" t="n"/>
      <c r="C653" s="70" t="n"/>
      <c r="D653" s="71" t="n"/>
      <c r="E653" s="71" t="n"/>
      <c r="F653" s="70" t="n"/>
      <c r="G653" s="72">
        <f>IF(OR($A653="",$B653=""),"",ROUND(MAX(0,MOD(I653-H653,1)*24-L653/60),2))</f>
        <v/>
      </c>
      <c r="H653">
        <f>IF($A653="","",IF($D653="",IFERROR(INDEX(Settings!$E$11:$E$18,MATCH($C653,Settings!$D$11:$D$18,0)),0),$D653))</f>
        <v/>
      </c>
      <c r="I653">
        <f>IF($A653="","",IF($E653="",IFERROR(INDEX(Settings!$F$11:$F$18,MATCH($C653,Settings!$D$11:$D$18,0)),0),$E653))</f>
        <v/>
      </c>
      <c r="J653">
        <f>IF($A653="",0,WEEKDAY($A653,2))</f>
        <v/>
      </c>
      <c r="K653">
        <f>IF(OR($A653="",$B653=""),"",$B653&amp;"|"&amp;$A653)</f>
        <v/>
      </c>
      <c r="L653">
        <f>IF($A653="",0,IF($F653="",IFERROR(N(INDEX(Settings!$G$11:$G$18,MATCH($C653,Settings!$D$11:$D$18,0))),0),N($F653)))</f>
        <v/>
      </c>
    </row>
    <row r="654">
      <c r="A654" s="69" t="n"/>
      <c r="B654" s="70" t="n"/>
      <c r="C654" s="70" t="n"/>
      <c r="D654" s="71" t="n"/>
      <c r="E654" s="71" t="n"/>
      <c r="F654" s="70" t="n"/>
      <c r="G654" s="72">
        <f>IF(OR($A654="",$B654=""),"",ROUND(MAX(0,MOD(I654-H654,1)*24-L654/60),2))</f>
        <v/>
      </c>
      <c r="H654">
        <f>IF($A654="","",IF($D654="",IFERROR(INDEX(Settings!$E$11:$E$18,MATCH($C654,Settings!$D$11:$D$18,0)),0),$D654))</f>
        <v/>
      </c>
      <c r="I654">
        <f>IF($A654="","",IF($E654="",IFERROR(INDEX(Settings!$F$11:$F$18,MATCH($C654,Settings!$D$11:$D$18,0)),0),$E654))</f>
        <v/>
      </c>
      <c r="J654">
        <f>IF($A654="",0,WEEKDAY($A654,2))</f>
        <v/>
      </c>
      <c r="K654">
        <f>IF(OR($A654="",$B654=""),"",$B654&amp;"|"&amp;$A654)</f>
        <v/>
      </c>
      <c r="L654">
        <f>IF($A654="",0,IF($F654="",IFERROR(N(INDEX(Settings!$G$11:$G$18,MATCH($C654,Settings!$D$11:$D$18,0))),0),N($F654)))</f>
        <v/>
      </c>
    </row>
    <row r="655">
      <c r="A655" s="69" t="n"/>
      <c r="B655" s="70" t="n"/>
      <c r="C655" s="70" t="n"/>
      <c r="D655" s="71" t="n"/>
      <c r="E655" s="71" t="n"/>
      <c r="F655" s="70" t="n"/>
      <c r="G655" s="72">
        <f>IF(OR($A655="",$B655=""),"",ROUND(MAX(0,MOD(I655-H655,1)*24-L655/60),2))</f>
        <v/>
      </c>
      <c r="H655">
        <f>IF($A655="","",IF($D655="",IFERROR(INDEX(Settings!$E$11:$E$18,MATCH($C655,Settings!$D$11:$D$18,0)),0),$D655))</f>
        <v/>
      </c>
      <c r="I655">
        <f>IF($A655="","",IF($E655="",IFERROR(INDEX(Settings!$F$11:$F$18,MATCH($C655,Settings!$D$11:$D$18,0)),0),$E655))</f>
        <v/>
      </c>
      <c r="J655">
        <f>IF($A655="",0,WEEKDAY($A655,2))</f>
        <v/>
      </c>
      <c r="K655">
        <f>IF(OR($A655="",$B655=""),"",$B655&amp;"|"&amp;$A655)</f>
        <v/>
      </c>
      <c r="L655">
        <f>IF($A655="",0,IF($F655="",IFERROR(N(INDEX(Settings!$G$11:$G$18,MATCH($C655,Settings!$D$11:$D$18,0))),0),N($F655)))</f>
        <v/>
      </c>
    </row>
    <row r="656">
      <c r="A656" s="69" t="n"/>
      <c r="B656" s="70" t="n"/>
      <c r="C656" s="70" t="n"/>
      <c r="D656" s="71" t="n"/>
      <c r="E656" s="71" t="n"/>
      <c r="F656" s="70" t="n"/>
      <c r="G656" s="72">
        <f>IF(OR($A656="",$B656=""),"",ROUND(MAX(0,MOD(I656-H656,1)*24-L656/60),2))</f>
        <v/>
      </c>
      <c r="H656">
        <f>IF($A656="","",IF($D656="",IFERROR(INDEX(Settings!$E$11:$E$18,MATCH($C656,Settings!$D$11:$D$18,0)),0),$D656))</f>
        <v/>
      </c>
      <c r="I656">
        <f>IF($A656="","",IF($E656="",IFERROR(INDEX(Settings!$F$11:$F$18,MATCH($C656,Settings!$D$11:$D$18,0)),0),$E656))</f>
        <v/>
      </c>
      <c r="J656">
        <f>IF($A656="",0,WEEKDAY($A656,2))</f>
        <v/>
      </c>
      <c r="K656">
        <f>IF(OR($A656="",$B656=""),"",$B656&amp;"|"&amp;$A656)</f>
        <v/>
      </c>
      <c r="L656">
        <f>IF($A656="",0,IF($F656="",IFERROR(N(INDEX(Settings!$G$11:$G$18,MATCH($C656,Settings!$D$11:$D$18,0))),0),N($F656)))</f>
        <v/>
      </c>
    </row>
    <row r="657">
      <c r="A657" s="69" t="n"/>
      <c r="B657" s="70" t="n"/>
      <c r="C657" s="70" t="n"/>
      <c r="D657" s="71" t="n"/>
      <c r="E657" s="71" t="n"/>
      <c r="F657" s="70" t="n"/>
      <c r="G657" s="72">
        <f>IF(OR($A657="",$B657=""),"",ROUND(MAX(0,MOD(I657-H657,1)*24-L657/60),2))</f>
        <v/>
      </c>
      <c r="H657">
        <f>IF($A657="","",IF($D657="",IFERROR(INDEX(Settings!$E$11:$E$18,MATCH($C657,Settings!$D$11:$D$18,0)),0),$D657))</f>
        <v/>
      </c>
      <c r="I657">
        <f>IF($A657="","",IF($E657="",IFERROR(INDEX(Settings!$F$11:$F$18,MATCH($C657,Settings!$D$11:$D$18,0)),0),$E657))</f>
        <v/>
      </c>
      <c r="J657">
        <f>IF($A657="",0,WEEKDAY($A657,2))</f>
        <v/>
      </c>
      <c r="K657">
        <f>IF(OR($A657="",$B657=""),"",$B657&amp;"|"&amp;$A657)</f>
        <v/>
      </c>
      <c r="L657">
        <f>IF($A657="",0,IF($F657="",IFERROR(N(INDEX(Settings!$G$11:$G$18,MATCH($C657,Settings!$D$11:$D$18,0))),0),N($F657)))</f>
        <v/>
      </c>
    </row>
    <row r="658">
      <c r="A658" s="69" t="n"/>
      <c r="B658" s="70" t="n"/>
      <c r="C658" s="70" t="n"/>
      <c r="D658" s="71" t="n"/>
      <c r="E658" s="71" t="n"/>
      <c r="F658" s="70" t="n"/>
      <c r="G658" s="72">
        <f>IF(OR($A658="",$B658=""),"",ROUND(MAX(0,MOD(I658-H658,1)*24-L658/60),2))</f>
        <v/>
      </c>
      <c r="H658">
        <f>IF($A658="","",IF($D658="",IFERROR(INDEX(Settings!$E$11:$E$18,MATCH($C658,Settings!$D$11:$D$18,0)),0),$D658))</f>
        <v/>
      </c>
      <c r="I658">
        <f>IF($A658="","",IF($E658="",IFERROR(INDEX(Settings!$F$11:$F$18,MATCH($C658,Settings!$D$11:$D$18,0)),0),$E658))</f>
        <v/>
      </c>
      <c r="J658">
        <f>IF($A658="",0,WEEKDAY($A658,2))</f>
        <v/>
      </c>
      <c r="K658">
        <f>IF(OR($A658="",$B658=""),"",$B658&amp;"|"&amp;$A658)</f>
        <v/>
      </c>
      <c r="L658">
        <f>IF($A658="",0,IF($F658="",IFERROR(N(INDEX(Settings!$G$11:$G$18,MATCH($C658,Settings!$D$11:$D$18,0))),0),N($F658)))</f>
        <v/>
      </c>
    </row>
    <row r="659">
      <c r="A659" s="69" t="n"/>
      <c r="B659" s="70" t="n"/>
      <c r="C659" s="70" t="n"/>
      <c r="D659" s="71" t="n"/>
      <c r="E659" s="71" t="n"/>
      <c r="F659" s="70" t="n"/>
      <c r="G659" s="72">
        <f>IF(OR($A659="",$B659=""),"",ROUND(MAX(0,MOD(I659-H659,1)*24-L659/60),2))</f>
        <v/>
      </c>
      <c r="H659">
        <f>IF($A659="","",IF($D659="",IFERROR(INDEX(Settings!$E$11:$E$18,MATCH($C659,Settings!$D$11:$D$18,0)),0),$D659))</f>
        <v/>
      </c>
      <c r="I659">
        <f>IF($A659="","",IF($E659="",IFERROR(INDEX(Settings!$F$11:$F$18,MATCH($C659,Settings!$D$11:$D$18,0)),0),$E659))</f>
        <v/>
      </c>
      <c r="J659">
        <f>IF($A659="",0,WEEKDAY($A659,2))</f>
        <v/>
      </c>
      <c r="K659">
        <f>IF(OR($A659="",$B659=""),"",$B659&amp;"|"&amp;$A659)</f>
        <v/>
      </c>
      <c r="L659">
        <f>IF($A659="",0,IF($F659="",IFERROR(N(INDEX(Settings!$G$11:$G$18,MATCH($C659,Settings!$D$11:$D$18,0))),0),N($F659)))</f>
        <v/>
      </c>
    </row>
    <row r="660">
      <c r="A660" s="69" t="n"/>
      <c r="B660" s="70" t="n"/>
      <c r="C660" s="70" t="n"/>
      <c r="D660" s="71" t="n"/>
      <c r="E660" s="71" t="n"/>
      <c r="F660" s="70" t="n"/>
      <c r="G660" s="72">
        <f>IF(OR($A660="",$B660=""),"",ROUND(MAX(0,MOD(I660-H660,1)*24-L660/60),2))</f>
        <v/>
      </c>
      <c r="H660">
        <f>IF($A660="","",IF($D660="",IFERROR(INDEX(Settings!$E$11:$E$18,MATCH($C660,Settings!$D$11:$D$18,0)),0),$D660))</f>
        <v/>
      </c>
      <c r="I660">
        <f>IF($A660="","",IF($E660="",IFERROR(INDEX(Settings!$F$11:$F$18,MATCH($C660,Settings!$D$11:$D$18,0)),0),$E660))</f>
        <v/>
      </c>
      <c r="J660">
        <f>IF($A660="",0,WEEKDAY($A660,2))</f>
        <v/>
      </c>
      <c r="K660">
        <f>IF(OR($A660="",$B660=""),"",$B660&amp;"|"&amp;$A660)</f>
        <v/>
      </c>
      <c r="L660">
        <f>IF($A660="",0,IF($F660="",IFERROR(N(INDEX(Settings!$G$11:$G$18,MATCH($C660,Settings!$D$11:$D$18,0))),0),N($F660)))</f>
        <v/>
      </c>
    </row>
    <row r="661">
      <c r="A661" s="69" t="n"/>
      <c r="B661" s="70" t="n"/>
      <c r="C661" s="70" t="n"/>
      <c r="D661" s="71" t="n"/>
      <c r="E661" s="71" t="n"/>
      <c r="F661" s="70" t="n"/>
      <c r="G661" s="72">
        <f>IF(OR($A661="",$B661=""),"",ROUND(MAX(0,MOD(I661-H661,1)*24-L661/60),2))</f>
        <v/>
      </c>
      <c r="H661">
        <f>IF($A661="","",IF($D661="",IFERROR(INDEX(Settings!$E$11:$E$18,MATCH($C661,Settings!$D$11:$D$18,0)),0),$D661))</f>
        <v/>
      </c>
      <c r="I661">
        <f>IF($A661="","",IF($E661="",IFERROR(INDEX(Settings!$F$11:$F$18,MATCH($C661,Settings!$D$11:$D$18,0)),0),$E661))</f>
        <v/>
      </c>
      <c r="J661">
        <f>IF($A661="",0,WEEKDAY($A661,2))</f>
        <v/>
      </c>
      <c r="K661">
        <f>IF(OR($A661="",$B661=""),"",$B661&amp;"|"&amp;$A661)</f>
        <v/>
      </c>
      <c r="L661">
        <f>IF($A661="",0,IF($F661="",IFERROR(N(INDEX(Settings!$G$11:$G$18,MATCH($C661,Settings!$D$11:$D$18,0))),0),N($F661)))</f>
        <v/>
      </c>
    </row>
    <row r="662">
      <c r="A662" s="69" t="n"/>
      <c r="B662" s="70" t="n"/>
      <c r="C662" s="70" t="n"/>
      <c r="D662" s="71" t="n"/>
      <c r="E662" s="71" t="n"/>
      <c r="F662" s="70" t="n"/>
      <c r="G662" s="72">
        <f>IF(OR($A662="",$B662=""),"",ROUND(MAX(0,MOD(I662-H662,1)*24-L662/60),2))</f>
        <v/>
      </c>
      <c r="H662">
        <f>IF($A662="","",IF($D662="",IFERROR(INDEX(Settings!$E$11:$E$18,MATCH($C662,Settings!$D$11:$D$18,0)),0),$D662))</f>
        <v/>
      </c>
      <c r="I662">
        <f>IF($A662="","",IF($E662="",IFERROR(INDEX(Settings!$F$11:$F$18,MATCH($C662,Settings!$D$11:$D$18,0)),0),$E662))</f>
        <v/>
      </c>
      <c r="J662">
        <f>IF($A662="",0,WEEKDAY($A662,2))</f>
        <v/>
      </c>
      <c r="K662">
        <f>IF(OR($A662="",$B662=""),"",$B662&amp;"|"&amp;$A662)</f>
        <v/>
      </c>
      <c r="L662">
        <f>IF($A662="",0,IF($F662="",IFERROR(N(INDEX(Settings!$G$11:$G$18,MATCH($C662,Settings!$D$11:$D$18,0))),0),N($F662)))</f>
        <v/>
      </c>
    </row>
    <row r="663">
      <c r="A663" s="69" t="n"/>
      <c r="B663" s="70" t="n"/>
      <c r="C663" s="70" t="n"/>
      <c r="D663" s="71" t="n"/>
      <c r="E663" s="71" t="n"/>
      <c r="F663" s="70" t="n"/>
      <c r="G663" s="72">
        <f>IF(OR($A663="",$B663=""),"",ROUND(MAX(0,MOD(I663-H663,1)*24-L663/60),2))</f>
        <v/>
      </c>
      <c r="H663">
        <f>IF($A663="","",IF($D663="",IFERROR(INDEX(Settings!$E$11:$E$18,MATCH($C663,Settings!$D$11:$D$18,0)),0),$D663))</f>
        <v/>
      </c>
      <c r="I663">
        <f>IF($A663="","",IF($E663="",IFERROR(INDEX(Settings!$F$11:$F$18,MATCH($C663,Settings!$D$11:$D$18,0)),0),$E663))</f>
        <v/>
      </c>
      <c r="J663">
        <f>IF($A663="",0,WEEKDAY($A663,2))</f>
        <v/>
      </c>
      <c r="K663">
        <f>IF(OR($A663="",$B663=""),"",$B663&amp;"|"&amp;$A663)</f>
        <v/>
      </c>
      <c r="L663">
        <f>IF($A663="",0,IF($F663="",IFERROR(N(INDEX(Settings!$G$11:$G$18,MATCH($C663,Settings!$D$11:$D$18,0))),0),N($F663)))</f>
        <v/>
      </c>
    </row>
    <row r="664">
      <c r="A664" s="69" t="n"/>
      <c r="B664" s="70" t="n"/>
      <c r="C664" s="70" t="n"/>
      <c r="D664" s="71" t="n"/>
      <c r="E664" s="71" t="n"/>
      <c r="F664" s="70" t="n"/>
      <c r="G664" s="72">
        <f>IF(OR($A664="",$B664=""),"",ROUND(MAX(0,MOD(I664-H664,1)*24-L664/60),2))</f>
        <v/>
      </c>
      <c r="H664">
        <f>IF($A664="","",IF($D664="",IFERROR(INDEX(Settings!$E$11:$E$18,MATCH($C664,Settings!$D$11:$D$18,0)),0),$D664))</f>
        <v/>
      </c>
      <c r="I664">
        <f>IF($A664="","",IF($E664="",IFERROR(INDEX(Settings!$F$11:$F$18,MATCH($C664,Settings!$D$11:$D$18,0)),0),$E664))</f>
        <v/>
      </c>
      <c r="J664">
        <f>IF($A664="",0,WEEKDAY($A664,2))</f>
        <v/>
      </c>
      <c r="K664">
        <f>IF(OR($A664="",$B664=""),"",$B664&amp;"|"&amp;$A664)</f>
        <v/>
      </c>
      <c r="L664">
        <f>IF($A664="",0,IF($F664="",IFERROR(N(INDEX(Settings!$G$11:$G$18,MATCH($C664,Settings!$D$11:$D$18,0))),0),N($F664)))</f>
        <v/>
      </c>
    </row>
    <row r="665">
      <c r="A665" s="69" t="n"/>
      <c r="B665" s="70" t="n"/>
      <c r="C665" s="70" t="n"/>
      <c r="D665" s="71" t="n"/>
      <c r="E665" s="71" t="n"/>
      <c r="F665" s="70" t="n"/>
      <c r="G665" s="72">
        <f>IF(OR($A665="",$B665=""),"",ROUND(MAX(0,MOD(I665-H665,1)*24-L665/60),2))</f>
        <v/>
      </c>
      <c r="H665">
        <f>IF($A665="","",IF($D665="",IFERROR(INDEX(Settings!$E$11:$E$18,MATCH($C665,Settings!$D$11:$D$18,0)),0),$D665))</f>
        <v/>
      </c>
      <c r="I665">
        <f>IF($A665="","",IF($E665="",IFERROR(INDEX(Settings!$F$11:$F$18,MATCH($C665,Settings!$D$11:$D$18,0)),0),$E665))</f>
        <v/>
      </c>
      <c r="J665">
        <f>IF($A665="",0,WEEKDAY($A665,2))</f>
        <v/>
      </c>
      <c r="K665">
        <f>IF(OR($A665="",$B665=""),"",$B665&amp;"|"&amp;$A665)</f>
        <v/>
      </c>
      <c r="L665">
        <f>IF($A665="",0,IF($F665="",IFERROR(N(INDEX(Settings!$G$11:$G$18,MATCH($C665,Settings!$D$11:$D$18,0))),0),N($F665)))</f>
        <v/>
      </c>
    </row>
    <row r="666">
      <c r="A666" s="69" t="n"/>
      <c r="B666" s="70" t="n"/>
      <c r="C666" s="70" t="n"/>
      <c r="D666" s="71" t="n"/>
      <c r="E666" s="71" t="n"/>
      <c r="F666" s="70" t="n"/>
      <c r="G666" s="72">
        <f>IF(OR($A666="",$B666=""),"",ROUND(MAX(0,MOD(I666-H666,1)*24-L666/60),2))</f>
        <v/>
      </c>
      <c r="H666">
        <f>IF($A666="","",IF($D666="",IFERROR(INDEX(Settings!$E$11:$E$18,MATCH($C666,Settings!$D$11:$D$18,0)),0),$D666))</f>
        <v/>
      </c>
      <c r="I666">
        <f>IF($A666="","",IF($E666="",IFERROR(INDEX(Settings!$F$11:$F$18,MATCH($C666,Settings!$D$11:$D$18,0)),0),$E666))</f>
        <v/>
      </c>
      <c r="J666">
        <f>IF($A666="",0,WEEKDAY($A666,2))</f>
        <v/>
      </c>
      <c r="K666">
        <f>IF(OR($A666="",$B666=""),"",$B666&amp;"|"&amp;$A666)</f>
        <v/>
      </c>
      <c r="L666">
        <f>IF($A666="",0,IF($F666="",IFERROR(N(INDEX(Settings!$G$11:$G$18,MATCH($C666,Settings!$D$11:$D$18,0))),0),N($F666)))</f>
        <v/>
      </c>
    </row>
    <row r="667">
      <c r="A667" s="69" t="n"/>
      <c r="B667" s="70" t="n"/>
      <c r="C667" s="70" t="n"/>
      <c r="D667" s="71" t="n"/>
      <c r="E667" s="71" t="n"/>
      <c r="F667" s="70" t="n"/>
      <c r="G667" s="72">
        <f>IF(OR($A667="",$B667=""),"",ROUND(MAX(0,MOD(I667-H667,1)*24-L667/60),2))</f>
        <v/>
      </c>
      <c r="H667">
        <f>IF($A667="","",IF($D667="",IFERROR(INDEX(Settings!$E$11:$E$18,MATCH($C667,Settings!$D$11:$D$18,0)),0),$D667))</f>
        <v/>
      </c>
      <c r="I667">
        <f>IF($A667="","",IF($E667="",IFERROR(INDEX(Settings!$F$11:$F$18,MATCH($C667,Settings!$D$11:$D$18,0)),0),$E667))</f>
        <v/>
      </c>
      <c r="J667">
        <f>IF($A667="",0,WEEKDAY($A667,2))</f>
        <v/>
      </c>
      <c r="K667">
        <f>IF(OR($A667="",$B667=""),"",$B667&amp;"|"&amp;$A667)</f>
        <v/>
      </c>
      <c r="L667">
        <f>IF($A667="",0,IF($F667="",IFERROR(N(INDEX(Settings!$G$11:$G$18,MATCH($C667,Settings!$D$11:$D$18,0))),0),N($F667)))</f>
        <v/>
      </c>
    </row>
    <row r="668">
      <c r="A668" s="69" t="n"/>
      <c r="B668" s="70" t="n"/>
      <c r="C668" s="70" t="n"/>
      <c r="D668" s="71" t="n"/>
      <c r="E668" s="71" t="n"/>
      <c r="F668" s="70" t="n"/>
      <c r="G668" s="72">
        <f>IF(OR($A668="",$B668=""),"",ROUND(MAX(0,MOD(I668-H668,1)*24-L668/60),2))</f>
        <v/>
      </c>
      <c r="H668">
        <f>IF($A668="","",IF($D668="",IFERROR(INDEX(Settings!$E$11:$E$18,MATCH($C668,Settings!$D$11:$D$18,0)),0),$D668))</f>
        <v/>
      </c>
      <c r="I668">
        <f>IF($A668="","",IF($E668="",IFERROR(INDEX(Settings!$F$11:$F$18,MATCH($C668,Settings!$D$11:$D$18,0)),0),$E668))</f>
        <v/>
      </c>
      <c r="J668">
        <f>IF($A668="",0,WEEKDAY($A668,2))</f>
        <v/>
      </c>
      <c r="K668">
        <f>IF(OR($A668="",$B668=""),"",$B668&amp;"|"&amp;$A668)</f>
        <v/>
      </c>
      <c r="L668">
        <f>IF($A668="",0,IF($F668="",IFERROR(N(INDEX(Settings!$G$11:$G$18,MATCH($C668,Settings!$D$11:$D$18,0))),0),N($F668)))</f>
        <v/>
      </c>
    </row>
    <row r="669">
      <c r="A669" s="69" t="n"/>
      <c r="B669" s="70" t="n"/>
      <c r="C669" s="70" t="n"/>
      <c r="D669" s="71" t="n"/>
      <c r="E669" s="71" t="n"/>
      <c r="F669" s="70" t="n"/>
      <c r="G669" s="72">
        <f>IF(OR($A669="",$B669=""),"",ROUND(MAX(0,MOD(I669-H669,1)*24-L669/60),2))</f>
        <v/>
      </c>
      <c r="H669">
        <f>IF($A669="","",IF($D669="",IFERROR(INDEX(Settings!$E$11:$E$18,MATCH($C669,Settings!$D$11:$D$18,0)),0),$D669))</f>
        <v/>
      </c>
      <c r="I669">
        <f>IF($A669="","",IF($E669="",IFERROR(INDEX(Settings!$F$11:$F$18,MATCH($C669,Settings!$D$11:$D$18,0)),0),$E669))</f>
        <v/>
      </c>
      <c r="J669">
        <f>IF($A669="",0,WEEKDAY($A669,2))</f>
        <v/>
      </c>
      <c r="K669">
        <f>IF(OR($A669="",$B669=""),"",$B669&amp;"|"&amp;$A669)</f>
        <v/>
      </c>
      <c r="L669">
        <f>IF($A669="",0,IF($F669="",IFERROR(N(INDEX(Settings!$G$11:$G$18,MATCH($C669,Settings!$D$11:$D$18,0))),0),N($F669)))</f>
        <v/>
      </c>
    </row>
    <row r="670">
      <c r="A670" s="69" t="n"/>
      <c r="B670" s="70" t="n"/>
      <c r="C670" s="70" t="n"/>
      <c r="D670" s="71" t="n"/>
      <c r="E670" s="71" t="n"/>
      <c r="F670" s="70" t="n"/>
      <c r="G670" s="72">
        <f>IF(OR($A670="",$B670=""),"",ROUND(MAX(0,MOD(I670-H670,1)*24-L670/60),2))</f>
        <v/>
      </c>
      <c r="H670">
        <f>IF($A670="","",IF($D670="",IFERROR(INDEX(Settings!$E$11:$E$18,MATCH($C670,Settings!$D$11:$D$18,0)),0),$D670))</f>
        <v/>
      </c>
      <c r="I670">
        <f>IF($A670="","",IF($E670="",IFERROR(INDEX(Settings!$F$11:$F$18,MATCH($C670,Settings!$D$11:$D$18,0)),0),$E670))</f>
        <v/>
      </c>
      <c r="J670">
        <f>IF($A670="",0,WEEKDAY($A670,2))</f>
        <v/>
      </c>
      <c r="K670">
        <f>IF(OR($A670="",$B670=""),"",$B670&amp;"|"&amp;$A670)</f>
        <v/>
      </c>
      <c r="L670">
        <f>IF($A670="",0,IF($F670="",IFERROR(N(INDEX(Settings!$G$11:$G$18,MATCH($C670,Settings!$D$11:$D$18,0))),0),N($F670)))</f>
        <v/>
      </c>
    </row>
    <row r="671">
      <c r="A671" s="69" t="n"/>
      <c r="B671" s="70" t="n"/>
      <c r="C671" s="70" t="n"/>
      <c r="D671" s="71" t="n"/>
      <c r="E671" s="71" t="n"/>
      <c r="F671" s="70" t="n"/>
      <c r="G671" s="72">
        <f>IF(OR($A671="",$B671=""),"",ROUND(MAX(0,MOD(I671-H671,1)*24-L671/60),2))</f>
        <v/>
      </c>
      <c r="H671">
        <f>IF($A671="","",IF($D671="",IFERROR(INDEX(Settings!$E$11:$E$18,MATCH($C671,Settings!$D$11:$D$18,0)),0),$D671))</f>
        <v/>
      </c>
      <c r="I671">
        <f>IF($A671="","",IF($E671="",IFERROR(INDEX(Settings!$F$11:$F$18,MATCH($C671,Settings!$D$11:$D$18,0)),0),$E671))</f>
        <v/>
      </c>
      <c r="J671">
        <f>IF($A671="",0,WEEKDAY($A671,2))</f>
        <v/>
      </c>
      <c r="K671">
        <f>IF(OR($A671="",$B671=""),"",$B671&amp;"|"&amp;$A671)</f>
        <v/>
      </c>
      <c r="L671">
        <f>IF($A671="",0,IF($F671="",IFERROR(N(INDEX(Settings!$G$11:$G$18,MATCH($C671,Settings!$D$11:$D$18,0))),0),N($F671)))</f>
        <v/>
      </c>
    </row>
    <row r="672">
      <c r="A672" s="69" t="n"/>
      <c r="B672" s="70" t="n"/>
      <c r="C672" s="70" t="n"/>
      <c r="D672" s="71" t="n"/>
      <c r="E672" s="71" t="n"/>
      <c r="F672" s="70" t="n"/>
      <c r="G672" s="72">
        <f>IF(OR($A672="",$B672=""),"",ROUND(MAX(0,MOD(I672-H672,1)*24-L672/60),2))</f>
        <v/>
      </c>
      <c r="H672">
        <f>IF($A672="","",IF($D672="",IFERROR(INDEX(Settings!$E$11:$E$18,MATCH($C672,Settings!$D$11:$D$18,0)),0),$D672))</f>
        <v/>
      </c>
      <c r="I672">
        <f>IF($A672="","",IF($E672="",IFERROR(INDEX(Settings!$F$11:$F$18,MATCH($C672,Settings!$D$11:$D$18,0)),0),$E672))</f>
        <v/>
      </c>
      <c r="J672">
        <f>IF($A672="",0,WEEKDAY($A672,2))</f>
        <v/>
      </c>
      <c r="K672">
        <f>IF(OR($A672="",$B672=""),"",$B672&amp;"|"&amp;$A672)</f>
        <v/>
      </c>
      <c r="L672">
        <f>IF($A672="",0,IF($F672="",IFERROR(N(INDEX(Settings!$G$11:$G$18,MATCH($C672,Settings!$D$11:$D$18,0))),0),N($F672)))</f>
        <v/>
      </c>
    </row>
    <row r="673">
      <c r="A673" s="69" t="n"/>
      <c r="B673" s="70" t="n"/>
      <c r="C673" s="70" t="n"/>
      <c r="D673" s="71" t="n"/>
      <c r="E673" s="71" t="n"/>
      <c r="F673" s="70" t="n"/>
      <c r="G673" s="72">
        <f>IF(OR($A673="",$B673=""),"",ROUND(MAX(0,MOD(I673-H673,1)*24-L673/60),2))</f>
        <v/>
      </c>
      <c r="H673">
        <f>IF($A673="","",IF($D673="",IFERROR(INDEX(Settings!$E$11:$E$18,MATCH($C673,Settings!$D$11:$D$18,0)),0),$D673))</f>
        <v/>
      </c>
      <c r="I673">
        <f>IF($A673="","",IF($E673="",IFERROR(INDEX(Settings!$F$11:$F$18,MATCH($C673,Settings!$D$11:$D$18,0)),0),$E673))</f>
        <v/>
      </c>
      <c r="J673">
        <f>IF($A673="",0,WEEKDAY($A673,2))</f>
        <v/>
      </c>
      <c r="K673">
        <f>IF(OR($A673="",$B673=""),"",$B673&amp;"|"&amp;$A673)</f>
        <v/>
      </c>
      <c r="L673">
        <f>IF($A673="",0,IF($F673="",IFERROR(N(INDEX(Settings!$G$11:$G$18,MATCH($C673,Settings!$D$11:$D$18,0))),0),N($F673)))</f>
        <v/>
      </c>
    </row>
    <row r="674">
      <c r="A674" s="69" t="n"/>
      <c r="B674" s="70" t="n"/>
      <c r="C674" s="70" t="n"/>
      <c r="D674" s="71" t="n"/>
      <c r="E674" s="71" t="n"/>
      <c r="F674" s="70" t="n"/>
      <c r="G674" s="72">
        <f>IF(OR($A674="",$B674=""),"",ROUND(MAX(0,MOD(I674-H674,1)*24-L674/60),2))</f>
        <v/>
      </c>
      <c r="H674">
        <f>IF($A674="","",IF($D674="",IFERROR(INDEX(Settings!$E$11:$E$18,MATCH($C674,Settings!$D$11:$D$18,0)),0),$D674))</f>
        <v/>
      </c>
      <c r="I674">
        <f>IF($A674="","",IF($E674="",IFERROR(INDEX(Settings!$F$11:$F$18,MATCH($C674,Settings!$D$11:$D$18,0)),0),$E674))</f>
        <v/>
      </c>
      <c r="J674">
        <f>IF($A674="",0,WEEKDAY($A674,2))</f>
        <v/>
      </c>
      <c r="K674">
        <f>IF(OR($A674="",$B674=""),"",$B674&amp;"|"&amp;$A674)</f>
        <v/>
      </c>
      <c r="L674">
        <f>IF($A674="",0,IF($F674="",IFERROR(N(INDEX(Settings!$G$11:$G$18,MATCH($C674,Settings!$D$11:$D$18,0))),0),N($F674)))</f>
        <v/>
      </c>
    </row>
    <row r="675">
      <c r="A675" s="69" t="n"/>
      <c r="B675" s="70" t="n"/>
      <c r="C675" s="70" t="n"/>
      <c r="D675" s="71" t="n"/>
      <c r="E675" s="71" t="n"/>
      <c r="F675" s="70" t="n"/>
      <c r="G675" s="72">
        <f>IF(OR($A675="",$B675=""),"",ROUND(MAX(0,MOD(I675-H675,1)*24-L675/60),2))</f>
        <v/>
      </c>
      <c r="H675">
        <f>IF($A675="","",IF($D675="",IFERROR(INDEX(Settings!$E$11:$E$18,MATCH($C675,Settings!$D$11:$D$18,0)),0),$D675))</f>
        <v/>
      </c>
      <c r="I675">
        <f>IF($A675="","",IF($E675="",IFERROR(INDEX(Settings!$F$11:$F$18,MATCH($C675,Settings!$D$11:$D$18,0)),0),$E675))</f>
        <v/>
      </c>
      <c r="J675">
        <f>IF($A675="",0,WEEKDAY($A675,2))</f>
        <v/>
      </c>
      <c r="K675">
        <f>IF(OR($A675="",$B675=""),"",$B675&amp;"|"&amp;$A675)</f>
        <v/>
      </c>
      <c r="L675">
        <f>IF($A675="",0,IF($F675="",IFERROR(N(INDEX(Settings!$G$11:$G$18,MATCH($C675,Settings!$D$11:$D$18,0))),0),N($F675)))</f>
        <v/>
      </c>
    </row>
    <row r="676">
      <c r="A676" s="69" t="n"/>
      <c r="B676" s="70" t="n"/>
      <c r="C676" s="70" t="n"/>
      <c r="D676" s="71" t="n"/>
      <c r="E676" s="71" t="n"/>
      <c r="F676" s="70" t="n"/>
      <c r="G676" s="72">
        <f>IF(OR($A676="",$B676=""),"",ROUND(MAX(0,MOD(I676-H676,1)*24-L676/60),2))</f>
        <v/>
      </c>
      <c r="H676">
        <f>IF($A676="","",IF($D676="",IFERROR(INDEX(Settings!$E$11:$E$18,MATCH($C676,Settings!$D$11:$D$18,0)),0),$D676))</f>
        <v/>
      </c>
      <c r="I676">
        <f>IF($A676="","",IF($E676="",IFERROR(INDEX(Settings!$F$11:$F$18,MATCH($C676,Settings!$D$11:$D$18,0)),0),$E676))</f>
        <v/>
      </c>
      <c r="J676">
        <f>IF($A676="",0,WEEKDAY($A676,2))</f>
        <v/>
      </c>
      <c r="K676">
        <f>IF(OR($A676="",$B676=""),"",$B676&amp;"|"&amp;$A676)</f>
        <v/>
      </c>
      <c r="L676">
        <f>IF($A676="",0,IF($F676="",IFERROR(N(INDEX(Settings!$G$11:$G$18,MATCH($C676,Settings!$D$11:$D$18,0))),0),N($F676)))</f>
        <v/>
      </c>
    </row>
    <row r="677">
      <c r="A677" s="69" t="n"/>
      <c r="B677" s="70" t="n"/>
      <c r="C677" s="70" t="n"/>
      <c r="D677" s="71" t="n"/>
      <c r="E677" s="71" t="n"/>
      <c r="F677" s="70" t="n"/>
      <c r="G677" s="72">
        <f>IF(OR($A677="",$B677=""),"",ROUND(MAX(0,MOD(I677-H677,1)*24-L677/60),2))</f>
        <v/>
      </c>
      <c r="H677">
        <f>IF($A677="","",IF($D677="",IFERROR(INDEX(Settings!$E$11:$E$18,MATCH($C677,Settings!$D$11:$D$18,0)),0),$D677))</f>
        <v/>
      </c>
      <c r="I677">
        <f>IF($A677="","",IF($E677="",IFERROR(INDEX(Settings!$F$11:$F$18,MATCH($C677,Settings!$D$11:$D$18,0)),0),$E677))</f>
        <v/>
      </c>
      <c r="J677">
        <f>IF($A677="",0,WEEKDAY($A677,2))</f>
        <v/>
      </c>
      <c r="K677">
        <f>IF(OR($A677="",$B677=""),"",$B677&amp;"|"&amp;$A677)</f>
        <v/>
      </c>
      <c r="L677">
        <f>IF($A677="",0,IF($F677="",IFERROR(N(INDEX(Settings!$G$11:$G$18,MATCH($C677,Settings!$D$11:$D$18,0))),0),N($F677)))</f>
        <v/>
      </c>
    </row>
    <row r="678">
      <c r="A678" s="69" t="n"/>
      <c r="B678" s="70" t="n"/>
      <c r="C678" s="70" t="n"/>
      <c r="D678" s="71" t="n"/>
      <c r="E678" s="71" t="n"/>
      <c r="F678" s="70" t="n"/>
      <c r="G678" s="72">
        <f>IF(OR($A678="",$B678=""),"",ROUND(MAX(0,MOD(I678-H678,1)*24-L678/60),2))</f>
        <v/>
      </c>
      <c r="H678">
        <f>IF($A678="","",IF($D678="",IFERROR(INDEX(Settings!$E$11:$E$18,MATCH($C678,Settings!$D$11:$D$18,0)),0),$D678))</f>
        <v/>
      </c>
      <c r="I678">
        <f>IF($A678="","",IF($E678="",IFERROR(INDEX(Settings!$F$11:$F$18,MATCH($C678,Settings!$D$11:$D$18,0)),0),$E678))</f>
        <v/>
      </c>
      <c r="J678">
        <f>IF($A678="",0,WEEKDAY($A678,2))</f>
        <v/>
      </c>
      <c r="K678">
        <f>IF(OR($A678="",$B678=""),"",$B678&amp;"|"&amp;$A678)</f>
        <v/>
      </c>
      <c r="L678">
        <f>IF($A678="",0,IF($F678="",IFERROR(N(INDEX(Settings!$G$11:$G$18,MATCH($C678,Settings!$D$11:$D$18,0))),0),N($F678)))</f>
        <v/>
      </c>
    </row>
    <row r="679">
      <c r="A679" s="69" t="n"/>
      <c r="B679" s="70" t="n"/>
      <c r="C679" s="70" t="n"/>
      <c r="D679" s="71" t="n"/>
      <c r="E679" s="71" t="n"/>
      <c r="F679" s="70" t="n"/>
      <c r="G679" s="72">
        <f>IF(OR($A679="",$B679=""),"",ROUND(MAX(0,MOD(I679-H679,1)*24-L679/60),2))</f>
        <v/>
      </c>
      <c r="H679">
        <f>IF($A679="","",IF($D679="",IFERROR(INDEX(Settings!$E$11:$E$18,MATCH($C679,Settings!$D$11:$D$18,0)),0),$D679))</f>
        <v/>
      </c>
      <c r="I679">
        <f>IF($A679="","",IF($E679="",IFERROR(INDEX(Settings!$F$11:$F$18,MATCH($C679,Settings!$D$11:$D$18,0)),0),$E679))</f>
        <v/>
      </c>
      <c r="J679">
        <f>IF($A679="",0,WEEKDAY($A679,2))</f>
        <v/>
      </c>
      <c r="K679">
        <f>IF(OR($A679="",$B679=""),"",$B679&amp;"|"&amp;$A679)</f>
        <v/>
      </c>
      <c r="L679">
        <f>IF($A679="",0,IF($F679="",IFERROR(N(INDEX(Settings!$G$11:$G$18,MATCH($C679,Settings!$D$11:$D$18,0))),0),N($F679)))</f>
        <v/>
      </c>
    </row>
    <row r="680">
      <c r="A680" s="69" t="n"/>
      <c r="B680" s="70" t="n"/>
      <c r="C680" s="70" t="n"/>
      <c r="D680" s="71" t="n"/>
      <c r="E680" s="71" t="n"/>
      <c r="F680" s="70" t="n"/>
      <c r="G680" s="72">
        <f>IF(OR($A680="",$B680=""),"",ROUND(MAX(0,MOD(I680-H680,1)*24-L680/60),2))</f>
        <v/>
      </c>
      <c r="H680">
        <f>IF($A680="","",IF($D680="",IFERROR(INDEX(Settings!$E$11:$E$18,MATCH($C680,Settings!$D$11:$D$18,0)),0),$D680))</f>
        <v/>
      </c>
      <c r="I680">
        <f>IF($A680="","",IF($E680="",IFERROR(INDEX(Settings!$F$11:$F$18,MATCH($C680,Settings!$D$11:$D$18,0)),0),$E680))</f>
        <v/>
      </c>
      <c r="J680">
        <f>IF($A680="",0,WEEKDAY($A680,2))</f>
        <v/>
      </c>
      <c r="K680">
        <f>IF(OR($A680="",$B680=""),"",$B680&amp;"|"&amp;$A680)</f>
        <v/>
      </c>
      <c r="L680">
        <f>IF($A680="",0,IF($F680="",IFERROR(N(INDEX(Settings!$G$11:$G$18,MATCH($C680,Settings!$D$11:$D$18,0))),0),N($F680)))</f>
        <v/>
      </c>
    </row>
    <row r="681">
      <c r="A681" s="69" t="n"/>
      <c r="B681" s="70" t="n"/>
      <c r="C681" s="70" t="n"/>
      <c r="D681" s="71" t="n"/>
      <c r="E681" s="71" t="n"/>
      <c r="F681" s="70" t="n"/>
      <c r="G681" s="72">
        <f>IF(OR($A681="",$B681=""),"",ROUND(MAX(0,MOD(I681-H681,1)*24-L681/60),2))</f>
        <v/>
      </c>
      <c r="H681">
        <f>IF($A681="","",IF($D681="",IFERROR(INDEX(Settings!$E$11:$E$18,MATCH($C681,Settings!$D$11:$D$18,0)),0),$D681))</f>
        <v/>
      </c>
      <c r="I681">
        <f>IF($A681="","",IF($E681="",IFERROR(INDEX(Settings!$F$11:$F$18,MATCH($C681,Settings!$D$11:$D$18,0)),0),$E681))</f>
        <v/>
      </c>
      <c r="J681">
        <f>IF($A681="",0,WEEKDAY($A681,2))</f>
        <v/>
      </c>
      <c r="K681">
        <f>IF(OR($A681="",$B681=""),"",$B681&amp;"|"&amp;$A681)</f>
        <v/>
      </c>
      <c r="L681">
        <f>IF($A681="",0,IF($F681="",IFERROR(N(INDEX(Settings!$G$11:$G$18,MATCH($C681,Settings!$D$11:$D$18,0))),0),N($F681)))</f>
        <v/>
      </c>
    </row>
    <row r="682">
      <c r="A682" s="69" t="n"/>
      <c r="B682" s="70" t="n"/>
      <c r="C682" s="70" t="n"/>
      <c r="D682" s="71" t="n"/>
      <c r="E682" s="71" t="n"/>
      <c r="F682" s="70" t="n"/>
      <c r="G682" s="72">
        <f>IF(OR($A682="",$B682=""),"",ROUND(MAX(0,MOD(I682-H682,1)*24-L682/60),2))</f>
        <v/>
      </c>
      <c r="H682">
        <f>IF($A682="","",IF($D682="",IFERROR(INDEX(Settings!$E$11:$E$18,MATCH($C682,Settings!$D$11:$D$18,0)),0),$D682))</f>
        <v/>
      </c>
      <c r="I682">
        <f>IF($A682="","",IF($E682="",IFERROR(INDEX(Settings!$F$11:$F$18,MATCH($C682,Settings!$D$11:$D$18,0)),0),$E682))</f>
        <v/>
      </c>
      <c r="J682">
        <f>IF($A682="",0,WEEKDAY($A682,2))</f>
        <v/>
      </c>
      <c r="K682">
        <f>IF(OR($A682="",$B682=""),"",$B682&amp;"|"&amp;$A682)</f>
        <v/>
      </c>
      <c r="L682">
        <f>IF($A682="",0,IF($F682="",IFERROR(N(INDEX(Settings!$G$11:$G$18,MATCH($C682,Settings!$D$11:$D$18,0))),0),N($F682)))</f>
        <v/>
      </c>
    </row>
    <row r="683">
      <c r="A683" s="69" t="n"/>
      <c r="B683" s="70" t="n"/>
      <c r="C683" s="70" t="n"/>
      <c r="D683" s="71" t="n"/>
      <c r="E683" s="71" t="n"/>
      <c r="F683" s="70" t="n"/>
      <c r="G683" s="72">
        <f>IF(OR($A683="",$B683=""),"",ROUND(MAX(0,MOD(I683-H683,1)*24-L683/60),2))</f>
        <v/>
      </c>
      <c r="H683">
        <f>IF($A683="","",IF($D683="",IFERROR(INDEX(Settings!$E$11:$E$18,MATCH($C683,Settings!$D$11:$D$18,0)),0),$D683))</f>
        <v/>
      </c>
      <c r="I683">
        <f>IF($A683="","",IF($E683="",IFERROR(INDEX(Settings!$F$11:$F$18,MATCH($C683,Settings!$D$11:$D$18,0)),0),$E683))</f>
        <v/>
      </c>
      <c r="J683">
        <f>IF($A683="",0,WEEKDAY($A683,2))</f>
        <v/>
      </c>
      <c r="K683">
        <f>IF(OR($A683="",$B683=""),"",$B683&amp;"|"&amp;$A683)</f>
        <v/>
      </c>
      <c r="L683">
        <f>IF($A683="",0,IF($F683="",IFERROR(N(INDEX(Settings!$G$11:$G$18,MATCH($C683,Settings!$D$11:$D$18,0))),0),N($F683)))</f>
        <v/>
      </c>
    </row>
    <row r="684">
      <c r="A684" s="69" t="n"/>
      <c r="B684" s="70" t="n"/>
      <c r="C684" s="70" t="n"/>
      <c r="D684" s="71" t="n"/>
      <c r="E684" s="71" t="n"/>
      <c r="F684" s="70" t="n"/>
      <c r="G684" s="72">
        <f>IF(OR($A684="",$B684=""),"",ROUND(MAX(0,MOD(I684-H684,1)*24-L684/60),2))</f>
        <v/>
      </c>
      <c r="H684">
        <f>IF($A684="","",IF($D684="",IFERROR(INDEX(Settings!$E$11:$E$18,MATCH($C684,Settings!$D$11:$D$18,0)),0),$D684))</f>
        <v/>
      </c>
      <c r="I684">
        <f>IF($A684="","",IF($E684="",IFERROR(INDEX(Settings!$F$11:$F$18,MATCH($C684,Settings!$D$11:$D$18,0)),0),$E684))</f>
        <v/>
      </c>
      <c r="J684">
        <f>IF($A684="",0,WEEKDAY($A684,2))</f>
        <v/>
      </c>
      <c r="K684">
        <f>IF(OR($A684="",$B684=""),"",$B684&amp;"|"&amp;$A684)</f>
        <v/>
      </c>
      <c r="L684">
        <f>IF($A684="",0,IF($F684="",IFERROR(N(INDEX(Settings!$G$11:$G$18,MATCH($C684,Settings!$D$11:$D$18,0))),0),N($F684)))</f>
        <v/>
      </c>
    </row>
    <row r="685">
      <c r="A685" s="69" t="n"/>
      <c r="B685" s="70" t="n"/>
      <c r="C685" s="70" t="n"/>
      <c r="D685" s="71" t="n"/>
      <c r="E685" s="71" t="n"/>
      <c r="F685" s="70" t="n"/>
      <c r="G685" s="72">
        <f>IF(OR($A685="",$B685=""),"",ROUND(MAX(0,MOD(I685-H685,1)*24-L685/60),2))</f>
        <v/>
      </c>
      <c r="H685">
        <f>IF($A685="","",IF($D685="",IFERROR(INDEX(Settings!$E$11:$E$18,MATCH($C685,Settings!$D$11:$D$18,0)),0),$D685))</f>
        <v/>
      </c>
      <c r="I685">
        <f>IF($A685="","",IF($E685="",IFERROR(INDEX(Settings!$F$11:$F$18,MATCH($C685,Settings!$D$11:$D$18,0)),0),$E685))</f>
        <v/>
      </c>
      <c r="J685">
        <f>IF($A685="",0,WEEKDAY($A685,2))</f>
        <v/>
      </c>
      <c r="K685">
        <f>IF(OR($A685="",$B685=""),"",$B685&amp;"|"&amp;$A685)</f>
        <v/>
      </c>
      <c r="L685">
        <f>IF($A685="",0,IF($F685="",IFERROR(N(INDEX(Settings!$G$11:$G$18,MATCH($C685,Settings!$D$11:$D$18,0))),0),N($F685)))</f>
        <v/>
      </c>
    </row>
    <row r="686">
      <c r="A686" s="69" t="n"/>
      <c r="B686" s="70" t="n"/>
      <c r="C686" s="70" t="n"/>
      <c r="D686" s="71" t="n"/>
      <c r="E686" s="71" t="n"/>
      <c r="F686" s="70" t="n"/>
      <c r="G686" s="72">
        <f>IF(OR($A686="",$B686=""),"",ROUND(MAX(0,MOD(I686-H686,1)*24-L686/60),2))</f>
        <v/>
      </c>
      <c r="H686">
        <f>IF($A686="","",IF($D686="",IFERROR(INDEX(Settings!$E$11:$E$18,MATCH($C686,Settings!$D$11:$D$18,0)),0),$D686))</f>
        <v/>
      </c>
      <c r="I686">
        <f>IF($A686="","",IF($E686="",IFERROR(INDEX(Settings!$F$11:$F$18,MATCH($C686,Settings!$D$11:$D$18,0)),0),$E686))</f>
        <v/>
      </c>
      <c r="J686">
        <f>IF($A686="",0,WEEKDAY($A686,2))</f>
        <v/>
      </c>
      <c r="K686">
        <f>IF(OR($A686="",$B686=""),"",$B686&amp;"|"&amp;$A686)</f>
        <v/>
      </c>
      <c r="L686">
        <f>IF($A686="",0,IF($F686="",IFERROR(N(INDEX(Settings!$G$11:$G$18,MATCH($C686,Settings!$D$11:$D$18,0))),0),N($F686)))</f>
        <v/>
      </c>
    </row>
    <row r="687">
      <c r="A687" s="69" t="n"/>
      <c r="B687" s="70" t="n"/>
      <c r="C687" s="70" t="n"/>
      <c r="D687" s="71" t="n"/>
      <c r="E687" s="71" t="n"/>
      <c r="F687" s="70" t="n"/>
      <c r="G687" s="72">
        <f>IF(OR($A687="",$B687=""),"",ROUND(MAX(0,MOD(I687-H687,1)*24-L687/60),2))</f>
        <v/>
      </c>
      <c r="H687">
        <f>IF($A687="","",IF($D687="",IFERROR(INDEX(Settings!$E$11:$E$18,MATCH($C687,Settings!$D$11:$D$18,0)),0),$D687))</f>
        <v/>
      </c>
      <c r="I687">
        <f>IF($A687="","",IF($E687="",IFERROR(INDEX(Settings!$F$11:$F$18,MATCH($C687,Settings!$D$11:$D$18,0)),0),$E687))</f>
        <v/>
      </c>
      <c r="J687">
        <f>IF($A687="",0,WEEKDAY($A687,2))</f>
        <v/>
      </c>
      <c r="K687">
        <f>IF(OR($A687="",$B687=""),"",$B687&amp;"|"&amp;$A687)</f>
        <v/>
      </c>
      <c r="L687">
        <f>IF($A687="",0,IF($F687="",IFERROR(N(INDEX(Settings!$G$11:$G$18,MATCH($C687,Settings!$D$11:$D$18,0))),0),N($F687)))</f>
        <v/>
      </c>
    </row>
    <row r="688">
      <c r="A688" s="69" t="n"/>
      <c r="B688" s="70" t="n"/>
      <c r="C688" s="70" t="n"/>
      <c r="D688" s="71" t="n"/>
      <c r="E688" s="71" t="n"/>
      <c r="F688" s="70" t="n"/>
      <c r="G688" s="72">
        <f>IF(OR($A688="",$B688=""),"",ROUND(MAX(0,MOD(I688-H688,1)*24-L688/60),2))</f>
        <v/>
      </c>
      <c r="H688">
        <f>IF($A688="","",IF($D688="",IFERROR(INDEX(Settings!$E$11:$E$18,MATCH($C688,Settings!$D$11:$D$18,0)),0),$D688))</f>
        <v/>
      </c>
      <c r="I688">
        <f>IF($A688="","",IF($E688="",IFERROR(INDEX(Settings!$F$11:$F$18,MATCH($C688,Settings!$D$11:$D$18,0)),0),$E688))</f>
        <v/>
      </c>
      <c r="J688">
        <f>IF($A688="",0,WEEKDAY($A688,2))</f>
        <v/>
      </c>
      <c r="K688">
        <f>IF(OR($A688="",$B688=""),"",$B688&amp;"|"&amp;$A688)</f>
        <v/>
      </c>
      <c r="L688">
        <f>IF($A688="",0,IF($F688="",IFERROR(N(INDEX(Settings!$G$11:$G$18,MATCH($C688,Settings!$D$11:$D$18,0))),0),N($F688)))</f>
        <v/>
      </c>
    </row>
    <row r="689">
      <c r="A689" s="69" t="n"/>
      <c r="B689" s="70" t="n"/>
      <c r="C689" s="70" t="n"/>
      <c r="D689" s="71" t="n"/>
      <c r="E689" s="71" t="n"/>
      <c r="F689" s="70" t="n"/>
      <c r="G689" s="72">
        <f>IF(OR($A689="",$B689=""),"",ROUND(MAX(0,MOD(I689-H689,1)*24-L689/60),2))</f>
        <v/>
      </c>
      <c r="H689">
        <f>IF($A689="","",IF($D689="",IFERROR(INDEX(Settings!$E$11:$E$18,MATCH($C689,Settings!$D$11:$D$18,0)),0),$D689))</f>
        <v/>
      </c>
      <c r="I689">
        <f>IF($A689="","",IF($E689="",IFERROR(INDEX(Settings!$F$11:$F$18,MATCH($C689,Settings!$D$11:$D$18,0)),0),$E689))</f>
        <v/>
      </c>
      <c r="J689">
        <f>IF($A689="",0,WEEKDAY($A689,2))</f>
        <v/>
      </c>
      <c r="K689">
        <f>IF(OR($A689="",$B689=""),"",$B689&amp;"|"&amp;$A689)</f>
        <v/>
      </c>
      <c r="L689">
        <f>IF($A689="",0,IF($F689="",IFERROR(N(INDEX(Settings!$G$11:$G$18,MATCH($C689,Settings!$D$11:$D$18,0))),0),N($F689)))</f>
        <v/>
      </c>
    </row>
    <row r="690">
      <c r="A690" s="69" t="n"/>
      <c r="B690" s="70" t="n"/>
      <c r="C690" s="70" t="n"/>
      <c r="D690" s="71" t="n"/>
      <c r="E690" s="71" t="n"/>
      <c r="F690" s="70" t="n"/>
      <c r="G690" s="72">
        <f>IF(OR($A690="",$B690=""),"",ROUND(MAX(0,MOD(I690-H690,1)*24-L690/60),2))</f>
        <v/>
      </c>
      <c r="H690">
        <f>IF($A690="","",IF($D690="",IFERROR(INDEX(Settings!$E$11:$E$18,MATCH($C690,Settings!$D$11:$D$18,0)),0),$D690))</f>
        <v/>
      </c>
      <c r="I690">
        <f>IF($A690="","",IF($E690="",IFERROR(INDEX(Settings!$F$11:$F$18,MATCH($C690,Settings!$D$11:$D$18,0)),0),$E690))</f>
        <v/>
      </c>
      <c r="J690">
        <f>IF($A690="",0,WEEKDAY($A690,2))</f>
        <v/>
      </c>
      <c r="K690">
        <f>IF(OR($A690="",$B690=""),"",$B690&amp;"|"&amp;$A690)</f>
        <v/>
      </c>
      <c r="L690">
        <f>IF($A690="",0,IF($F690="",IFERROR(N(INDEX(Settings!$G$11:$G$18,MATCH($C690,Settings!$D$11:$D$18,0))),0),N($F690)))</f>
        <v/>
      </c>
    </row>
    <row r="691">
      <c r="A691" s="69" t="n"/>
      <c r="B691" s="70" t="n"/>
      <c r="C691" s="70" t="n"/>
      <c r="D691" s="71" t="n"/>
      <c r="E691" s="71" t="n"/>
      <c r="F691" s="70" t="n"/>
      <c r="G691" s="72">
        <f>IF(OR($A691="",$B691=""),"",ROUND(MAX(0,MOD(I691-H691,1)*24-L691/60),2))</f>
        <v/>
      </c>
      <c r="H691">
        <f>IF($A691="","",IF($D691="",IFERROR(INDEX(Settings!$E$11:$E$18,MATCH($C691,Settings!$D$11:$D$18,0)),0),$D691))</f>
        <v/>
      </c>
      <c r="I691">
        <f>IF($A691="","",IF($E691="",IFERROR(INDEX(Settings!$F$11:$F$18,MATCH($C691,Settings!$D$11:$D$18,0)),0),$E691))</f>
        <v/>
      </c>
      <c r="J691">
        <f>IF($A691="",0,WEEKDAY($A691,2))</f>
        <v/>
      </c>
      <c r="K691">
        <f>IF(OR($A691="",$B691=""),"",$B691&amp;"|"&amp;$A691)</f>
        <v/>
      </c>
      <c r="L691">
        <f>IF($A691="",0,IF($F691="",IFERROR(N(INDEX(Settings!$G$11:$G$18,MATCH($C691,Settings!$D$11:$D$18,0))),0),N($F691)))</f>
        <v/>
      </c>
    </row>
    <row r="692">
      <c r="A692" s="69" t="n"/>
      <c r="B692" s="70" t="n"/>
      <c r="C692" s="70" t="n"/>
      <c r="D692" s="71" t="n"/>
      <c r="E692" s="71" t="n"/>
      <c r="F692" s="70" t="n"/>
      <c r="G692" s="72">
        <f>IF(OR($A692="",$B692=""),"",ROUND(MAX(0,MOD(I692-H692,1)*24-L692/60),2))</f>
        <v/>
      </c>
      <c r="H692">
        <f>IF($A692="","",IF($D692="",IFERROR(INDEX(Settings!$E$11:$E$18,MATCH($C692,Settings!$D$11:$D$18,0)),0),$D692))</f>
        <v/>
      </c>
      <c r="I692">
        <f>IF($A692="","",IF($E692="",IFERROR(INDEX(Settings!$F$11:$F$18,MATCH($C692,Settings!$D$11:$D$18,0)),0),$E692))</f>
        <v/>
      </c>
      <c r="J692">
        <f>IF($A692="",0,WEEKDAY($A692,2))</f>
        <v/>
      </c>
      <c r="K692">
        <f>IF(OR($A692="",$B692=""),"",$B692&amp;"|"&amp;$A692)</f>
        <v/>
      </c>
      <c r="L692">
        <f>IF($A692="",0,IF($F692="",IFERROR(N(INDEX(Settings!$G$11:$G$18,MATCH($C692,Settings!$D$11:$D$18,0))),0),N($F692)))</f>
        <v/>
      </c>
    </row>
    <row r="693">
      <c r="A693" s="69" t="n"/>
      <c r="B693" s="70" t="n"/>
      <c r="C693" s="70" t="n"/>
      <c r="D693" s="71" t="n"/>
      <c r="E693" s="71" t="n"/>
      <c r="F693" s="70" t="n"/>
      <c r="G693" s="72">
        <f>IF(OR($A693="",$B693=""),"",ROUND(MAX(0,MOD(I693-H693,1)*24-L693/60),2))</f>
        <v/>
      </c>
      <c r="H693">
        <f>IF($A693="","",IF($D693="",IFERROR(INDEX(Settings!$E$11:$E$18,MATCH($C693,Settings!$D$11:$D$18,0)),0),$D693))</f>
        <v/>
      </c>
      <c r="I693">
        <f>IF($A693="","",IF($E693="",IFERROR(INDEX(Settings!$F$11:$F$18,MATCH($C693,Settings!$D$11:$D$18,0)),0),$E693))</f>
        <v/>
      </c>
      <c r="J693">
        <f>IF($A693="",0,WEEKDAY($A693,2))</f>
        <v/>
      </c>
      <c r="K693">
        <f>IF(OR($A693="",$B693=""),"",$B693&amp;"|"&amp;$A693)</f>
        <v/>
      </c>
      <c r="L693">
        <f>IF($A693="",0,IF($F693="",IFERROR(N(INDEX(Settings!$G$11:$G$18,MATCH($C693,Settings!$D$11:$D$18,0))),0),N($F693)))</f>
        <v/>
      </c>
    </row>
    <row r="694">
      <c r="A694" s="69" t="n"/>
      <c r="B694" s="70" t="n"/>
      <c r="C694" s="70" t="n"/>
      <c r="D694" s="71" t="n"/>
      <c r="E694" s="71" t="n"/>
      <c r="F694" s="70" t="n"/>
      <c r="G694" s="72">
        <f>IF(OR($A694="",$B694=""),"",ROUND(MAX(0,MOD(I694-H694,1)*24-L694/60),2))</f>
        <v/>
      </c>
      <c r="H694">
        <f>IF($A694="","",IF($D694="",IFERROR(INDEX(Settings!$E$11:$E$18,MATCH($C694,Settings!$D$11:$D$18,0)),0),$D694))</f>
        <v/>
      </c>
      <c r="I694">
        <f>IF($A694="","",IF($E694="",IFERROR(INDEX(Settings!$F$11:$F$18,MATCH($C694,Settings!$D$11:$D$18,0)),0),$E694))</f>
        <v/>
      </c>
      <c r="J694">
        <f>IF($A694="",0,WEEKDAY($A694,2))</f>
        <v/>
      </c>
      <c r="K694">
        <f>IF(OR($A694="",$B694=""),"",$B694&amp;"|"&amp;$A694)</f>
        <v/>
      </c>
      <c r="L694">
        <f>IF($A694="",0,IF($F694="",IFERROR(N(INDEX(Settings!$G$11:$G$18,MATCH($C694,Settings!$D$11:$D$18,0))),0),N($F694)))</f>
        <v/>
      </c>
    </row>
    <row r="695">
      <c r="A695" s="69" t="n"/>
      <c r="B695" s="70" t="n"/>
      <c r="C695" s="70" t="n"/>
      <c r="D695" s="71" t="n"/>
      <c r="E695" s="71" t="n"/>
      <c r="F695" s="70" t="n"/>
      <c r="G695" s="72">
        <f>IF(OR($A695="",$B695=""),"",ROUND(MAX(0,MOD(I695-H695,1)*24-L695/60),2))</f>
        <v/>
      </c>
      <c r="H695">
        <f>IF($A695="","",IF($D695="",IFERROR(INDEX(Settings!$E$11:$E$18,MATCH($C695,Settings!$D$11:$D$18,0)),0),$D695))</f>
        <v/>
      </c>
      <c r="I695">
        <f>IF($A695="","",IF($E695="",IFERROR(INDEX(Settings!$F$11:$F$18,MATCH($C695,Settings!$D$11:$D$18,0)),0),$E695))</f>
        <v/>
      </c>
      <c r="J695">
        <f>IF($A695="",0,WEEKDAY($A695,2))</f>
        <v/>
      </c>
      <c r="K695">
        <f>IF(OR($A695="",$B695=""),"",$B695&amp;"|"&amp;$A695)</f>
        <v/>
      </c>
      <c r="L695">
        <f>IF($A695="",0,IF($F695="",IFERROR(N(INDEX(Settings!$G$11:$G$18,MATCH($C695,Settings!$D$11:$D$18,0))),0),N($F695)))</f>
        <v/>
      </c>
    </row>
    <row r="696">
      <c r="A696" s="69" t="n"/>
      <c r="B696" s="70" t="n"/>
      <c r="C696" s="70" t="n"/>
      <c r="D696" s="71" t="n"/>
      <c r="E696" s="71" t="n"/>
      <c r="F696" s="70" t="n"/>
      <c r="G696" s="72">
        <f>IF(OR($A696="",$B696=""),"",ROUND(MAX(0,MOD(I696-H696,1)*24-L696/60),2))</f>
        <v/>
      </c>
      <c r="H696">
        <f>IF($A696="","",IF($D696="",IFERROR(INDEX(Settings!$E$11:$E$18,MATCH($C696,Settings!$D$11:$D$18,0)),0),$D696))</f>
        <v/>
      </c>
      <c r="I696">
        <f>IF($A696="","",IF($E696="",IFERROR(INDEX(Settings!$F$11:$F$18,MATCH($C696,Settings!$D$11:$D$18,0)),0),$E696))</f>
        <v/>
      </c>
      <c r="J696">
        <f>IF($A696="",0,WEEKDAY($A696,2))</f>
        <v/>
      </c>
      <c r="K696">
        <f>IF(OR($A696="",$B696=""),"",$B696&amp;"|"&amp;$A696)</f>
        <v/>
      </c>
      <c r="L696">
        <f>IF($A696="",0,IF($F696="",IFERROR(N(INDEX(Settings!$G$11:$G$18,MATCH($C696,Settings!$D$11:$D$18,0))),0),N($F696)))</f>
        <v/>
      </c>
    </row>
    <row r="697">
      <c r="A697" s="69" t="n"/>
      <c r="B697" s="70" t="n"/>
      <c r="C697" s="70" t="n"/>
      <c r="D697" s="71" t="n"/>
      <c r="E697" s="71" t="n"/>
      <c r="F697" s="70" t="n"/>
      <c r="G697" s="72">
        <f>IF(OR($A697="",$B697=""),"",ROUND(MAX(0,MOD(I697-H697,1)*24-L697/60),2))</f>
        <v/>
      </c>
      <c r="H697">
        <f>IF($A697="","",IF($D697="",IFERROR(INDEX(Settings!$E$11:$E$18,MATCH($C697,Settings!$D$11:$D$18,0)),0),$D697))</f>
        <v/>
      </c>
      <c r="I697">
        <f>IF($A697="","",IF($E697="",IFERROR(INDEX(Settings!$F$11:$F$18,MATCH($C697,Settings!$D$11:$D$18,0)),0),$E697))</f>
        <v/>
      </c>
      <c r="J697">
        <f>IF($A697="",0,WEEKDAY($A697,2))</f>
        <v/>
      </c>
      <c r="K697">
        <f>IF(OR($A697="",$B697=""),"",$B697&amp;"|"&amp;$A697)</f>
        <v/>
      </c>
      <c r="L697">
        <f>IF($A697="",0,IF($F697="",IFERROR(N(INDEX(Settings!$G$11:$G$18,MATCH($C697,Settings!$D$11:$D$18,0))),0),N($F697)))</f>
        <v/>
      </c>
    </row>
    <row r="698">
      <c r="A698" s="69" t="n"/>
      <c r="B698" s="70" t="n"/>
      <c r="C698" s="70" t="n"/>
      <c r="D698" s="71" t="n"/>
      <c r="E698" s="71" t="n"/>
      <c r="F698" s="70" t="n"/>
      <c r="G698" s="72">
        <f>IF(OR($A698="",$B698=""),"",ROUND(MAX(0,MOD(I698-H698,1)*24-L698/60),2))</f>
        <v/>
      </c>
      <c r="H698">
        <f>IF($A698="","",IF($D698="",IFERROR(INDEX(Settings!$E$11:$E$18,MATCH($C698,Settings!$D$11:$D$18,0)),0),$D698))</f>
        <v/>
      </c>
      <c r="I698">
        <f>IF($A698="","",IF($E698="",IFERROR(INDEX(Settings!$F$11:$F$18,MATCH($C698,Settings!$D$11:$D$18,0)),0),$E698))</f>
        <v/>
      </c>
      <c r="J698">
        <f>IF($A698="",0,WEEKDAY($A698,2))</f>
        <v/>
      </c>
      <c r="K698">
        <f>IF(OR($A698="",$B698=""),"",$B698&amp;"|"&amp;$A698)</f>
        <v/>
      </c>
      <c r="L698">
        <f>IF($A698="",0,IF($F698="",IFERROR(N(INDEX(Settings!$G$11:$G$18,MATCH($C698,Settings!$D$11:$D$18,0))),0),N($F698)))</f>
        <v/>
      </c>
    </row>
    <row r="699">
      <c r="A699" s="69" t="n"/>
      <c r="B699" s="70" t="n"/>
      <c r="C699" s="70" t="n"/>
      <c r="D699" s="71" t="n"/>
      <c r="E699" s="71" t="n"/>
      <c r="F699" s="70" t="n"/>
      <c r="G699" s="72">
        <f>IF(OR($A699="",$B699=""),"",ROUND(MAX(0,MOD(I699-H699,1)*24-L699/60),2))</f>
        <v/>
      </c>
      <c r="H699">
        <f>IF($A699="","",IF($D699="",IFERROR(INDEX(Settings!$E$11:$E$18,MATCH($C699,Settings!$D$11:$D$18,0)),0),$D699))</f>
        <v/>
      </c>
      <c r="I699">
        <f>IF($A699="","",IF($E699="",IFERROR(INDEX(Settings!$F$11:$F$18,MATCH($C699,Settings!$D$11:$D$18,0)),0),$E699))</f>
        <v/>
      </c>
      <c r="J699">
        <f>IF($A699="",0,WEEKDAY($A699,2))</f>
        <v/>
      </c>
      <c r="K699">
        <f>IF(OR($A699="",$B699=""),"",$B699&amp;"|"&amp;$A699)</f>
        <v/>
      </c>
      <c r="L699">
        <f>IF($A699="",0,IF($F699="",IFERROR(N(INDEX(Settings!$G$11:$G$18,MATCH($C699,Settings!$D$11:$D$18,0))),0),N($F699)))</f>
        <v/>
      </c>
    </row>
    <row r="700">
      <c r="A700" s="69" t="n"/>
      <c r="B700" s="70" t="n"/>
      <c r="C700" s="70" t="n"/>
      <c r="D700" s="71" t="n"/>
      <c r="E700" s="71" t="n"/>
      <c r="F700" s="70" t="n"/>
      <c r="G700" s="72">
        <f>IF(OR($A700="",$B700=""),"",ROUND(MAX(0,MOD(I700-H700,1)*24-L700/60),2))</f>
        <v/>
      </c>
      <c r="H700">
        <f>IF($A700="","",IF($D700="",IFERROR(INDEX(Settings!$E$11:$E$18,MATCH($C700,Settings!$D$11:$D$18,0)),0),$D700))</f>
        <v/>
      </c>
      <c r="I700">
        <f>IF($A700="","",IF($E700="",IFERROR(INDEX(Settings!$F$11:$F$18,MATCH($C700,Settings!$D$11:$D$18,0)),0),$E700))</f>
        <v/>
      </c>
      <c r="J700">
        <f>IF($A700="",0,WEEKDAY($A700,2))</f>
        <v/>
      </c>
      <c r="K700">
        <f>IF(OR($A700="",$B700=""),"",$B700&amp;"|"&amp;$A700)</f>
        <v/>
      </c>
      <c r="L700">
        <f>IF($A700="",0,IF($F700="",IFERROR(N(INDEX(Settings!$G$11:$G$18,MATCH($C700,Settings!$D$11:$D$18,0))),0),N($F700)))</f>
        <v/>
      </c>
    </row>
    <row r="701">
      <c r="A701" s="69" t="n"/>
      <c r="B701" s="70" t="n"/>
      <c r="C701" s="70" t="n"/>
      <c r="D701" s="71" t="n"/>
      <c r="E701" s="71" t="n"/>
      <c r="F701" s="70" t="n"/>
      <c r="G701" s="72">
        <f>IF(OR($A701="",$B701=""),"",ROUND(MAX(0,MOD(I701-H701,1)*24-L701/60),2))</f>
        <v/>
      </c>
      <c r="H701">
        <f>IF($A701="","",IF($D701="",IFERROR(INDEX(Settings!$E$11:$E$18,MATCH($C701,Settings!$D$11:$D$18,0)),0),$D701))</f>
        <v/>
      </c>
      <c r="I701">
        <f>IF($A701="","",IF($E701="",IFERROR(INDEX(Settings!$F$11:$F$18,MATCH($C701,Settings!$D$11:$D$18,0)),0),$E701))</f>
        <v/>
      </c>
      <c r="J701">
        <f>IF($A701="",0,WEEKDAY($A701,2))</f>
        <v/>
      </c>
      <c r="K701">
        <f>IF(OR($A701="",$B701=""),"",$B701&amp;"|"&amp;$A701)</f>
        <v/>
      </c>
      <c r="L701">
        <f>IF($A701="",0,IF($F701="",IFERROR(N(INDEX(Settings!$G$11:$G$18,MATCH($C701,Settings!$D$11:$D$18,0))),0),N($F701)))</f>
        <v/>
      </c>
    </row>
    <row r="702">
      <c r="A702" s="69" t="n"/>
      <c r="B702" s="70" t="n"/>
      <c r="C702" s="70" t="n"/>
      <c r="D702" s="71" t="n"/>
      <c r="E702" s="71" t="n"/>
      <c r="F702" s="70" t="n"/>
      <c r="G702" s="72">
        <f>IF(OR($A702="",$B702=""),"",ROUND(MAX(0,MOD(I702-H702,1)*24-L702/60),2))</f>
        <v/>
      </c>
      <c r="H702">
        <f>IF($A702="","",IF($D702="",IFERROR(INDEX(Settings!$E$11:$E$18,MATCH($C702,Settings!$D$11:$D$18,0)),0),$D702))</f>
        <v/>
      </c>
      <c r="I702">
        <f>IF($A702="","",IF($E702="",IFERROR(INDEX(Settings!$F$11:$F$18,MATCH($C702,Settings!$D$11:$D$18,0)),0),$E702))</f>
        <v/>
      </c>
      <c r="J702">
        <f>IF($A702="",0,WEEKDAY($A702,2))</f>
        <v/>
      </c>
      <c r="K702">
        <f>IF(OR($A702="",$B702=""),"",$B702&amp;"|"&amp;$A702)</f>
        <v/>
      </c>
      <c r="L702">
        <f>IF($A702="",0,IF($F702="",IFERROR(N(INDEX(Settings!$G$11:$G$18,MATCH($C702,Settings!$D$11:$D$18,0))),0),N($F702)))</f>
        <v/>
      </c>
    </row>
    <row r="703">
      <c r="A703" s="69" t="n"/>
      <c r="B703" s="70" t="n"/>
      <c r="C703" s="70" t="n"/>
      <c r="D703" s="71" t="n"/>
      <c r="E703" s="71" t="n"/>
      <c r="F703" s="70" t="n"/>
      <c r="G703" s="72">
        <f>IF(OR($A703="",$B703=""),"",ROUND(MAX(0,MOD(I703-H703,1)*24-L703/60),2))</f>
        <v/>
      </c>
      <c r="H703">
        <f>IF($A703="","",IF($D703="",IFERROR(INDEX(Settings!$E$11:$E$18,MATCH($C703,Settings!$D$11:$D$18,0)),0),$D703))</f>
        <v/>
      </c>
      <c r="I703">
        <f>IF($A703="","",IF($E703="",IFERROR(INDEX(Settings!$F$11:$F$18,MATCH($C703,Settings!$D$11:$D$18,0)),0),$E703))</f>
        <v/>
      </c>
      <c r="J703">
        <f>IF($A703="",0,WEEKDAY($A703,2))</f>
        <v/>
      </c>
      <c r="K703">
        <f>IF(OR($A703="",$B703=""),"",$B703&amp;"|"&amp;$A703)</f>
        <v/>
      </c>
      <c r="L703">
        <f>IF($A703="",0,IF($F703="",IFERROR(N(INDEX(Settings!$G$11:$G$18,MATCH($C703,Settings!$D$11:$D$18,0))),0),N($F703)))</f>
        <v/>
      </c>
    </row>
    <row r="704">
      <c r="A704" s="69" t="n"/>
      <c r="B704" s="70" t="n"/>
      <c r="C704" s="70" t="n"/>
      <c r="D704" s="71" t="n"/>
      <c r="E704" s="71" t="n"/>
      <c r="F704" s="70" t="n"/>
      <c r="G704" s="72">
        <f>IF(OR($A704="",$B704=""),"",ROUND(MAX(0,MOD(I704-H704,1)*24-L704/60),2))</f>
        <v/>
      </c>
      <c r="H704">
        <f>IF($A704="","",IF($D704="",IFERROR(INDEX(Settings!$E$11:$E$18,MATCH($C704,Settings!$D$11:$D$18,0)),0),$D704))</f>
        <v/>
      </c>
      <c r="I704">
        <f>IF($A704="","",IF($E704="",IFERROR(INDEX(Settings!$F$11:$F$18,MATCH($C704,Settings!$D$11:$D$18,0)),0),$E704))</f>
        <v/>
      </c>
      <c r="J704">
        <f>IF($A704="",0,WEEKDAY($A704,2))</f>
        <v/>
      </c>
      <c r="K704">
        <f>IF(OR($A704="",$B704=""),"",$B704&amp;"|"&amp;$A704)</f>
        <v/>
      </c>
      <c r="L704">
        <f>IF($A704="",0,IF($F704="",IFERROR(N(INDEX(Settings!$G$11:$G$18,MATCH($C704,Settings!$D$11:$D$18,0))),0),N($F704)))</f>
        <v/>
      </c>
    </row>
    <row r="705">
      <c r="A705" s="69" t="n"/>
      <c r="B705" s="70" t="n"/>
      <c r="C705" s="70" t="n"/>
      <c r="D705" s="71" t="n"/>
      <c r="E705" s="71" t="n"/>
      <c r="F705" s="70" t="n"/>
      <c r="G705" s="72">
        <f>IF(OR($A705="",$B705=""),"",ROUND(MAX(0,MOD(I705-H705,1)*24-L705/60),2))</f>
        <v/>
      </c>
      <c r="H705">
        <f>IF($A705="","",IF($D705="",IFERROR(INDEX(Settings!$E$11:$E$18,MATCH($C705,Settings!$D$11:$D$18,0)),0),$D705))</f>
        <v/>
      </c>
      <c r="I705">
        <f>IF($A705="","",IF($E705="",IFERROR(INDEX(Settings!$F$11:$F$18,MATCH($C705,Settings!$D$11:$D$18,0)),0),$E705))</f>
        <v/>
      </c>
      <c r="J705">
        <f>IF($A705="",0,WEEKDAY($A705,2))</f>
        <v/>
      </c>
      <c r="K705">
        <f>IF(OR($A705="",$B705=""),"",$B705&amp;"|"&amp;$A705)</f>
        <v/>
      </c>
      <c r="L705">
        <f>IF($A705="",0,IF($F705="",IFERROR(N(INDEX(Settings!$G$11:$G$18,MATCH($C705,Settings!$D$11:$D$18,0))),0),N($F705)))</f>
        <v/>
      </c>
    </row>
    <row r="706">
      <c r="A706" s="69" t="n"/>
      <c r="B706" s="70" t="n"/>
      <c r="C706" s="70" t="n"/>
      <c r="D706" s="71" t="n"/>
      <c r="E706" s="71" t="n"/>
      <c r="F706" s="70" t="n"/>
      <c r="G706" s="72">
        <f>IF(OR($A706="",$B706=""),"",ROUND(MAX(0,MOD(I706-H706,1)*24-L706/60),2))</f>
        <v/>
      </c>
      <c r="H706">
        <f>IF($A706="","",IF($D706="",IFERROR(INDEX(Settings!$E$11:$E$18,MATCH($C706,Settings!$D$11:$D$18,0)),0),$D706))</f>
        <v/>
      </c>
      <c r="I706">
        <f>IF($A706="","",IF($E706="",IFERROR(INDEX(Settings!$F$11:$F$18,MATCH($C706,Settings!$D$11:$D$18,0)),0),$E706))</f>
        <v/>
      </c>
      <c r="J706">
        <f>IF($A706="",0,WEEKDAY($A706,2))</f>
        <v/>
      </c>
      <c r="K706">
        <f>IF(OR($A706="",$B706=""),"",$B706&amp;"|"&amp;$A706)</f>
        <v/>
      </c>
      <c r="L706">
        <f>IF($A706="",0,IF($F706="",IFERROR(N(INDEX(Settings!$G$11:$G$18,MATCH($C706,Settings!$D$11:$D$18,0))),0),N($F706)))</f>
        <v/>
      </c>
    </row>
    <row r="707">
      <c r="A707" s="69" t="n"/>
      <c r="B707" s="70" t="n"/>
      <c r="C707" s="70" t="n"/>
      <c r="D707" s="71" t="n"/>
      <c r="E707" s="71" t="n"/>
      <c r="F707" s="70" t="n"/>
      <c r="G707" s="72">
        <f>IF(OR($A707="",$B707=""),"",ROUND(MAX(0,MOD(I707-H707,1)*24-L707/60),2))</f>
        <v/>
      </c>
      <c r="H707">
        <f>IF($A707="","",IF($D707="",IFERROR(INDEX(Settings!$E$11:$E$18,MATCH($C707,Settings!$D$11:$D$18,0)),0),$D707))</f>
        <v/>
      </c>
      <c r="I707">
        <f>IF($A707="","",IF($E707="",IFERROR(INDEX(Settings!$F$11:$F$18,MATCH($C707,Settings!$D$11:$D$18,0)),0),$E707))</f>
        <v/>
      </c>
      <c r="J707">
        <f>IF($A707="",0,WEEKDAY($A707,2))</f>
        <v/>
      </c>
      <c r="K707">
        <f>IF(OR($A707="",$B707=""),"",$B707&amp;"|"&amp;$A707)</f>
        <v/>
      </c>
      <c r="L707">
        <f>IF($A707="",0,IF($F707="",IFERROR(N(INDEX(Settings!$G$11:$G$18,MATCH($C707,Settings!$D$11:$D$18,0))),0),N($F707)))</f>
        <v/>
      </c>
    </row>
    <row r="708">
      <c r="A708" s="69" t="n"/>
      <c r="B708" s="70" t="n"/>
      <c r="C708" s="70" t="n"/>
      <c r="D708" s="71" t="n"/>
      <c r="E708" s="71" t="n"/>
      <c r="F708" s="70" t="n"/>
      <c r="G708" s="72">
        <f>IF(OR($A708="",$B708=""),"",ROUND(MAX(0,MOD(I708-H708,1)*24-L708/60),2))</f>
        <v/>
      </c>
      <c r="H708">
        <f>IF($A708="","",IF($D708="",IFERROR(INDEX(Settings!$E$11:$E$18,MATCH($C708,Settings!$D$11:$D$18,0)),0),$D708))</f>
        <v/>
      </c>
      <c r="I708">
        <f>IF($A708="","",IF($E708="",IFERROR(INDEX(Settings!$F$11:$F$18,MATCH($C708,Settings!$D$11:$D$18,0)),0),$E708))</f>
        <v/>
      </c>
      <c r="J708">
        <f>IF($A708="",0,WEEKDAY($A708,2))</f>
        <v/>
      </c>
      <c r="K708">
        <f>IF(OR($A708="",$B708=""),"",$B708&amp;"|"&amp;$A708)</f>
        <v/>
      </c>
      <c r="L708">
        <f>IF($A708="",0,IF($F708="",IFERROR(N(INDEX(Settings!$G$11:$G$18,MATCH($C708,Settings!$D$11:$D$18,0))),0),N($F708)))</f>
        <v/>
      </c>
    </row>
    <row r="709">
      <c r="A709" s="69" t="n"/>
      <c r="B709" s="70" t="n"/>
      <c r="C709" s="70" t="n"/>
      <c r="D709" s="71" t="n"/>
      <c r="E709" s="71" t="n"/>
      <c r="F709" s="70" t="n"/>
      <c r="G709" s="72">
        <f>IF(OR($A709="",$B709=""),"",ROUND(MAX(0,MOD(I709-H709,1)*24-L709/60),2))</f>
        <v/>
      </c>
      <c r="H709">
        <f>IF($A709="","",IF($D709="",IFERROR(INDEX(Settings!$E$11:$E$18,MATCH($C709,Settings!$D$11:$D$18,0)),0),$D709))</f>
        <v/>
      </c>
      <c r="I709">
        <f>IF($A709="","",IF($E709="",IFERROR(INDEX(Settings!$F$11:$F$18,MATCH($C709,Settings!$D$11:$D$18,0)),0),$E709))</f>
        <v/>
      </c>
      <c r="J709">
        <f>IF($A709="",0,WEEKDAY($A709,2))</f>
        <v/>
      </c>
      <c r="K709">
        <f>IF(OR($A709="",$B709=""),"",$B709&amp;"|"&amp;$A709)</f>
        <v/>
      </c>
      <c r="L709">
        <f>IF($A709="",0,IF($F709="",IFERROR(N(INDEX(Settings!$G$11:$G$18,MATCH($C709,Settings!$D$11:$D$18,0))),0),N($F709)))</f>
        <v/>
      </c>
    </row>
    <row r="710">
      <c r="A710" s="69" t="n"/>
      <c r="B710" s="70" t="n"/>
      <c r="C710" s="70" t="n"/>
      <c r="D710" s="71" t="n"/>
      <c r="E710" s="71" t="n"/>
      <c r="F710" s="70" t="n"/>
      <c r="G710" s="72">
        <f>IF(OR($A710="",$B710=""),"",ROUND(MAX(0,MOD(I710-H710,1)*24-L710/60),2))</f>
        <v/>
      </c>
      <c r="H710">
        <f>IF($A710="","",IF($D710="",IFERROR(INDEX(Settings!$E$11:$E$18,MATCH($C710,Settings!$D$11:$D$18,0)),0),$D710))</f>
        <v/>
      </c>
      <c r="I710">
        <f>IF($A710="","",IF($E710="",IFERROR(INDEX(Settings!$F$11:$F$18,MATCH($C710,Settings!$D$11:$D$18,0)),0),$E710))</f>
        <v/>
      </c>
      <c r="J710">
        <f>IF($A710="",0,WEEKDAY($A710,2))</f>
        <v/>
      </c>
      <c r="K710">
        <f>IF(OR($A710="",$B710=""),"",$B710&amp;"|"&amp;$A710)</f>
        <v/>
      </c>
      <c r="L710">
        <f>IF($A710="",0,IF($F710="",IFERROR(N(INDEX(Settings!$G$11:$G$18,MATCH($C710,Settings!$D$11:$D$18,0))),0),N($F710)))</f>
        <v/>
      </c>
    </row>
    <row r="711">
      <c r="A711" s="69" t="n"/>
      <c r="B711" s="70" t="n"/>
      <c r="C711" s="70" t="n"/>
      <c r="D711" s="71" t="n"/>
      <c r="E711" s="71" t="n"/>
      <c r="F711" s="70" t="n"/>
      <c r="G711" s="72">
        <f>IF(OR($A711="",$B711=""),"",ROUND(MAX(0,MOD(I711-H711,1)*24-L711/60),2))</f>
        <v/>
      </c>
      <c r="H711">
        <f>IF($A711="","",IF($D711="",IFERROR(INDEX(Settings!$E$11:$E$18,MATCH($C711,Settings!$D$11:$D$18,0)),0),$D711))</f>
        <v/>
      </c>
      <c r="I711">
        <f>IF($A711="","",IF($E711="",IFERROR(INDEX(Settings!$F$11:$F$18,MATCH($C711,Settings!$D$11:$D$18,0)),0),$E711))</f>
        <v/>
      </c>
      <c r="J711">
        <f>IF($A711="",0,WEEKDAY($A711,2))</f>
        <v/>
      </c>
      <c r="K711">
        <f>IF(OR($A711="",$B711=""),"",$B711&amp;"|"&amp;$A711)</f>
        <v/>
      </c>
      <c r="L711">
        <f>IF($A711="",0,IF($F711="",IFERROR(N(INDEX(Settings!$G$11:$G$18,MATCH($C711,Settings!$D$11:$D$18,0))),0),N($F711)))</f>
        <v/>
      </c>
    </row>
    <row r="712">
      <c r="A712" s="69" t="n"/>
      <c r="B712" s="70" t="n"/>
      <c r="C712" s="70" t="n"/>
      <c r="D712" s="71" t="n"/>
      <c r="E712" s="71" t="n"/>
      <c r="F712" s="70" t="n"/>
      <c r="G712" s="72">
        <f>IF(OR($A712="",$B712=""),"",ROUND(MAX(0,MOD(I712-H712,1)*24-L712/60),2))</f>
        <v/>
      </c>
      <c r="H712">
        <f>IF($A712="","",IF($D712="",IFERROR(INDEX(Settings!$E$11:$E$18,MATCH($C712,Settings!$D$11:$D$18,0)),0),$D712))</f>
        <v/>
      </c>
      <c r="I712">
        <f>IF($A712="","",IF($E712="",IFERROR(INDEX(Settings!$F$11:$F$18,MATCH($C712,Settings!$D$11:$D$18,0)),0),$E712))</f>
        <v/>
      </c>
      <c r="J712">
        <f>IF($A712="",0,WEEKDAY($A712,2))</f>
        <v/>
      </c>
      <c r="K712">
        <f>IF(OR($A712="",$B712=""),"",$B712&amp;"|"&amp;$A712)</f>
        <v/>
      </c>
      <c r="L712">
        <f>IF($A712="",0,IF($F712="",IFERROR(N(INDEX(Settings!$G$11:$G$18,MATCH($C712,Settings!$D$11:$D$18,0))),0),N($F712)))</f>
        <v/>
      </c>
    </row>
    <row r="713">
      <c r="A713" s="69" t="n"/>
      <c r="B713" s="70" t="n"/>
      <c r="C713" s="70" t="n"/>
      <c r="D713" s="71" t="n"/>
      <c r="E713" s="71" t="n"/>
      <c r="F713" s="70" t="n"/>
      <c r="G713" s="72">
        <f>IF(OR($A713="",$B713=""),"",ROUND(MAX(0,MOD(I713-H713,1)*24-L713/60),2))</f>
        <v/>
      </c>
      <c r="H713">
        <f>IF($A713="","",IF($D713="",IFERROR(INDEX(Settings!$E$11:$E$18,MATCH($C713,Settings!$D$11:$D$18,0)),0),$D713))</f>
        <v/>
      </c>
      <c r="I713">
        <f>IF($A713="","",IF($E713="",IFERROR(INDEX(Settings!$F$11:$F$18,MATCH($C713,Settings!$D$11:$D$18,0)),0),$E713))</f>
        <v/>
      </c>
      <c r="J713">
        <f>IF($A713="",0,WEEKDAY($A713,2))</f>
        <v/>
      </c>
      <c r="K713">
        <f>IF(OR($A713="",$B713=""),"",$B713&amp;"|"&amp;$A713)</f>
        <v/>
      </c>
      <c r="L713">
        <f>IF($A713="",0,IF($F713="",IFERROR(N(INDEX(Settings!$G$11:$G$18,MATCH($C713,Settings!$D$11:$D$18,0))),0),N($F713)))</f>
        <v/>
      </c>
    </row>
    <row r="714">
      <c r="A714" s="69" t="n"/>
      <c r="B714" s="70" t="n"/>
      <c r="C714" s="70" t="n"/>
      <c r="D714" s="71" t="n"/>
      <c r="E714" s="71" t="n"/>
      <c r="F714" s="70" t="n"/>
      <c r="G714" s="72">
        <f>IF(OR($A714="",$B714=""),"",ROUND(MAX(0,MOD(I714-H714,1)*24-L714/60),2))</f>
        <v/>
      </c>
      <c r="H714">
        <f>IF($A714="","",IF($D714="",IFERROR(INDEX(Settings!$E$11:$E$18,MATCH($C714,Settings!$D$11:$D$18,0)),0),$D714))</f>
        <v/>
      </c>
      <c r="I714">
        <f>IF($A714="","",IF($E714="",IFERROR(INDEX(Settings!$F$11:$F$18,MATCH($C714,Settings!$D$11:$D$18,0)),0),$E714))</f>
        <v/>
      </c>
      <c r="J714">
        <f>IF($A714="",0,WEEKDAY($A714,2))</f>
        <v/>
      </c>
      <c r="K714">
        <f>IF(OR($A714="",$B714=""),"",$B714&amp;"|"&amp;$A714)</f>
        <v/>
      </c>
      <c r="L714">
        <f>IF($A714="",0,IF($F714="",IFERROR(N(INDEX(Settings!$G$11:$G$18,MATCH($C714,Settings!$D$11:$D$18,0))),0),N($F714)))</f>
        <v/>
      </c>
    </row>
    <row r="715">
      <c r="A715" s="69" t="n"/>
      <c r="B715" s="70" t="n"/>
      <c r="C715" s="70" t="n"/>
      <c r="D715" s="71" t="n"/>
      <c r="E715" s="71" t="n"/>
      <c r="F715" s="70" t="n"/>
      <c r="G715" s="72">
        <f>IF(OR($A715="",$B715=""),"",ROUND(MAX(0,MOD(I715-H715,1)*24-L715/60),2))</f>
        <v/>
      </c>
      <c r="H715">
        <f>IF($A715="","",IF($D715="",IFERROR(INDEX(Settings!$E$11:$E$18,MATCH($C715,Settings!$D$11:$D$18,0)),0),$D715))</f>
        <v/>
      </c>
      <c r="I715">
        <f>IF($A715="","",IF($E715="",IFERROR(INDEX(Settings!$F$11:$F$18,MATCH($C715,Settings!$D$11:$D$18,0)),0),$E715))</f>
        <v/>
      </c>
      <c r="J715">
        <f>IF($A715="",0,WEEKDAY($A715,2))</f>
        <v/>
      </c>
      <c r="K715">
        <f>IF(OR($A715="",$B715=""),"",$B715&amp;"|"&amp;$A715)</f>
        <v/>
      </c>
      <c r="L715">
        <f>IF($A715="",0,IF($F715="",IFERROR(N(INDEX(Settings!$G$11:$G$18,MATCH($C715,Settings!$D$11:$D$18,0))),0),N($F715)))</f>
        <v/>
      </c>
    </row>
    <row r="716">
      <c r="A716" s="69" t="n"/>
      <c r="B716" s="70" t="n"/>
      <c r="C716" s="70" t="n"/>
      <c r="D716" s="71" t="n"/>
      <c r="E716" s="71" t="n"/>
      <c r="F716" s="70" t="n"/>
      <c r="G716" s="72">
        <f>IF(OR($A716="",$B716=""),"",ROUND(MAX(0,MOD(I716-H716,1)*24-L716/60),2))</f>
        <v/>
      </c>
      <c r="H716">
        <f>IF($A716="","",IF($D716="",IFERROR(INDEX(Settings!$E$11:$E$18,MATCH($C716,Settings!$D$11:$D$18,0)),0),$D716))</f>
        <v/>
      </c>
      <c r="I716">
        <f>IF($A716="","",IF($E716="",IFERROR(INDEX(Settings!$F$11:$F$18,MATCH($C716,Settings!$D$11:$D$18,0)),0),$E716))</f>
        <v/>
      </c>
      <c r="J716">
        <f>IF($A716="",0,WEEKDAY($A716,2))</f>
        <v/>
      </c>
      <c r="K716">
        <f>IF(OR($A716="",$B716=""),"",$B716&amp;"|"&amp;$A716)</f>
        <v/>
      </c>
      <c r="L716">
        <f>IF($A716="",0,IF($F716="",IFERROR(N(INDEX(Settings!$G$11:$G$18,MATCH($C716,Settings!$D$11:$D$18,0))),0),N($F716)))</f>
        <v/>
      </c>
    </row>
    <row r="717">
      <c r="A717" s="69" t="n"/>
      <c r="B717" s="70" t="n"/>
      <c r="C717" s="70" t="n"/>
      <c r="D717" s="71" t="n"/>
      <c r="E717" s="71" t="n"/>
      <c r="F717" s="70" t="n"/>
      <c r="G717" s="72">
        <f>IF(OR($A717="",$B717=""),"",ROUND(MAX(0,MOD(I717-H717,1)*24-L717/60),2))</f>
        <v/>
      </c>
      <c r="H717">
        <f>IF($A717="","",IF($D717="",IFERROR(INDEX(Settings!$E$11:$E$18,MATCH($C717,Settings!$D$11:$D$18,0)),0),$D717))</f>
        <v/>
      </c>
      <c r="I717">
        <f>IF($A717="","",IF($E717="",IFERROR(INDEX(Settings!$F$11:$F$18,MATCH($C717,Settings!$D$11:$D$18,0)),0),$E717))</f>
        <v/>
      </c>
      <c r="J717">
        <f>IF($A717="",0,WEEKDAY($A717,2))</f>
        <v/>
      </c>
      <c r="K717">
        <f>IF(OR($A717="",$B717=""),"",$B717&amp;"|"&amp;$A717)</f>
        <v/>
      </c>
      <c r="L717">
        <f>IF($A717="",0,IF($F717="",IFERROR(N(INDEX(Settings!$G$11:$G$18,MATCH($C717,Settings!$D$11:$D$18,0))),0),N($F717)))</f>
        <v/>
      </c>
    </row>
    <row r="718">
      <c r="A718" s="69" t="n"/>
      <c r="B718" s="70" t="n"/>
      <c r="C718" s="70" t="n"/>
      <c r="D718" s="71" t="n"/>
      <c r="E718" s="71" t="n"/>
      <c r="F718" s="70" t="n"/>
      <c r="G718" s="72">
        <f>IF(OR($A718="",$B718=""),"",ROUND(MAX(0,MOD(I718-H718,1)*24-L718/60),2))</f>
        <v/>
      </c>
      <c r="H718">
        <f>IF($A718="","",IF($D718="",IFERROR(INDEX(Settings!$E$11:$E$18,MATCH($C718,Settings!$D$11:$D$18,0)),0),$D718))</f>
        <v/>
      </c>
      <c r="I718">
        <f>IF($A718="","",IF($E718="",IFERROR(INDEX(Settings!$F$11:$F$18,MATCH($C718,Settings!$D$11:$D$18,0)),0),$E718))</f>
        <v/>
      </c>
      <c r="J718">
        <f>IF($A718="",0,WEEKDAY($A718,2))</f>
        <v/>
      </c>
      <c r="K718">
        <f>IF(OR($A718="",$B718=""),"",$B718&amp;"|"&amp;$A718)</f>
        <v/>
      </c>
      <c r="L718">
        <f>IF($A718="",0,IF($F718="",IFERROR(N(INDEX(Settings!$G$11:$G$18,MATCH($C718,Settings!$D$11:$D$18,0))),0),N($F718)))</f>
        <v/>
      </c>
    </row>
    <row r="719">
      <c r="A719" s="69" t="n"/>
      <c r="B719" s="70" t="n"/>
      <c r="C719" s="70" t="n"/>
      <c r="D719" s="71" t="n"/>
      <c r="E719" s="71" t="n"/>
      <c r="F719" s="70" t="n"/>
      <c r="G719" s="72">
        <f>IF(OR($A719="",$B719=""),"",ROUND(MAX(0,MOD(I719-H719,1)*24-L719/60),2))</f>
        <v/>
      </c>
      <c r="H719">
        <f>IF($A719="","",IF($D719="",IFERROR(INDEX(Settings!$E$11:$E$18,MATCH($C719,Settings!$D$11:$D$18,0)),0),$D719))</f>
        <v/>
      </c>
      <c r="I719">
        <f>IF($A719="","",IF($E719="",IFERROR(INDEX(Settings!$F$11:$F$18,MATCH($C719,Settings!$D$11:$D$18,0)),0),$E719))</f>
        <v/>
      </c>
      <c r="J719">
        <f>IF($A719="",0,WEEKDAY($A719,2))</f>
        <v/>
      </c>
      <c r="K719">
        <f>IF(OR($A719="",$B719=""),"",$B719&amp;"|"&amp;$A719)</f>
        <v/>
      </c>
      <c r="L719">
        <f>IF($A719="",0,IF($F719="",IFERROR(N(INDEX(Settings!$G$11:$G$18,MATCH($C719,Settings!$D$11:$D$18,0))),0),N($F719)))</f>
        <v/>
      </c>
    </row>
    <row r="720">
      <c r="A720" s="69" t="n"/>
      <c r="B720" s="70" t="n"/>
      <c r="C720" s="70" t="n"/>
      <c r="D720" s="71" t="n"/>
      <c r="E720" s="71" t="n"/>
      <c r="F720" s="70" t="n"/>
      <c r="G720" s="72">
        <f>IF(OR($A720="",$B720=""),"",ROUND(MAX(0,MOD(I720-H720,1)*24-L720/60),2))</f>
        <v/>
      </c>
      <c r="H720">
        <f>IF($A720="","",IF($D720="",IFERROR(INDEX(Settings!$E$11:$E$18,MATCH($C720,Settings!$D$11:$D$18,0)),0),$D720))</f>
        <v/>
      </c>
      <c r="I720">
        <f>IF($A720="","",IF($E720="",IFERROR(INDEX(Settings!$F$11:$F$18,MATCH($C720,Settings!$D$11:$D$18,0)),0),$E720))</f>
        <v/>
      </c>
      <c r="J720">
        <f>IF($A720="",0,WEEKDAY($A720,2))</f>
        <v/>
      </c>
      <c r="K720">
        <f>IF(OR($A720="",$B720=""),"",$B720&amp;"|"&amp;$A720)</f>
        <v/>
      </c>
      <c r="L720">
        <f>IF($A720="",0,IF($F720="",IFERROR(N(INDEX(Settings!$G$11:$G$18,MATCH($C720,Settings!$D$11:$D$18,0))),0),N($F720)))</f>
        <v/>
      </c>
    </row>
    <row r="721">
      <c r="A721" s="69" t="n"/>
      <c r="B721" s="70" t="n"/>
      <c r="C721" s="70" t="n"/>
      <c r="D721" s="71" t="n"/>
      <c r="E721" s="71" t="n"/>
      <c r="F721" s="70" t="n"/>
      <c r="G721" s="72">
        <f>IF(OR($A721="",$B721=""),"",ROUND(MAX(0,MOD(I721-H721,1)*24-L721/60),2))</f>
        <v/>
      </c>
      <c r="H721">
        <f>IF($A721="","",IF($D721="",IFERROR(INDEX(Settings!$E$11:$E$18,MATCH($C721,Settings!$D$11:$D$18,0)),0),$D721))</f>
        <v/>
      </c>
      <c r="I721">
        <f>IF($A721="","",IF($E721="",IFERROR(INDEX(Settings!$F$11:$F$18,MATCH($C721,Settings!$D$11:$D$18,0)),0),$E721))</f>
        <v/>
      </c>
      <c r="J721">
        <f>IF($A721="",0,WEEKDAY($A721,2))</f>
        <v/>
      </c>
      <c r="K721">
        <f>IF(OR($A721="",$B721=""),"",$B721&amp;"|"&amp;$A721)</f>
        <v/>
      </c>
      <c r="L721">
        <f>IF($A721="",0,IF($F721="",IFERROR(N(INDEX(Settings!$G$11:$G$18,MATCH($C721,Settings!$D$11:$D$18,0))),0),N($F721)))</f>
        <v/>
      </c>
    </row>
    <row r="722">
      <c r="A722" s="69" t="n"/>
      <c r="B722" s="70" t="n"/>
      <c r="C722" s="70" t="n"/>
      <c r="D722" s="71" t="n"/>
      <c r="E722" s="71" t="n"/>
      <c r="F722" s="70" t="n"/>
      <c r="G722" s="72">
        <f>IF(OR($A722="",$B722=""),"",ROUND(MAX(0,MOD(I722-H722,1)*24-L722/60),2))</f>
        <v/>
      </c>
      <c r="H722">
        <f>IF($A722="","",IF($D722="",IFERROR(INDEX(Settings!$E$11:$E$18,MATCH($C722,Settings!$D$11:$D$18,0)),0),$D722))</f>
        <v/>
      </c>
      <c r="I722">
        <f>IF($A722="","",IF($E722="",IFERROR(INDEX(Settings!$F$11:$F$18,MATCH($C722,Settings!$D$11:$D$18,0)),0),$E722))</f>
        <v/>
      </c>
      <c r="J722">
        <f>IF($A722="",0,WEEKDAY($A722,2))</f>
        <v/>
      </c>
      <c r="K722">
        <f>IF(OR($A722="",$B722=""),"",$B722&amp;"|"&amp;$A722)</f>
        <v/>
      </c>
      <c r="L722">
        <f>IF($A722="",0,IF($F722="",IFERROR(N(INDEX(Settings!$G$11:$G$18,MATCH($C722,Settings!$D$11:$D$18,0))),0),N($F722)))</f>
        <v/>
      </c>
    </row>
    <row r="723">
      <c r="A723" s="69" t="n"/>
      <c r="B723" s="70" t="n"/>
      <c r="C723" s="70" t="n"/>
      <c r="D723" s="71" t="n"/>
      <c r="E723" s="71" t="n"/>
      <c r="F723" s="70" t="n"/>
      <c r="G723" s="72">
        <f>IF(OR($A723="",$B723=""),"",ROUND(MAX(0,MOD(I723-H723,1)*24-L723/60),2))</f>
        <v/>
      </c>
      <c r="H723">
        <f>IF($A723="","",IF($D723="",IFERROR(INDEX(Settings!$E$11:$E$18,MATCH($C723,Settings!$D$11:$D$18,0)),0),$D723))</f>
        <v/>
      </c>
      <c r="I723">
        <f>IF($A723="","",IF($E723="",IFERROR(INDEX(Settings!$F$11:$F$18,MATCH($C723,Settings!$D$11:$D$18,0)),0),$E723))</f>
        <v/>
      </c>
      <c r="J723">
        <f>IF($A723="",0,WEEKDAY($A723,2))</f>
        <v/>
      </c>
      <c r="K723">
        <f>IF(OR($A723="",$B723=""),"",$B723&amp;"|"&amp;$A723)</f>
        <v/>
      </c>
      <c r="L723">
        <f>IF($A723="",0,IF($F723="",IFERROR(N(INDEX(Settings!$G$11:$G$18,MATCH($C723,Settings!$D$11:$D$18,0))),0),N($F723)))</f>
        <v/>
      </c>
    </row>
    <row r="724">
      <c r="A724" s="69" t="n"/>
      <c r="B724" s="70" t="n"/>
      <c r="C724" s="70" t="n"/>
      <c r="D724" s="71" t="n"/>
      <c r="E724" s="71" t="n"/>
      <c r="F724" s="70" t="n"/>
      <c r="G724" s="72">
        <f>IF(OR($A724="",$B724=""),"",ROUND(MAX(0,MOD(I724-H724,1)*24-L724/60),2))</f>
        <v/>
      </c>
      <c r="H724">
        <f>IF($A724="","",IF($D724="",IFERROR(INDEX(Settings!$E$11:$E$18,MATCH($C724,Settings!$D$11:$D$18,0)),0),$D724))</f>
        <v/>
      </c>
      <c r="I724">
        <f>IF($A724="","",IF($E724="",IFERROR(INDEX(Settings!$F$11:$F$18,MATCH($C724,Settings!$D$11:$D$18,0)),0),$E724))</f>
        <v/>
      </c>
      <c r="J724">
        <f>IF($A724="",0,WEEKDAY($A724,2))</f>
        <v/>
      </c>
      <c r="K724">
        <f>IF(OR($A724="",$B724=""),"",$B724&amp;"|"&amp;$A724)</f>
        <v/>
      </c>
      <c r="L724">
        <f>IF($A724="",0,IF($F724="",IFERROR(N(INDEX(Settings!$G$11:$G$18,MATCH($C724,Settings!$D$11:$D$18,0))),0),N($F724)))</f>
        <v/>
      </c>
    </row>
    <row r="725">
      <c r="A725" s="69" t="n"/>
      <c r="B725" s="70" t="n"/>
      <c r="C725" s="70" t="n"/>
      <c r="D725" s="71" t="n"/>
      <c r="E725" s="71" t="n"/>
      <c r="F725" s="70" t="n"/>
      <c r="G725" s="72">
        <f>IF(OR($A725="",$B725=""),"",ROUND(MAX(0,MOD(I725-H725,1)*24-L725/60),2))</f>
        <v/>
      </c>
      <c r="H725">
        <f>IF($A725="","",IF($D725="",IFERROR(INDEX(Settings!$E$11:$E$18,MATCH($C725,Settings!$D$11:$D$18,0)),0),$D725))</f>
        <v/>
      </c>
      <c r="I725">
        <f>IF($A725="","",IF($E725="",IFERROR(INDEX(Settings!$F$11:$F$18,MATCH($C725,Settings!$D$11:$D$18,0)),0),$E725))</f>
        <v/>
      </c>
      <c r="J725">
        <f>IF($A725="",0,WEEKDAY($A725,2))</f>
        <v/>
      </c>
      <c r="K725">
        <f>IF(OR($A725="",$B725=""),"",$B725&amp;"|"&amp;$A725)</f>
        <v/>
      </c>
      <c r="L725">
        <f>IF($A725="",0,IF($F725="",IFERROR(N(INDEX(Settings!$G$11:$G$18,MATCH($C725,Settings!$D$11:$D$18,0))),0),N($F725)))</f>
        <v/>
      </c>
    </row>
    <row r="726">
      <c r="A726" s="69" t="n"/>
      <c r="B726" s="70" t="n"/>
      <c r="C726" s="70" t="n"/>
      <c r="D726" s="71" t="n"/>
      <c r="E726" s="71" t="n"/>
      <c r="F726" s="70" t="n"/>
      <c r="G726" s="72">
        <f>IF(OR($A726="",$B726=""),"",ROUND(MAX(0,MOD(I726-H726,1)*24-L726/60),2))</f>
        <v/>
      </c>
      <c r="H726">
        <f>IF($A726="","",IF($D726="",IFERROR(INDEX(Settings!$E$11:$E$18,MATCH($C726,Settings!$D$11:$D$18,0)),0),$D726))</f>
        <v/>
      </c>
      <c r="I726">
        <f>IF($A726="","",IF($E726="",IFERROR(INDEX(Settings!$F$11:$F$18,MATCH($C726,Settings!$D$11:$D$18,0)),0),$E726))</f>
        <v/>
      </c>
      <c r="J726">
        <f>IF($A726="",0,WEEKDAY($A726,2))</f>
        <v/>
      </c>
      <c r="K726">
        <f>IF(OR($A726="",$B726=""),"",$B726&amp;"|"&amp;$A726)</f>
        <v/>
      </c>
      <c r="L726">
        <f>IF($A726="",0,IF($F726="",IFERROR(N(INDEX(Settings!$G$11:$G$18,MATCH($C726,Settings!$D$11:$D$18,0))),0),N($F726)))</f>
        <v/>
      </c>
    </row>
    <row r="727">
      <c r="A727" s="69" t="n"/>
      <c r="B727" s="70" t="n"/>
      <c r="C727" s="70" t="n"/>
      <c r="D727" s="71" t="n"/>
      <c r="E727" s="71" t="n"/>
      <c r="F727" s="70" t="n"/>
      <c r="G727" s="72">
        <f>IF(OR($A727="",$B727=""),"",ROUND(MAX(0,MOD(I727-H727,1)*24-L727/60),2))</f>
        <v/>
      </c>
      <c r="H727">
        <f>IF($A727="","",IF($D727="",IFERROR(INDEX(Settings!$E$11:$E$18,MATCH($C727,Settings!$D$11:$D$18,0)),0),$D727))</f>
        <v/>
      </c>
      <c r="I727">
        <f>IF($A727="","",IF($E727="",IFERROR(INDEX(Settings!$F$11:$F$18,MATCH($C727,Settings!$D$11:$D$18,0)),0),$E727))</f>
        <v/>
      </c>
      <c r="J727">
        <f>IF($A727="",0,WEEKDAY($A727,2))</f>
        <v/>
      </c>
      <c r="K727">
        <f>IF(OR($A727="",$B727=""),"",$B727&amp;"|"&amp;$A727)</f>
        <v/>
      </c>
      <c r="L727">
        <f>IF($A727="",0,IF($F727="",IFERROR(N(INDEX(Settings!$G$11:$G$18,MATCH($C727,Settings!$D$11:$D$18,0))),0),N($F727)))</f>
        <v/>
      </c>
    </row>
    <row r="728">
      <c r="A728" s="69" t="n"/>
      <c r="B728" s="70" t="n"/>
      <c r="C728" s="70" t="n"/>
      <c r="D728" s="71" t="n"/>
      <c r="E728" s="71" t="n"/>
      <c r="F728" s="70" t="n"/>
      <c r="G728" s="72">
        <f>IF(OR($A728="",$B728=""),"",ROUND(MAX(0,MOD(I728-H728,1)*24-L728/60),2))</f>
        <v/>
      </c>
      <c r="H728">
        <f>IF($A728="","",IF($D728="",IFERROR(INDEX(Settings!$E$11:$E$18,MATCH($C728,Settings!$D$11:$D$18,0)),0),$D728))</f>
        <v/>
      </c>
      <c r="I728">
        <f>IF($A728="","",IF($E728="",IFERROR(INDEX(Settings!$F$11:$F$18,MATCH($C728,Settings!$D$11:$D$18,0)),0),$E728))</f>
        <v/>
      </c>
      <c r="J728">
        <f>IF($A728="",0,WEEKDAY($A728,2))</f>
        <v/>
      </c>
      <c r="K728">
        <f>IF(OR($A728="",$B728=""),"",$B728&amp;"|"&amp;$A728)</f>
        <v/>
      </c>
      <c r="L728">
        <f>IF($A728="",0,IF($F728="",IFERROR(N(INDEX(Settings!$G$11:$G$18,MATCH($C728,Settings!$D$11:$D$18,0))),0),N($F728)))</f>
        <v/>
      </c>
    </row>
    <row r="729">
      <c r="A729" s="69" t="n"/>
      <c r="B729" s="70" t="n"/>
      <c r="C729" s="70" t="n"/>
      <c r="D729" s="71" t="n"/>
      <c r="E729" s="71" t="n"/>
      <c r="F729" s="70" t="n"/>
      <c r="G729" s="72">
        <f>IF(OR($A729="",$B729=""),"",ROUND(MAX(0,MOD(I729-H729,1)*24-L729/60),2))</f>
        <v/>
      </c>
      <c r="H729">
        <f>IF($A729="","",IF($D729="",IFERROR(INDEX(Settings!$E$11:$E$18,MATCH($C729,Settings!$D$11:$D$18,0)),0),$D729))</f>
        <v/>
      </c>
      <c r="I729">
        <f>IF($A729="","",IF($E729="",IFERROR(INDEX(Settings!$F$11:$F$18,MATCH($C729,Settings!$D$11:$D$18,0)),0),$E729))</f>
        <v/>
      </c>
      <c r="J729">
        <f>IF($A729="",0,WEEKDAY($A729,2))</f>
        <v/>
      </c>
      <c r="K729">
        <f>IF(OR($A729="",$B729=""),"",$B729&amp;"|"&amp;$A729)</f>
        <v/>
      </c>
      <c r="L729">
        <f>IF($A729="",0,IF($F729="",IFERROR(N(INDEX(Settings!$G$11:$G$18,MATCH($C729,Settings!$D$11:$D$18,0))),0),N($F729)))</f>
        <v/>
      </c>
    </row>
    <row r="730">
      <c r="A730" s="69" t="n"/>
      <c r="B730" s="70" t="n"/>
      <c r="C730" s="70" t="n"/>
      <c r="D730" s="71" t="n"/>
      <c r="E730" s="71" t="n"/>
      <c r="F730" s="70" t="n"/>
      <c r="G730" s="72">
        <f>IF(OR($A730="",$B730=""),"",ROUND(MAX(0,MOD(I730-H730,1)*24-L730/60),2))</f>
        <v/>
      </c>
      <c r="H730">
        <f>IF($A730="","",IF($D730="",IFERROR(INDEX(Settings!$E$11:$E$18,MATCH($C730,Settings!$D$11:$D$18,0)),0),$D730))</f>
        <v/>
      </c>
      <c r="I730">
        <f>IF($A730="","",IF($E730="",IFERROR(INDEX(Settings!$F$11:$F$18,MATCH($C730,Settings!$D$11:$D$18,0)),0),$E730))</f>
        <v/>
      </c>
      <c r="J730">
        <f>IF($A730="",0,WEEKDAY($A730,2))</f>
        <v/>
      </c>
      <c r="K730">
        <f>IF(OR($A730="",$B730=""),"",$B730&amp;"|"&amp;$A730)</f>
        <v/>
      </c>
      <c r="L730">
        <f>IF($A730="",0,IF($F730="",IFERROR(N(INDEX(Settings!$G$11:$G$18,MATCH($C730,Settings!$D$11:$D$18,0))),0),N($F730)))</f>
        <v/>
      </c>
    </row>
    <row r="731">
      <c r="A731" s="69" t="n"/>
      <c r="B731" s="70" t="n"/>
      <c r="C731" s="70" t="n"/>
      <c r="D731" s="71" t="n"/>
      <c r="E731" s="71" t="n"/>
      <c r="F731" s="70" t="n"/>
      <c r="G731" s="72">
        <f>IF(OR($A731="",$B731=""),"",ROUND(MAX(0,MOD(I731-H731,1)*24-L731/60),2))</f>
        <v/>
      </c>
      <c r="H731">
        <f>IF($A731="","",IF($D731="",IFERROR(INDEX(Settings!$E$11:$E$18,MATCH($C731,Settings!$D$11:$D$18,0)),0),$D731))</f>
        <v/>
      </c>
      <c r="I731">
        <f>IF($A731="","",IF($E731="",IFERROR(INDEX(Settings!$F$11:$F$18,MATCH($C731,Settings!$D$11:$D$18,0)),0),$E731))</f>
        <v/>
      </c>
      <c r="J731">
        <f>IF($A731="",0,WEEKDAY($A731,2))</f>
        <v/>
      </c>
      <c r="K731">
        <f>IF(OR($A731="",$B731=""),"",$B731&amp;"|"&amp;$A731)</f>
        <v/>
      </c>
      <c r="L731">
        <f>IF($A731="",0,IF($F731="",IFERROR(N(INDEX(Settings!$G$11:$G$18,MATCH($C731,Settings!$D$11:$D$18,0))),0),N($F731)))</f>
        <v/>
      </c>
    </row>
    <row r="732">
      <c r="A732" s="69" t="n"/>
      <c r="B732" s="70" t="n"/>
      <c r="C732" s="70" t="n"/>
      <c r="D732" s="71" t="n"/>
      <c r="E732" s="71" t="n"/>
      <c r="F732" s="70" t="n"/>
      <c r="G732" s="72">
        <f>IF(OR($A732="",$B732=""),"",ROUND(MAX(0,MOD(I732-H732,1)*24-L732/60),2))</f>
        <v/>
      </c>
      <c r="H732">
        <f>IF($A732="","",IF($D732="",IFERROR(INDEX(Settings!$E$11:$E$18,MATCH($C732,Settings!$D$11:$D$18,0)),0),$D732))</f>
        <v/>
      </c>
      <c r="I732">
        <f>IF($A732="","",IF($E732="",IFERROR(INDEX(Settings!$F$11:$F$18,MATCH($C732,Settings!$D$11:$D$18,0)),0),$E732))</f>
        <v/>
      </c>
      <c r="J732">
        <f>IF($A732="",0,WEEKDAY($A732,2))</f>
        <v/>
      </c>
      <c r="K732">
        <f>IF(OR($A732="",$B732=""),"",$B732&amp;"|"&amp;$A732)</f>
        <v/>
      </c>
      <c r="L732">
        <f>IF($A732="",0,IF($F732="",IFERROR(N(INDEX(Settings!$G$11:$G$18,MATCH($C732,Settings!$D$11:$D$18,0))),0),N($F732)))</f>
        <v/>
      </c>
    </row>
    <row r="733">
      <c r="A733" s="69" t="n"/>
      <c r="B733" s="70" t="n"/>
      <c r="C733" s="70" t="n"/>
      <c r="D733" s="71" t="n"/>
      <c r="E733" s="71" t="n"/>
      <c r="F733" s="70" t="n"/>
      <c r="G733" s="72">
        <f>IF(OR($A733="",$B733=""),"",ROUND(MAX(0,MOD(I733-H733,1)*24-L733/60),2))</f>
        <v/>
      </c>
      <c r="H733">
        <f>IF($A733="","",IF($D733="",IFERROR(INDEX(Settings!$E$11:$E$18,MATCH($C733,Settings!$D$11:$D$18,0)),0),$D733))</f>
        <v/>
      </c>
      <c r="I733">
        <f>IF($A733="","",IF($E733="",IFERROR(INDEX(Settings!$F$11:$F$18,MATCH($C733,Settings!$D$11:$D$18,0)),0),$E733))</f>
        <v/>
      </c>
      <c r="J733">
        <f>IF($A733="",0,WEEKDAY($A733,2))</f>
        <v/>
      </c>
      <c r="K733">
        <f>IF(OR($A733="",$B733=""),"",$B733&amp;"|"&amp;$A733)</f>
        <v/>
      </c>
      <c r="L733">
        <f>IF($A733="",0,IF($F733="",IFERROR(N(INDEX(Settings!$G$11:$G$18,MATCH($C733,Settings!$D$11:$D$18,0))),0),N($F733)))</f>
        <v/>
      </c>
    </row>
    <row r="734">
      <c r="A734" s="69" t="n"/>
      <c r="B734" s="70" t="n"/>
      <c r="C734" s="70" t="n"/>
      <c r="D734" s="71" t="n"/>
      <c r="E734" s="71" t="n"/>
      <c r="F734" s="70" t="n"/>
      <c r="G734" s="72">
        <f>IF(OR($A734="",$B734=""),"",ROUND(MAX(0,MOD(I734-H734,1)*24-L734/60),2))</f>
        <v/>
      </c>
      <c r="H734">
        <f>IF($A734="","",IF($D734="",IFERROR(INDEX(Settings!$E$11:$E$18,MATCH($C734,Settings!$D$11:$D$18,0)),0),$D734))</f>
        <v/>
      </c>
      <c r="I734">
        <f>IF($A734="","",IF($E734="",IFERROR(INDEX(Settings!$F$11:$F$18,MATCH($C734,Settings!$D$11:$D$18,0)),0),$E734))</f>
        <v/>
      </c>
      <c r="J734">
        <f>IF($A734="",0,WEEKDAY($A734,2))</f>
        <v/>
      </c>
      <c r="K734">
        <f>IF(OR($A734="",$B734=""),"",$B734&amp;"|"&amp;$A734)</f>
        <v/>
      </c>
      <c r="L734">
        <f>IF($A734="",0,IF($F734="",IFERROR(N(INDEX(Settings!$G$11:$G$18,MATCH($C734,Settings!$D$11:$D$18,0))),0),N($F734)))</f>
        <v/>
      </c>
    </row>
    <row r="735">
      <c r="A735" s="69" t="n"/>
      <c r="B735" s="70" t="n"/>
      <c r="C735" s="70" t="n"/>
      <c r="D735" s="71" t="n"/>
      <c r="E735" s="71" t="n"/>
      <c r="F735" s="70" t="n"/>
      <c r="G735" s="72">
        <f>IF(OR($A735="",$B735=""),"",ROUND(MAX(0,MOD(I735-H735,1)*24-L735/60),2))</f>
        <v/>
      </c>
      <c r="H735">
        <f>IF($A735="","",IF($D735="",IFERROR(INDEX(Settings!$E$11:$E$18,MATCH($C735,Settings!$D$11:$D$18,0)),0),$D735))</f>
        <v/>
      </c>
      <c r="I735">
        <f>IF($A735="","",IF($E735="",IFERROR(INDEX(Settings!$F$11:$F$18,MATCH($C735,Settings!$D$11:$D$18,0)),0),$E735))</f>
        <v/>
      </c>
      <c r="J735">
        <f>IF($A735="",0,WEEKDAY($A735,2))</f>
        <v/>
      </c>
      <c r="K735">
        <f>IF(OR($A735="",$B735=""),"",$B735&amp;"|"&amp;$A735)</f>
        <v/>
      </c>
      <c r="L735">
        <f>IF($A735="",0,IF($F735="",IFERROR(N(INDEX(Settings!$G$11:$G$18,MATCH($C735,Settings!$D$11:$D$18,0))),0),N($F735)))</f>
        <v/>
      </c>
    </row>
    <row r="736">
      <c r="A736" s="69" t="n"/>
      <c r="B736" s="70" t="n"/>
      <c r="C736" s="70" t="n"/>
      <c r="D736" s="71" t="n"/>
      <c r="E736" s="71" t="n"/>
      <c r="F736" s="70" t="n"/>
      <c r="G736" s="72">
        <f>IF(OR($A736="",$B736=""),"",ROUND(MAX(0,MOD(I736-H736,1)*24-L736/60),2))</f>
        <v/>
      </c>
      <c r="H736">
        <f>IF($A736="","",IF($D736="",IFERROR(INDEX(Settings!$E$11:$E$18,MATCH($C736,Settings!$D$11:$D$18,0)),0),$D736))</f>
        <v/>
      </c>
      <c r="I736">
        <f>IF($A736="","",IF($E736="",IFERROR(INDEX(Settings!$F$11:$F$18,MATCH($C736,Settings!$D$11:$D$18,0)),0),$E736))</f>
        <v/>
      </c>
      <c r="J736">
        <f>IF($A736="",0,WEEKDAY($A736,2))</f>
        <v/>
      </c>
      <c r="K736">
        <f>IF(OR($A736="",$B736=""),"",$B736&amp;"|"&amp;$A736)</f>
        <v/>
      </c>
      <c r="L736">
        <f>IF($A736="",0,IF($F736="",IFERROR(N(INDEX(Settings!$G$11:$G$18,MATCH($C736,Settings!$D$11:$D$18,0))),0),N($F736)))</f>
        <v/>
      </c>
    </row>
    <row r="737">
      <c r="A737" s="69" t="n"/>
      <c r="B737" s="70" t="n"/>
      <c r="C737" s="70" t="n"/>
      <c r="D737" s="71" t="n"/>
      <c r="E737" s="71" t="n"/>
      <c r="F737" s="70" t="n"/>
      <c r="G737" s="72">
        <f>IF(OR($A737="",$B737=""),"",ROUND(MAX(0,MOD(I737-H737,1)*24-L737/60),2))</f>
        <v/>
      </c>
      <c r="H737">
        <f>IF($A737="","",IF($D737="",IFERROR(INDEX(Settings!$E$11:$E$18,MATCH($C737,Settings!$D$11:$D$18,0)),0),$D737))</f>
        <v/>
      </c>
      <c r="I737">
        <f>IF($A737="","",IF($E737="",IFERROR(INDEX(Settings!$F$11:$F$18,MATCH($C737,Settings!$D$11:$D$18,0)),0),$E737))</f>
        <v/>
      </c>
      <c r="J737">
        <f>IF($A737="",0,WEEKDAY($A737,2))</f>
        <v/>
      </c>
      <c r="K737">
        <f>IF(OR($A737="",$B737=""),"",$B737&amp;"|"&amp;$A737)</f>
        <v/>
      </c>
      <c r="L737">
        <f>IF($A737="",0,IF($F737="",IFERROR(N(INDEX(Settings!$G$11:$G$18,MATCH($C737,Settings!$D$11:$D$18,0))),0),N($F737)))</f>
        <v/>
      </c>
    </row>
    <row r="738">
      <c r="A738" s="69" t="n"/>
      <c r="B738" s="70" t="n"/>
      <c r="C738" s="70" t="n"/>
      <c r="D738" s="71" t="n"/>
      <c r="E738" s="71" t="n"/>
      <c r="F738" s="70" t="n"/>
      <c r="G738" s="72">
        <f>IF(OR($A738="",$B738=""),"",ROUND(MAX(0,MOD(I738-H738,1)*24-L738/60),2))</f>
        <v/>
      </c>
      <c r="H738">
        <f>IF($A738="","",IF($D738="",IFERROR(INDEX(Settings!$E$11:$E$18,MATCH($C738,Settings!$D$11:$D$18,0)),0),$D738))</f>
        <v/>
      </c>
      <c r="I738">
        <f>IF($A738="","",IF($E738="",IFERROR(INDEX(Settings!$F$11:$F$18,MATCH($C738,Settings!$D$11:$D$18,0)),0),$E738))</f>
        <v/>
      </c>
      <c r="J738">
        <f>IF($A738="",0,WEEKDAY($A738,2))</f>
        <v/>
      </c>
      <c r="K738">
        <f>IF(OR($A738="",$B738=""),"",$B738&amp;"|"&amp;$A738)</f>
        <v/>
      </c>
      <c r="L738">
        <f>IF($A738="",0,IF($F738="",IFERROR(N(INDEX(Settings!$G$11:$G$18,MATCH($C738,Settings!$D$11:$D$18,0))),0),N($F738)))</f>
        <v/>
      </c>
    </row>
    <row r="739">
      <c r="A739" s="69" t="n"/>
      <c r="B739" s="70" t="n"/>
      <c r="C739" s="70" t="n"/>
      <c r="D739" s="71" t="n"/>
      <c r="E739" s="71" t="n"/>
      <c r="F739" s="70" t="n"/>
      <c r="G739" s="72">
        <f>IF(OR($A739="",$B739=""),"",ROUND(MAX(0,MOD(I739-H739,1)*24-L739/60),2))</f>
        <v/>
      </c>
      <c r="H739">
        <f>IF($A739="","",IF($D739="",IFERROR(INDEX(Settings!$E$11:$E$18,MATCH($C739,Settings!$D$11:$D$18,0)),0),$D739))</f>
        <v/>
      </c>
      <c r="I739">
        <f>IF($A739="","",IF($E739="",IFERROR(INDEX(Settings!$F$11:$F$18,MATCH($C739,Settings!$D$11:$D$18,0)),0),$E739))</f>
        <v/>
      </c>
      <c r="J739">
        <f>IF($A739="",0,WEEKDAY($A739,2))</f>
        <v/>
      </c>
      <c r="K739">
        <f>IF(OR($A739="",$B739=""),"",$B739&amp;"|"&amp;$A739)</f>
        <v/>
      </c>
      <c r="L739">
        <f>IF($A739="",0,IF($F739="",IFERROR(N(INDEX(Settings!$G$11:$G$18,MATCH($C739,Settings!$D$11:$D$18,0))),0),N($F739)))</f>
        <v/>
      </c>
    </row>
    <row r="740">
      <c r="A740" s="69" t="n"/>
      <c r="B740" s="70" t="n"/>
      <c r="C740" s="70" t="n"/>
      <c r="D740" s="71" t="n"/>
      <c r="E740" s="71" t="n"/>
      <c r="F740" s="70" t="n"/>
      <c r="G740" s="72">
        <f>IF(OR($A740="",$B740=""),"",ROUND(MAX(0,MOD(I740-H740,1)*24-L740/60),2))</f>
        <v/>
      </c>
      <c r="H740">
        <f>IF($A740="","",IF($D740="",IFERROR(INDEX(Settings!$E$11:$E$18,MATCH($C740,Settings!$D$11:$D$18,0)),0),$D740))</f>
        <v/>
      </c>
      <c r="I740">
        <f>IF($A740="","",IF($E740="",IFERROR(INDEX(Settings!$F$11:$F$18,MATCH($C740,Settings!$D$11:$D$18,0)),0),$E740))</f>
        <v/>
      </c>
      <c r="J740">
        <f>IF($A740="",0,WEEKDAY($A740,2))</f>
        <v/>
      </c>
      <c r="K740">
        <f>IF(OR($A740="",$B740=""),"",$B740&amp;"|"&amp;$A740)</f>
        <v/>
      </c>
      <c r="L740">
        <f>IF($A740="",0,IF($F740="",IFERROR(N(INDEX(Settings!$G$11:$G$18,MATCH($C740,Settings!$D$11:$D$18,0))),0),N($F740)))</f>
        <v/>
      </c>
    </row>
    <row r="741">
      <c r="A741" s="69" t="n"/>
      <c r="B741" s="70" t="n"/>
      <c r="C741" s="70" t="n"/>
      <c r="D741" s="71" t="n"/>
      <c r="E741" s="71" t="n"/>
      <c r="F741" s="70" t="n"/>
      <c r="G741" s="72">
        <f>IF(OR($A741="",$B741=""),"",ROUND(MAX(0,MOD(I741-H741,1)*24-L741/60),2))</f>
        <v/>
      </c>
      <c r="H741">
        <f>IF($A741="","",IF($D741="",IFERROR(INDEX(Settings!$E$11:$E$18,MATCH($C741,Settings!$D$11:$D$18,0)),0),$D741))</f>
        <v/>
      </c>
      <c r="I741">
        <f>IF($A741="","",IF($E741="",IFERROR(INDEX(Settings!$F$11:$F$18,MATCH($C741,Settings!$D$11:$D$18,0)),0),$E741))</f>
        <v/>
      </c>
      <c r="J741">
        <f>IF($A741="",0,WEEKDAY($A741,2))</f>
        <v/>
      </c>
      <c r="K741">
        <f>IF(OR($A741="",$B741=""),"",$B741&amp;"|"&amp;$A741)</f>
        <v/>
      </c>
      <c r="L741">
        <f>IF($A741="",0,IF($F741="",IFERROR(N(INDEX(Settings!$G$11:$G$18,MATCH($C741,Settings!$D$11:$D$18,0))),0),N($F741)))</f>
        <v/>
      </c>
    </row>
    <row r="742">
      <c r="A742" s="69" t="n"/>
      <c r="B742" s="70" t="n"/>
      <c r="C742" s="70" t="n"/>
      <c r="D742" s="71" t="n"/>
      <c r="E742" s="71" t="n"/>
      <c r="F742" s="70" t="n"/>
      <c r="G742" s="72">
        <f>IF(OR($A742="",$B742=""),"",ROUND(MAX(0,MOD(I742-H742,1)*24-L742/60),2))</f>
        <v/>
      </c>
      <c r="H742">
        <f>IF($A742="","",IF($D742="",IFERROR(INDEX(Settings!$E$11:$E$18,MATCH($C742,Settings!$D$11:$D$18,0)),0),$D742))</f>
        <v/>
      </c>
      <c r="I742">
        <f>IF($A742="","",IF($E742="",IFERROR(INDEX(Settings!$F$11:$F$18,MATCH($C742,Settings!$D$11:$D$18,0)),0),$E742))</f>
        <v/>
      </c>
      <c r="J742">
        <f>IF($A742="",0,WEEKDAY($A742,2))</f>
        <v/>
      </c>
      <c r="K742">
        <f>IF(OR($A742="",$B742=""),"",$B742&amp;"|"&amp;$A742)</f>
        <v/>
      </c>
      <c r="L742">
        <f>IF($A742="",0,IF($F742="",IFERROR(N(INDEX(Settings!$G$11:$G$18,MATCH($C742,Settings!$D$11:$D$18,0))),0),N($F742)))</f>
        <v/>
      </c>
    </row>
    <row r="743">
      <c r="A743" s="69" t="n"/>
      <c r="B743" s="70" t="n"/>
      <c r="C743" s="70" t="n"/>
      <c r="D743" s="71" t="n"/>
      <c r="E743" s="71" t="n"/>
      <c r="F743" s="70" t="n"/>
      <c r="G743" s="72">
        <f>IF(OR($A743="",$B743=""),"",ROUND(MAX(0,MOD(I743-H743,1)*24-L743/60),2))</f>
        <v/>
      </c>
      <c r="H743">
        <f>IF($A743="","",IF($D743="",IFERROR(INDEX(Settings!$E$11:$E$18,MATCH($C743,Settings!$D$11:$D$18,0)),0),$D743))</f>
        <v/>
      </c>
      <c r="I743">
        <f>IF($A743="","",IF($E743="",IFERROR(INDEX(Settings!$F$11:$F$18,MATCH($C743,Settings!$D$11:$D$18,0)),0),$E743))</f>
        <v/>
      </c>
      <c r="J743">
        <f>IF($A743="",0,WEEKDAY($A743,2))</f>
        <v/>
      </c>
      <c r="K743">
        <f>IF(OR($A743="",$B743=""),"",$B743&amp;"|"&amp;$A743)</f>
        <v/>
      </c>
      <c r="L743">
        <f>IF($A743="",0,IF($F743="",IFERROR(N(INDEX(Settings!$G$11:$G$18,MATCH($C743,Settings!$D$11:$D$18,0))),0),N($F743)))</f>
        <v/>
      </c>
    </row>
    <row r="744">
      <c r="A744" s="69" t="n"/>
      <c r="B744" s="70" t="n"/>
      <c r="C744" s="70" t="n"/>
      <c r="D744" s="71" t="n"/>
      <c r="E744" s="71" t="n"/>
      <c r="F744" s="70" t="n"/>
      <c r="G744" s="72">
        <f>IF(OR($A744="",$B744=""),"",ROUND(MAX(0,MOD(I744-H744,1)*24-L744/60),2))</f>
        <v/>
      </c>
      <c r="H744">
        <f>IF($A744="","",IF($D744="",IFERROR(INDEX(Settings!$E$11:$E$18,MATCH($C744,Settings!$D$11:$D$18,0)),0),$D744))</f>
        <v/>
      </c>
      <c r="I744">
        <f>IF($A744="","",IF($E744="",IFERROR(INDEX(Settings!$F$11:$F$18,MATCH($C744,Settings!$D$11:$D$18,0)),0),$E744))</f>
        <v/>
      </c>
      <c r="J744">
        <f>IF($A744="",0,WEEKDAY($A744,2))</f>
        <v/>
      </c>
      <c r="K744">
        <f>IF(OR($A744="",$B744=""),"",$B744&amp;"|"&amp;$A744)</f>
        <v/>
      </c>
      <c r="L744">
        <f>IF($A744="",0,IF($F744="",IFERROR(N(INDEX(Settings!$G$11:$G$18,MATCH($C744,Settings!$D$11:$D$18,0))),0),N($F744)))</f>
        <v/>
      </c>
    </row>
    <row r="745">
      <c r="A745" s="69" t="n"/>
      <c r="B745" s="70" t="n"/>
      <c r="C745" s="70" t="n"/>
      <c r="D745" s="71" t="n"/>
      <c r="E745" s="71" t="n"/>
      <c r="F745" s="70" t="n"/>
      <c r="G745" s="72">
        <f>IF(OR($A745="",$B745=""),"",ROUND(MAX(0,MOD(I745-H745,1)*24-L745/60),2))</f>
        <v/>
      </c>
      <c r="H745">
        <f>IF($A745="","",IF($D745="",IFERROR(INDEX(Settings!$E$11:$E$18,MATCH($C745,Settings!$D$11:$D$18,0)),0),$D745))</f>
        <v/>
      </c>
      <c r="I745">
        <f>IF($A745="","",IF($E745="",IFERROR(INDEX(Settings!$F$11:$F$18,MATCH($C745,Settings!$D$11:$D$18,0)),0),$E745))</f>
        <v/>
      </c>
      <c r="J745">
        <f>IF($A745="",0,WEEKDAY($A745,2))</f>
        <v/>
      </c>
      <c r="K745">
        <f>IF(OR($A745="",$B745=""),"",$B745&amp;"|"&amp;$A745)</f>
        <v/>
      </c>
      <c r="L745">
        <f>IF($A745="",0,IF($F745="",IFERROR(N(INDEX(Settings!$G$11:$G$18,MATCH($C745,Settings!$D$11:$D$18,0))),0),N($F745)))</f>
        <v/>
      </c>
    </row>
    <row r="746">
      <c r="A746" s="69" t="n"/>
      <c r="B746" s="70" t="n"/>
      <c r="C746" s="70" t="n"/>
      <c r="D746" s="71" t="n"/>
      <c r="E746" s="71" t="n"/>
      <c r="F746" s="70" t="n"/>
      <c r="G746" s="72">
        <f>IF(OR($A746="",$B746=""),"",ROUND(MAX(0,MOD(I746-H746,1)*24-L746/60),2))</f>
        <v/>
      </c>
      <c r="H746">
        <f>IF($A746="","",IF($D746="",IFERROR(INDEX(Settings!$E$11:$E$18,MATCH($C746,Settings!$D$11:$D$18,0)),0),$D746))</f>
        <v/>
      </c>
      <c r="I746">
        <f>IF($A746="","",IF($E746="",IFERROR(INDEX(Settings!$F$11:$F$18,MATCH($C746,Settings!$D$11:$D$18,0)),0),$E746))</f>
        <v/>
      </c>
      <c r="J746">
        <f>IF($A746="",0,WEEKDAY($A746,2))</f>
        <v/>
      </c>
      <c r="K746">
        <f>IF(OR($A746="",$B746=""),"",$B746&amp;"|"&amp;$A746)</f>
        <v/>
      </c>
      <c r="L746">
        <f>IF($A746="",0,IF($F746="",IFERROR(N(INDEX(Settings!$G$11:$G$18,MATCH($C746,Settings!$D$11:$D$18,0))),0),N($F746)))</f>
        <v/>
      </c>
    </row>
    <row r="747">
      <c r="A747" s="69" t="n"/>
      <c r="B747" s="70" t="n"/>
      <c r="C747" s="70" t="n"/>
      <c r="D747" s="71" t="n"/>
      <c r="E747" s="71" t="n"/>
      <c r="F747" s="70" t="n"/>
      <c r="G747" s="72">
        <f>IF(OR($A747="",$B747=""),"",ROUND(MAX(0,MOD(I747-H747,1)*24-L747/60),2))</f>
        <v/>
      </c>
      <c r="H747">
        <f>IF($A747="","",IF($D747="",IFERROR(INDEX(Settings!$E$11:$E$18,MATCH($C747,Settings!$D$11:$D$18,0)),0),$D747))</f>
        <v/>
      </c>
      <c r="I747">
        <f>IF($A747="","",IF($E747="",IFERROR(INDEX(Settings!$F$11:$F$18,MATCH($C747,Settings!$D$11:$D$18,0)),0),$E747))</f>
        <v/>
      </c>
      <c r="J747">
        <f>IF($A747="",0,WEEKDAY($A747,2))</f>
        <v/>
      </c>
      <c r="K747">
        <f>IF(OR($A747="",$B747=""),"",$B747&amp;"|"&amp;$A747)</f>
        <v/>
      </c>
      <c r="L747">
        <f>IF($A747="",0,IF($F747="",IFERROR(N(INDEX(Settings!$G$11:$G$18,MATCH($C747,Settings!$D$11:$D$18,0))),0),N($F747)))</f>
        <v/>
      </c>
    </row>
    <row r="748">
      <c r="A748" s="69" t="n"/>
      <c r="B748" s="70" t="n"/>
      <c r="C748" s="70" t="n"/>
      <c r="D748" s="71" t="n"/>
      <c r="E748" s="71" t="n"/>
      <c r="F748" s="70" t="n"/>
      <c r="G748" s="72">
        <f>IF(OR($A748="",$B748=""),"",ROUND(MAX(0,MOD(I748-H748,1)*24-L748/60),2))</f>
        <v/>
      </c>
      <c r="H748">
        <f>IF($A748="","",IF($D748="",IFERROR(INDEX(Settings!$E$11:$E$18,MATCH($C748,Settings!$D$11:$D$18,0)),0),$D748))</f>
        <v/>
      </c>
      <c r="I748">
        <f>IF($A748="","",IF($E748="",IFERROR(INDEX(Settings!$F$11:$F$18,MATCH($C748,Settings!$D$11:$D$18,0)),0),$E748))</f>
        <v/>
      </c>
      <c r="J748">
        <f>IF($A748="",0,WEEKDAY($A748,2))</f>
        <v/>
      </c>
      <c r="K748">
        <f>IF(OR($A748="",$B748=""),"",$B748&amp;"|"&amp;$A748)</f>
        <v/>
      </c>
      <c r="L748">
        <f>IF($A748="",0,IF($F748="",IFERROR(N(INDEX(Settings!$G$11:$G$18,MATCH($C748,Settings!$D$11:$D$18,0))),0),N($F748)))</f>
        <v/>
      </c>
    </row>
    <row r="749">
      <c r="A749" s="69" t="n"/>
      <c r="B749" s="70" t="n"/>
      <c r="C749" s="70" t="n"/>
      <c r="D749" s="71" t="n"/>
      <c r="E749" s="71" t="n"/>
      <c r="F749" s="70" t="n"/>
      <c r="G749" s="72">
        <f>IF(OR($A749="",$B749=""),"",ROUND(MAX(0,MOD(I749-H749,1)*24-L749/60),2))</f>
        <v/>
      </c>
      <c r="H749">
        <f>IF($A749="","",IF($D749="",IFERROR(INDEX(Settings!$E$11:$E$18,MATCH($C749,Settings!$D$11:$D$18,0)),0),$D749))</f>
        <v/>
      </c>
      <c r="I749">
        <f>IF($A749="","",IF($E749="",IFERROR(INDEX(Settings!$F$11:$F$18,MATCH($C749,Settings!$D$11:$D$18,0)),0),$E749))</f>
        <v/>
      </c>
      <c r="J749">
        <f>IF($A749="",0,WEEKDAY($A749,2))</f>
        <v/>
      </c>
      <c r="K749">
        <f>IF(OR($A749="",$B749=""),"",$B749&amp;"|"&amp;$A749)</f>
        <v/>
      </c>
      <c r="L749">
        <f>IF($A749="",0,IF($F749="",IFERROR(N(INDEX(Settings!$G$11:$G$18,MATCH($C749,Settings!$D$11:$D$18,0))),0),N($F749)))</f>
        <v/>
      </c>
    </row>
    <row r="750">
      <c r="A750" s="69" t="n"/>
      <c r="B750" s="70" t="n"/>
      <c r="C750" s="70" t="n"/>
      <c r="D750" s="71" t="n"/>
      <c r="E750" s="71" t="n"/>
      <c r="F750" s="70" t="n"/>
      <c r="G750" s="72">
        <f>IF(OR($A750="",$B750=""),"",ROUND(MAX(0,MOD(I750-H750,1)*24-L750/60),2))</f>
        <v/>
      </c>
      <c r="H750">
        <f>IF($A750="","",IF($D750="",IFERROR(INDEX(Settings!$E$11:$E$18,MATCH($C750,Settings!$D$11:$D$18,0)),0),$D750))</f>
        <v/>
      </c>
      <c r="I750">
        <f>IF($A750="","",IF($E750="",IFERROR(INDEX(Settings!$F$11:$F$18,MATCH($C750,Settings!$D$11:$D$18,0)),0),$E750))</f>
        <v/>
      </c>
      <c r="J750">
        <f>IF($A750="",0,WEEKDAY($A750,2))</f>
        <v/>
      </c>
      <c r="K750">
        <f>IF(OR($A750="",$B750=""),"",$B750&amp;"|"&amp;$A750)</f>
        <v/>
      </c>
      <c r="L750">
        <f>IF($A750="",0,IF($F750="",IFERROR(N(INDEX(Settings!$G$11:$G$18,MATCH($C750,Settings!$D$11:$D$18,0))),0),N($F750)))</f>
        <v/>
      </c>
    </row>
    <row r="751">
      <c r="A751" s="69" t="n"/>
      <c r="B751" s="70" t="n"/>
      <c r="C751" s="70" t="n"/>
      <c r="D751" s="71" t="n"/>
      <c r="E751" s="71" t="n"/>
      <c r="F751" s="70" t="n"/>
      <c r="G751" s="72">
        <f>IF(OR($A751="",$B751=""),"",ROUND(MAX(0,MOD(I751-H751,1)*24-L751/60),2))</f>
        <v/>
      </c>
      <c r="H751">
        <f>IF($A751="","",IF($D751="",IFERROR(INDEX(Settings!$E$11:$E$18,MATCH($C751,Settings!$D$11:$D$18,0)),0),$D751))</f>
        <v/>
      </c>
      <c r="I751">
        <f>IF($A751="","",IF($E751="",IFERROR(INDEX(Settings!$F$11:$F$18,MATCH($C751,Settings!$D$11:$D$18,0)),0),$E751))</f>
        <v/>
      </c>
      <c r="J751">
        <f>IF($A751="",0,WEEKDAY($A751,2))</f>
        <v/>
      </c>
      <c r="K751">
        <f>IF(OR($A751="",$B751=""),"",$B751&amp;"|"&amp;$A751)</f>
        <v/>
      </c>
      <c r="L751">
        <f>IF($A751="",0,IF($F751="",IFERROR(N(INDEX(Settings!$G$11:$G$18,MATCH($C751,Settings!$D$11:$D$18,0))),0),N($F751)))</f>
        <v/>
      </c>
    </row>
    <row r="752">
      <c r="A752" s="69" t="n"/>
      <c r="B752" s="70" t="n"/>
      <c r="C752" s="70" t="n"/>
      <c r="D752" s="71" t="n"/>
      <c r="E752" s="71" t="n"/>
      <c r="F752" s="70" t="n"/>
      <c r="G752" s="72">
        <f>IF(OR($A752="",$B752=""),"",ROUND(MAX(0,MOD(I752-H752,1)*24-L752/60),2))</f>
        <v/>
      </c>
      <c r="H752">
        <f>IF($A752="","",IF($D752="",IFERROR(INDEX(Settings!$E$11:$E$18,MATCH($C752,Settings!$D$11:$D$18,0)),0),$D752))</f>
        <v/>
      </c>
      <c r="I752">
        <f>IF($A752="","",IF($E752="",IFERROR(INDEX(Settings!$F$11:$F$18,MATCH($C752,Settings!$D$11:$D$18,0)),0),$E752))</f>
        <v/>
      </c>
      <c r="J752">
        <f>IF($A752="",0,WEEKDAY($A752,2))</f>
        <v/>
      </c>
      <c r="K752">
        <f>IF(OR($A752="",$B752=""),"",$B752&amp;"|"&amp;$A752)</f>
        <v/>
      </c>
      <c r="L752">
        <f>IF($A752="",0,IF($F752="",IFERROR(N(INDEX(Settings!$G$11:$G$18,MATCH($C752,Settings!$D$11:$D$18,0))),0),N($F752)))</f>
        <v/>
      </c>
    </row>
    <row r="753">
      <c r="A753" s="69" t="n"/>
      <c r="B753" s="70" t="n"/>
      <c r="C753" s="70" t="n"/>
      <c r="D753" s="71" t="n"/>
      <c r="E753" s="71" t="n"/>
      <c r="F753" s="70" t="n"/>
      <c r="G753" s="72">
        <f>IF(OR($A753="",$B753=""),"",ROUND(MAX(0,MOD(I753-H753,1)*24-L753/60),2))</f>
        <v/>
      </c>
      <c r="H753">
        <f>IF($A753="","",IF($D753="",IFERROR(INDEX(Settings!$E$11:$E$18,MATCH($C753,Settings!$D$11:$D$18,0)),0),$D753))</f>
        <v/>
      </c>
      <c r="I753">
        <f>IF($A753="","",IF($E753="",IFERROR(INDEX(Settings!$F$11:$F$18,MATCH($C753,Settings!$D$11:$D$18,0)),0),$E753))</f>
        <v/>
      </c>
      <c r="J753">
        <f>IF($A753="",0,WEEKDAY($A753,2))</f>
        <v/>
      </c>
      <c r="K753">
        <f>IF(OR($A753="",$B753=""),"",$B753&amp;"|"&amp;$A753)</f>
        <v/>
      </c>
      <c r="L753">
        <f>IF($A753="",0,IF($F753="",IFERROR(N(INDEX(Settings!$G$11:$G$18,MATCH($C753,Settings!$D$11:$D$18,0))),0),N($F753)))</f>
        <v/>
      </c>
    </row>
    <row r="754">
      <c r="A754" s="69" t="n"/>
      <c r="B754" s="70" t="n"/>
      <c r="C754" s="70" t="n"/>
      <c r="D754" s="71" t="n"/>
      <c r="E754" s="71" t="n"/>
      <c r="F754" s="70" t="n"/>
      <c r="G754" s="72">
        <f>IF(OR($A754="",$B754=""),"",ROUND(MAX(0,MOD(I754-H754,1)*24-L754/60),2))</f>
        <v/>
      </c>
      <c r="H754">
        <f>IF($A754="","",IF($D754="",IFERROR(INDEX(Settings!$E$11:$E$18,MATCH($C754,Settings!$D$11:$D$18,0)),0),$D754))</f>
        <v/>
      </c>
      <c r="I754">
        <f>IF($A754="","",IF($E754="",IFERROR(INDEX(Settings!$F$11:$F$18,MATCH($C754,Settings!$D$11:$D$18,0)),0),$E754))</f>
        <v/>
      </c>
      <c r="J754">
        <f>IF($A754="",0,WEEKDAY($A754,2))</f>
        <v/>
      </c>
      <c r="K754">
        <f>IF(OR($A754="",$B754=""),"",$B754&amp;"|"&amp;$A754)</f>
        <v/>
      </c>
      <c r="L754">
        <f>IF($A754="",0,IF($F754="",IFERROR(N(INDEX(Settings!$G$11:$G$18,MATCH($C754,Settings!$D$11:$D$18,0))),0),N($F754)))</f>
        <v/>
      </c>
    </row>
    <row r="755">
      <c r="A755" s="69" t="n"/>
      <c r="B755" s="70" t="n"/>
      <c r="C755" s="70" t="n"/>
      <c r="D755" s="71" t="n"/>
      <c r="E755" s="71" t="n"/>
      <c r="F755" s="70" t="n"/>
      <c r="G755" s="72">
        <f>IF(OR($A755="",$B755=""),"",ROUND(MAX(0,MOD(I755-H755,1)*24-L755/60),2))</f>
        <v/>
      </c>
      <c r="H755">
        <f>IF($A755="","",IF($D755="",IFERROR(INDEX(Settings!$E$11:$E$18,MATCH($C755,Settings!$D$11:$D$18,0)),0),$D755))</f>
        <v/>
      </c>
      <c r="I755">
        <f>IF($A755="","",IF($E755="",IFERROR(INDEX(Settings!$F$11:$F$18,MATCH($C755,Settings!$D$11:$D$18,0)),0),$E755))</f>
        <v/>
      </c>
      <c r="J755">
        <f>IF($A755="",0,WEEKDAY($A755,2))</f>
        <v/>
      </c>
      <c r="K755">
        <f>IF(OR($A755="",$B755=""),"",$B755&amp;"|"&amp;$A755)</f>
        <v/>
      </c>
      <c r="L755">
        <f>IF($A755="",0,IF($F755="",IFERROR(N(INDEX(Settings!$G$11:$G$18,MATCH($C755,Settings!$D$11:$D$18,0))),0),N($F755)))</f>
        <v/>
      </c>
    </row>
    <row r="756">
      <c r="A756" s="69" t="n"/>
      <c r="B756" s="70" t="n"/>
      <c r="C756" s="70" t="n"/>
      <c r="D756" s="71" t="n"/>
      <c r="E756" s="71" t="n"/>
      <c r="F756" s="70" t="n"/>
      <c r="G756" s="72">
        <f>IF(OR($A756="",$B756=""),"",ROUND(MAX(0,MOD(I756-H756,1)*24-L756/60),2))</f>
        <v/>
      </c>
      <c r="H756">
        <f>IF($A756="","",IF($D756="",IFERROR(INDEX(Settings!$E$11:$E$18,MATCH($C756,Settings!$D$11:$D$18,0)),0),$D756))</f>
        <v/>
      </c>
      <c r="I756">
        <f>IF($A756="","",IF($E756="",IFERROR(INDEX(Settings!$F$11:$F$18,MATCH($C756,Settings!$D$11:$D$18,0)),0),$E756))</f>
        <v/>
      </c>
      <c r="J756">
        <f>IF($A756="",0,WEEKDAY($A756,2))</f>
        <v/>
      </c>
      <c r="K756">
        <f>IF(OR($A756="",$B756=""),"",$B756&amp;"|"&amp;$A756)</f>
        <v/>
      </c>
      <c r="L756">
        <f>IF($A756="",0,IF($F756="",IFERROR(N(INDEX(Settings!$G$11:$G$18,MATCH($C756,Settings!$D$11:$D$18,0))),0),N($F756)))</f>
        <v/>
      </c>
    </row>
    <row r="757">
      <c r="A757" s="69" t="n"/>
      <c r="B757" s="70" t="n"/>
      <c r="C757" s="70" t="n"/>
      <c r="D757" s="71" t="n"/>
      <c r="E757" s="71" t="n"/>
      <c r="F757" s="70" t="n"/>
      <c r="G757" s="72">
        <f>IF(OR($A757="",$B757=""),"",ROUND(MAX(0,MOD(I757-H757,1)*24-L757/60),2))</f>
        <v/>
      </c>
      <c r="H757">
        <f>IF($A757="","",IF($D757="",IFERROR(INDEX(Settings!$E$11:$E$18,MATCH($C757,Settings!$D$11:$D$18,0)),0),$D757))</f>
        <v/>
      </c>
      <c r="I757">
        <f>IF($A757="","",IF($E757="",IFERROR(INDEX(Settings!$F$11:$F$18,MATCH($C757,Settings!$D$11:$D$18,0)),0),$E757))</f>
        <v/>
      </c>
      <c r="J757">
        <f>IF($A757="",0,WEEKDAY($A757,2))</f>
        <v/>
      </c>
      <c r="K757">
        <f>IF(OR($A757="",$B757=""),"",$B757&amp;"|"&amp;$A757)</f>
        <v/>
      </c>
      <c r="L757">
        <f>IF($A757="",0,IF($F757="",IFERROR(N(INDEX(Settings!$G$11:$G$18,MATCH($C757,Settings!$D$11:$D$18,0))),0),N($F757)))</f>
        <v/>
      </c>
    </row>
    <row r="758">
      <c r="A758" s="69" t="n"/>
      <c r="B758" s="70" t="n"/>
      <c r="C758" s="70" t="n"/>
      <c r="D758" s="71" t="n"/>
      <c r="E758" s="71" t="n"/>
      <c r="F758" s="70" t="n"/>
      <c r="G758" s="72">
        <f>IF(OR($A758="",$B758=""),"",ROUND(MAX(0,MOD(I758-H758,1)*24-L758/60),2))</f>
        <v/>
      </c>
      <c r="H758">
        <f>IF($A758="","",IF($D758="",IFERROR(INDEX(Settings!$E$11:$E$18,MATCH($C758,Settings!$D$11:$D$18,0)),0),$D758))</f>
        <v/>
      </c>
      <c r="I758">
        <f>IF($A758="","",IF($E758="",IFERROR(INDEX(Settings!$F$11:$F$18,MATCH($C758,Settings!$D$11:$D$18,0)),0),$E758))</f>
        <v/>
      </c>
      <c r="J758">
        <f>IF($A758="",0,WEEKDAY($A758,2))</f>
        <v/>
      </c>
      <c r="K758">
        <f>IF(OR($A758="",$B758=""),"",$B758&amp;"|"&amp;$A758)</f>
        <v/>
      </c>
      <c r="L758">
        <f>IF($A758="",0,IF($F758="",IFERROR(N(INDEX(Settings!$G$11:$G$18,MATCH($C758,Settings!$D$11:$D$18,0))),0),N($F758)))</f>
        <v/>
      </c>
    </row>
    <row r="759">
      <c r="A759" s="69" t="n"/>
      <c r="B759" s="70" t="n"/>
      <c r="C759" s="70" t="n"/>
      <c r="D759" s="71" t="n"/>
      <c r="E759" s="71" t="n"/>
      <c r="F759" s="70" t="n"/>
      <c r="G759" s="72">
        <f>IF(OR($A759="",$B759=""),"",ROUND(MAX(0,MOD(I759-H759,1)*24-L759/60),2))</f>
        <v/>
      </c>
      <c r="H759">
        <f>IF($A759="","",IF($D759="",IFERROR(INDEX(Settings!$E$11:$E$18,MATCH($C759,Settings!$D$11:$D$18,0)),0),$D759))</f>
        <v/>
      </c>
      <c r="I759">
        <f>IF($A759="","",IF($E759="",IFERROR(INDEX(Settings!$F$11:$F$18,MATCH($C759,Settings!$D$11:$D$18,0)),0),$E759))</f>
        <v/>
      </c>
      <c r="J759">
        <f>IF($A759="",0,WEEKDAY($A759,2))</f>
        <v/>
      </c>
      <c r="K759">
        <f>IF(OR($A759="",$B759=""),"",$B759&amp;"|"&amp;$A759)</f>
        <v/>
      </c>
      <c r="L759">
        <f>IF($A759="",0,IF($F759="",IFERROR(N(INDEX(Settings!$G$11:$G$18,MATCH($C759,Settings!$D$11:$D$18,0))),0),N($F759)))</f>
        <v/>
      </c>
    </row>
    <row r="760">
      <c r="A760" s="69" t="n"/>
      <c r="B760" s="70" t="n"/>
      <c r="C760" s="70" t="n"/>
      <c r="D760" s="71" t="n"/>
      <c r="E760" s="71" t="n"/>
      <c r="F760" s="70" t="n"/>
      <c r="G760" s="72">
        <f>IF(OR($A760="",$B760=""),"",ROUND(MAX(0,MOD(I760-H760,1)*24-L760/60),2))</f>
        <v/>
      </c>
      <c r="H760">
        <f>IF($A760="","",IF($D760="",IFERROR(INDEX(Settings!$E$11:$E$18,MATCH($C760,Settings!$D$11:$D$18,0)),0),$D760))</f>
        <v/>
      </c>
      <c r="I760">
        <f>IF($A760="","",IF($E760="",IFERROR(INDEX(Settings!$F$11:$F$18,MATCH($C760,Settings!$D$11:$D$18,0)),0),$E760))</f>
        <v/>
      </c>
      <c r="J760">
        <f>IF($A760="",0,WEEKDAY($A760,2))</f>
        <v/>
      </c>
      <c r="K760">
        <f>IF(OR($A760="",$B760=""),"",$B760&amp;"|"&amp;$A760)</f>
        <v/>
      </c>
      <c r="L760">
        <f>IF($A760="",0,IF($F760="",IFERROR(N(INDEX(Settings!$G$11:$G$18,MATCH($C760,Settings!$D$11:$D$18,0))),0),N($F760)))</f>
        <v/>
      </c>
    </row>
    <row r="761">
      <c r="A761" s="69" t="n"/>
      <c r="B761" s="70" t="n"/>
      <c r="C761" s="70" t="n"/>
      <c r="D761" s="71" t="n"/>
      <c r="E761" s="71" t="n"/>
      <c r="F761" s="70" t="n"/>
      <c r="G761" s="72">
        <f>IF(OR($A761="",$B761=""),"",ROUND(MAX(0,MOD(I761-H761,1)*24-L761/60),2))</f>
        <v/>
      </c>
      <c r="H761">
        <f>IF($A761="","",IF($D761="",IFERROR(INDEX(Settings!$E$11:$E$18,MATCH($C761,Settings!$D$11:$D$18,0)),0),$D761))</f>
        <v/>
      </c>
      <c r="I761">
        <f>IF($A761="","",IF($E761="",IFERROR(INDEX(Settings!$F$11:$F$18,MATCH($C761,Settings!$D$11:$D$18,0)),0),$E761))</f>
        <v/>
      </c>
      <c r="J761">
        <f>IF($A761="",0,WEEKDAY($A761,2))</f>
        <v/>
      </c>
      <c r="K761">
        <f>IF(OR($A761="",$B761=""),"",$B761&amp;"|"&amp;$A761)</f>
        <v/>
      </c>
      <c r="L761">
        <f>IF($A761="",0,IF($F761="",IFERROR(N(INDEX(Settings!$G$11:$G$18,MATCH($C761,Settings!$D$11:$D$18,0))),0),N($F761)))</f>
        <v/>
      </c>
    </row>
    <row r="762">
      <c r="A762" s="69" t="n"/>
      <c r="B762" s="70" t="n"/>
      <c r="C762" s="70" t="n"/>
      <c r="D762" s="71" t="n"/>
      <c r="E762" s="71" t="n"/>
      <c r="F762" s="70" t="n"/>
      <c r="G762" s="72">
        <f>IF(OR($A762="",$B762=""),"",ROUND(MAX(0,MOD(I762-H762,1)*24-L762/60),2))</f>
        <v/>
      </c>
      <c r="H762">
        <f>IF($A762="","",IF($D762="",IFERROR(INDEX(Settings!$E$11:$E$18,MATCH($C762,Settings!$D$11:$D$18,0)),0),$D762))</f>
        <v/>
      </c>
      <c r="I762">
        <f>IF($A762="","",IF($E762="",IFERROR(INDEX(Settings!$F$11:$F$18,MATCH($C762,Settings!$D$11:$D$18,0)),0),$E762))</f>
        <v/>
      </c>
      <c r="J762">
        <f>IF($A762="",0,WEEKDAY($A762,2))</f>
        <v/>
      </c>
      <c r="K762">
        <f>IF(OR($A762="",$B762=""),"",$B762&amp;"|"&amp;$A762)</f>
        <v/>
      </c>
      <c r="L762">
        <f>IF($A762="",0,IF($F762="",IFERROR(N(INDEX(Settings!$G$11:$G$18,MATCH($C762,Settings!$D$11:$D$18,0))),0),N($F762)))</f>
        <v/>
      </c>
    </row>
    <row r="763">
      <c r="A763" s="69" t="n"/>
      <c r="B763" s="70" t="n"/>
      <c r="C763" s="70" t="n"/>
      <c r="D763" s="71" t="n"/>
      <c r="E763" s="71" t="n"/>
      <c r="F763" s="70" t="n"/>
      <c r="G763" s="72">
        <f>IF(OR($A763="",$B763=""),"",ROUND(MAX(0,MOD(I763-H763,1)*24-L763/60),2))</f>
        <v/>
      </c>
      <c r="H763">
        <f>IF($A763="","",IF($D763="",IFERROR(INDEX(Settings!$E$11:$E$18,MATCH($C763,Settings!$D$11:$D$18,0)),0),$D763))</f>
        <v/>
      </c>
      <c r="I763">
        <f>IF($A763="","",IF($E763="",IFERROR(INDEX(Settings!$F$11:$F$18,MATCH($C763,Settings!$D$11:$D$18,0)),0),$E763))</f>
        <v/>
      </c>
      <c r="J763">
        <f>IF($A763="",0,WEEKDAY($A763,2))</f>
        <v/>
      </c>
      <c r="K763">
        <f>IF(OR($A763="",$B763=""),"",$B763&amp;"|"&amp;$A763)</f>
        <v/>
      </c>
      <c r="L763">
        <f>IF($A763="",0,IF($F763="",IFERROR(N(INDEX(Settings!$G$11:$G$18,MATCH($C763,Settings!$D$11:$D$18,0))),0),N($F763)))</f>
        <v/>
      </c>
    </row>
    <row r="764">
      <c r="A764" s="69" t="n"/>
      <c r="B764" s="70" t="n"/>
      <c r="C764" s="70" t="n"/>
      <c r="D764" s="71" t="n"/>
      <c r="E764" s="71" t="n"/>
      <c r="F764" s="70" t="n"/>
      <c r="G764" s="72">
        <f>IF(OR($A764="",$B764=""),"",ROUND(MAX(0,MOD(I764-H764,1)*24-L764/60),2))</f>
        <v/>
      </c>
      <c r="H764">
        <f>IF($A764="","",IF($D764="",IFERROR(INDEX(Settings!$E$11:$E$18,MATCH($C764,Settings!$D$11:$D$18,0)),0),$D764))</f>
        <v/>
      </c>
      <c r="I764">
        <f>IF($A764="","",IF($E764="",IFERROR(INDEX(Settings!$F$11:$F$18,MATCH($C764,Settings!$D$11:$D$18,0)),0),$E764))</f>
        <v/>
      </c>
      <c r="J764">
        <f>IF($A764="",0,WEEKDAY($A764,2))</f>
        <v/>
      </c>
      <c r="K764">
        <f>IF(OR($A764="",$B764=""),"",$B764&amp;"|"&amp;$A764)</f>
        <v/>
      </c>
      <c r="L764">
        <f>IF($A764="",0,IF($F764="",IFERROR(N(INDEX(Settings!$G$11:$G$18,MATCH($C764,Settings!$D$11:$D$18,0))),0),N($F764)))</f>
        <v/>
      </c>
    </row>
    <row r="765">
      <c r="A765" s="69" t="n"/>
      <c r="B765" s="70" t="n"/>
      <c r="C765" s="70" t="n"/>
      <c r="D765" s="71" t="n"/>
      <c r="E765" s="71" t="n"/>
      <c r="F765" s="70" t="n"/>
      <c r="G765" s="72">
        <f>IF(OR($A765="",$B765=""),"",ROUND(MAX(0,MOD(I765-H765,1)*24-L765/60),2))</f>
        <v/>
      </c>
      <c r="H765">
        <f>IF($A765="","",IF($D765="",IFERROR(INDEX(Settings!$E$11:$E$18,MATCH($C765,Settings!$D$11:$D$18,0)),0),$D765))</f>
        <v/>
      </c>
      <c r="I765">
        <f>IF($A765="","",IF($E765="",IFERROR(INDEX(Settings!$F$11:$F$18,MATCH($C765,Settings!$D$11:$D$18,0)),0),$E765))</f>
        <v/>
      </c>
      <c r="J765">
        <f>IF($A765="",0,WEEKDAY($A765,2))</f>
        <v/>
      </c>
      <c r="K765">
        <f>IF(OR($A765="",$B765=""),"",$B765&amp;"|"&amp;$A765)</f>
        <v/>
      </c>
      <c r="L765">
        <f>IF($A765="",0,IF($F765="",IFERROR(N(INDEX(Settings!$G$11:$G$18,MATCH($C765,Settings!$D$11:$D$18,0))),0),N($F765)))</f>
        <v/>
      </c>
    </row>
    <row r="766">
      <c r="A766" s="69" t="n"/>
      <c r="B766" s="70" t="n"/>
      <c r="C766" s="70" t="n"/>
      <c r="D766" s="71" t="n"/>
      <c r="E766" s="71" t="n"/>
      <c r="F766" s="70" t="n"/>
      <c r="G766" s="72">
        <f>IF(OR($A766="",$B766=""),"",ROUND(MAX(0,MOD(I766-H766,1)*24-L766/60),2))</f>
        <v/>
      </c>
      <c r="H766">
        <f>IF($A766="","",IF($D766="",IFERROR(INDEX(Settings!$E$11:$E$18,MATCH($C766,Settings!$D$11:$D$18,0)),0),$D766))</f>
        <v/>
      </c>
      <c r="I766">
        <f>IF($A766="","",IF($E766="",IFERROR(INDEX(Settings!$F$11:$F$18,MATCH($C766,Settings!$D$11:$D$18,0)),0),$E766))</f>
        <v/>
      </c>
      <c r="J766">
        <f>IF($A766="",0,WEEKDAY($A766,2))</f>
        <v/>
      </c>
      <c r="K766">
        <f>IF(OR($A766="",$B766=""),"",$B766&amp;"|"&amp;$A766)</f>
        <v/>
      </c>
      <c r="L766">
        <f>IF($A766="",0,IF($F766="",IFERROR(N(INDEX(Settings!$G$11:$G$18,MATCH($C766,Settings!$D$11:$D$18,0))),0),N($F766)))</f>
        <v/>
      </c>
    </row>
    <row r="767">
      <c r="A767" s="69" t="n"/>
      <c r="B767" s="70" t="n"/>
      <c r="C767" s="70" t="n"/>
      <c r="D767" s="71" t="n"/>
      <c r="E767" s="71" t="n"/>
      <c r="F767" s="70" t="n"/>
      <c r="G767" s="72">
        <f>IF(OR($A767="",$B767=""),"",ROUND(MAX(0,MOD(I767-H767,1)*24-L767/60),2))</f>
        <v/>
      </c>
      <c r="H767">
        <f>IF($A767="","",IF($D767="",IFERROR(INDEX(Settings!$E$11:$E$18,MATCH($C767,Settings!$D$11:$D$18,0)),0),$D767))</f>
        <v/>
      </c>
      <c r="I767">
        <f>IF($A767="","",IF($E767="",IFERROR(INDEX(Settings!$F$11:$F$18,MATCH($C767,Settings!$D$11:$D$18,0)),0),$E767))</f>
        <v/>
      </c>
      <c r="J767">
        <f>IF($A767="",0,WEEKDAY($A767,2))</f>
        <v/>
      </c>
      <c r="K767">
        <f>IF(OR($A767="",$B767=""),"",$B767&amp;"|"&amp;$A767)</f>
        <v/>
      </c>
      <c r="L767">
        <f>IF($A767="",0,IF($F767="",IFERROR(N(INDEX(Settings!$G$11:$G$18,MATCH($C767,Settings!$D$11:$D$18,0))),0),N($F767)))</f>
        <v/>
      </c>
    </row>
    <row r="768">
      <c r="A768" s="69" t="n"/>
      <c r="B768" s="70" t="n"/>
      <c r="C768" s="70" t="n"/>
      <c r="D768" s="71" t="n"/>
      <c r="E768" s="71" t="n"/>
      <c r="F768" s="70" t="n"/>
      <c r="G768" s="72">
        <f>IF(OR($A768="",$B768=""),"",ROUND(MAX(0,MOD(I768-H768,1)*24-L768/60),2))</f>
        <v/>
      </c>
      <c r="H768">
        <f>IF($A768="","",IF($D768="",IFERROR(INDEX(Settings!$E$11:$E$18,MATCH($C768,Settings!$D$11:$D$18,0)),0),$D768))</f>
        <v/>
      </c>
      <c r="I768">
        <f>IF($A768="","",IF($E768="",IFERROR(INDEX(Settings!$F$11:$F$18,MATCH($C768,Settings!$D$11:$D$18,0)),0),$E768))</f>
        <v/>
      </c>
      <c r="J768">
        <f>IF($A768="",0,WEEKDAY($A768,2))</f>
        <v/>
      </c>
      <c r="K768">
        <f>IF(OR($A768="",$B768=""),"",$B768&amp;"|"&amp;$A768)</f>
        <v/>
      </c>
      <c r="L768">
        <f>IF($A768="",0,IF($F768="",IFERROR(N(INDEX(Settings!$G$11:$G$18,MATCH($C768,Settings!$D$11:$D$18,0))),0),N($F768)))</f>
        <v/>
      </c>
    </row>
    <row r="769">
      <c r="A769" s="69" t="n"/>
      <c r="B769" s="70" t="n"/>
      <c r="C769" s="70" t="n"/>
      <c r="D769" s="71" t="n"/>
      <c r="E769" s="71" t="n"/>
      <c r="F769" s="70" t="n"/>
      <c r="G769" s="72">
        <f>IF(OR($A769="",$B769=""),"",ROUND(MAX(0,MOD(I769-H769,1)*24-L769/60),2))</f>
        <v/>
      </c>
      <c r="H769">
        <f>IF($A769="","",IF($D769="",IFERROR(INDEX(Settings!$E$11:$E$18,MATCH($C769,Settings!$D$11:$D$18,0)),0),$D769))</f>
        <v/>
      </c>
      <c r="I769">
        <f>IF($A769="","",IF($E769="",IFERROR(INDEX(Settings!$F$11:$F$18,MATCH($C769,Settings!$D$11:$D$18,0)),0),$E769))</f>
        <v/>
      </c>
      <c r="J769">
        <f>IF($A769="",0,WEEKDAY($A769,2))</f>
        <v/>
      </c>
      <c r="K769">
        <f>IF(OR($A769="",$B769=""),"",$B769&amp;"|"&amp;$A769)</f>
        <v/>
      </c>
      <c r="L769">
        <f>IF($A769="",0,IF($F769="",IFERROR(N(INDEX(Settings!$G$11:$G$18,MATCH($C769,Settings!$D$11:$D$18,0))),0),N($F769)))</f>
        <v/>
      </c>
    </row>
    <row r="770">
      <c r="A770" s="69" t="n"/>
      <c r="B770" s="70" t="n"/>
      <c r="C770" s="70" t="n"/>
      <c r="D770" s="71" t="n"/>
      <c r="E770" s="71" t="n"/>
      <c r="F770" s="70" t="n"/>
      <c r="G770" s="72">
        <f>IF(OR($A770="",$B770=""),"",ROUND(MAX(0,MOD(I770-H770,1)*24-L770/60),2))</f>
        <v/>
      </c>
      <c r="H770">
        <f>IF($A770="","",IF($D770="",IFERROR(INDEX(Settings!$E$11:$E$18,MATCH($C770,Settings!$D$11:$D$18,0)),0),$D770))</f>
        <v/>
      </c>
      <c r="I770">
        <f>IF($A770="","",IF($E770="",IFERROR(INDEX(Settings!$F$11:$F$18,MATCH($C770,Settings!$D$11:$D$18,0)),0),$E770))</f>
        <v/>
      </c>
      <c r="J770">
        <f>IF($A770="",0,WEEKDAY($A770,2))</f>
        <v/>
      </c>
      <c r="K770">
        <f>IF(OR($A770="",$B770=""),"",$B770&amp;"|"&amp;$A770)</f>
        <v/>
      </c>
      <c r="L770">
        <f>IF($A770="",0,IF($F770="",IFERROR(N(INDEX(Settings!$G$11:$G$18,MATCH($C770,Settings!$D$11:$D$18,0))),0),N($F770)))</f>
        <v/>
      </c>
    </row>
    <row r="771">
      <c r="A771" s="69" t="n"/>
      <c r="B771" s="70" t="n"/>
      <c r="C771" s="70" t="n"/>
      <c r="D771" s="71" t="n"/>
      <c r="E771" s="71" t="n"/>
      <c r="F771" s="70" t="n"/>
      <c r="G771" s="72">
        <f>IF(OR($A771="",$B771=""),"",ROUND(MAX(0,MOD(I771-H771,1)*24-L771/60),2))</f>
        <v/>
      </c>
      <c r="H771">
        <f>IF($A771="","",IF($D771="",IFERROR(INDEX(Settings!$E$11:$E$18,MATCH($C771,Settings!$D$11:$D$18,0)),0),$D771))</f>
        <v/>
      </c>
      <c r="I771">
        <f>IF($A771="","",IF($E771="",IFERROR(INDEX(Settings!$F$11:$F$18,MATCH($C771,Settings!$D$11:$D$18,0)),0),$E771))</f>
        <v/>
      </c>
      <c r="J771">
        <f>IF($A771="",0,WEEKDAY($A771,2))</f>
        <v/>
      </c>
      <c r="K771">
        <f>IF(OR($A771="",$B771=""),"",$B771&amp;"|"&amp;$A771)</f>
        <v/>
      </c>
      <c r="L771">
        <f>IF($A771="",0,IF($F771="",IFERROR(N(INDEX(Settings!$G$11:$G$18,MATCH($C771,Settings!$D$11:$D$18,0))),0),N($F771)))</f>
        <v/>
      </c>
    </row>
    <row r="772">
      <c r="A772" s="69" t="n"/>
      <c r="B772" s="70" t="n"/>
      <c r="C772" s="70" t="n"/>
      <c r="D772" s="71" t="n"/>
      <c r="E772" s="71" t="n"/>
      <c r="F772" s="70" t="n"/>
      <c r="G772" s="72">
        <f>IF(OR($A772="",$B772=""),"",ROUND(MAX(0,MOD(I772-H772,1)*24-L772/60),2))</f>
        <v/>
      </c>
      <c r="H772">
        <f>IF($A772="","",IF($D772="",IFERROR(INDEX(Settings!$E$11:$E$18,MATCH($C772,Settings!$D$11:$D$18,0)),0),$D772))</f>
        <v/>
      </c>
      <c r="I772">
        <f>IF($A772="","",IF($E772="",IFERROR(INDEX(Settings!$F$11:$F$18,MATCH($C772,Settings!$D$11:$D$18,0)),0),$E772))</f>
        <v/>
      </c>
      <c r="J772">
        <f>IF($A772="",0,WEEKDAY($A772,2))</f>
        <v/>
      </c>
      <c r="K772">
        <f>IF(OR($A772="",$B772=""),"",$B772&amp;"|"&amp;$A772)</f>
        <v/>
      </c>
      <c r="L772">
        <f>IF($A772="",0,IF($F772="",IFERROR(N(INDEX(Settings!$G$11:$G$18,MATCH($C772,Settings!$D$11:$D$18,0))),0),N($F772)))</f>
        <v/>
      </c>
    </row>
    <row r="773">
      <c r="A773" s="69" t="n"/>
      <c r="B773" s="70" t="n"/>
      <c r="C773" s="70" t="n"/>
      <c r="D773" s="71" t="n"/>
      <c r="E773" s="71" t="n"/>
      <c r="F773" s="70" t="n"/>
      <c r="G773" s="72">
        <f>IF(OR($A773="",$B773=""),"",ROUND(MAX(0,MOD(I773-H773,1)*24-L773/60),2))</f>
        <v/>
      </c>
      <c r="H773">
        <f>IF($A773="","",IF($D773="",IFERROR(INDEX(Settings!$E$11:$E$18,MATCH($C773,Settings!$D$11:$D$18,0)),0),$D773))</f>
        <v/>
      </c>
      <c r="I773">
        <f>IF($A773="","",IF($E773="",IFERROR(INDEX(Settings!$F$11:$F$18,MATCH($C773,Settings!$D$11:$D$18,0)),0),$E773))</f>
        <v/>
      </c>
      <c r="J773">
        <f>IF($A773="",0,WEEKDAY($A773,2))</f>
        <v/>
      </c>
      <c r="K773">
        <f>IF(OR($A773="",$B773=""),"",$B773&amp;"|"&amp;$A773)</f>
        <v/>
      </c>
      <c r="L773">
        <f>IF($A773="",0,IF($F773="",IFERROR(N(INDEX(Settings!$G$11:$G$18,MATCH($C773,Settings!$D$11:$D$18,0))),0),N($F773)))</f>
        <v/>
      </c>
    </row>
    <row r="774">
      <c r="A774" s="69" t="n"/>
      <c r="B774" s="70" t="n"/>
      <c r="C774" s="70" t="n"/>
      <c r="D774" s="71" t="n"/>
      <c r="E774" s="71" t="n"/>
      <c r="F774" s="70" t="n"/>
      <c r="G774" s="72">
        <f>IF(OR($A774="",$B774=""),"",ROUND(MAX(0,MOD(I774-H774,1)*24-L774/60),2))</f>
        <v/>
      </c>
      <c r="H774">
        <f>IF($A774="","",IF($D774="",IFERROR(INDEX(Settings!$E$11:$E$18,MATCH($C774,Settings!$D$11:$D$18,0)),0),$D774))</f>
        <v/>
      </c>
      <c r="I774">
        <f>IF($A774="","",IF($E774="",IFERROR(INDEX(Settings!$F$11:$F$18,MATCH($C774,Settings!$D$11:$D$18,0)),0),$E774))</f>
        <v/>
      </c>
      <c r="J774">
        <f>IF($A774="",0,WEEKDAY($A774,2))</f>
        <v/>
      </c>
      <c r="K774">
        <f>IF(OR($A774="",$B774=""),"",$B774&amp;"|"&amp;$A774)</f>
        <v/>
      </c>
      <c r="L774">
        <f>IF($A774="",0,IF($F774="",IFERROR(N(INDEX(Settings!$G$11:$G$18,MATCH($C774,Settings!$D$11:$D$18,0))),0),N($F774)))</f>
        <v/>
      </c>
    </row>
    <row r="775">
      <c r="A775" s="69" t="n"/>
      <c r="B775" s="70" t="n"/>
      <c r="C775" s="70" t="n"/>
      <c r="D775" s="71" t="n"/>
      <c r="E775" s="71" t="n"/>
      <c r="F775" s="70" t="n"/>
      <c r="G775" s="72">
        <f>IF(OR($A775="",$B775=""),"",ROUND(MAX(0,MOD(I775-H775,1)*24-L775/60),2))</f>
        <v/>
      </c>
      <c r="H775">
        <f>IF($A775="","",IF($D775="",IFERROR(INDEX(Settings!$E$11:$E$18,MATCH($C775,Settings!$D$11:$D$18,0)),0),$D775))</f>
        <v/>
      </c>
      <c r="I775">
        <f>IF($A775="","",IF($E775="",IFERROR(INDEX(Settings!$F$11:$F$18,MATCH($C775,Settings!$D$11:$D$18,0)),0),$E775))</f>
        <v/>
      </c>
      <c r="J775">
        <f>IF($A775="",0,WEEKDAY($A775,2))</f>
        <v/>
      </c>
      <c r="K775">
        <f>IF(OR($A775="",$B775=""),"",$B775&amp;"|"&amp;$A775)</f>
        <v/>
      </c>
      <c r="L775">
        <f>IF($A775="",0,IF($F775="",IFERROR(N(INDEX(Settings!$G$11:$G$18,MATCH($C775,Settings!$D$11:$D$18,0))),0),N($F775)))</f>
        <v/>
      </c>
    </row>
    <row r="776">
      <c r="A776" s="69" t="n"/>
      <c r="B776" s="70" t="n"/>
      <c r="C776" s="70" t="n"/>
      <c r="D776" s="71" t="n"/>
      <c r="E776" s="71" t="n"/>
      <c r="F776" s="70" t="n"/>
      <c r="G776" s="72">
        <f>IF(OR($A776="",$B776=""),"",ROUND(MAX(0,MOD(I776-H776,1)*24-L776/60),2))</f>
        <v/>
      </c>
      <c r="H776">
        <f>IF($A776="","",IF($D776="",IFERROR(INDEX(Settings!$E$11:$E$18,MATCH($C776,Settings!$D$11:$D$18,0)),0),$D776))</f>
        <v/>
      </c>
      <c r="I776">
        <f>IF($A776="","",IF($E776="",IFERROR(INDEX(Settings!$F$11:$F$18,MATCH($C776,Settings!$D$11:$D$18,0)),0),$E776))</f>
        <v/>
      </c>
      <c r="J776">
        <f>IF($A776="",0,WEEKDAY($A776,2))</f>
        <v/>
      </c>
      <c r="K776">
        <f>IF(OR($A776="",$B776=""),"",$B776&amp;"|"&amp;$A776)</f>
        <v/>
      </c>
      <c r="L776">
        <f>IF($A776="",0,IF($F776="",IFERROR(N(INDEX(Settings!$G$11:$G$18,MATCH($C776,Settings!$D$11:$D$18,0))),0),N($F776)))</f>
        <v/>
      </c>
    </row>
    <row r="777">
      <c r="A777" s="69" t="n"/>
      <c r="B777" s="70" t="n"/>
      <c r="C777" s="70" t="n"/>
      <c r="D777" s="71" t="n"/>
      <c r="E777" s="71" t="n"/>
      <c r="F777" s="70" t="n"/>
      <c r="G777" s="72">
        <f>IF(OR($A777="",$B777=""),"",ROUND(MAX(0,MOD(I777-H777,1)*24-L777/60),2))</f>
        <v/>
      </c>
      <c r="H777">
        <f>IF($A777="","",IF($D777="",IFERROR(INDEX(Settings!$E$11:$E$18,MATCH($C777,Settings!$D$11:$D$18,0)),0),$D777))</f>
        <v/>
      </c>
      <c r="I777">
        <f>IF($A777="","",IF($E777="",IFERROR(INDEX(Settings!$F$11:$F$18,MATCH($C777,Settings!$D$11:$D$18,0)),0),$E777))</f>
        <v/>
      </c>
      <c r="J777">
        <f>IF($A777="",0,WEEKDAY($A777,2))</f>
        <v/>
      </c>
      <c r="K777">
        <f>IF(OR($A777="",$B777=""),"",$B777&amp;"|"&amp;$A777)</f>
        <v/>
      </c>
      <c r="L777">
        <f>IF($A777="",0,IF($F777="",IFERROR(N(INDEX(Settings!$G$11:$G$18,MATCH($C777,Settings!$D$11:$D$18,0))),0),N($F777)))</f>
        <v/>
      </c>
    </row>
    <row r="778">
      <c r="A778" s="69" t="n"/>
      <c r="B778" s="70" t="n"/>
      <c r="C778" s="70" t="n"/>
      <c r="D778" s="71" t="n"/>
      <c r="E778" s="71" t="n"/>
      <c r="F778" s="70" t="n"/>
      <c r="G778" s="72">
        <f>IF(OR($A778="",$B778=""),"",ROUND(MAX(0,MOD(I778-H778,1)*24-L778/60),2))</f>
        <v/>
      </c>
      <c r="H778">
        <f>IF($A778="","",IF($D778="",IFERROR(INDEX(Settings!$E$11:$E$18,MATCH($C778,Settings!$D$11:$D$18,0)),0),$D778))</f>
        <v/>
      </c>
      <c r="I778">
        <f>IF($A778="","",IF($E778="",IFERROR(INDEX(Settings!$F$11:$F$18,MATCH($C778,Settings!$D$11:$D$18,0)),0),$E778))</f>
        <v/>
      </c>
      <c r="J778">
        <f>IF($A778="",0,WEEKDAY($A778,2))</f>
        <v/>
      </c>
      <c r="K778">
        <f>IF(OR($A778="",$B778=""),"",$B778&amp;"|"&amp;$A778)</f>
        <v/>
      </c>
      <c r="L778">
        <f>IF($A778="",0,IF($F778="",IFERROR(N(INDEX(Settings!$G$11:$G$18,MATCH($C778,Settings!$D$11:$D$18,0))),0),N($F778)))</f>
        <v/>
      </c>
    </row>
    <row r="779">
      <c r="A779" s="69" t="n"/>
      <c r="B779" s="70" t="n"/>
      <c r="C779" s="70" t="n"/>
      <c r="D779" s="71" t="n"/>
      <c r="E779" s="71" t="n"/>
      <c r="F779" s="70" t="n"/>
      <c r="G779" s="72">
        <f>IF(OR($A779="",$B779=""),"",ROUND(MAX(0,MOD(I779-H779,1)*24-L779/60),2))</f>
        <v/>
      </c>
      <c r="H779">
        <f>IF($A779="","",IF($D779="",IFERROR(INDEX(Settings!$E$11:$E$18,MATCH($C779,Settings!$D$11:$D$18,0)),0),$D779))</f>
        <v/>
      </c>
      <c r="I779">
        <f>IF($A779="","",IF($E779="",IFERROR(INDEX(Settings!$F$11:$F$18,MATCH($C779,Settings!$D$11:$D$18,0)),0),$E779))</f>
        <v/>
      </c>
      <c r="J779">
        <f>IF($A779="",0,WEEKDAY($A779,2))</f>
        <v/>
      </c>
      <c r="K779">
        <f>IF(OR($A779="",$B779=""),"",$B779&amp;"|"&amp;$A779)</f>
        <v/>
      </c>
      <c r="L779">
        <f>IF($A779="",0,IF($F779="",IFERROR(N(INDEX(Settings!$G$11:$G$18,MATCH($C779,Settings!$D$11:$D$18,0))),0),N($F779)))</f>
        <v/>
      </c>
    </row>
    <row r="780">
      <c r="A780" s="69" t="n"/>
      <c r="B780" s="70" t="n"/>
      <c r="C780" s="70" t="n"/>
      <c r="D780" s="71" t="n"/>
      <c r="E780" s="71" t="n"/>
      <c r="F780" s="70" t="n"/>
      <c r="G780" s="72">
        <f>IF(OR($A780="",$B780=""),"",ROUND(MAX(0,MOD(I780-H780,1)*24-L780/60),2))</f>
        <v/>
      </c>
      <c r="H780">
        <f>IF($A780="","",IF($D780="",IFERROR(INDEX(Settings!$E$11:$E$18,MATCH($C780,Settings!$D$11:$D$18,0)),0),$D780))</f>
        <v/>
      </c>
      <c r="I780">
        <f>IF($A780="","",IF($E780="",IFERROR(INDEX(Settings!$F$11:$F$18,MATCH($C780,Settings!$D$11:$D$18,0)),0),$E780))</f>
        <v/>
      </c>
      <c r="J780">
        <f>IF($A780="",0,WEEKDAY($A780,2))</f>
        <v/>
      </c>
      <c r="K780">
        <f>IF(OR($A780="",$B780=""),"",$B780&amp;"|"&amp;$A780)</f>
        <v/>
      </c>
      <c r="L780">
        <f>IF($A780="",0,IF($F780="",IFERROR(N(INDEX(Settings!$G$11:$G$18,MATCH($C780,Settings!$D$11:$D$18,0))),0),N($F780)))</f>
        <v/>
      </c>
    </row>
    <row r="781">
      <c r="A781" s="69" t="n"/>
      <c r="B781" s="70" t="n"/>
      <c r="C781" s="70" t="n"/>
      <c r="D781" s="71" t="n"/>
      <c r="E781" s="71" t="n"/>
      <c r="F781" s="70" t="n"/>
      <c r="G781" s="72">
        <f>IF(OR($A781="",$B781=""),"",ROUND(MAX(0,MOD(I781-H781,1)*24-L781/60),2))</f>
        <v/>
      </c>
      <c r="H781">
        <f>IF($A781="","",IF($D781="",IFERROR(INDEX(Settings!$E$11:$E$18,MATCH($C781,Settings!$D$11:$D$18,0)),0),$D781))</f>
        <v/>
      </c>
      <c r="I781">
        <f>IF($A781="","",IF($E781="",IFERROR(INDEX(Settings!$F$11:$F$18,MATCH($C781,Settings!$D$11:$D$18,0)),0),$E781))</f>
        <v/>
      </c>
      <c r="J781">
        <f>IF($A781="",0,WEEKDAY($A781,2))</f>
        <v/>
      </c>
      <c r="K781">
        <f>IF(OR($A781="",$B781=""),"",$B781&amp;"|"&amp;$A781)</f>
        <v/>
      </c>
      <c r="L781">
        <f>IF($A781="",0,IF($F781="",IFERROR(N(INDEX(Settings!$G$11:$G$18,MATCH($C781,Settings!$D$11:$D$18,0))),0),N($F781)))</f>
        <v/>
      </c>
    </row>
    <row r="782">
      <c r="A782" s="69" t="n"/>
      <c r="B782" s="70" t="n"/>
      <c r="C782" s="70" t="n"/>
      <c r="D782" s="71" t="n"/>
      <c r="E782" s="71" t="n"/>
      <c r="F782" s="70" t="n"/>
      <c r="G782" s="72">
        <f>IF(OR($A782="",$B782=""),"",ROUND(MAX(0,MOD(I782-H782,1)*24-L782/60),2))</f>
        <v/>
      </c>
      <c r="H782">
        <f>IF($A782="","",IF($D782="",IFERROR(INDEX(Settings!$E$11:$E$18,MATCH($C782,Settings!$D$11:$D$18,0)),0),$D782))</f>
        <v/>
      </c>
      <c r="I782">
        <f>IF($A782="","",IF($E782="",IFERROR(INDEX(Settings!$F$11:$F$18,MATCH($C782,Settings!$D$11:$D$18,0)),0),$E782))</f>
        <v/>
      </c>
      <c r="J782">
        <f>IF($A782="",0,WEEKDAY($A782,2))</f>
        <v/>
      </c>
      <c r="K782">
        <f>IF(OR($A782="",$B782=""),"",$B782&amp;"|"&amp;$A782)</f>
        <v/>
      </c>
      <c r="L782">
        <f>IF($A782="",0,IF($F782="",IFERROR(N(INDEX(Settings!$G$11:$G$18,MATCH($C782,Settings!$D$11:$D$18,0))),0),N($F782)))</f>
        <v/>
      </c>
    </row>
    <row r="783">
      <c r="A783" s="69" t="n"/>
      <c r="B783" s="70" t="n"/>
      <c r="C783" s="70" t="n"/>
      <c r="D783" s="71" t="n"/>
      <c r="E783" s="71" t="n"/>
      <c r="F783" s="70" t="n"/>
      <c r="G783" s="72">
        <f>IF(OR($A783="",$B783=""),"",ROUND(MAX(0,MOD(I783-H783,1)*24-L783/60),2))</f>
        <v/>
      </c>
      <c r="H783">
        <f>IF($A783="","",IF($D783="",IFERROR(INDEX(Settings!$E$11:$E$18,MATCH($C783,Settings!$D$11:$D$18,0)),0),$D783))</f>
        <v/>
      </c>
      <c r="I783">
        <f>IF($A783="","",IF($E783="",IFERROR(INDEX(Settings!$F$11:$F$18,MATCH($C783,Settings!$D$11:$D$18,0)),0),$E783))</f>
        <v/>
      </c>
      <c r="J783">
        <f>IF($A783="",0,WEEKDAY($A783,2))</f>
        <v/>
      </c>
      <c r="K783">
        <f>IF(OR($A783="",$B783=""),"",$B783&amp;"|"&amp;$A783)</f>
        <v/>
      </c>
      <c r="L783">
        <f>IF($A783="",0,IF($F783="",IFERROR(N(INDEX(Settings!$G$11:$G$18,MATCH($C783,Settings!$D$11:$D$18,0))),0),N($F783)))</f>
        <v/>
      </c>
    </row>
    <row r="784">
      <c r="A784" s="69" t="n"/>
      <c r="B784" s="70" t="n"/>
      <c r="C784" s="70" t="n"/>
      <c r="D784" s="71" t="n"/>
      <c r="E784" s="71" t="n"/>
      <c r="F784" s="70" t="n"/>
      <c r="G784" s="72">
        <f>IF(OR($A784="",$B784=""),"",ROUND(MAX(0,MOD(I784-H784,1)*24-L784/60),2))</f>
        <v/>
      </c>
      <c r="H784">
        <f>IF($A784="","",IF($D784="",IFERROR(INDEX(Settings!$E$11:$E$18,MATCH($C784,Settings!$D$11:$D$18,0)),0),$D784))</f>
        <v/>
      </c>
      <c r="I784">
        <f>IF($A784="","",IF($E784="",IFERROR(INDEX(Settings!$F$11:$F$18,MATCH($C784,Settings!$D$11:$D$18,0)),0),$E784))</f>
        <v/>
      </c>
      <c r="J784">
        <f>IF($A784="",0,WEEKDAY($A784,2))</f>
        <v/>
      </c>
      <c r="K784">
        <f>IF(OR($A784="",$B784=""),"",$B784&amp;"|"&amp;$A784)</f>
        <v/>
      </c>
      <c r="L784">
        <f>IF($A784="",0,IF($F784="",IFERROR(N(INDEX(Settings!$G$11:$G$18,MATCH($C784,Settings!$D$11:$D$18,0))),0),N($F784)))</f>
        <v/>
      </c>
    </row>
    <row r="785">
      <c r="A785" s="69" t="n"/>
      <c r="B785" s="70" t="n"/>
      <c r="C785" s="70" t="n"/>
      <c r="D785" s="71" t="n"/>
      <c r="E785" s="71" t="n"/>
      <c r="F785" s="70" t="n"/>
      <c r="G785" s="72">
        <f>IF(OR($A785="",$B785=""),"",ROUND(MAX(0,MOD(I785-H785,1)*24-L785/60),2))</f>
        <v/>
      </c>
      <c r="H785">
        <f>IF($A785="","",IF($D785="",IFERROR(INDEX(Settings!$E$11:$E$18,MATCH($C785,Settings!$D$11:$D$18,0)),0),$D785))</f>
        <v/>
      </c>
      <c r="I785">
        <f>IF($A785="","",IF($E785="",IFERROR(INDEX(Settings!$F$11:$F$18,MATCH($C785,Settings!$D$11:$D$18,0)),0),$E785))</f>
        <v/>
      </c>
      <c r="J785">
        <f>IF($A785="",0,WEEKDAY($A785,2))</f>
        <v/>
      </c>
      <c r="K785">
        <f>IF(OR($A785="",$B785=""),"",$B785&amp;"|"&amp;$A785)</f>
        <v/>
      </c>
      <c r="L785">
        <f>IF($A785="",0,IF($F785="",IFERROR(N(INDEX(Settings!$G$11:$G$18,MATCH($C785,Settings!$D$11:$D$18,0))),0),N($F785)))</f>
        <v/>
      </c>
    </row>
    <row r="786">
      <c r="A786" s="69" t="n"/>
      <c r="B786" s="70" t="n"/>
      <c r="C786" s="70" t="n"/>
      <c r="D786" s="71" t="n"/>
      <c r="E786" s="71" t="n"/>
      <c r="F786" s="70" t="n"/>
      <c r="G786" s="72">
        <f>IF(OR($A786="",$B786=""),"",ROUND(MAX(0,MOD(I786-H786,1)*24-L786/60),2))</f>
        <v/>
      </c>
      <c r="H786">
        <f>IF($A786="","",IF($D786="",IFERROR(INDEX(Settings!$E$11:$E$18,MATCH($C786,Settings!$D$11:$D$18,0)),0),$D786))</f>
        <v/>
      </c>
      <c r="I786">
        <f>IF($A786="","",IF($E786="",IFERROR(INDEX(Settings!$F$11:$F$18,MATCH($C786,Settings!$D$11:$D$18,0)),0),$E786))</f>
        <v/>
      </c>
      <c r="J786">
        <f>IF($A786="",0,WEEKDAY($A786,2))</f>
        <v/>
      </c>
      <c r="K786">
        <f>IF(OR($A786="",$B786=""),"",$B786&amp;"|"&amp;$A786)</f>
        <v/>
      </c>
      <c r="L786">
        <f>IF($A786="",0,IF($F786="",IFERROR(N(INDEX(Settings!$G$11:$G$18,MATCH($C786,Settings!$D$11:$D$18,0))),0),N($F786)))</f>
        <v/>
      </c>
    </row>
    <row r="787">
      <c r="A787" s="69" t="n"/>
      <c r="B787" s="70" t="n"/>
      <c r="C787" s="70" t="n"/>
      <c r="D787" s="71" t="n"/>
      <c r="E787" s="71" t="n"/>
      <c r="F787" s="70" t="n"/>
      <c r="G787" s="72">
        <f>IF(OR($A787="",$B787=""),"",ROUND(MAX(0,MOD(I787-H787,1)*24-L787/60),2))</f>
        <v/>
      </c>
      <c r="H787">
        <f>IF($A787="","",IF($D787="",IFERROR(INDEX(Settings!$E$11:$E$18,MATCH($C787,Settings!$D$11:$D$18,0)),0),$D787))</f>
        <v/>
      </c>
      <c r="I787">
        <f>IF($A787="","",IF($E787="",IFERROR(INDEX(Settings!$F$11:$F$18,MATCH($C787,Settings!$D$11:$D$18,0)),0),$E787))</f>
        <v/>
      </c>
      <c r="J787">
        <f>IF($A787="",0,WEEKDAY($A787,2))</f>
        <v/>
      </c>
      <c r="K787">
        <f>IF(OR($A787="",$B787=""),"",$B787&amp;"|"&amp;$A787)</f>
        <v/>
      </c>
      <c r="L787">
        <f>IF($A787="",0,IF($F787="",IFERROR(N(INDEX(Settings!$G$11:$G$18,MATCH($C787,Settings!$D$11:$D$18,0))),0),N($F787)))</f>
        <v/>
      </c>
    </row>
    <row r="788">
      <c r="A788" s="69" t="n"/>
      <c r="B788" s="70" t="n"/>
      <c r="C788" s="70" t="n"/>
      <c r="D788" s="71" t="n"/>
      <c r="E788" s="71" t="n"/>
      <c r="F788" s="70" t="n"/>
      <c r="G788" s="72">
        <f>IF(OR($A788="",$B788=""),"",ROUND(MAX(0,MOD(I788-H788,1)*24-L788/60),2))</f>
        <v/>
      </c>
      <c r="H788">
        <f>IF($A788="","",IF($D788="",IFERROR(INDEX(Settings!$E$11:$E$18,MATCH($C788,Settings!$D$11:$D$18,0)),0),$D788))</f>
        <v/>
      </c>
      <c r="I788">
        <f>IF($A788="","",IF($E788="",IFERROR(INDEX(Settings!$F$11:$F$18,MATCH($C788,Settings!$D$11:$D$18,0)),0),$E788))</f>
        <v/>
      </c>
      <c r="J788">
        <f>IF($A788="",0,WEEKDAY($A788,2))</f>
        <v/>
      </c>
      <c r="K788">
        <f>IF(OR($A788="",$B788=""),"",$B788&amp;"|"&amp;$A788)</f>
        <v/>
      </c>
      <c r="L788">
        <f>IF($A788="",0,IF($F788="",IFERROR(N(INDEX(Settings!$G$11:$G$18,MATCH($C788,Settings!$D$11:$D$18,0))),0),N($F788)))</f>
        <v/>
      </c>
    </row>
    <row r="789">
      <c r="A789" s="69" t="n"/>
      <c r="B789" s="70" t="n"/>
      <c r="C789" s="70" t="n"/>
      <c r="D789" s="71" t="n"/>
      <c r="E789" s="71" t="n"/>
      <c r="F789" s="70" t="n"/>
      <c r="G789" s="72">
        <f>IF(OR($A789="",$B789=""),"",ROUND(MAX(0,MOD(I789-H789,1)*24-L789/60),2))</f>
        <v/>
      </c>
      <c r="H789">
        <f>IF($A789="","",IF($D789="",IFERROR(INDEX(Settings!$E$11:$E$18,MATCH($C789,Settings!$D$11:$D$18,0)),0),$D789))</f>
        <v/>
      </c>
      <c r="I789">
        <f>IF($A789="","",IF($E789="",IFERROR(INDEX(Settings!$F$11:$F$18,MATCH($C789,Settings!$D$11:$D$18,0)),0),$E789))</f>
        <v/>
      </c>
      <c r="J789">
        <f>IF($A789="",0,WEEKDAY($A789,2))</f>
        <v/>
      </c>
      <c r="K789">
        <f>IF(OR($A789="",$B789=""),"",$B789&amp;"|"&amp;$A789)</f>
        <v/>
      </c>
      <c r="L789">
        <f>IF($A789="",0,IF($F789="",IFERROR(N(INDEX(Settings!$G$11:$G$18,MATCH($C789,Settings!$D$11:$D$18,0))),0),N($F789)))</f>
        <v/>
      </c>
    </row>
    <row r="790">
      <c r="A790" s="69" t="n"/>
      <c r="B790" s="70" t="n"/>
      <c r="C790" s="70" t="n"/>
      <c r="D790" s="71" t="n"/>
      <c r="E790" s="71" t="n"/>
      <c r="F790" s="70" t="n"/>
      <c r="G790" s="72">
        <f>IF(OR($A790="",$B790=""),"",ROUND(MAX(0,MOD(I790-H790,1)*24-L790/60),2))</f>
        <v/>
      </c>
      <c r="H790">
        <f>IF($A790="","",IF($D790="",IFERROR(INDEX(Settings!$E$11:$E$18,MATCH($C790,Settings!$D$11:$D$18,0)),0),$D790))</f>
        <v/>
      </c>
      <c r="I790">
        <f>IF($A790="","",IF($E790="",IFERROR(INDEX(Settings!$F$11:$F$18,MATCH($C790,Settings!$D$11:$D$18,0)),0),$E790))</f>
        <v/>
      </c>
      <c r="J790">
        <f>IF($A790="",0,WEEKDAY($A790,2))</f>
        <v/>
      </c>
      <c r="K790">
        <f>IF(OR($A790="",$B790=""),"",$B790&amp;"|"&amp;$A790)</f>
        <v/>
      </c>
      <c r="L790">
        <f>IF($A790="",0,IF($F790="",IFERROR(N(INDEX(Settings!$G$11:$G$18,MATCH($C790,Settings!$D$11:$D$18,0))),0),N($F790)))</f>
        <v/>
      </c>
    </row>
    <row r="791">
      <c r="A791" s="69" t="n"/>
      <c r="B791" s="70" t="n"/>
      <c r="C791" s="70" t="n"/>
      <c r="D791" s="71" t="n"/>
      <c r="E791" s="71" t="n"/>
      <c r="F791" s="70" t="n"/>
      <c r="G791" s="72">
        <f>IF(OR($A791="",$B791=""),"",ROUND(MAX(0,MOD(I791-H791,1)*24-L791/60),2))</f>
        <v/>
      </c>
      <c r="H791">
        <f>IF($A791="","",IF($D791="",IFERROR(INDEX(Settings!$E$11:$E$18,MATCH($C791,Settings!$D$11:$D$18,0)),0),$D791))</f>
        <v/>
      </c>
      <c r="I791">
        <f>IF($A791="","",IF($E791="",IFERROR(INDEX(Settings!$F$11:$F$18,MATCH($C791,Settings!$D$11:$D$18,0)),0),$E791))</f>
        <v/>
      </c>
      <c r="J791">
        <f>IF($A791="",0,WEEKDAY($A791,2))</f>
        <v/>
      </c>
      <c r="K791">
        <f>IF(OR($A791="",$B791=""),"",$B791&amp;"|"&amp;$A791)</f>
        <v/>
      </c>
      <c r="L791">
        <f>IF($A791="",0,IF($F791="",IFERROR(N(INDEX(Settings!$G$11:$G$18,MATCH($C791,Settings!$D$11:$D$18,0))),0),N($F791)))</f>
        <v/>
      </c>
    </row>
    <row r="792">
      <c r="A792" s="69" t="n"/>
      <c r="B792" s="70" t="n"/>
      <c r="C792" s="70" t="n"/>
      <c r="D792" s="71" t="n"/>
      <c r="E792" s="71" t="n"/>
      <c r="F792" s="70" t="n"/>
      <c r="G792" s="72">
        <f>IF(OR($A792="",$B792=""),"",ROUND(MAX(0,MOD(I792-H792,1)*24-L792/60),2))</f>
        <v/>
      </c>
      <c r="H792">
        <f>IF($A792="","",IF($D792="",IFERROR(INDEX(Settings!$E$11:$E$18,MATCH($C792,Settings!$D$11:$D$18,0)),0),$D792))</f>
        <v/>
      </c>
      <c r="I792">
        <f>IF($A792="","",IF($E792="",IFERROR(INDEX(Settings!$F$11:$F$18,MATCH($C792,Settings!$D$11:$D$18,0)),0),$E792))</f>
        <v/>
      </c>
      <c r="J792">
        <f>IF($A792="",0,WEEKDAY($A792,2))</f>
        <v/>
      </c>
      <c r="K792">
        <f>IF(OR($A792="",$B792=""),"",$B792&amp;"|"&amp;$A792)</f>
        <v/>
      </c>
      <c r="L792">
        <f>IF($A792="",0,IF($F792="",IFERROR(N(INDEX(Settings!$G$11:$G$18,MATCH($C792,Settings!$D$11:$D$18,0))),0),N($F792)))</f>
        <v/>
      </c>
    </row>
    <row r="793">
      <c r="A793" s="69" t="n"/>
      <c r="B793" s="70" t="n"/>
      <c r="C793" s="70" t="n"/>
      <c r="D793" s="71" t="n"/>
      <c r="E793" s="71" t="n"/>
      <c r="F793" s="70" t="n"/>
      <c r="G793" s="72">
        <f>IF(OR($A793="",$B793=""),"",ROUND(MAX(0,MOD(I793-H793,1)*24-L793/60),2))</f>
        <v/>
      </c>
      <c r="H793">
        <f>IF($A793="","",IF($D793="",IFERROR(INDEX(Settings!$E$11:$E$18,MATCH($C793,Settings!$D$11:$D$18,0)),0),$D793))</f>
        <v/>
      </c>
      <c r="I793">
        <f>IF($A793="","",IF($E793="",IFERROR(INDEX(Settings!$F$11:$F$18,MATCH($C793,Settings!$D$11:$D$18,0)),0),$E793))</f>
        <v/>
      </c>
      <c r="J793">
        <f>IF($A793="",0,WEEKDAY($A793,2))</f>
        <v/>
      </c>
      <c r="K793">
        <f>IF(OR($A793="",$B793=""),"",$B793&amp;"|"&amp;$A793)</f>
        <v/>
      </c>
      <c r="L793">
        <f>IF($A793="",0,IF($F793="",IFERROR(N(INDEX(Settings!$G$11:$G$18,MATCH($C793,Settings!$D$11:$D$18,0))),0),N($F793)))</f>
        <v/>
      </c>
    </row>
    <row r="794">
      <c r="A794" s="69" t="n"/>
      <c r="B794" s="70" t="n"/>
      <c r="C794" s="70" t="n"/>
      <c r="D794" s="71" t="n"/>
      <c r="E794" s="71" t="n"/>
      <c r="F794" s="70" t="n"/>
      <c r="G794" s="72">
        <f>IF(OR($A794="",$B794=""),"",ROUND(MAX(0,MOD(I794-H794,1)*24-L794/60),2))</f>
        <v/>
      </c>
      <c r="H794">
        <f>IF($A794="","",IF($D794="",IFERROR(INDEX(Settings!$E$11:$E$18,MATCH($C794,Settings!$D$11:$D$18,0)),0),$D794))</f>
        <v/>
      </c>
      <c r="I794">
        <f>IF($A794="","",IF($E794="",IFERROR(INDEX(Settings!$F$11:$F$18,MATCH($C794,Settings!$D$11:$D$18,0)),0),$E794))</f>
        <v/>
      </c>
      <c r="J794">
        <f>IF($A794="",0,WEEKDAY($A794,2))</f>
        <v/>
      </c>
      <c r="K794">
        <f>IF(OR($A794="",$B794=""),"",$B794&amp;"|"&amp;$A794)</f>
        <v/>
      </c>
      <c r="L794">
        <f>IF($A794="",0,IF($F794="",IFERROR(N(INDEX(Settings!$G$11:$G$18,MATCH($C794,Settings!$D$11:$D$18,0))),0),N($F794)))</f>
        <v/>
      </c>
    </row>
    <row r="795">
      <c r="A795" s="69" t="n"/>
      <c r="B795" s="70" t="n"/>
      <c r="C795" s="70" t="n"/>
      <c r="D795" s="71" t="n"/>
      <c r="E795" s="71" t="n"/>
      <c r="F795" s="70" t="n"/>
      <c r="G795" s="72">
        <f>IF(OR($A795="",$B795=""),"",ROUND(MAX(0,MOD(I795-H795,1)*24-L795/60),2))</f>
        <v/>
      </c>
      <c r="H795">
        <f>IF($A795="","",IF($D795="",IFERROR(INDEX(Settings!$E$11:$E$18,MATCH($C795,Settings!$D$11:$D$18,0)),0),$D795))</f>
        <v/>
      </c>
      <c r="I795">
        <f>IF($A795="","",IF($E795="",IFERROR(INDEX(Settings!$F$11:$F$18,MATCH($C795,Settings!$D$11:$D$18,0)),0),$E795))</f>
        <v/>
      </c>
      <c r="J795">
        <f>IF($A795="",0,WEEKDAY($A795,2))</f>
        <v/>
      </c>
      <c r="K795">
        <f>IF(OR($A795="",$B795=""),"",$B795&amp;"|"&amp;$A795)</f>
        <v/>
      </c>
      <c r="L795">
        <f>IF($A795="",0,IF($F795="",IFERROR(N(INDEX(Settings!$G$11:$G$18,MATCH($C795,Settings!$D$11:$D$18,0))),0),N($F795)))</f>
        <v/>
      </c>
    </row>
    <row r="796">
      <c r="A796" s="69" t="n"/>
      <c r="B796" s="70" t="n"/>
      <c r="C796" s="70" t="n"/>
      <c r="D796" s="71" t="n"/>
      <c r="E796" s="71" t="n"/>
      <c r="F796" s="70" t="n"/>
      <c r="G796" s="72">
        <f>IF(OR($A796="",$B796=""),"",ROUND(MAX(0,MOD(I796-H796,1)*24-L796/60),2))</f>
        <v/>
      </c>
      <c r="H796">
        <f>IF($A796="","",IF($D796="",IFERROR(INDEX(Settings!$E$11:$E$18,MATCH($C796,Settings!$D$11:$D$18,0)),0),$D796))</f>
        <v/>
      </c>
      <c r="I796">
        <f>IF($A796="","",IF($E796="",IFERROR(INDEX(Settings!$F$11:$F$18,MATCH($C796,Settings!$D$11:$D$18,0)),0),$E796))</f>
        <v/>
      </c>
      <c r="J796">
        <f>IF($A796="",0,WEEKDAY($A796,2))</f>
        <v/>
      </c>
      <c r="K796">
        <f>IF(OR($A796="",$B796=""),"",$B796&amp;"|"&amp;$A796)</f>
        <v/>
      </c>
      <c r="L796">
        <f>IF($A796="",0,IF($F796="",IFERROR(N(INDEX(Settings!$G$11:$G$18,MATCH($C796,Settings!$D$11:$D$18,0))),0),N($F796)))</f>
        <v/>
      </c>
    </row>
    <row r="797">
      <c r="A797" s="69" t="n"/>
      <c r="B797" s="70" t="n"/>
      <c r="C797" s="70" t="n"/>
      <c r="D797" s="71" t="n"/>
      <c r="E797" s="71" t="n"/>
      <c r="F797" s="70" t="n"/>
      <c r="G797" s="72">
        <f>IF(OR($A797="",$B797=""),"",ROUND(MAX(0,MOD(I797-H797,1)*24-L797/60),2))</f>
        <v/>
      </c>
      <c r="H797">
        <f>IF($A797="","",IF($D797="",IFERROR(INDEX(Settings!$E$11:$E$18,MATCH($C797,Settings!$D$11:$D$18,0)),0),$D797))</f>
        <v/>
      </c>
      <c r="I797">
        <f>IF($A797="","",IF($E797="",IFERROR(INDEX(Settings!$F$11:$F$18,MATCH($C797,Settings!$D$11:$D$18,0)),0),$E797))</f>
        <v/>
      </c>
      <c r="J797">
        <f>IF($A797="",0,WEEKDAY($A797,2))</f>
        <v/>
      </c>
      <c r="K797">
        <f>IF(OR($A797="",$B797=""),"",$B797&amp;"|"&amp;$A797)</f>
        <v/>
      </c>
      <c r="L797">
        <f>IF($A797="",0,IF($F797="",IFERROR(N(INDEX(Settings!$G$11:$G$18,MATCH($C797,Settings!$D$11:$D$18,0))),0),N($F797)))</f>
        <v/>
      </c>
    </row>
    <row r="798">
      <c r="A798" s="69" t="n"/>
      <c r="B798" s="70" t="n"/>
      <c r="C798" s="70" t="n"/>
      <c r="D798" s="71" t="n"/>
      <c r="E798" s="71" t="n"/>
      <c r="F798" s="70" t="n"/>
      <c r="G798" s="72">
        <f>IF(OR($A798="",$B798=""),"",ROUND(MAX(0,MOD(I798-H798,1)*24-L798/60),2))</f>
        <v/>
      </c>
      <c r="H798">
        <f>IF($A798="","",IF($D798="",IFERROR(INDEX(Settings!$E$11:$E$18,MATCH($C798,Settings!$D$11:$D$18,0)),0),$D798))</f>
        <v/>
      </c>
      <c r="I798">
        <f>IF($A798="","",IF($E798="",IFERROR(INDEX(Settings!$F$11:$F$18,MATCH($C798,Settings!$D$11:$D$18,0)),0),$E798))</f>
        <v/>
      </c>
      <c r="J798">
        <f>IF($A798="",0,WEEKDAY($A798,2))</f>
        <v/>
      </c>
      <c r="K798">
        <f>IF(OR($A798="",$B798=""),"",$B798&amp;"|"&amp;$A798)</f>
        <v/>
      </c>
      <c r="L798">
        <f>IF($A798="",0,IF($F798="",IFERROR(N(INDEX(Settings!$G$11:$G$18,MATCH($C798,Settings!$D$11:$D$18,0))),0),N($F798)))</f>
        <v/>
      </c>
    </row>
    <row r="799">
      <c r="A799" s="69" t="n"/>
      <c r="B799" s="70" t="n"/>
      <c r="C799" s="70" t="n"/>
      <c r="D799" s="71" t="n"/>
      <c r="E799" s="71" t="n"/>
      <c r="F799" s="70" t="n"/>
      <c r="G799" s="72">
        <f>IF(OR($A799="",$B799=""),"",ROUND(MAX(0,MOD(I799-H799,1)*24-L799/60),2))</f>
        <v/>
      </c>
      <c r="H799">
        <f>IF($A799="","",IF($D799="",IFERROR(INDEX(Settings!$E$11:$E$18,MATCH($C799,Settings!$D$11:$D$18,0)),0),$D799))</f>
        <v/>
      </c>
      <c r="I799">
        <f>IF($A799="","",IF($E799="",IFERROR(INDEX(Settings!$F$11:$F$18,MATCH($C799,Settings!$D$11:$D$18,0)),0),$E799))</f>
        <v/>
      </c>
      <c r="J799">
        <f>IF($A799="",0,WEEKDAY($A799,2))</f>
        <v/>
      </c>
      <c r="K799">
        <f>IF(OR($A799="",$B799=""),"",$B799&amp;"|"&amp;$A799)</f>
        <v/>
      </c>
      <c r="L799">
        <f>IF($A799="",0,IF($F799="",IFERROR(N(INDEX(Settings!$G$11:$G$18,MATCH($C799,Settings!$D$11:$D$18,0))),0),N($F799)))</f>
        <v/>
      </c>
    </row>
    <row r="800">
      <c r="A800" s="69" t="n"/>
      <c r="B800" s="70" t="n"/>
      <c r="C800" s="70" t="n"/>
      <c r="D800" s="71" t="n"/>
      <c r="E800" s="71" t="n"/>
      <c r="F800" s="70" t="n"/>
      <c r="G800" s="72">
        <f>IF(OR($A800="",$B800=""),"",ROUND(MAX(0,MOD(I800-H800,1)*24-L800/60),2))</f>
        <v/>
      </c>
      <c r="H800">
        <f>IF($A800="","",IF($D800="",IFERROR(INDEX(Settings!$E$11:$E$18,MATCH($C800,Settings!$D$11:$D$18,0)),0),$D800))</f>
        <v/>
      </c>
      <c r="I800">
        <f>IF($A800="","",IF($E800="",IFERROR(INDEX(Settings!$F$11:$F$18,MATCH($C800,Settings!$D$11:$D$18,0)),0),$E800))</f>
        <v/>
      </c>
      <c r="J800">
        <f>IF($A800="",0,WEEKDAY($A800,2))</f>
        <v/>
      </c>
      <c r="K800">
        <f>IF(OR($A800="",$B800=""),"",$B800&amp;"|"&amp;$A800)</f>
        <v/>
      </c>
      <c r="L800">
        <f>IF($A800="",0,IF($F800="",IFERROR(N(INDEX(Settings!$G$11:$G$18,MATCH($C800,Settings!$D$11:$D$18,0))),0),N($F800)))</f>
        <v/>
      </c>
    </row>
    <row r="801">
      <c r="A801" s="69" t="n"/>
      <c r="B801" s="70" t="n"/>
      <c r="C801" s="70" t="n"/>
      <c r="D801" s="71" t="n"/>
      <c r="E801" s="71" t="n"/>
      <c r="F801" s="70" t="n"/>
      <c r="G801" s="72">
        <f>IF(OR($A801="",$B801=""),"",ROUND(MAX(0,MOD(I801-H801,1)*24-L801/60),2))</f>
        <v/>
      </c>
      <c r="H801">
        <f>IF($A801="","",IF($D801="",IFERROR(INDEX(Settings!$E$11:$E$18,MATCH($C801,Settings!$D$11:$D$18,0)),0),$D801))</f>
        <v/>
      </c>
      <c r="I801">
        <f>IF($A801="","",IF($E801="",IFERROR(INDEX(Settings!$F$11:$F$18,MATCH($C801,Settings!$D$11:$D$18,0)),0),$E801))</f>
        <v/>
      </c>
      <c r="J801">
        <f>IF($A801="",0,WEEKDAY($A801,2))</f>
        <v/>
      </c>
      <c r="K801">
        <f>IF(OR($A801="",$B801=""),"",$B801&amp;"|"&amp;$A801)</f>
        <v/>
      </c>
      <c r="L801">
        <f>IF($A801="",0,IF($F801="",IFERROR(N(INDEX(Settings!$G$11:$G$18,MATCH($C801,Settings!$D$11:$D$18,0))),0),N($F801)))</f>
        <v/>
      </c>
    </row>
    <row r="802">
      <c r="A802" s="69" t="n"/>
      <c r="B802" s="70" t="n"/>
      <c r="C802" s="70" t="n"/>
      <c r="D802" s="71" t="n"/>
      <c r="E802" s="71" t="n"/>
      <c r="F802" s="70" t="n"/>
      <c r="G802" s="72">
        <f>IF(OR($A802="",$B802=""),"",ROUND(MAX(0,MOD(I802-H802,1)*24-L802/60),2))</f>
        <v/>
      </c>
      <c r="H802">
        <f>IF($A802="","",IF($D802="",IFERROR(INDEX(Settings!$E$11:$E$18,MATCH($C802,Settings!$D$11:$D$18,0)),0),$D802))</f>
        <v/>
      </c>
      <c r="I802">
        <f>IF($A802="","",IF($E802="",IFERROR(INDEX(Settings!$F$11:$F$18,MATCH($C802,Settings!$D$11:$D$18,0)),0),$E802))</f>
        <v/>
      </c>
      <c r="J802">
        <f>IF($A802="",0,WEEKDAY($A802,2))</f>
        <v/>
      </c>
      <c r="K802">
        <f>IF(OR($A802="",$B802=""),"",$B802&amp;"|"&amp;$A802)</f>
        <v/>
      </c>
      <c r="L802">
        <f>IF($A802="",0,IF($F802="",IFERROR(N(INDEX(Settings!$G$11:$G$18,MATCH($C802,Settings!$D$11:$D$18,0))),0),N($F802)))</f>
        <v/>
      </c>
    </row>
    <row r="803">
      <c r="A803" s="69" t="n"/>
      <c r="B803" s="70" t="n"/>
      <c r="C803" s="70" t="n"/>
      <c r="D803" s="71" t="n"/>
      <c r="E803" s="71" t="n"/>
      <c r="F803" s="70" t="n"/>
      <c r="G803" s="72">
        <f>IF(OR($A803="",$B803=""),"",ROUND(MAX(0,MOD(I803-H803,1)*24-L803/60),2))</f>
        <v/>
      </c>
      <c r="H803">
        <f>IF($A803="","",IF($D803="",IFERROR(INDEX(Settings!$E$11:$E$18,MATCH($C803,Settings!$D$11:$D$18,0)),0),$D803))</f>
        <v/>
      </c>
      <c r="I803">
        <f>IF($A803="","",IF($E803="",IFERROR(INDEX(Settings!$F$11:$F$18,MATCH($C803,Settings!$D$11:$D$18,0)),0),$E803))</f>
        <v/>
      </c>
      <c r="J803">
        <f>IF($A803="",0,WEEKDAY($A803,2))</f>
        <v/>
      </c>
      <c r="K803">
        <f>IF(OR($A803="",$B803=""),"",$B803&amp;"|"&amp;$A803)</f>
        <v/>
      </c>
      <c r="L803">
        <f>IF($A803="",0,IF($F803="",IFERROR(N(INDEX(Settings!$G$11:$G$18,MATCH($C803,Settings!$D$11:$D$18,0))),0),N($F803)))</f>
        <v/>
      </c>
    </row>
    <row r="804">
      <c r="A804" s="69" t="n"/>
      <c r="B804" s="70" t="n"/>
      <c r="C804" s="70" t="n"/>
      <c r="D804" s="71" t="n"/>
      <c r="E804" s="71" t="n"/>
      <c r="F804" s="70" t="n"/>
      <c r="G804" s="72">
        <f>IF(OR($A804="",$B804=""),"",ROUND(MAX(0,MOD(I804-H804,1)*24-L804/60),2))</f>
        <v/>
      </c>
      <c r="H804">
        <f>IF($A804="","",IF($D804="",IFERROR(INDEX(Settings!$E$11:$E$18,MATCH($C804,Settings!$D$11:$D$18,0)),0),$D804))</f>
        <v/>
      </c>
      <c r="I804">
        <f>IF($A804="","",IF($E804="",IFERROR(INDEX(Settings!$F$11:$F$18,MATCH($C804,Settings!$D$11:$D$18,0)),0),$E804))</f>
        <v/>
      </c>
      <c r="J804">
        <f>IF($A804="",0,WEEKDAY($A804,2))</f>
        <v/>
      </c>
      <c r="K804">
        <f>IF(OR($A804="",$B804=""),"",$B804&amp;"|"&amp;$A804)</f>
        <v/>
      </c>
      <c r="L804">
        <f>IF($A804="",0,IF($F804="",IFERROR(N(INDEX(Settings!$G$11:$G$18,MATCH($C804,Settings!$D$11:$D$18,0))),0),N($F804)))</f>
        <v/>
      </c>
    </row>
    <row r="805">
      <c r="A805" s="69" t="n"/>
      <c r="B805" s="70" t="n"/>
      <c r="C805" s="70" t="n"/>
      <c r="D805" s="71" t="n"/>
      <c r="E805" s="71" t="n"/>
      <c r="F805" s="70" t="n"/>
      <c r="G805" s="72">
        <f>IF(OR($A805="",$B805=""),"",ROUND(MAX(0,MOD(I805-H805,1)*24-L805/60),2))</f>
        <v/>
      </c>
      <c r="H805">
        <f>IF($A805="","",IF($D805="",IFERROR(INDEX(Settings!$E$11:$E$18,MATCH($C805,Settings!$D$11:$D$18,0)),0),$D805))</f>
        <v/>
      </c>
      <c r="I805">
        <f>IF($A805="","",IF($E805="",IFERROR(INDEX(Settings!$F$11:$F$18,MATCH($C805,Settings!$D$11:$D$18,0)),0),$E805))</f>
        <v/>
      </c>
      <c r="J805">
        <f>IF($A805="",0,WEEKDAY($A805,2))</f>
        <v/>
      </c>
      <c r="K805">
        <f>IF(OR($A805="",$B805=""),"",$B805&amp;"|"&amp;$A805)</f>
        <v/>
      </c>
      <c r="L805">
        <f>IF($A805="",0,IF($F805="",IFERROR(N(INDEX(Settings!$G$11:$G$18,MATCH($C805,Settings!$D$11:$D$18,0))),0),N($F805)))</f>
        <v/>
      </c>
    </row>
    <row r="806">
      <c r="A806" s="69" t="n"/>
      <c r="B806" s="70" t="n"/>
      <c r="C806" s="70" t="n"/>
      <c r="D806" s="71" t="n"/>
      <c r="E806" s="71" t="n"/>
      <c r="F806" s="70" t="n"/>
      <c r="G806" s="72">
        <f>IF(OR($A806="",$B806=""),"",ROUND(MAX(0,MOD(I806-H806,1)*24-L806/60),2))</f>
        <v/>
      </c>
      <c r="H806">
        <f>IF($A806="","",IF($D806="",IFERROR(INDEX(Settings!$E$11:$E$18,MATCH($C806,Settings!$D$11:$D$18,0)),0),$D806))</f>
        <v/>
      </c>
      <c r="I806">
        <f>IF($A806="","",IF($E806="",IFERROR(INDEX(Settings!$F$11:$F$18,MATCH($C806,Settings!$D$11:$D$18,0)),0),$E806))</f>
        <v/>
      </c>
      <c r="J806">
        <f>IF($A806="",0,WEEKDAY($A806,2))</f>
        <v/>
      </c>
      <c r="K806">
        <f>IF(OR($A806="",$B806=""),"",$B806&amp;"|"&amp;$A806)</f>
        <v/>
      </c>
      <c r="L806">
        <f>IF($A806="",0,IF($F806="",IFERROR(N(INDEX(Settings!$G$11:$G$18,MATCH($C806,Settings!$D$11:$D$18,0))),0),N($F806)))</f>
        <v/>
      </c>
    </row>
    <row r="807">
      <c r="A807" s="69" t="n"/>
      <c r="B807" s="70" t="n"/>
      <c r="C807" s="70" t="n"/>
      <c r="D807" s="71" t="n"/>
      <c r="E807" s="71" t="n"/>
      <c r="F807" s="70" t="n"/>
      <c r="G807" s="72">
        <f>IF(OR($A807="",$B807=""),"",ROUND(MAX(0,MOD(I807-H807,1)*24-L807/60),2))</f>
        <v/>
      </c>
      <c r="H807">
        <f>IF($A807="","",IF($D807="",IFERROR(INDEX(Settings!$E$11:$E$18,MATCH($C807,Settings!$D$11:$D$18,0)),0),$D807))</f>
        <v/>
      </c>
      <c r="I807">
        <f>IF($A807="","",IF($E807="",IFERROR(INDEX(Settings!$F$11:$F$18,MATCH($C807,Settings!$D$11:$D$18,0)),0),$E807))</f>
        <v/>
      </c>
      <c r="J807">
        <f>IF($A807="",0,WEEKDAY($A807,2))</f>
        <v/>
      </c>
      <c r="K807">
        <f>IF(OR($A807="",$B807=""),"",$B807&amp;"|"&amp;$A807)</f>
        <v/>
      </c>
      <c r="L807">
        <f>IF($A807="",0,IF($F807="",IFERROR(N(INDEX(Settings!$G$11:$G$18,MATCH($C807,Settings!$D$11:$D$18,0))),0),N($F807)))</f>
        <v/>
      </c>
    </row>
    <row r="808">
      <c r="A808" s="69" t="n"/>
      <c r="B808" s="70" t="n"/>
      <c r="C808" s="70" t="n"/>
      <c r="D808" s="71" t="n"/>
      <c r="E808" s="71" t="n"/>
      <c r="F808" s="70" t="n"/>
      <c r="G808" s="72">
        <f>IF(OR($A808="",$B808=""),"",ROUND(MAX(0,MOD(I808-H808,1)*24-L808/60),2))</f>
        <v/>
      </c>
      <c r="H808">
        <f>IF($A808="","",IF($D808="",IFERROR(INDEX(Settings!$E$11:$E$18,MATCH($C808,Settings!$D$11:$D$18,0)),0),$D808))</f>
        <v/>
      </c>
      <c r="I808">
        <f>IF($A808="","",IF($E808="",IFERROR(INDEX(Settings!$F$11:$F$18,MATCH($C808,Settings!$D$11:$D$18,0)),0),$E808))</f>
        <v/>
      </c>
      <c r="J808">
        <f>IF($A808="",0,WEEKDAY($A808,2))</f>
        <v/>
      </c>
      <c r="K808">
        <f>IF(OR($A808="",$B808=""),"",$B808&amp;"|"&amp;$A808)</f>
        <v/>
      </c>
      <c r="L808">
        <f>IF($A808="",0,IF($F808="",IFERROR(N(INDEX(Settings!$G$11:$G$18,MATCH($C808,Settings!$D$11:$D$18,0))),0),N($F808)))</f>
        <v/>
      </c>
    </row>
    <row r="809">
      <c r="A809" s="69" t="n"/>
      <c r="B809" s="70" t="n"/>
      <c r="C809" s="70" t="n"/>
      <c r="D809" s="71" t="n"/>
      <c r="E809" s="71" t="n"/>
      <c r="F809" s="70" t="n"/>
      <c r="G809" s="72">
        <f>IF(OR($A809="",$B809=""),"",ROUND(MAX(0,MOD(I809-H809,1)*24-L809/60),2))</f>
        <v/>
      </c>
      <c r="H809">
        <f>IF($A809="","",IF($D809="",IFERROR(INDEX(Settings!$E$11:$E$18,MATCH($C809,Settings!$D$11:$D$18,0)),0),$D809))</f>
        <v/>
      </c>
      <c r="I809">
        <f>IF($A809="","",IF($E809="",IFERROR(INDEX(Settings!$F$11:$F$18,MATCH($C809,Settings!$D$11:$D$18,0)),0),$E809))</f>
        <v/>
      </c>
      <c r="J809">
        <f>IF($A809="",0,WEEKDAY($A809,2))</f>
        <v/>
      </c>
      <c r="K809">
        <f>IF(OR($A809="",$B809=""),"",$B809&amp;"|"&amp;$A809)</f>
        <v/>
      </c>
      <c r="L809">
        <f>IF($A809="",0,IF($F809="",IFERROR(N(INDEX(Settings!$G$11:$G$18,MATCH($C809,Settings!$D$11:$D$18,0))),0),N($F809)))</f>
        <v/>
      </c>
    </row>
    <row r="810">
      <c r="A810" s="69" t="n"/>
      <c r="B810" s="70" t="n"/>
      <c r="C810" s="70" t="n"/>
      <c r="D810" s="71" t="n"/>
      <c r="E810" s="71" t="n"/>
      <c r="F810" s="70" t="n"/>
      <c r="G810" s="72">
        <f>IF(OR($A810="",$B810=""),"",ROUND(MAX(0,MOD(I810-H810,1)*24-L810/60),2))</f>
        <v/>
      </c>
      <c r="H810">
        <f>IF($A810="","",IF($D810="",IFERROR(INDEX(Settings!$E$11:$E$18,MATCH($C810,Settings!$D$11:$D$18,0)),0),$D810))</f>
        <v/>
      </c>
      <c r="I810">
        <f>IF($A810="","",IF($E810="",IFERROR(INDEX(Settings!$F$11:$F$18,MATCH($C810,Settings!$D$11:$D$18,0)),0),$E810))</f>
        <v/>
      </c>
      <c r="J810">
        <f>IF($A810="",0,WEEKDAY($A810,2))</f>
        <v/>
      </c>
      <c r="K810">
        <f>IF(OR($A810="",$B810=""),"",$B810&amp;"|"&amp;$A810)</f>
        <v/>
      </c>
      <c r="L810">
        <f>IF($A810="",0,IF($F810="",IFERROR(N(INDEX(Settings!$G$11:$G$18,MATCH($C810,Settings!$D$11:$D$18,0))),0),N($F810)))</f>
        <v/>
      </c>
    </row>
    <row r="811">
      <c r="A811" s="69" t="n"/>
      <c r="B811" s="70" t="n"/>
      <c r="C811" s="70" t="n"/>
      <c r="D811" s="71" t="n"/>
      <c r="E811" s="71" t="n"/>
      <c r="F811" s="70" t="n"/>
      <c r="G811" s="72">
        <f>IF(OR($A811="",$B811=""),"",ROUND(MAX(0,MOD(I811-H811,1)*24-L811/60),2))</f>
        <v/>
      </c>
      <c r="H811">
        <f>IF($A811="","",IF($D811="",IFERROR(INDEX(Settings!$E$11:$E$18,MATCH($C811,Settings!$D$11:$D$18,0)),0),$D811))</f>
        <v/>
      </c>
      <c r="I811">
        <f>IF($A811="","",IF($E811="",IFERROR(INDEX(Settings!$F$11:$F$18,MATCH($C811,Settings!$D$11:$D$18,0)),0),$E811))</f>
        <v/>
      </c>
      <c r="J811">
        <f>IF($A811="",0,WEEKDAY($A811,2))</f>
        <v/>
      </c>
      <c r="K811">
        <f>IF(OR($A811="",$B811=""),"",$B811&amp;"|"&amp;$A811)</f>
        <v/>
      </c>
      <c r="L811">
        <f>IF($A811="",0,IF($F811="",IFERROR(N(INDEX(Settings!$G$11:$G$18,MATCH($C811,Settings!$D$11:$D$18,0))),0),N($F811)))</f>
        <v/>
      </c>
    </row>
    <row r="812">
      <c r="A812" s="69" t="n"/>
      <c r="B812" s="70" t="n"/>
      <c r="C812" s="70" t="n"/>
      <c r="D812" s="71" t="n"/>
      <c r="E812" s="71" t="n"/>
      <c r="F812" s="70" t="n"/>
      <c r="G812" s="72">
        <f>IF(OR($A812="",$B812=""),"",ROUND(MAX(0,MOD(I812-H812,1)*24-L812/60),2))</f>
        <v/>
      </c>
      <c r="H812">
        <f>IF($A812="","",IF($D812="",IFERROR(INDEX(Settings!$E$11:$E$18,MATCH($C812,Settings!$D$11:$D$18,0)),0),$D812))</f>
        <v/>
      </c>
      <c r="I812">
        <f>IF($A812="","",IF($E812="",IFERROR(INDEX(Settings!$F$11:$F$18,MATCH($C812,Settings!$D$11:$D$18,0)),0),$E812))</f>
        <v/>
      </c>
      <c r="J812">
        <f>IF($A812="",0,WEEKDAY($A812,2))</f>
        <v/>
      </c>
      <c r="K812">
        <f>IF(OR($A812="",$B812=""),"",$B812&amp;"|"&amp;$A812)</f>
        <v/>
      </c>
      <c r="L812">
        <f>IF($A812="",0,IF($F812="",IFERROR(N(INDEX(Settings!$G$11:$G$18,MATCH($C812,Settings!$D$11:$D$18,0))),0),N($F812)))</f>
        <v/>
      </c>
    </row>
    <row r="813">
      <c r="A813" s="69" t="n"/>
      <c r="B813" s="70" t="n"/>
      <c r="C813" s="70" t="n"/>
      <c r="D813" s="71" t="n"/>
      <c r="E813" s="71" t="n"/>
      <c r="F813" s="70" t="n"/>
      <c r="G813" s="72">
        <f>IF(OR($A813="",$B813=""),"",ROUND(MAX(0,MOD(I813-H813,1)*24-L813/60),2))</f>
        <v/>
      </c>
      <c r="H813">
        <f>IF($A813="","",IF($D813="",IFERROR(INDEX(Settings!$E$11:$E$18,MATCH($C813,Settings!$D$11:$D$18,0)),0),$D813))</f>
        <v/>
      </c>
      <c r="I813">
        <f>IF($A813="","",IF($E813="",IFERROR(INDEX(Settings!$F$11:$F$18,MATCH($C813,Settings!$D$11:$D$18,0)),0),$E813))</f>
        <v/>
      </c>
      <c r="J813">
        <f>IF($A813="",0,WEEKDAY($A813,2))</f>
        <v/>
      </c>
      <c r="K813">
        <f>IF(OR($A813="",$B813=""),"",$B813&amp;"|"&amp;$A813)</f>
        <v/>
      </c>
      <c r="L813">
        <f>IF($A813="",0,IF($F813="",IFERROR(N(INDEX(Settings!$G$11:$G$18,MATCH($C813,Settings!$D$11:$D$18,0))),0),N($F813)))</f>
        <v/>
      </c>
    </row>
    <row r="814">
      <c r="A814" s="69" t="n"/>
      <c r="B814" s="70" t="n"/>
      <c r="C814" s="70" t="n"/>
      <c r="D814" s="71" t="n"/>
      <c r="E814" s="71" t="n"/>
      <c r="F814" s="70" t="n"/>
      <c r="G814" s="72">
        <f>IF(OR($A814="",$B814=""),"",ROUND(MAX(0,MOD(I814-H814,1)*24-L814/60),2))</f>
        <v/>
      </c>
      <c r="H814">
        <f>IF($A814="","",IF($D814="",IFERROR(INDEX(Settings!$E$11:$E$18,MATCH($C814,Settings!$D$11:$D$18,0)),0),$D814))</f>
        <v/>
      </c>
      <c r="I814">
        <f>IF($A814="","",IF($E814="",IFERROR(INDEX(Settings!$F$11:$F$18,MATCH($C814,Settings!$D$11:$D$18,0)),0),$E814))</f>
        <v/>
      </c>
      <c r="J814">
        <f>IF($A814="",0,WEEKDAY($A814,2))</f>
        <v/>
      </c>
      <c r="K814">
        <f>IF(OR($A814="",$B814=""),"",$B814&amp;"|"&amp;$A814)</f>
        <v/>
      </c>
      <c r="L814">
        <f>IF($A814="",0,IF($F814="",IFERROR(N(INDEX(Settings!$G$11:$G$18,MATCH($C814,Settings!$D$11:$D$18,0))),0),N($F814)))</f>
        <v/>
      </c>
    </row>
    <row r="815">
      <c r="A815" s="69" t="n"/>
      <c r="B815" s="70" t="n"/>
      <c r="C815" s="70" t="n"/>
      <c r="D815" s="71" t="n"/>
      <c r="E815" s="71" t="n"/>
      <c r="F815" s="70" t="n"/>
      <c r="G815" s="72">
        <f>IF(OR($A815="",$B815=""),"",ROUND(MAX(0,MOD(I815-H815,1)*24-L815/60),2))</f>
        <v/>
      </c>
      <c r="H815">
        <f>IF($A815="","",IF($D815="",IFERROR(INDEX(Settings!$E$11:$E$18,MATCH($C815,Settings!$D$11:$D$18,0)),0),$D815))</f>
        <v/>
      </c>
      <c r="I815">
        <f>IF($A815="","",IF($E815="",IFERROR(INDEX(Settings!$F$11:$F$18,MATCH($C815,Settings!$D$11:$D$18,0)),0),$E815))</f>
        <v/>
      </c>
      <c r="J815">
        <f>IF($A815="",0,WEEKDAY($A815,2))</f>
        <v/>
      </c>
      <c r="K815">
        <f>IF(OR($A815="",$B815=""),"",$B815&amp;"|"&amp;$A815)</f>
        <v/>
      </c>
      <c r="L815">
        <f>IF($A815="",0,IF($F815="",IFERROR(N(INDEX(Settings!$G$11:$G$18,MATCH($C815,Settings!$D$11:$D$18,0))),0),N($F815)))</f>
        <v/>
      </c>
    </row>
    <row r="816">
      <c r="A816" s="69" t="n"/>
      <c r="B816" s="70" t="n"/>
      <c r="C816" s="70" t="n"/>
      <c r="D816" s="71" t="n"/>
      <c r="E816" s="71" t="n"/>
      <c r="F816" s="70" t="n"/>
      <c r="G816" s="72">
        <f>IF(OR($A816="",$B816=""),"",ROUND(MAX(0,MOD(I816-H816,1)*24-L816/60),2))</f>
        <v/>
      </c>
      <c r="H816">
        <f>IF($A816="","",IF($D816="",IFERROR(INDEX(Settings!$E$11:$E$18,MATCH($C816,Settings!$D$11:$D$18,0)),0),$D816))</f>
        <v/>
      </c>
      <c r="I816">
        <f>IF($A816="","",IF($E816="",IFERROR(INDEX(Settings!$F$11:$F$18,MATCH($C816,Settings!$D$11:$D$18,0)),0),$E816))</f>
        <v/>
      </c>
      <c r="J816">
        <f>IF($A816="",0,WEEKDAY($A816,2))</f>
        <v/>
      </c>
      <c r="K816">
        <f>IF(OR($A816="",$B816=""),"",$B816&amp;"|"&amp;$A816)</f>
        <v/>
      </c>
      <c r="L816">
        <f>IF($A816="",0,IF($F816="",IFERROR(N(INDEX(Settings!$G$11:$G$18,MATCH($C816,Settings!$D$11:$D$18,0))),0),N($F816)))</f>
        <v/>
      </c>
    </row>
    <row r="817">
      <c r="A817" s="69" t="n"/>
      <c r="B817" s="70" t="n"/>
      <c r="C817" s="70" t="n"/>
      <c r="D817" s="71" t="n"/>
      <c r="E817" s="71" t="n"/>
      <c r="F817" s="70" t="n"/>
      <c r="G817" s="72">
        <f>IF(OR($A817="",$B817=""),"",ROUND(MAX(0,MOD(I817-H817,1)*24-L817/60),2))</f>
        <v/>
      </c>
      <c r="H817">
        <f>IF($A817="","",IF($D817="",IFERROR(INDEX(Settings!$E$11:$E$18,MATCH($C817,Settings!$D$11:$D$18,0)),0),$D817))</f>
        <v/>
      </c>
      <c r="I817">
        <f>IF($A817="","",IF($E817="",IFERROR(INDEX(Settings!$F$11:$F$18,MATCH($C817,Settings!$D$11:$D$18,0)),0),$E817))</f>
        <v/>
      </c>
      <c r="J817">
        <f>IF($A817="",0,WEEKDAY($A817,2))</f>
        <v/>
      </c>
      <c r="K817">
        <f>IF(OR($A817="",$B817=""),"",$B817&amp;"|"&amp;$A817)</f>
        <v/>
      </c>
      <c r="L817">
        <f>IF($A817="",0,IF($F817="",IFERROR(N(INDEX(Settings!$G$11:$G$18,MATCH($C817,Settings!$D$11:$D$18,0))),0),N($F817)))</f>
        <v/>
      </c>
    </row>
    <row r="818">
      <c r="A818" s="69" t="n"/>
      <c r="B818" s="70" t="n"/>
      <c r="C818" s="70" t="n"/>
      <c r="D818" s="71" t="n"/>
      <c r="E818" s="71" t="n"/>
      <c r="F818" s="70" t="n"/>
      <c r="G818" s="72">
        <f>IF(OR($A818="",$B818=""),"",ROUND(MAX(0,MOD(I818-H818,1)*24-L818/60),2))</f>
        <v/>
      </c>
      <c r="H818">
        <f>IF($A818="","",IF($D818="",IFERROR(INDEX(Settings!$E$11:$E$18,MATCH($C818,Settings!$D$11:$D$18,0)),0),$D818))</f>
        <v/>
      </c>
      <c r="I818">
        <f>IF($A818="","",IF($E818="",IFERROR(INDEX(Settings!$F$11:$F$18,MATCH($C818,Settings!$D$11:$D$18,0)),0),$E818))</f>
        <v/>
      </c>
      <c r="J818">
        <f>IF($A818="",0,WEEKDAY($A818,2))</f>
        <v/>
      </c>
      <c r="K818">
        <f>IF(OR($A818="",$B818=""),"",$B818&amp;"|"&amp;$A818)</f>
        <v/>
      </c>
      <c r="L818">
        <f>IF($A818="",0,IF($F818="",IFERROR(N(INDEX(Settings!$G$11:$G$18,MATCH($C818,Settings!$D$11:$D$18,0))),0),N($F818)))</f>
        <v/>
      </c>
    </row>
    <row r="819">
      <c r="A819" s="69" t="n"/>
      <c r="B819" s="70" t="n"/>
      <c r="C819" s="70" t="n"/>
      <c r="D819" s="71" t="n"/>
      <c r="E819" s="71" t="n"/>
      <c r="F819" s="70" t="n"/>
      <c r="G819" s="72">
        <f>IF(OR($A819="",$B819=""),"",ROUND(MAX(0,MOD(I819-H819,1)*24-L819/60),2))</f>
        <v/>
      </c>
      <c r="H819">
        <f>IF($A819="","",IF($D819="",IFERROR(INDEX(Settings!$E$11:$E$18,MATCH($C819,Settings!$D$11:$D$18,0)),0),$D819))</f>
        <v/>
      </c>
      <c r="I819">
        <f>IF($A819="","",IF($E819="",IFERROR(INDEX(Settings!$F$11:$F$18,MATCH($C819,Settings!$D$11:$D$18,0)),0),$E819))</f>
        <v/>
      </c>
      <c r="J819">
        <f>IF($A819="",0,WEEKDAY($A819,2))</f>
        <v/>
      </c>
      <c r="K819">
        <f>IF(OR($A819="",$B819=""),"",$B819&amp;"|"&amp;$A819)</f>
        <v/>
      </c>
      <c r="L819">
        <f>IF($A819="",0,IF($F819="",IFERROR(N(INDEX(Settings!$G$11:$G$18,MATCH($C819,Settings!$D$11:$D$18,0))),0),N($F819)))</f>
        <v/>
      </c>
    </row>
    <row r="820">
      <c r="A820" s="69" t="n"/>
      <c r="B820" s="70" t="n"/>
      <c r="C820" s="70" t="n"/>
      <c r="D820" s="71" t="n"/>
      <c r="E820" s="71" t="n"/>
      <c r="F820" s="70" t="n"/>
      <c r="G820" s="72">
        <f>IF(OR($A820="",$B820=""),"",ROUND(MAX(0,MOD(I820-H820,1)*24-L820/60),2))</f>
        <v/>
      </c>
      <c r="H820">
        <f>IF($A820="","",IF($D820="",IFERROR(INDEX(Settings!$E$11:$E$18,MATCH($C820,Settings!$D$11:$D$18,0)),0),$D820))</f>
        <v/>
      </c>
      <c r="I820">
        <f>IF($A820="","",IF($E820="",IFERROR(INDEX(Settings!$F$11:$F$18,MATCH($C820,Settings!$D$11:$D$18,0)),0),$E820))</f>
        <v/>
      </c>
      <c r="J820">
        <f>IF($A820="",0,WEEKDAY($A820,2))</f>
        <v/>
      </c>
      <c r="K820">
        <f>IF(OR($A820="",$B820=""),"",$B820&amp;"|"&amp;$A820)</f>
        <v/>
      </c>
      <c r="L820">
        <f>IF($A820="",0,IF($F820="",IFERROR(N(INDEX(Settings!$G$11:$G$18,MATCH($C820,Settings!$D$11:$D$18,0))),0),N($F820)))</f>
        <v/>
      </c>
    </row>
    <row r="821">
      <c r="A821" s="69" t="n"/>
      <c r="B821" s="70" t="n"/>
      <c r="C821" s="70" t="n"/>
      <c r="D821" s="71" t="n"/>
      <c r="E821" s="71" t="n"/>
      <c r="F821" s="70" t="n"/>
      <c r="G821" s="72">
        <f>IF(OR($A821="",$B821=""),"",ROUND(MAX(0,MOD(I821-H821,1)*24-L821/60),2))</f>
        <v/>
      </c>
      <c r="H821">
        <f>IF($A821="","",IF($D821="",IFERROR(INDEX(Settings!$E$11:$E$18,MATCH($C821,Settings!$D$11:$D$18,0)),0),$D821))</f>
        <v/>
      </c>
      <c r="I821">
        <f>IF($A821="","",IF($E821="",IFERROR(INDEX(Settings!$F$11:$F$18,MATCH($C821,Settings!$D$11:$D$18,0)),0),$E821))</f>
        <v/>
      </c>
      <c r="J821">
        <f>IF($A821="",0,WEEKDAY($A821,2))</f>
        <v/>
      </c>
      <c r="K821">
        <f>IF(OR($A821="",$B821=""),"",$B821&amp;"|"&amp;$A821)</f>
        <v/>
      </c>
      <c r="L821">
        <f>IF($A821="",0,IF($F821="",IFERROR(N(INDEX(Settings!$G$11:$G$18,MATCH($C821,Settings!$D$11:$D$18,0))),0),N($F821)))</f>
        <v/>
      </c>
    </row>
    <row r="822">
      <c r="A822" s="69" t="n"/>
      <c r="B822" s="70" t="n"/>
      <c r="C822" s="70" t="n"/>
      <c r="D822" s="71" t="n"/>
      <c r="E822" s="71" t="n"/>
      <c r="F822" s="70" t="n"/>
      <c r="G822" s="72">
        <f>IF(OR($A822="",$B822=""),"",ROUND(MAX(0,MOD(I822-H822,1)*24-L822/60),2))</f>
        <v/>
      </c>
      <c r="H822">
        <f>IF($A822="","",IF($D822="",IFERROR(INDEX(Settings!$E$11:$E$18,MATCH($C822,Settings!$D$11:$D$18,0)),0),$D822))</f>
        <v/>
      </c>
      <c r="I822">
        <f>IF($A822="","",IF($E822="",IFERROR(INDEX(Settings!$F$11:$F$18,MATCH($C822,Settings!$D$11:$D$18,0)),0),$E822))</f>
        <v/>
      </c>
      <c r="J822">
        <f>IF($A822="",0,WEEKDAY($A822,2))</f>
        <v/>
      </c>
      <c r="K822">
        <f>IF(OR($A822="",$B822=""),"",$B822&amp;"|"&amp;$A822)</f>
        <v/>
      </c>
      <c r="L822">
        <f>IF($A822="",0,IF($F822="",IFERROR(N(INDEX(Settings!$G$11:$G$18,MATCH($C822,Settings!$D$11:$D$18,0))),0),N($F822)))</f>
        <v/>
      </c>
    </row>
    <row r="823">
      <c r="A823" s="69" t="n"/>
      <c r="B823" s="70" t="n"/>
      <c r="C823" s="70" t="n"/>
      <c r="D823" s="71" t="n"/>
      <c r="E823" s="71" t="n"/>
      <c r="F823" s="70" t="n"/>
      <c r="G823" s="72">
        <f>IF(OR($A823="",$B823=""),"",ROUND(MAX(0,MOD(I823-H823,1)*24-L823/60),2))</f>
        <v/>
      </c>
      <c r="H823">
        <f>IF($A823="","",IF($D823="",IFERROR(INDEX(Settings!$E$11:$E$18,MATCH($C823,Settings!$D$11:$D$18,0)),0),$D823))</f>
        <v/>
      </c>
      <c r="I823">
        <f>IF($A823="","",IF($E823="",IFERROR(INDEX(Settings!$F$11:$F$18,MATCH($C823,Settings!$D$11:$D$18,0)),0),$E823))</f>
        <v/>
      </c>
      <c r="J823">
        <f>IF($A823="",0,WEEKDAY($A823,2))</f>
        <v/>
      </c>
      <c r="K823">
        <f>IF(OR($A823="",$B823=""),"",$B823&amp;"|"&amp;$A823)</f>
        <v/>
      </c>
      <c r="L823">
        <f>IF($A823="",0,IF($F823="",IFERROR(N(INDEX(Settings!$G$11:$G$18,MATCH($C823,Settings!$D$11:$D$18,0))),0),N($F823)))</f>
        <v/>
      </c>
    </row>
    <row r="824">
      <c r="A824" s="69" t="n"/>
      <c r="B824" s="70" t="n"/>
      <c r="C824" s="70" t="n"/>
      <c r="D824" s="71" t="n"/>
      <c r="E824" s="71" t="n"/>
      <c r="F824" s="70" t="n"/>
      <c r="G824" s="72">
        <f>IF(OR($A824="",$B824=""),"",ROUND(MAX(0,MOD(I824-H824,1)*24-L824/60),2))</f>
        <v/>
      </c>
      <c r="H824">
        <f>IF($A824="","",IF($D824="",IFERROR(INDEX(Settings!$E$11:$E$18,MATCH($C824,Settings!$D$11:$D$18,0)),0),$D824))</f>
        <v/>
      </c>
      <c r="I824">
        <f>IF($A824="","",IF($E824="",IFERROR(INDEX(Settings!$F$11:$F$18,MATCH($C824,Settings!$D$11:$D$18,0)),0),$E824))</f>
        <v/>
      </c>
      <c r="J824">
        <f>IF($A824="",0,WEEKDAY($A824,2))</f>
        <v/>
      </c>
      <c r="K824">
        <f>IF(OR($A824="",$B824=""),"",$B824&amp;"|"&amp;$A824)</f>
        <v/>
      </c>
      <c r="L824">
        <f>IF($A824="",0,IF($F824="",IFERROR(N(INDEX(Settings!$G$11:$G$18,MATCH($C824,Settings!$D$11:$D$18,0))),0),N($F824)))</f>
        <v/>
      </c>
    </row>
    <row r="825">
      <c r="A825" s="69" t="n"/>
      <c r="B825" s="70" t="n"/>
      <c r="C825" s="70" t="n"/>
      <c r="D825" s="71" t="n"/>
      <c r="E825" s="71" t="n"/>
      <c r="F825" s="70" t="n"/>
      <c r="G825" s="72">
        <f>IF(OR($A825="",$B825=""),"",ROUND(MAX(0,MOD(I825-H825,1)*24-L825/60),2))</f>
        <v/>
      </c>
      <c r="H825">
        <f>IF($A825="","",IF($D825="",IFERROR(INDEX(Settings!$E$11:$E$18,MATCH($C825,Settings!$D$11:$D$18,0)),0),$D825))</f>
        <v/>
      </c>
      <c r="I825">
        <f>IF($A825="","",IF($E825="",IFERROR(INDEX(Settings!$F$11:$F$18,MATCH($C825,Settings!$D$11:$D$18,0)),0),$E825))</f>
        <v/>
      </c>
      <c r="J825">
        <f>IF($A825="",0,WEEKDAY($A825,2))</f>
        <v/>
      </c>
      <c r="K825">
        <f>IF(OR($A825="",$B825=""),"",$B825&amp;"|"&amp;$A825)</f>
        <v/>
      </c>
      <c r="L825">
        <f>IF($A825="",0,IF($F825="",IFERROR(N(INDEX(Settings!$G$11:$G$18,MATCH($C825,Settings!$D$11:$D$18,0))),0),N($F825)))</f>
        <v/>
      </c>
    </row>
    <row r="826">
      <c r="A826" s="69" t="n"/>
      <c r="B826" s="70" t="n"/>
      <c r="C826" s="70" t="n"/>
      <c r="D826" s="71" t="n"/>
      <c r="E826" s="71" t="n"/>
      <c r="F826" s="70" t="n"/>
      <c r="G826" s="72">
        <f>IF(OR($A826="",$B826=""),"",ROUND(MAX(0,MOD(I826-H826,1)*24-L826/60),2))</f>
        <v/>
      </c>
      <c r="H826">
        <f>IF($A826="","",IF($D826="",IFERROR(INDEX(Settings!$E$11:$E$18,MATCH($C826,Settings!$D$11:$D$18,0)),0),$D826))</f>
        <v/>
      </c>
      <c r="I826">
        <f>IF($A826="","",IF($E826="",IFERROR(INDEX(Settings!$F$11:$F$18,MATCH($C826,Settings!$D$11:$D$18,0)),0),$E826))</f>
        <v/>
      </c>
      <c r="J826">
        <f>IF($A826="",0,WEEKDAY($A826,2))</f>
        <v/>
      </c>
      <c r="K826">
        <f>IF(OR($A826="",$B826=""),"",$B826&amp;"|"&amp;$A826)</f>
        <v/>
      </c>
      <c r="L826">
        <f>IF($A826="",0,IF($F826="",IFERROR(N(INDEX(Settings!$G$11:$G$18,MATCH($C826,Settings!$D$11:$D$18,0))),0),N($F826)))</f>
        <v/>
      </c>
    </row>
    <row r="827">
      <c r="A827" s="69" t="n"/>
      <c r="B827" s="70" t="n"/>
      <c r="C827" s="70" t="n"/>
      <c r="D827" s="71" t="n"/>
      <c r="E827" s="71" t="n"/>
      <c r="F827" s="70" t="n"/>
      <c r="G827" s="72">
        <f>IF(OR($A827="",$B827=""),"",ROUND(MAX(0,MOD(I827-H827,1)*24-L827/60),2))</f>
        <v/>
      </c>
      <c r="H827">
        <f>IF($A827="","",IF($D827="",IFERROR(INDEX(Settings!$E$11:$E$18,MATCH($C827,Settings!$D$11:$D$18,0)),0),$D827))</f>
        <v/>
      </c>
      <c r="I827">
        <f>IF($A827="","",IF($E827="",IFERROR(INDEX(Settings!$F$11:$F$18,MATCH($C827,Settings!$D$11:$D$18,0)),0),$E827))</f>
        <v/>
      </c>
      <c r="J827">
        <f>IF($A827="",0,WEEKDAY($A827,2))</f>
        <v/>
      </c>
      <c r="K827">
        <f>IF(OR($A827="",$B827=""),"",$B827&amp;"|"&amp;$A827)</f>
        <v/>
      </c>
      <c r="L827">
        <f>IF($A827="",0,IF($F827="",IFERROR(N(INDEX(Settings!$G$11:$G$18,MATCH($C827,Settings!$D$11:$D$18,0))),0),N($F827)))</f>
        <v/>
      </c>
    </row>
    <row r="828">
      <c r="A828" s="69" t="n"/>
      <c r="B828" s="70" t="n"/>
      <c r="C828" s="70" t="n"/>
      <c r="D828" s="71" t="n"/>
      <c r="E828" s="71" t="n"/>
      <c r="F828" s="70" t="n"/>
      <c r="G828" s="72">
        <f>IF(OR($A828="",$B828=""),"",ROUND(MAX(0,MOD(I828-H828,1)*24-L828/60),2))</f>
        <v/>
      </c>
      <c r="H828">
        <f>IF($A828="","",IF($D828="",IFERROR(INDEX(Settings!$E$11:$E$18,MATCH($C828,Settings!$D$11:$D$18,0)),0),$D828))</f>
        <v/>
      </c>
      <c r="I828">
        <f>IF($A828="","",IF($E828="",IFERROR(INDEX(Settings!$F$11:$F$18,MATCH($C828,Settings!$D$11:$D$18,0)),0),$E828))</f>
        <v/>
      </c>
      <c r="J828">
        <f>IF($A828="",0,WEEKDAY($A828,2))</f>
        <v/>
      </c>
      <c r="K828">
        <f>IF(OR($A828="",$B828=""),"",$B828&amp;"|"&amp;$A828)</f>
        <v/>
      </c>
      <c r="L828">
        <f>IF($A828="",0,IF($F828="",IFERROR(N(INDEX(Settings!$G$11:$G$18,MATCH($C828,Settings!$D$11:$D$18,0))),0),N($F828)))</f>
        <v/>
      </c>
    </row>
    <row r="829">
      <c r="A829" s="69" t="n"/>
      <c r="B829" s="70" t="n"/>
      <c r="C829" s="70" t="n"/>
      <c r="D829" s="71" t="n"/>
      <c r="E829" s="71" t="n"/>
      <c r="F829" s="70" t="n"/>
      <c r="G829" s="72">
        <f>IF(OR($A829="",$B829=""),"",ROUND(MAX(0,MOD(I829-H829,1)*24-L829/60),2))</f>
        <v/>
      </c>
      <c r="H829">
        <f>IF($A829="","",IF($D829="",IFERROR(INDEX(Settings!$E$11:$E$18,MATCH($C829,Settings!$D$11:$D$18,0)),0),$D829))</f>
        <v/>
      </c>
      <c r="I829">
        <f>IF($A829="","",IF($E829="",IFERROR(INDEX(Settings!$F$11:$F$18,MATCH($C829,Settings!$D$11:$D$18,0)),0),$E829))</f>
        <v/>
      </c>
      <c r="J829">
        <f>IF($A829="",0,WEEKDAY($A829,2))</f>
        <v/>
      </c>
      <c r="K829">
        <f>IF(OR($A829="",$B829=""),"",$B829&amp;"|"&amp;$A829)</f>
        <v/>
      </c>
      <c r="L829">
        <f>IF($A829="",0,IF($F829="",IFERROR(N(INDEX(Settings!$G$11:$G$18,MATCH($C829,Settings!$D$11:$D$18,0))),0),N($F829)))</f>
        <v/>
      </c>
    </row>
    <row r="830">
      <c r="A830" s="69" t="n"/>
      <c r="B830" s="70" t="n"/>
      <c r="C830" s="70" t="n"/>
      <c r="D830" s="71" t="n"/>
      <c r="E830" s="71" t="n"/>
      <c r="F830" s="70" t="n"/>
      <c r="G830" s="72">
        <f>IF(OR($A830="",$B830=""),"",ROUND(MAX(0,MOD(I830-H830,1)*24-L830/60),2))</f>
        <v/>
      </c>
      <c r="H830">
        <f>IF($A830="","",IF($D830="",IFERROR(INDEX(Settings!$E$11:$E$18,MATCH($C830,Settings!$D$11:$D$18,0)),0),$D830))</f>
        <v/>
      </c>
      <c r="I830">
        <f>IF($A830="","",IF($E830="",IFERROR(INDEX(Settings!$F$11:$F$18,MATCH($C830,Settings!$D$11:$D$18,0)),0),$E830))</f>
        <v/>
      </c>
      <c r="J830">
        <f>IF($A830="",0,WEEKDAY($A830,2))</f>
        <v/>
      </c>
      <c r="K830">
        <f>IF(OR($A830="",$B830=""),"",$B830&amp;"|"&amp;$A830)</f>
        <v/>
      </c>
      <c r="L830">
        <f>IF($A830="",0,IF($F830="",IFERROR(N(INDEX(Settings!$G$11:$G$18,MATCH($C830,Settings!$D$11:$D$18,0))),0),N($F830)))</f>
        <v/>
      </c>
    </row>
    <row r="831">
      <c r="A831" s="69" t="n"/>
      <c r="B831" s="70" t="n"/>
      <c r="C831" s="70" t="n"/>
      <c r="D831" s="71" t="n"/>
      <c r="E831" s="71" t="n"/>
      <c r="F831" s="70" t="n"/>
      <c r="G831" s="72">
        <f>IF(OR($A831="",$B831=""),"",ROUND(MAX(0,MOD(I831-H831,1)*24-L831/60),2))</f>
        <v/>
      </c>
      <c r="H831">
        <f>IF($A831="","",IF($D831="",IFERROR(INDEX(Settings!$E$11:$E$18,MATCH($C831,Settings!$D$11:$D$18,0)),0),$D831))</f>
        <v/>
      </c>
      <c r="I831">
        <f>IF($A831="","",IF($E831="",IFERROR(INDEX(Settings!$F$11:$F$18,MATCH($C831,Settings!$D$11:$D$18,0)),0),$E831))</f>
        <v/>
      </c>
      <c r="J831">
        <f>IF($A831="",0,WEEKDAY($A831,2))</f>
        <v/>
      </c>
      <c r="K831">
        <f>IF(OR($A831="",$B831=""),"",$B831&amp;"|"&amp;$A831)</f>
        <v/>
      </c>
      <c r="L831">
        <f>IF($A831="",0,IF($F831="",IFERROR(N(INDEX(Settings!$G$11:$G$18,MATCH($C831,Settings!$D$11:$D$18,0))),0),N($F831)))</f>
        <v/>
      </c>
    </row>
    <row r="832">
      <c r="A832" s="69" t="n"/>
      <c r="B832" s="70" t="n"/>
      <c r="C832" s="70" t="n"/>
      <c r="D832" s="71" t="n"/>
      <c r="E832" s="71" t="n"/>
      <c r="F832" s="70" t="n"/>
      <c r="G832" s="72">
        <f>IF(OR($A832="",$B832=""),"",ROUND(MAX(0,MOD(I832-H832,1)*24-L832/60),2))</f>
        <v/>
      </c>
      <c r="H832">
        <f>IF($A832="","",IF($D832="",IFERROR(INDEX(Settings!$E$11:$E$18,MATCH($C832,Settings!$D$11:$D$18,0)),0),$D832))</f>
        <v/>
      </c>
      <c r="I832">
        <f>IF($A832="","",IF($E832="",IFERROR(INDEX(Settings!$F$11:$F$18,MATCH($C832,Settings!$D$11:$D$18,0)),0),$E832))</f>
        <v/>
      </c>
      <c r="J832">
        <f>IF($A832="",0,WEEKDAY($A832,2))</f>
        <v/>
      </c>
      <c r="K832">
        <f>IF(OR($A832="",$B832=""),"",$B832&amp;"|"&amp;$A832)</f>
        <v/>
      </c>
      <c r="L832">
        <f>IF($A832="",0,IF($F832="",IFERROR(N(INDEX(Settings!$G$11:$G$18,MATCH($C832,Settings!$D$11:$D$18,0))),0),N($F832)))</f>
        <v/>
      </c>
    </row>
    <row r="833">
      <c r="A833" s="69" t="n"/>
      <c r="B833" s="70" t="n"/>
      <c r="C833" s="70" t="n"/>
      <c r="D833" s="71" t="n"/>
      <c r="E833" s="71" t="n"/>
      <c r="F833" s="70" t="n"/>
      <c r="G833" s="72">
        <f>IF(OR($A833="",$B833=""),"",ROUND(MAX(0,MOD(I833-H833,1)*24-L833/60),2))</f>
        <v/>
      </c>
      <c r="H833">
        <f>IF($A833="","",IF($D833="",IFERROR(INDEX(Settings!$E$11:$E$18,MATCH($C833,Settings!$D$11:$D$18,0)),0),$D833))</f>
        <v/>
      </c>
      <c r="I833">
        <f>IF($A833="","",IF($E833="",IFERROR(INDEX(Settings!$F$11:$F$18,MATCH($C833,Settings!$D$11:$D$18,0)),0),$E833))</f>
        <v/>
      </c>
      <c r="J833">
        <f>IF($A833="",0,WEEKDAY($A833,2))</f>
        <v/>
      </c>
      <c r="K833">
        <f>IF(OR($A833="",$B833=""),"",$B833&amp;"|"&amp;$A833)</f>
        <v/>
      </c>
      <c r="L833">
        <f>IF($A833="",0,IF($F833="",IFERROR(N(INDEX(Settings!$G$11:$G$18,MATCH($C833,Settings!$D$11:$D$18,0))),0),N($F833)))</f>
        <v/>
      </c>
    </row>
    <row r="834">
      <c r="A834" s="69" t="n"/>
      <c r="B834" s="70" t="n"/>
      <c r="C834" s="70" t="n"/>
      <c r="D834" s="71" t="n"/>
      <c r="E834" s="71" t="n"/>
      <c r="F834" s="70" t="n"/>
      <c r="G834" s="72">
        <f>IF(OR($A834="",$B834=""),"",ROUND(MAX(0,MOD(I834-H834,1)*24-L834/60),2))</f>
        <v/>
      </c>
      <c r="H834">
        <f>IF($A834="","",IF($D834="",IFERROR(INDEX(Settings!$E$11:$E$18,MATCH($C834,Settings!$D$11:$D$18,0)),0),$D834))</f>
        <v/>
      </c>
      <c r="I834">
        <f>IF($A834="","",IF($E834="",IFERROR(INDEX(Settings!$F$11:$F$18,MATCH($C834,Settings!$D$11:$D$18,0)),0),$E834))</f>
        <v/>
      </c>
      <c r="J834">
        <f>IF($A834="",0,WEEKDAY($A834,2))</f>
        <v/>
      </c>
      <c r="K834">
        <f>IF(OR($A834="",$B834=""),"",$B834&amp;"|"&amp;$A834)</f>
        <v/>
      </c>
      <c r="L834">
        <f>IF($A834="",0,IF($F834="",IFERROR(N(INDEX(Settings!$G$11:$G$18,MATCH($C834,Settings!$D$11:$D$18,0))),0),N($F834)))</f>
        <v/>
      </c>
    </row>
    <row r="835">
      <c r="A835" s="69" t="n"/>
      <c r="B835" s="70" t="n"/>
      <c r="C835" s="70" t="n"/>
      <c r="D835" s="71" t="n"/>
      <c r="E835" s="71" t="n"/>
      <c r="F835" s="70" t="n"/>
      <c r="G835" s="72">
        <f>IF(OR($A835="",$B835=""),"",ROUND(MAX(0,MOD(I835-H835,1)*24-L835/60),2))</f>
        <v/>
      </c>
      <c r="H835">
        <f>IF($A835="","",IF($D835="",IFERROR(INDEX(Settings!$E$11:$E$18,MATCH($C835,Settings!$D$11:$D$18,0)),0),$D835))</f>
        <v/>
      </c>
      <c r="I835">
        <f>IF($A835="","",IF($E835="",IFERROR(INDEX(Settings!$F$11:$F$18,MATCH($C835,Settings!$D$11:$D$18,0)),0),$E835))</f>
        <v/>
      </c>
      <c r="J835">
        <f>IF($A835="",0,WEEKDAY($A835,2))</f>
        <v/>
      </c>
      <c r="K835">
        <f>IF(OR($A835="",$B835=""),"",$B835&amp;"|"&amp;$A835)</f>
        <v/>
      </c>
      <c r="L835">
        <f>IF($A835="",0,IF($F835="",IFERROR(N(INDEX(Settings!$G$11:$G$18,MATCH($C835,Settings!$D$11:$D$18,0))),0),N($F835)))</f>
        <v/>
      </c>
    </row>
    <row r="836">
      <c r="A836" s="69" t="n"/>
      <c r="B836" s="70" t="n"/>
      <c r="C836" s="70" t="n"/>
      <c r="D836" s="71" t="n"/>
      <c r="E836" s="71" t="n"/>
      <c r="F836" s="70" t="n"/>
      <c r="G836" s="72">
        <f>IF(OR($A836="",$B836=""),"",ROUND(MAX(0,MOD(I836-H836,1)*24-L836/60),2))</f>
        <v/>
      </c>
      <c r="H836">
        <f>IF($A836="","",IF($D836="",IFERROR(INDEX(Settings!$E$11:$E$18,MATCH($C836,Settings!$D$11:$D$18,0)),0),$D836))</f>
        <v/>
      </c>
      <c r="I836">
        <f>IF($A836="","",IF($E836="",IFERROR(INDEX(Settings!$F$11:$F$18,MATCH($C836,Settings!$D$11:$D$18,0)),0),$E836))</f>
        <v/>
      </c>
      <c r="J836">
        <f>IF($A836="",0,WEEKDAY($A836,2))</f>
        <v/>
      </c>
      <c r="K836">
        <f>IF(OR($A836="",$B836=""),"",$B836&amp;"|"&amp;$A836)</f>
        <v/>
      </c>
      <c r="L836">
        <f>IF($A836="",0,IF($F836="",IFERROR(N(INDEX(Settings!$G$11:$G$18,MATCH($C836,Settings!$D$11:$D$18,0))),0),N($F836)))</f>
        <v/>
      </c>
    </row>
    <row r="837">
      <c r="A837" s="69" t="n"/>
      <c r="B837" s="70" t="n"/>
      <c r="C837" s="70" t="n"/>
      <c r="D837" s="71" t="n"/>
      <c r="E837" s="71" t="n"/>
      <c r="F837" s="70" t="n"/>
      <c r="G837" s="72">
        <f>IF(OR($A837="",$B837=""),"",ROUND(MAX(0,MOD(I837-H837,1)*24-L837/60),2))</f>
        <v/>
      </c>
      <c r="H837">
        <f>IF($A837="","",IF($D837="",IFERROR(INDEX(Settings!$E$11:$E$18,MATCH($C837,Settings!$D$11:$D$18,0)),0),$D837))</f>
        <v/>
      </c>
      <c r="I837">
        <f>IF($A837="","",IF($E837="",IFERROR(INDEX(Settings!$F$11:$F$18,MATCH($C837,Settings!$D$11:$D$18,0)),0),$E837))</f>
        <v/>
      </c>
      <c r="J837">
        <f>IF($A837="",0,WEEKDAY($A837,2))</f>
        <v/>
      </c>
      <c r="K837">
        <f>IF(OR($A837="",$B837=""),"",$B837&amp;"|"&amp;$A837)</f>
        <v/>
      </c>
      <c r="L837">
        <f>IF($A837="",0,IF($F837="",IFERROR(N(INDEX(Settings!$G$11:$G$18,MATCH($C837,Settings!$D$11:$D$18,0))),0),N($F837)))</f>
        <v/>
      </c>
    </row>
    <row r="838">
      <c r="A838" s="69" t="n"/>
      <c r="B838" s="70" t="n"/>
      <c r="C838" s="70" t="n"/>
      <c r="D838" s="71" t="n"/>
      <c r="E838" s="71" t="n"/>
      <c r="F838" s="70" t="n"/>
      <c r="G838" s="72">
        <f>IF(OR($A838="",$B838=""),"",ROUND(MAX(0,MOD(I838-H838,1)*24-L838/60),2))</f>
        <v/>
      </c>
      <c r="H838">
        <f>IF($A838="","",IF($D838="",IFERROR(INDEX(Settings!$E$11:$E$18,MATCH($C838,Settings!$D$11:$D$18,0)),0),$D838))</f>
        <v/>
      </c>
      <c r="I838">
        <f>IF($A838="","",IF($E838="",IFERROR(INDEX(Settings!$F$11:$F$18,MATCH($C838,Settings!$D$11:$D$18,0)),0),$E838))</f>
        <v/>
      </c>
      <c r="J838">
        <f>IF($A838="",0,WEEKDAY($A838,2))</f>
        <v/>
      </c>
      <c r="K838">
        <f>IF(OR($A838="",$B838=""),"",$B838&amp;"|"&amp;$A838)</f>
        <v/>
      </c>
      <c r="L838">
        <f>IF($A838="",0,IF($F838="",IFERROR(N(INDEX(Settings!$G$11:$G$18,MATCH($C838,Settings!$D$11:$D$18,0))),0),N($F838)))</f>
        <v/>
      </c>
    </row>
    <row r="839">
      <c r="A839" s="69" t="n"/>
      <c r="B839" s="70" t="n"/>
      <c r="C839" s="70" t="n"/>
      <c r="D839" s="71" t="n"/>
      <c r="E839" s="71" t="n"/>
      <c r="F839" s="70" t="n"/>
      <c r="G839" s="72">
        <f>IF(OR($A839="",$B839=""),"",ROUND(MAX(0,MOD(I839-H839,1)*24-L839/60),2))</f>
        <v/>
      </c>
      <c r="H839">
        <f>IF($A839="","",IF($D839="",IFERROR(INDEX(Settings!$E$11:$E$18,MATCH($C839,Settings!$D$11:$D$18,0)),0),$D839))</f>
        <v/>
      </c>
      <c r="I839">
        <f>IF($A839="","",IF($E839="",IFERROR(INDEX(Settings!$F$11:$F$18,MATCH($C839,Settings!$D$11:$D$18,0)),0),$E839))</f>
        <v/>
      </c>
      <c r="J839">
        <f>IF($A839="",0,WEEKDAY($A839,2))</f>
        <v/>
      </c>
      <c r="K839">
        <f>IF(OR($A839="",$B839=""),"",$B839&amp;"|"&amp;$A839)</f>
        <v/>
      </c>
      <c r="L839">
        <f>IF($A839="",0,IF($F839="",IFERROR(N(INDEX(Settings!$G$11:$G$18,MATCH($C839,Settings!$D$11:$D$18,0))),0),N($F839)))</f>
        <v/>
      </c>
    </row>
    <row r="840">
      <c r="A840" s="69" t="n"/>
      <c r="B840" s="70" t="n"/>
      <c r="C840" s="70" t="n"/>
      <c r="D840" s="71" t="n"/>
      <c r="E840" s="71" t="n"/>
      <c r="F840" s="70" t="n"/>
      <c r="G840" s="72">
        <f>IF(OR($A840="",$B840=""),"",ROUND(MAX(0,MOD(I840-H840,1)*24-L840/60),2))</f>
        <v/>
      </c>
      <c r="H840">
        <f>IF($A840="","",IF($D840="",IFERROR(INDEX(Settings!$E$11:$E$18,MATCH($C840,Settings!$D$11:$D$18,0)),0),$D840))</f>
        <v/>
      </c>
      <c r="I840">
        <f>IF($A840="","",IF($E840="",IFERROR(INDEX(Settings!$F$11:$F$18,MATCH($C840,Settings!$D$11:$D$18,0)),0),$E840))</f>
        <v/>
      </c>
      <c r="J840">
        <f>IF($A840="",0,WEEKDAY($A840,2))</f>
        <v/>
      </c>
      <c r="K840">
        <f>IF(OR($A840="",$B840=""),"",$B840&amp;"|"&amp;$A840)</f>
        <v/>
      </c>
      <c r="L840">
        <f>IF($A840="",0,IF($F840="",IFERROR(N(INDEX(Settings!$G$11:$G$18,MATCH($C840,Settings!$D$11:$D$18,0))),0),N($F840)))</f>
        <v/>
      </c>
    </row>
    <row r="841">
      <c r="A841" s="69" t="n"/>
      <c r="B841" s="70" t="n"/>
      <c r="C841" s="70" t="n"/>
      <c r="D841" s="71" t="n"/>
      <c r="E841" s="71" t="n"/>
      <c r="F841" s="70" t="n"/>
      <c r="G841" s="72">
        <f>IF(OR($A841="",$B841=""),"",ROUND(MAX(0,MOD(I841-H841,1)*24-L841/60),2))</f>
        <v/>
      </c>
      <c r="H841">
        <f>IF($A841="","",IF($D841="",IFERROR(INDEX(Settings!$E$11:$E$18,MATCH($C841,Settings!$D$11:$D$18,0)),0),$D841))</f>
        <v/>
      </c>
      <c r="I841">
        <f>IF($A841="","",IF($E841="",IFERROR(INDEX(Settings!$F$11:$F$18,MATCH($C841,Settings!$D$11:$D$18,0)),0),$E841))</f>
        <v/>
      </c>
      <c r="J841">
        <f>IF($A841="",0,WEEKDAY($A841,2))</f>
        <v/>
      </c>
      <c r="K841">
        <f>IF(OR($A841="",$B841=""),"",$B841&amp;"|"&amp;$A841)</f>
        <v/>
      </c>
      <c r="L841">
        <f>IF($A841="",0,IF($F841="",IFERROR(N(INDEX(Settings!$G$11:$G$18,MATCH($C841,Settings!$D$11:$D$18,0))),0),N($F841)))</f>
        <v/>
      </c>
    </row>
    <row r="842">
      <c r="A842" s="69" t="n"/>
      <c r="B842" s="70" t="n"/>
      <c r="C842" s="70" t="n"/>
      <c r="D842" s="71" t="n"/>
      <c r="E842" s="71" t="n"/>
      <c r="F842" s="70" t="n"/>
      <c r="G842" s="72">
        <f>IF(OR($A842="",$B842=""),"",ROUND(MAX(0,MOD(I842-H842,1)*24-L842/60),2))</f>
        <v/>
      </c>
      <c r="H842">
        <f>IF($A842="","",IF($D842="",IFERROR(INDEX(Settings!$E$11:$E$18,MATCH($C842,Settings!$D$11:$D$18,0)),0),$D842))</f>
        <v/>
      </c>
      <c r="I842">
        <f>IF($A842="","",IF($E842="",IFERROR(INDEX(Settings!$F$11:$F$18,MATCH($C842,Settings!$D$11:$D$18,0)),0),$E842))</f>
        <v/>
      </c>
      <c r="J842">
        <f>IF($A842="",0,WEEKDAY($A842,2))</f>
        <v/>
      </c>
      <c r="K842">
        <f>IF(OR($A842="",$B842=""),"",$B842&amp;"|"&amp;$A842)</f>
        <v/>
      </c>
      <c r="L842">
        <f>IF($A842="",0,IF($F842="",IFERROR(N(INDEX(Settings!$G$11:$G$18,MATCH($C842,Settings!$D$11:$D$18,0))),0),N($F842)))</f>
        <v/>
      </c>
    </row>
    <row r="843">
      <c r="A843" s="69" t="n"/>
      <c r="B843" s="70" t="n"/>
      <c r="C843" s="70" t="n"/>
      <c r="D843" s="71" t="n"/>
      <c r="E843" s="71" t="n"/>
      <c r="F843" s="70" t="n"/>
      <c r="G843" s="72">
        <f>IF(OR($A843="",$B843=""),"",ROUND(MAX(0,MOD(I843-H843,1)*24-L843/60),2))</f>
        <v/>
      </c>
      <c r="H843">
        <f>IF($A843="","",IF($D843="",IFERROR(INDEX(Settings!$E$11:$E$18,MATCH($C843,Settings!$D$11:$D$18,0)),0),$D843))</f>
        <v/>
      </c>
      <c r="I843">
        <f>IF($A843="","",IF($E843="",IFERROR(INDEX(Settings!$F$11:$F$18,MATCH($C843,Settings!$D$11:$D$18,0)),0),$E843))</f>
        <v/>
      </c>
      <c r="J843">
        <f>IF($A843="",0,WEEKDAY($A843,2))</f>
        <v/>
      </c>
      <c r="K843">
        <f>IF(OR($A843="",$B843=""),"",$B843&amp;"|"&amp;$A843)</f>
        <v/>
      </c>
      <c r="L843">
        <f>IF($A843="",0,IF($F843="",IFERROR(N(INDEX(Settings!$G$11:$G$18,MATCH($C843,Settings!$D$11:$D$18,0))),0),N($F843)))</f>
        <v/>
      </c>
    </row>
    <row r="844">
      <c r="A844" s="69" t="n"/>
      <c r="B844" s="70" t="n"/>
      <c r="C844" s="70" t="n"/>
      <c r="D844" s="71" t="n"/>
      <c r="E844" s="71" t="n"/>
      <c r="F844" s="70" t="n"/>
      <c r="G844" s="72">
        <f>IF(OR($A844="",$B844=""),"",ROUND(MAX(0,MOD(I844-H844,1)*24-L844/60),2))</f>
        <v/>
      </c>
      <c r="H844">
        <f>IF($A844="","",IF($D844="",IFERROR(INDEX(Settings!$E$11:$E$18,MATCH($C844,Settings!$D$11:$D$18,0)),0),$D844))</f>
        <v/>
      </c>
      <c r="I844">
        <f>IF($A844="","",IF($E844="",IFERROR(INDEX(Settings!$F$11:$F$18,MATCH($C844,Settings!$D$11:$D$18,0)),0),$E844))</f>
        <v/>
      </c>
      <c r="J844">
        <f>IF($A844="",0,WEEKDAY($A844,2))</f>
        <v/>
      </c>
      <c r="K844">
        <f>IF(OR($A844="",$B844=""),"",$B844&amp;"|"&amp;$A844)</f>
        <v/>
      </c>
      <c r="L844">
        <f>IF($A844="",0,IF($F844="",IFERROR(N(INDEX(Settings!$G$11:$G$18,MATCH($C844,Settings!$D$11:$D$18,0))),0),N($F844)))</f>
        <v/>
      </c>
    </row>
    <row r="845">
      <c r="A845" s="69" t="n"/>
      <c r="B845" s="70" t="n"/>
      <c r="C845" s="70" t="n"/>
      <c r="D845" s="71" t="n"/>
      <c r="E845" s="71" t="n"/>
      <c r="F845" s="70" t="n"/>
      <c r="G845" s="72">
        <f>IF(OR($A845="",$B845=""),"",ROUND(MAX(0,MOD(I845-H845,1)*24-L845/60),2))</f>
        <v/>
      </c>
      <c r="H845">
        <f>IF($A845="","",IF($D845="",IFERROR(INDEX(Settings!$E$11:$E$18,MATCH($C845,Settings!$D$11:$D$18,0)),0),$D845))</f>
        <v/>
      </c>
      <c r="I845">
        <f>IF($A845="","",IF($E845="",IFERROR(INDEX(Settings!$F$11:$F$18,MATCH($C845,Settings!$D$11:$D$18,0)),0),$E845))</f>
        <v/>
      </c>
      <c r="J845">
        <f>IF($A845="",0,WEEKDAY($A845,2))</f>
        <v/>
      </c>
      <c r="K845">
        <f>IF(OR($A845="",$B845=""),"",$B845&amp;"|"&amp;$A845)</f>
        <v/>
      </c>
      <c r="L845">
        <f>IF($A845="",0,IF($F845="",IFERROR(N(INDEX(Settings!$G$11:$G$18,MATCH($C845,Settings!$D$11:$D$18,0))),0),N($F845)))</f>
        <v/>
      </c>
    </row>
    <row r="846">
      <c r="A846" s="69" t="n"/>
      <c r="B846" s="70" t="n"/>
      <c r="C846" s="70" t="n"/>
      <c r="D846" s="71" t="n"/>
      <c r="E846" s="71" t="n"/>
      <c r="F846" s="70" t="n"/>
      <c r="G846" s="72">
        <f>IF(OR($A846="",$B846=""),"",ROUND(MAX(0,MOD(I846-H846,1)*24-L846/60),2))</f>
        <v/>
      </c>
      <c r="H846">
        <f>IF($A846="","",IF($D846="",IFERROR(INDEX(Settings!$E$11:$E$18,MATCH($C846,Settings!$D$11:$D$18,0)),0),$D846))</f>
        <v/>
      </c>
      <c r="I846">
        <f>IF($A846="","",IF($E846="",IFERROR(INDEX(Settings!$F$11:$F$18,MATCH($C846,Settings!$D$11:$D$18,0)),0),$E846))</f>
        <v/>
      </c>
      <c r="J846">
        <f>IF($A846="",0,WEEKDAY($A846,2))</f>
        <v/>
      </c>
      <c r="K846">
        <f>IF(OR($A846="",$B846=""),"",$B846&amp;"|"&amp;$A846)</f>
        <v/>
      </c>
      <c r="L846">
        <f>IF($A846="",0,IF($F846="",IFERROR(N(INDEX(Settings!$G$11:$G$18,MATCH($C846,Settings!$D$11:$D$18,0))),0),N($F846)))</f>
        <v/>
      </c>
    </row>
    <row r="847">
      <c r="A847" s="69" t="n"/>
      <c r="B847" s="70" t="n"/>
      <c r="C847" s="70" t="n"/>
      <c r="D847" s="71" t="n"/>
      <c r="E847" s="71" t="n"/>
      <c r="F847" s="70" t="n"/>
      <c r="G847" s="72">
        <f>IF(OR($A847="",$B847=""),"",ROUND(MAX(0,MOD(I847-H847,1)*24-L847/60),2))</f>
        <v/>
      </c>
      <c r="H847">
        <f>IF($A847="","",IF($D847="",IFERROR(INDEX(Settings!$E$11:$E$18,MATCH($C847,Settings!$D$11:$D$18,0)),0),$D847))</f>
        <v/>
      </c>
      <c r="I847">
        <f>IF($A847="","",IF($E847="",IFERROR(INDEX(Settings!$F$11:$F$18,MATCH($C847,Settings!$D$11:$D$18,0)),0),$E847))</f>
        <v/>
      </c>
      <c r="J847">
        <f>IF($A847="",0,WEEKDAY($A847,2))</f>
        <v/>
      </c>
      <c r="K847">
        <f>IF(OR($A847="",$B847=""),"",$B847&amp;"|"&amp;$A847)</f>
        <v/>
      </c>
      <c r="L847">
        <f>IF($A847="",0,IF($F847="",IFERROR(N(INDEX(Settings!$G$11:$G$18,MATCH($C847,Settings!$D$11:$D$18,0))),0),N($F847)))</f>
        <v/>
      </c>
    </row>
    <row r="848">
      <c r="A848" s="69" t="n"/>
      <c r="B848" s="70" t="n"/>
      <c r="C848" s="70" t="n"/>
      <c r="D848" s="71" t="n"/>
      <c r="E848" s="71" t="n"/>
      <c r="F848" s="70" t="n"/>
      <c r="G848" s="72">
        <f>IF(OR($A848="",$B848=""),"",ROUND(MAX(0,MOD(I848-H848,1)*24-L848/60),2))</f>
        <v/>
      </c>
      <c r="H848">
        <f>IF($A848="","",IF($D848="",IFERROR(INDEX(Settings!$E$11:$E$18,MATCH($C848,Settings!$D$11:$D$18,0)),0),$D848))</f>
        <v/>
      </c>
      <c r="I848">
        <f>IF($A848="","",IF($E848="",IFERROR(INDEX(Settings!$F$11:$F$18,MATCH($C848,Settings!$D$11:$D$18,0)),0),$E848))</f>
        <v/>
      </c>
      <c r="J848">
        <f>IF($A848="",0,WEEKDAY($A848,2))</f>
        <v/>
      </c>
      <c r="K848">
        <f>IF(OR($A848="",$B848=""),"",$B848&amp;"|"&amp;$A848)</f>
        <v/>
      </c>
      <c r="L848">
        <f>IF($A848="",0,IF($F848="",IFERROR(N(INDEX(Settings!$G$11:$G$18,MATCH($C848,Settings!$D$11:$D$18,0))),0),N($F848)))</f>
        <v/>
      </c>
    </row>
    <row r="849">
      <c r="A849" s="69" t="n"/>
      <c r="B849" s="70" t="n"/>
      <c r="C849" s="70" t="n"/>
      <c r="D849" s="71" t="n"/>
      <c r="E849" s="71" t="n"/>
      <c r="F849" s="70" t="n"/>
      <c r="G849" s="72">
        <f>IF(OR($A849="",$B849=""),"",ROUND(MAX(0,MOD(I849-H849,1)*24-L849/60),2))</f>
        <v/>
      </c>
      <c r="H849">
        <f>IF($A849="","",IF($D849="",IFERROR(INDEX(Settings!$E$11:$E$18,MATCH($C849,Settings!$D$11:$D$18,0)),0),$D849))</f>
        <v/>
      </c>
      <c r="I849">
        <f>IF($A849="","",IF($E849="",IFERROR(INDEX(Settings!$F$11:$F$18,MATCH($C849,Settings!$D$11:$D$18,0)),0),$E849))</f>
        <v/>
      </c>
      <c r="J849">
        <f>IF($A849="",0,WEEKDAY($A849,2))</f>
        <v/>
      </c>
      <c r="K849">
        <f>IF(OR($A849="",$B849=""),"",$B849&amp;"|"&amp;$A849)</f>
        <v/>
      </c>
      <c r="L849">
        <f>IF($A849="",0,IF($F849="",IFERROR(N(INDEX(Settings!$G$11:$G$18,MATCH($C849,Settings!$D$11:$D$18,0))),0),N($F849)))</f>
        <v/>
      </c>
    </row>
    <row r="850">
      <c r="A850" s="69" t="n"/>
      <c r="B850" s="70" t="n"/>
      <c r="C850" s="70" t="n"/>
      <c r="D850" s="71" t="n"/>
      <c r="E850" s="71" t="n"/>
      <c r="F850" s="70" t="n"/>
      <c r="G850" s="72">
        <f>IF(OR($A850="",$B850=""),"",ROUND(MAX(0,MOD(I850-H850,1)*24-L850/60),2))</f>
        <v/>
      </c>
      <c r="H850">
        <f>IF($A850="","",IF($D850="",IFERROR(INDEX(Settings!$E$11:$E$18,MATCH($C850,Settings!$D$11:$D$18,0)),0),$D850))</f>
        <v/>
      </c>
      <c r="I850">
        <f>IF($A850="","",IF($E850="",IFERROR(INDEX(Settings!$F$11:$F$18,MATCH($C850,Settings!$D$11:$D$18,0)),0),$E850))</f>
        <v/>
      </c>
      <c r="J850">
        <f>IF($A850="",0,WEEKDAY($A850,2))</f>
        <v/>
      </c>
      <c r="K850">
        <f>IF(OR($A850="",$B850=""),"",$B850&amp;"|"&amp;$A850)</f>
        <v/>
      </c>
      <c r="L850">
        <f>IF($A850="",0,IF($F850="",IFERROR(N(INDEX(Settings!$G$11:$G$18,MATCH($C850,Settings!$D$11:$D$18,0))),0),N($F850)))</f>
        <v/>
      </c>
    </row>
    <row r="851">
      <c r="A851" s="69" t="n"/>
      <c r="B851" s="70" t="n"/>
      <c r="C851" s="70" t="n"/>
      <c r="D851" s="71" t="n"/>
      <c r="E851" s="71" t="n"/>
      <c r="F851" s="70" t="n"/>
      <c r="G851" s="72">
        <f>IF(OR($A851="",$B851=""),"",ROUND(MAX(0,MOD(I851-H851,1)*24-L851/60),2))</f>
        <v/>
      </c>
      <c r="H851">
        <f>IF($A851="","",IF($D851="",IFERROR(INDEX(Settings!$E$11:$E$18,MATCH($C851,Settings!$D$11:$D$18,0)),0),$D851))</f>
        <v/>
      </c>
      <c r="I851">
        <f>IF($A851="","",IF($E851="",IFERROR(INDEX(Settings!$F$11:$F$18,MATCH($C851,Settings!$D$11:$D$18,0)),0),$E851))</f>
        <v/>
      </c>
      <c r="J851">
        <f>IF($A851="",0,WEEKDAY($A851,2))</f>
        <v/>
      </c>
      <c r="K851">
        <f>IF(OR($A851="",$B851=""),"",$B851&amp;"|"&amp;$A851)</f>
        <v/>
      </c>
      <c r="L851">
        <f>IF($A851="",0,IF($F851="",IFERROR(N(INDEX(Settings!$G$11:$G$18,MATCH($C851,Settings!$D$11:$D$18,0))),0),N($F851)))</f>
        <v/>
      </c>
    </row>
    <row r="852">
      <c r="A852" s="69" t="n"/>
      <c r="B852" s="70" t="n"/>
      <c r="C852" s="70" t="n"/>
      <c r="D852" s="71" t="n"/>
      <c r="E852" s="71" t="n"/>
      <c r="F852" s="70" t="n"/>
      <c r="G852" s="72">
        <f>IF(OR($A852="",$B852=""),"",ROUND(MAX(0,MOD(I852-H852,1)*24-L852/60),2))</f>
        <v/>
      </c>
      <c r="H852">
        <f>IF($A852="","",IF($D852="",IFERROR(INDEX(Settings!$E$11:$E$18,MATCH($C852,Settings!$D$11:$D$18,0)),0),$D852))</f>
        <v/>
      </c>
      <c r="I852">
        <f>IF($A852="","",IF($E852="",IFERROR(INDEX(Settings!$F$11:$F$18,MATCH($C852,Settings!$D$11:$D$18,0)),0),$E852))</f>
        <v/>
      </c>
      <c r="J852">
        <f>IF($A852="",0,WEEKDAY($A852,2))</f>
        <v/>
      </c>
      <c r="K852">
        <f>IF(OR($A852="",$B852=""),"",$B852&amp;"|"&amp;$A852)</f>
        <v/>
      </c>
      <c r="L852">
        <f>IF($A852="",0,IF($F852="",IFERROR(N(INDEX(Settings!$G$11:$G$18,MATCH($C852,Settings!$D$11:$D$18,0))),0),N($F852)))</f>
        <v/>
      </c>
    </row>
    <row r="853">
      <c r="A853" s="69" t="n"/>
      <c r="B853" s="70" t="n"/>
      <c r="C853" s="70" t="n"/>
      <c r="D853" s="71" t="n"/>
      <c r="E853" s="71" t="n"/>
      <c r="F853" s="70" t="n"/>
      <c r="G853" s="72">
        <f>IF(OR($A853="",$B853=""),"",ROUND(MAX(0,MOD(I853-H853,1)*24-L853/60),2))</f>
        <v/>
      </c>
      <c r="H853">
        <f>IF($A853="","",IF($D853="",IFERROR(INDEX(Settings!$E$11:$E$18,MATCH($C853,Settings!$D$11:$D$18,0)),0),$D853))</f>
        <v/>
      </c>
      <c r="I853">
        <f>IF($A853="","",IF($E853="",IFERROR(INDEX(Settings!$F$11:$F$18,MATCH($C853,Settings!$D$11:$D$18,0)),0),$E853))</f>
        <v/>
      </c>
      <c r="J853">
        <f>IF($A853="",0,WEEKDAY($A853,2))</f>
        <v/>
      </c>
      <c r="K853">
        <f>IF(OR($A853="",$B853=""),"",$B853&amp;"|"&amp;$A853)</f>
        <v/>
      </c>
      <c r="L853">
        <f>IF($A853="",0,IF($F853="",IFERROR(N(INDEX(Settings!$G$11:$G$18,MATCH($C853,Settings!$D$11:$D$18,0))),0),N($F853)))</f>
        <v/>
      </c>
    </row>
    <row r="854">
      <c r="A854" s="69" t="n"/>
      <c r="B854" s="70" t="n"/>
      <c r="C854" s="70" t="n"/>
      <c r="D854" s="71" t="n"/>
      <c r="E854" s="71" t="n"/>
      <c r="F854" s="70" t="n"/>
      <c r="G854" s="72">
        <f>IF(OR($A854="",$B854=""),"",ROUND(MAX(0,MOD(I854-H854,1)*24-L854/60),2))</f>
        <v/>
      </c>
      <c r="H854">
        <f>IF($A854="","",IF($D854="",IFERROR(INDEX(Settings!$E$11:$E$18,MATCH($C854,Settings!$D$11:$D$18,0)),0),$D854))</f>
        <v/>
      </c>
      <c r="I854">
        <f>IF($A854="","",IF($E854="",IFERROR(INDEX(Settings!$F$11:$F$18,MATCH($C854,Settings!$D$11:$D$18,0)),0),$E854))</f>
        <v/>
      </c>
      <c r="J854">
        <f>IF($A854="",0,WEEKDAY($A854,2))</f>
        <v/>
      </c>
      <c r="K854">
        <f>IF(OR($A854="",$B854=""),"",$B854&amp;"|"&amp;$A854)</f>
        <v/>
      </c>
      <c r="L854">
        <f>IF($A854="",0,IF($F854="",IFERROR(N(INDEX(Settings!$G$11:$G$18,MATCH($C854,Settings!$D$11:$D$18,0))),0),N($F854)))</f>
        <v/>
      </c>
    </row>
    <row r="855">
      <c r="A855" s="69" t="n"/>
      <c r="B855" s="70" t="n"/>
      <c r="C855" s="70" t="n"/>
      <c r="D855" s="71" t="n"/>
      <c r="E855" s="71" t="n"/>
      <c r="F855" s="70" t="n"/>
      <c r="G855" s="72">
        <f>IF(OR($A855="",$B855=""),"",ROUND(MAX(0,MOD(I855-H855,1)*24-L855/60),2))</f>
        <v/>
      </c>
      <c r="H855">
        <f>IF($A855="","",IF($D855="",IFERROR(INDEX(Settings!$E$11:$E$18,MATCH($C855,Settings!$D$11:$D$18,0)),0),$D855))</f>
        <v/>
      </c>
      <c r="I855">
        <f>IF($A855="","",IF($E855="",IFERROR(INDEX(Settings!$F$11:$F$18,MATCH($C855,Settings!$D$11:$D$18,0)),0),$E855))</f>
        <v/>
      </c>
      <c r="J855">
        <f>IF($A855="",0,WEEKDAY($A855,2))</f>
        <v/>
      </c>
      <c r="K855">
        <f>IF(OR($A855="",$B855=""),"",$B855&amp;"|"&amp;$A855)</f>
        <v/>
      </c>
      <c r="L855">
        <f>IF($A855="",0,IF($F855="",IFERROR(N(INDEX(Settings!$G$11:$G$18,MATCH($C855,Settings!$D$11:$D$18,0))),0),N($F855)))</f>
        <v/>
      </c>
    </row>
    <row r="856">
      <c r="A856" s="69" t="n"/>
      <c r="B856" s="70" t="n"/>
      <c r="C856" s="70" t="n"/>
      <c r="D856" s="71" t="n"/>
      <c r="E856" s="71" t="n"/>
      <c r="F856" s="70" t="n"/>
      <c r="G856" s="72">
        <f>IF(OR($A856="",$B856=""),"",ROUND(MAX(0,MOD(I856-H856,1)*24-L856/60),2))</f>
        <v/>
      </c>
      <c r="H856">
        <f>IF($A856="","",IF($D856="",IFERROR(INDEX(Settings!$E$11:$E$18,MATCH($C856,Settings!$D$11:$D$18,0)),0),$D856))</f>
        <v/>
      </c>
      <c r="I856">
        <f>IF($A856="","",IF($E856="",IFERROR(INDEX(Settings!$F$11:$F$18,MATCH($C856,Settings!$D$11:$D$18,0)),0),$E856))</f>
        <v/>
      </c>
      <c r="J856">
        <f>IF($A856="",0,WEEKDAY($A856,2))</f>
        <v/>
      </c>
      <c r="K856">
        <f>IF(OR($A856="",$B856=""),"",$B856&amp;"|"&amp;$A856)</f>
        <v/>
      </c>
      <c r="L856">
        <f>IF($A856="",0,IF($F856="",IFERROR(N(INDEX(Settings!$G$11:$G$18,MATCH($C856,Settings!$D$11:$D$18,0))),0),N($F856)))</f>
        <v/>
      </c>
    </row>
    <row r="857">
      <c r="A857" s="69" t="n"/>
      <c r="B857" s="70" t="n"/>
      <c r="C857" s="70" t="n"/>
      <c r="D857" s="71" t="n"/>
      <c r="E857" s="71" t="n"/>
      <c r="F857" s="70" t="n"/>
      <c r="G857" s="72">
        <f>IF(OR($A857="",$B857=""),"",ROUND(MAX(0,MOD(I857-H857,1)*24-L857/60),2))</f>
        <v/>
      </c>
      <c r="H857">
        <f>IF($A857="","",IF($D857="",IFERROR(INDEX(Settings!$E$11:$E$18,MATCH($C857,Settings!$D$11:$D$18,0)),0),$D857))</f>
        <v/>
      </c>
      <c r="I857">
        <f>IF($A857="","",IF($E857="",IFERROR(INDEX(Settings!$F$11:$F$18,MATCH($C857,Settings!$D$11:$D$18,0)),0),$E857))</f>
        <v/>
      </c>
      <c r="J857">
        <f>IF($A857="",0,WEEKDAY($A857,2))</f>
        <v/>
      </c>
      <c r="K857">
        <f>IF(OR($A857="",$B857=""),"",$B857&amp;"|"&amp;$A857)</f>
        <v/>
      </c>
      <c r="L857">
        <f>IF($A857="",0,IF($F857="",IFERROR(N(INDEX(Settings!$G$11:$G$18,MATCH($C857,Settings!$D$11:$D$18,0))),0),N($F857)))</f>
        <v/>
      </c>
    </row>
    <row r="858">
      <c r="A858" s="69" t="n"/>
      <c r="B858" s="70" t="n"/>
      <c r="C858" s="70" t="n"/>
      <c r="D858" s="71" t="n"/>
      <c r="E858" s="71" t="n"/>
      <c r="F858" s="70" t="n"/>
      <c r="G858" s="72">
        <f>IF(OR($A858="",$B858=""),"",ROUND(MAX(0,MOD(I858-H858,1)*24-L858/60),2))</f>
        <v/>
      </c>
      <c r="H858">
        <f>IF($A858="","",IF($D858="",IFERROR(INDEX(Settings!$E$11:$E$18,MATCH($C858,Settings!$D$11:$D$18,0)),0),$D858))</f>
        <v/>
      </c>
      <c r="I858">
        <f>IF($A858="","",IF($E858="",IFERROR(INDEX(Settings!$F$11:$F$18,MATCH($C858,Settings!$D$11:$D$18,0)),0),$E858))</f>
        <v/>
      </c>
      <c r="J858">
        <f>IF($A858="",0,WEEKDAY($A858,2))</f>
        <v/>
      </c>
      <c r="K858">
        <f>IF(OR($A858="",$B858=""),"",$B858&amp;"|"&amp;$A858)</f>
        <v/>
      </c>
      <c r="L858">
        <f>IF($A858="",0,IF($F858="",IFERROR(N(INDEX(Settings!$G$11:$G$18,MATCH($C858,Settings!$D$11:$D$18,0))),0),N($F858)))</f>
        <v/>
      </c>
    </row>
    <row r="859">
      <c r="A859" s="69" t="n"/>
      <c r="B859" s="70" t="n"/>
      <c r="C859" s="70" t="n"/>
      <c r="D859" s="71" t="n"/>
      <c r="E859" s="71" t="n"/>
      <c r="F859" s="70" t="n"/>
      <c r="G859" s="72">
        <f>IF(OR($A859="",$B859=""),"",ROUND(MAX(0,MOD(I859-H859,1)*24-L859/60),2))</f>
        <v/>
      </c>
      <c r="H859">
        <f>IF($A859="","",IF($D859="",IFERROR(INDEX(Settings!$E$11:$E$18,MATCH($C859,Settings!$D$11:$D$18,0)),0),$D859))</f>
        <v/>
      </c>
      <c r="I859">
        <f>IF($A859="","",IF($E859="",IFERROR(INDEX(Settings!$F$11:$F$18,MATCH($C859,Settings!$D$11:$D$18,0)),0),$E859))</f>
        <v/>
      </c>
      <c r="J859">
        <f>IF($A859="",0,WEEKDAY($A859,2))</f>
        <v/>
      </c>
      <c r="K859">
        <f>IF(OR($A859="",$B859=""),"",$B859&amp;"|"&amp;$A859)</f>
        <v/>
      </c>
      <c r="L859">
        <f>IF($A859="",0,IF($F859="",IFERROR(N(INDEX(Settings!$G$11:$G$18,MATCH($C859,Settings!$D$11:$D$18,0))),0),N($F859)))</f>
        <v/>
      </c>
    </row>
    <row r="860">
      <c r="A860" s="69" t="n"/>
      <c r="B860" s="70" t="n"/>
      <c r="C860" s="70" t="n"/>
      <c r="D860" s="71" t="n"/>
      <c r="E860" s="71" t="n"/>
      <c r="F860" s="70" t="n"/>
      <c r="G860" s="72">
        <f>IF(OR($A860="",$B860=""),"",ROUND(MAX(0,MOD(I860-H860,1)*24-L860/60),2))</f>
        <v/>
      </c>
      <c r="H860">
        <f>IF($A860="","",IF($D860="",IFERROR(INDEX(Settings!$E$11:$E$18,MATCH($C860,Settings!$D$11:$D$18,0)),0),$D860))</f>
        <v/>
      </c>
      <c r="I860">
        <f>IF($A860="","",IF($E860="",IFERROR(INDEX(Settings!$F$11:$F$18,MATCH($C860,Settings!$D$11:$D$18,0)),0),$E860))</f>
        <v/>
      </c>
      <c r="J860">
        <f>IF($A860="",0,WEEKDAY($A860,2))</f>
        <v/>
      </c>
      <c r="K860">
        <f>IF(OR($A860="",$B860=""),"",$B860&amp;"|"&amp;$A860)</f>
        <v/>
      </c>
      <c r="L860">
        <f>IF($A860="",0,IF($F860="",IFERROR(N(INDEX(Settings!$G$11:$G$18,MATCH($C860,Settings!$D$11:$D$18,0))),0),N($F860)))</f>
        <v/>
      </c>
    </row>
    <row r="861">
      <c r="A861" s="69" t="n"/>
      <c r="B861" s="70" t="n"/>
      <c r="C861" s="70" t="n"/>
      <c r="D861" s="71" t="n"/>
      <c r="E861" s="71" t="n"/>
      <c r="F861" s="70" t="n"/>
      <c r="G861" s="72">
        <f>IF(OR($A861="",$B861=""),"",ROUND(MAX(0,MOD(I861-H861,1)*24-L861/60),2))</f>
        <v/>
      </c>
      <c r="H861">
        <f>IF($A861="","",IF($D861="",IFERROR(INDEX(Settings!$E$11:$E$18,MATCH($C861,Settings!$D$11:$D$18,0)),0),$D861))</f>
        <v/>
      </c>
      <c r="I861">
        <f>IF($A861="","",IF($E861="",IFERROR(INDEX(Settings!$F$11:$F$18,MATCH($C861,Settings!$D$11:$D$18,0)),0),$E861))</f>
        <v/>
      </c>
      <c r="J861">
        <f>IF($A861="",0,WEEKDAY($A861,2))</f>
        <v/>
      </c>
      <c r="K861">
        <f>IF(OR($A861="",$B861=""),"",$B861&amp;"|"&amp;$A861)</f>
        <v/>
      </c>
      <c r="L861">
        <f>IF($A861="",0,IF($F861="",IFERROR(N(INDEX(Settings!$G$11:$G$18,MATCH($C861,Settings!$D$11:$D$18,0))),0),N($F861)))</f>
        <v/>
      </c>
    </row>
    <row r="862">
      <c r="A862" s="69" t="n"/>
      <c r="B862" s="70" t="n"/>
      <c r="C862" s="70" t="n"/>
      <c r="D862" s="71" t="n"/>
      <c r="E862" s="71" t="n"/>
      <c r="F862" s="70" t="n"/>
      <c r="G862" s="72">
        <f>IF(OR($A862="",$B862=""),"",ROUND(MAX(0,MOD(I862-H862,1)*24-L862/60),2))</f>
        <v/>
      </c>
      <c r="H862">
        <f>IF($A862="","",IF($D862="",IFERROR(INDEX(Settings!$E$11:$E$18,MATCH($C862,Settings!$D$11:$D$18,0)),0),$D862))</f>
        <v/>
      </c>
      <c r="I862">
        <f>IF($A862="","",IF($E862="",IFERROR(INDEX(Settings!$F$11:$F$18,MATCH($C862,Settings!$D$11:$D$18,0)),0),$E862))</f>
        <v/>
      </c>
      <c r="J862">
        <f>IF($A862="",0,WEEKDAY($A862,2))</f>
        <v/>
      </c>
      <c r="K862">
        <f>IF(OR($A862="",$B862=""),"",$B862&amp;"|"&amp;$A862)</f>
        <v/>
      </c>
      <c r="L862">
        <f>IF($A862="",0,IF($F862="",IFERROR(N(INDEX(Settings!$G$11:$G$18,MATCH($C862,Settings!$D$11:$D$18,0))),0),N($F862)))</f>
        <v/>
      </c>
    </row>
    <row r="863">
      <c r="A863" s="69" t="n"/>
      <c r="B863" s="70" t="n"/>
      <c r="C863" s="70" t="n"/>
      <c r="D863" s="71" t="n"/>
      <c r="E863" s="71" t="n"/>
      <c r="F863" s="70" t="n"/>
      <c r="G863" s="72">
        <f>IF(OR($A863="",$B863=""),"",ROUND(MAX(0,MOD(I863-H863,1)*24-L863/60),2))</f>
        <v/>
      </c>
      <c r="H863">
        <f>IF($A863="","",IF($D863="",IFERROR(INDEX(Settings!$E$11:$E$18,MATCH($C863,Settings!$D$11:$D$18,0)),0),$D863))</f>
        <v/>
      </c>
      <c r="I863">
        <f>IF($A863="","",IF($E863="",IFERROR(INDEX(Settings!$F$11:$F$18,MATCH($C863,Settings!$D$11:$D$18,0)),0),$E863))</f>
        <v/>
      </c>
      <c r="J863">
        <f>IF($A863="",0,WEEKDAY($A863,2))</f>
        <v/>
      </c>
      <c r="K863">
        <f>IF(OR($A863="",$B863=""),"",$B863&amp;"|"&amp;$A863)</f>
        <v/>
      </c>
      <c r="L863">
        <f>IF($A863="",0,IF($F863="",IFERROR(N(INDEX(Settings!$G$11:$G$18,MATCH($C863,Settings!$D$11:$D$18,0))),0),N($F863)))</f>
        <v/>
      </c>
    </row>
    <row r="864">
      <c r="A864" s="69" t="n"/>
      <c r="B864" s="70" t="n"/>
      <c r="C864" s="70" t="n"/>
      <c r="D864" s="71" t="n"/>
      <c r="E864" s="71" t="n"/>
      <c r="F864" s="70" t="n"/>
      <c r="G864" s="72">
        <f>IF(OR($A864="",$B864=""),"",ROUND(MAX(0,MOD(I864-H864,1)*24-L864/60),2))</f>
        <v/>
      </c>
      <c r="H864">
        <f>IF($A864="","",IF($D864="",IFERROR(INDEX(Settings!$E$11:$E$18,MATCH($C864,Settings!$D$11:$D$18,0)),0),$D864))</f>
        <v/>
      </c>
      <c r="I864">
        <f>IF($A864="","",IF($E864="",IFERROR(INDEX(Settings!$F$11:$F$18,MATCH($C864,Settings!$D$11:$D$18,0)),0),$E864))</f>
        <v/>
      </c>
      <c r="J864">
        <f>IF($A864="",0,WEEKDAY($A864,2))</f>
        <v/>
      </c>
      <c r="K864">
        <f>IF(OR($A864="",$B864=""),"",$B864&amp;"|"&amp;$A864)</f>
        <v/>
      </c>
      <c r="L864">
        <f>IF($A864="",0,IF($F864="",IFERROR(N(INDEX(Settings!$G$11:$G$18,MATCH($C864,Settings!$D$11:$D$18,0))),0),N($F864)))</f>
        <v/>
      </c>
    </row>
    <row r="865">
      <c r="A865" s="69" t="n"/>
      <c r="B865" s="70" t="n"/>
      <c r="C865" s="70" t="n"/>
      <c r="D865" s="71" t="n"/>
      <c r="E865" s="71" t="n"/>
      <c r="F865" s="70" t="n"/>
      <c r="G865" s="72">
        <f>IF(OR($A865="",$B865=""),"",ROUND(MAX(0,MOD(I865-H865,1)*24-L865/60),2))</f>
        <v/>
      </c>
      <c r="H865">
        <f>IF($A865="","",IF($D865="",IFERROR(INDEX(Settings!$E$11:$E$18,MATCH($C865,Settings!$D$11:$D$18,0)),0),$D865))</f>
        <v/>
      </c>
      <c r="I865">
        <f>IF($A865="","",IF($E865="",IFERROR(INDEX(Settings!$F$11:$F$18,MATCH($C865,Settings!$D$11:$D$18,0)),0),$E865))</f>
        <v/>
      </c>
      <c r="J865">
        <f>IF($A865="",0,WEEKDAY($A865,2))</f>
        <v/>
      </c>
      <c r="K865">
        <f>IF(OR($A865="",$B865=""),"",$B865&amp;"|"&amp;$A865)</f>
        <v/>
      </c>
      <c r="L865">
        <f>IF($A865="",0,IF($F865="",IFERROR(N(INDEX(Settings!$G$11:$G$18,MATCH($C865,Settings!$D$11:$D$18,0))),0),N($F865)))</f>
        <v/>
      </c>
    </row>
    <row r="866">
      <c r="A866" s="69" t="n"/>
      <c r="B866" s="70" t="n"/>
      <c r="C866" s="70" t="n"/>
      <c r="D866" s="71" t="n"/>
      <c r="E866" s="71" t="n"/>
      <c r="F866" s="70" t="n"/>
      <c r="G866" s="72">
        <f>IF(OR($A866="",$B866=""),"",ROUND(MAX(0,MOD(I866-H866,1)*24-L866/60),2))</f>
        <v/>
      </c>
      <c r="H866">
        <f>IF($A866="","",IF($D866="",IFERROR(INDEX(Settings!$E$11:$E$18,MATCH($C866,Settings!$D$11:$D$18,0)),0),$D866))</f>
        <v/>
      </c>
      <c r="I866">
        <f>IF($A866="","",IF($E866="",IFERROR(INDEX(Settings!$F$11:$F$18,MATCH($C866,Settings!$D$11:$D$18,0)),0),$E866))</f>
        <v/>
      </c>
      <c r="J866">
        <f>IF($A866="",0,WEEKDAY($A866,2))</f>
        <v/>
      </c>
      <c r="K866">
        <f>IF(OR($A866="",$B866=""),"",$B866&amp;"|"&amp;$A866)</f>
        <v/>
      </c>
      <c r="L866">
        <f>IF($A866="",0,IF($F866="",IFERROR(N(INDEX(Settings!$G$11:$G$18,MATCH($C866,Settings!$D$11:$D$18,0))),0),N($F866)))</f>
        <v/>
      </c>
    </row>
    <row r="867">
      <c r="A867" s="69" t="n"/>
      <c r="B867" s="70" t="n"/>
      <c r="C867" s="70" t="n"/>
      <c r="D867" s="71" t="n"/>
      <c r="E867" s="71" t="n"/>
      <c r="F867" s="70" t="n"/>
      <c r="G867" s="72">
        <f>IF(OR($A867="",$B867=""),"",ROUND(MAX(0,MOD(I867-H867,1)*24-L867/60),2))</f>
        <v/>
      </c>
      <c r="H867">
        <f>IF($A867="","",IF($D867="",IFERROR(INDEX(Settings!$E$11:$E$18,MATCH($C867,Settings!$D$11:$D$18,0)),0),$D867))</f>
        <v/>
      </c>
      <c r="I867">
        <f>IF($A867="","",IF($E867="",IFERROR(INDEX(Settings!$F$11:$F$18,MATCH($C867,Settings!$D$11:$D$18,0)),0),$E867))</f>
        <v/>
      </c>
      <c r="J867">
        <f>IF($A867="",0,WEEKDAY($A867,2))</f>
        <v/>
      </c>
      <c r="K867">
        <f>IF(OR($A867="",$B867=""),"",$B867&amp;"|"&amp;$A867)</f>
        <v/>
      </c>
      <c r="L867">
        <f>IF($A867="",0,IF($F867="",IFERROR(N(INDEX(Settings!$G$11:$G$18,MATCH($C867,Settings!$D$11:$D$18,0))),0),N($F867)))</f>
        <v/>
      </c>
    </row>
    <row r="868">
      <c r="A868" s="69" t="n"/>
      <c r="B868" s="70" t="n"/>
      <c r="C868" s="70" t="n"/>
      <c r="D868" s="71" t="n"/>
      <c r="E868" s="71" t="n"/>
      <c r="F868" s="70" t="n"/>
      <c r="G868" s="72">
        <f>IF(OR($A868="",$B868=""),"",ROUND(MAX(0,MOD(I868-H868,1)*24-L868/60),2))</f>
        <v/>
      </c>
      <c r="H868">
        <f>IF($A868="","",IF($D868="",IFERROR(INDEX(Settings!$E$11:$E$18,MATCH($C868,Settings!$D$11:$D$18,0)),0),$D868))</f>
        <v/>
      </c>
      <c r="I868">
        <f>IF($A868="","",IF($E868="",IFERROR(INDEX(Settings!$F$11:$F$18,MATCH($C868,Settings!$D$11:$D$18,0)),0),$E868))</f>
        <v/>
      </c>
      <c r="J868">
        <f>IF($A868="",0,WEEKDAY($A868,2))</f>
        <v/>
      </c>
      <c r="K868">
        <f>IF(OR($A868="",$B868=""),"",$B868&amp;"|"&amp;$A868)</f>
        <v/>
      </c>
      <c r="L868">
        <f>IF($A868="",0,IF($F868="",IFERROR(N(INDEX(Settings!$G$11:$G$18,MATCH($C868,Settings!$D$11:$D$18,0))),0),N($F868)))</f>
        <v/>
      </c>
    </row>
    <row r="869">
      <c r="A869" s="69" t="n"/>
      <c r="B869" s="70" t="n"/>
      <c r="C869" s="70" t="n"/>
      <c r="D869" s="71" t="n"/>
      <c r="E869" s="71" t="n"/>
      <c r="F869" s="70" t="n"/>
      <c r="G869" s="72">
        <f>IF(OR($A869="",$B869=""),"",ROUND(MAX(0,MOD(I869-H869,1)*24-L869/60),2))</f>
        <v/>
      </c>
      <c r="H869">
        <f>IF($A869="","",IF($D869="",IFERROR(INDEX(Settings!$E$11:$E$18,MATCH($C869,Settings!$D$11:$D$18,0)),0),$D869))</f>
        <v/>
      </c>
      <c r="I869">
        <f>IF($A869="","",IF($E869="",IFERROR(INDEX(Settings!$F$11:$F$18,MATCH($C869,Settings!$D$11:$D$18,0)),0),$E869))</f>
        <v/>
      </c>
      <c r="J869">
        <f>IF($A869="",0,WEEKDAY($A869,2))</f>
        <v/>
      </c>
      <c r="K869">
        <f>IF(OR($A869="",$B869=""),"",$B869&amp;"|"&amp;$A869)</f>
        <v/>
      </c>
      <c r="L869">
        <f>IF($A869="",0,IF($F869="",IFERROR(N(INDEX(Settings!$G$11:$G$18,MATCH($C869,Settings!$D$11:$D$18,0))),0),N($F869)))</f>
        <v/>
      </c>
    </row>
    <row r="870">
      <c r="A870" s="69" t="n"/>
      <c r="B870" s="70" t="n"/>
      <c r="C870" s="70" t="n"/>
      <c r="D870" s="71" t="n"/>
      <c r="E870" s="71" t="n"/>
      <c r="F870" s="70" t="n"/>
      <c r="G870" s="72">
        <f>IF(OR($A870="",$B870=""),"",ROUND(MAX(0,MOD(I870-H870,1)*24-L870/60),2))</f>
        <v/>
      </c>
      <c r="H870">
        <f>IF($A870="","",IF($D870="",IFERROR(INDEX(Settings!$E$11:$E$18,MATCH($C870,Settings!$D$11:$D$18,0)),0),$D870))</f>
        <v/>
      </c>
      <c r="I870">
        <f>IF($A870="","",IF($E870="",IFERROR(INDEX(Settings!$F$11:$F$18,MATCH($C870,Settings!$D$11:$D$18,0)),0),$E870))</f>
        <v/>
      </c>
      <c r="J870">
        <f>IF($A870="",0,WEEKDAY($A870,2))</f>
        <v/>
      </c>
      <c r="K870">
        <f>IF(OR($A870="",$B870=""),"",$B870&amp;"|"&amp;$A870)</f>
        <v/>
      </c>
      <c r="L870">
        <f>IF($A870="",0,IF($F870="",IFERROR(N(INDEX(Settings!$G$11:$G$18,MATCH($C870,Settings!$D$11:$D$18,0))),0),N($F870)))</f>
        <v/>
      </c>
    </row>
    <row r="871">
      <c r="A871" s="69" t="n"/>
      <c r="B871" s="70" t="n"/>
      <c r="C871" s="70" t="n"/>
      <c r="D871" s="71" t="n"/>
      <c r="E871" s="71" t="n"/>
      <c r="F871" s="70" t="n"/>
      <c r="G871" s="72">
        <f>IF(OR($A871="",$B871=""),"",ROUND(MAX(0,MOD(I871-H871,1)*24-L871/60),2))</f>
        <v/>
      </c>
      <c r="H871">
        <f>IF($A871="","",IF($D871="",IFERROR(INDEX(Settings!$E$11:$E$18,MATCH($C871,Settings!$D$11:$D$18,0)),0),$D871))</f>
        <v/>
      </c>
      <c r="I871">
        <f>IF($A871="","",IF($E871="",IFERROR(INDEX(Settings!$F$11:$F$18,MATCH($C871,Settings!$D$11:$D$18,0)),0),$E871))</f>
        <v/>
      </c>
      <c r="J871">
        <f>IF($A871="",0,WEEKDAY($A871,2))</f>
        <v/>
      </c>
      <c r="K871">
        <f>IF(OR($A871="",$B871=""),"",$B871&amp;"|"&amp;$A871)</f>
        <v/>
      </c>
      <c r="L871">
        <f>IF($A871="",0,IF($F871="",IFERROR(N(INDEX(Settings!$G$11:$G$18,MATCH($C871,Settings!$D$11:$D$18,0))),0),N($F871)))</f>
        <v/>
      </c>
    </row>
    <row r="872">
      <c r="A872" s="69" t="n"/>
      <c r="B872" s="70" t="n"/>
      <c r="C872" s="70" t="n"/>
      <c r="D872" s="71" t="n"/>
      <c r="E872" s="71" t="n"/>
      <c r="F872" s="70" t="n"/>
      <c r="G872" s="72">
        <f>IF(OR($A872="",$B872=""),"",ROUND(MAX(0,MOD(I872-H872,1)*24-L872/60),2))</f>
        <v/>
      </c>
      <c r="H872">
        <f>IF($A872="","",IF($D872="",IFERROR(INDEX(Settings!$E$11:$E$18,MATCH($C872,Settings!$D$11:$D$18,0)),0),$D872))</f>
        <v/>
      </c>
      <c r="I872">
        <f>IF($A872="","",IF($E872="",IFERROR(INDEX(Settings!$F$11:$F$18,MATCH($C872,Settings!$D$11:$D$18,0)),0),$E872))</f>
        <v/>
      </c>
      <c r="J872">
        <f>IF($A872="",0,WEEKDAY($A872,2))</f>
        <v/>
      </c>
      <c r="K872">
        <f>IF(OR($A872="",$B872=""),"",$B872&amp;"|"&amp;$A872)</f>
        <v/>
      </c>
      <c r="L872">
        <f>IF($A872="",0,IF($F872="",IFERROR(N(INDEX(Settings!$G$11:$G$18,MATCH($C872,Settings!$D$11:$D$18,0))),0),N($F872)))</f>
        <v/>
      </c>
    </row>
    <row r="873">
      <c r="A873" s="69" t="n"/>
      <c r="B873" s="70" t="n"/>
      <c r="C873" s="70" t="n"/>
      <c r="D873" s="71" t="n"/>
      <c r="E873" s="71" t="n"/>
      <c r="F873" s="70" t="n"/>
      <c r="G873" s="72">
        <f>IF(OR($A873="",$B873=""),"",ROUND(MAX(0,MOD(I873-H873,1)*24-L873/60),2))</f>
        <v/>
      </c>
      <c r="H873">
        <f>IF($A873="","",IF($D873="",IFERROR(INDEX(Settings!$E$11:$E$18,MATCH($C873,Settings!$D$11:$D$18,0)),0),$D873))</f>
        <v/>
      </c>
      <c r="I873">
        <f>IF($A873="","",IF($E873="",IFERROR(INDEX(Settings!$F$11:$F$18,MATCH($C873,Settings!$D$11:$D$18,0)),0),$E873))</f>
        <v/>
      </c>
      <c r="J873">
        <f>IF($A873="",0,WEEKDAY($A873,2))</f>
        <v/>
      </c>
      <c r="K873">
        <f>IF(OR($A873="",$B873=""),"",$B873&amp;"|"&amp;$A873)</f>
        <v/>
      </c>
      <c r="L873">
        <f>IF($A873="",0,IF($F873="",IFERROR(N(INDEX(Settings!$G$11:$G$18,MATCH($C873,Settings!$D$11:$D$18,0))),0),N($F873)))</f>
        <v/>
      </c>
    </row>
    <row r="874">
      <c r="A874" s="69" t="n"/>
      <c r="B874" s="70" t="n"/>
      <c r="C874" s="70" t="n"/>
      <c r="D874" s="71" t="n"/>
      <c r="E874" s="71" t="n"/>
      <c r="F874" s="70" t="n"/>
      <c r="G874" s="72">
        <f>IF(OR($A874="",$B874=""),"",ROUND(MAX(0,MOD(I874-H874,1)*24-L874/60),2))</f>
        <v/>
      </c>
      <c r="H874">
        <f>IF($A874="","",IF($D874="",IFERROR(INDEX(Settings!$E$11:$E$18,MATCH($C874,Settings!$D$11:$D$18,0)),0),$D874))</f>
        <v/>
      </c>
      <c r="I874">
        <f>IF($A874="","",IF($E874="",IFERROR(INDEX(Settings!$F$11:$F$18,MATCH($C874,Settings!$D$11:$D$18,0)),0),$E874))</f>
        <v/>
      </c>
      <c r="J874">
        <f>IF($A874="",0,WEEKDAY($A874,2))</f>
        <v/>
      </c>
      <c r="K874">
        <f>IF(OR($A874="",$B874=""),"",$B874&amp;"|"&amp;$A874)</f>
        <v/>
      </c>
      <c r="L874">
        <f>IF($A874="",0,IF($F874="",IFERROR(N(INDEX(Settings!$G$11:$G$18,MATCH($C874,Settings!$D$11:$D$18,0))),0),N($F874)))</f>
        <v/>
      </c>
    </row>
    <row r="875">
      <c r="A875" s="69" t="n"/>
      <c r="B875" s="70" t="n"/>
      <c r="C875" s="70" t="n"/>
      <c r="D875" s="71" t="n"/>
      <c r="E875" s="71" t="n"/>
      <c r="F875" s="70" t="n"/>
      <c r="G875" s="72">
        <f>IF(OR($A875="",$B875=""),"",ROUND(MAX(0,MOD(I875-H875,1)*24-L875/60),2))</f>
        <v/>
      </c>
      <c r="H875">
        <f>IF($A875="","",IF($D875="",IFERROR(INDEX(Settings!$E$11:$E$18,MATCH($C875,Settings!$D$11:$D$18,0)),0),$D875))</f>
        <v/>
      </c>
      <c r="I875">
        <f>IF($A875="","",IF($E875="",IFERROR(INDEX(Settings!$F$11:$F$18,MATCH($C875,Settings!$D$11:$D$18,0)),0),$E875))</f>
        <v/>
      </c>
      <c r="J875">
        <f>IF($A875="",0,WEEKDAY($A875,2))</f>
        <v/>
      </c>
      <c r="K875">
        <f>IF(OR($A875="",$B875=""),"",$B875&amp;"|"&amp;$A875)</f>
        <v/>
      </c>
      <c r="L875">
        <f>IF($A875="",0,IF($F875="",IFERROR(N(INDEX(Settings!$G$11:$G$18,MATCH($C875,Settings!$D$11:$D$18,0))),0),N($F875)))</f>
        <v/>
      </c>
    </row>
    <row r="876">
      <c r="A876" s="69" t="n"/>
      <c r="B876" s="70" t="n"/>
      <c r="C876" s="70" t="n"/>
      <c r="D876" s="71" t="n"/>
      <c r="E876" s="71" t="n"/>
      <c r="F876" s="70" t="n"/>
      <c r="G876" s="72">
        <f>IF(OR($A876="",$B876=""),"",ROUND(MAX(0,MOD(I876-H876,1)*24-L876/60),2))</f>
        <v/>
      </c>
      <c r="H876">
        <f>IF($A876="","",IF($D876="",IFERROR(INDEX(Settings!$E$11:$E$18,MATCH($C876,Settings!$D$11:$D$18,0)),0),$D876))</f>
        <v/>
      </c>
      <c r="I876">
        <f>IF($A876="","",IF($E876="",IFERROR(INDEX(Settings!$F$11:$F$18,MATCH($C876,Settings!$D$11:$D$18,0)),0),$E876))</f>
        <v/>
      </c>
      <c r="J876">
        <f>IF($A876="",0,WEEKDAY($A876,2))</f>
        <v/>
      </c>
      <c r="K876">
        <f>IF(OR($A876="",$B876=""),"",$B876&amp;"|"&amp;$A876)</f>
        <v/>
      </c>
      <c r="L876">
        <f>IF($A876="",0,IF($F876="",IFERROR(N(INDEX(Settings!$G$11:$G$18,MATCH($C876,Settings!$D$11:$D$18,0))),0),N($F876)))</f>
        <v/>
      </c>
    </row>
    <row r="877">
      <c r="A877" s="69" t="n"/>
      <c r="B877" s="70" t="n"/>
      <c r="C877" s="70" t="n"/>
      <c r="D877" s="71" t="n"/>
      <c r="E877" s="71" t="n"/>
      <c r="F877" s="70" t="n"/>
      <c r="G877" s="72">
        <f>IF(OR($A877="",$B877=""),"",ROUND(MAX(0,MOD(I877-H877,1)*24-L877/60),2))</f>
        <v/>
      </c>
      <c r="H877">
        <f>IF($A877="","",IF($D877="",IFERROR(INDEX(Settings!$E$11:$E$18,MATCH($C877,Settings!$D$11:$D$18,0)),0),$D877))</f>
        <v/>
      </c>
      <c r="I877">
        <f>IF($A877="","",IF($E877="",IFERROR(INDEX(Settings!$F$11:$F$18,MATCH($C877,Settings!$D$11:$D$18,0)),0),$E877))</f>
        <v/>
      </c>
      <c r="J877">
        <f>IF($A877="",0,WEEKDAY($A877,2))</f>
        <v/>
      </c>
      <c r="K877">
        <f>IF(OR($A877="",$B877=""),"",$B877&amp;"|"&amp;$A877)</f>
        <v/>
      </c>
      <c r="L877">
        <f>IF($A877="",0,IF($F877="",IFERROR(N(INDEX(Settings!$G$11:$G$18,MATCH($C877,Settings!$D$11:$D$18,0))),0),N($F877)))</f>
        <v/>
      </c>
    </row>
    <row r="878">
      <c r="A878" s="69" t="n"/>
      <c r="B878" s="70" t="n"/>
      <c r="C878" s="70" t="n"/>
      <c r="D878" s="71" t="n"/>
      <c r="E878" s="71" t="n"/>
      <c r="F878" s="70" t="n"/>
      <c r="G878" s="72">
        <f>IF(OR($A878="",$B878=""),"",ROUND(MAX(0,MOD(I878-H878,1)*24-L878/60),2))</f>
        <v/>
      </c>
      <c r="H878">
        <f>IF($A878="","",IF($D878="",IFERROR(INDEX(Settings!$E$11:$E$18,MATCH($C878,Settings!$D$11:$D$18,0)),0),$D878))</f>
        <v/>
      </c>
      <c r="I878">
        <f>IF($A878="","",IF($E878="",IFERROR(INDEX(Settings!$F$11:$F$18,MATCH($C878,Settings!$D$11:$D$18,0)),0),$E878))</f>
        <v/>
      </c>
      <c r="J878">
        <f>IF($A878="",0,WEEKDAY($A878,2))</f>
        <v/>
      </c>
      <c r="K878">
        <f>IF(OR($A878="",$B878=""),"",$B878&amp;"|"&amp;$A878)</f>
        <v/>
      </c>
      <c r="L878">
        <f>IF($A878="",0,IF($F878="",IFERROR(N(INDEX(Settings!$G$11:$G$18,MATCH($C878,Settings!$D$11:$D$18,0))),0),N($F878)))</f>
        <v/>
      </c>
    </row>
    <row r="879">
      <c r="A879" s="69" t="n"/>
      <c r="B879" s="70" t="n"/>
      <c r="C879" s="70" t="n"/>
      <c r="D879" s="71" t="n"/>
      <c r="E879" s="71" t="n"/>
      <c r="F879" s="70" t="n"/>
      <c r="G879" s="72">
        <f>IF(OR($A879="",$B879=""),"",ROUND(MAX(0,MOD(I879-H879,1)*24-L879/60),2))</f>
        <v/>
      </c>
      <c r="H879">
        <f>IF($A879="","",IF($D879="",IFERROR(INDEX(Settings!$E$11:$E$18,MATCH($C879,Settings!$D$11:$D$18,0)),0),$D879))</f>
        <v/>
      </c>
      <c r="I879">
        <f>IF($A879="","",IF($E879="",IFERROR(INDEX(Settings!$F$11:$F$18,MATCH($C879,Settings!$D$11:$D$18,0)),0),$E879))</f>
        <v/>
      </c>
      <c r="J879">
        <f>IF($A879="",0,WEEKDAY($A879,2))</f>
        <v/>
      </c>
      <c r="K879">
        <f>IF(OR($A879="",$B879=""),"",$B879&amp;"|"&amp;$A879)</f>
        <v/>
      </c>
      <c r="L879">
        <f>IF($A879="",0,IF($F879="",IFERROR(N(INDEX(Settings!$G$11:$G$18,MATCH($C879,Settings!$D$11:$D$18,0))),0),N($F879)))</f>
        <v/>
      </c>
    </row>
    <row r="880">
      <c r="A880" s="69" t="n"/>
      <c r="B880" s="70" t="n"/>
      <c r="C880" s="70" t="n"/>
      <c r="D880" s="71" t="n"/>
      <c r="E880" s="71" t="n"/>
      <c r="F880" s="70" t="n"/>
      <c r="G880" s="72">
        <f>IF(OR($A880="",$B880=""),"",ROUND(MAX(0,MOD(I880-H880,1)*24-L880/60),2))</f>
        <v/>
      </c>
      <c r="H880">
        <f>IF($A880="","",IF($D880="",IFERROR(INDEX(Settings!$E$11:$E$18,MATCH($C880,Settings!$D$11:$D$18,0)),0),$D880))</f>
        <v/>
      </c>
      <c r="I880">
        <f>IF($A880="","",IF($E880="",IFERROR(INDEX(Settings!$F$11:$F$18,MATCH($C880,Settings!$D$11:$D$18,0)),0),$E880))</f>
        <v/>
      </c>
      <c r="J880">
        <f>IF($A880="",0,WEEKDAY($A880,2))</f>
        <v/>
      </c>
      <c r="K880">
        <f>IF(OR($A880="",$B880=""),"",$B880&amp;"|"&amp;$A880)</f>
        <v/>
      </c>
      <c r="L880">
        <f>IF($A880="",0,IF($F880="",IFERROR(N(INDEX(Settings!$G$11:$G$18,MATCH($C880,Settings!$D$11:$D$18,0))),0),N($F880)))</f>
        <v/>
      </c>
    </row>
    <row r="881">
      <c r="A881" s="69" t="n"/>
      <c r="B881" s="70" t="n"/>
      <c r="C881" s="70" t="n"/>
      <c r="D881" s="71" t="n"/>
      <c r="E881" s="71" t="n"/>
      <c r="F881" s="70" t="n"/>
      <c r="G881" s="72">
        <f>IF(OR($A881="",$B881=""),"",ROUND(MAX(0,MOD(I881-H881,1)*24-L881/60),2))</f>
        <v/>
      </c>
      <c r="H881">
        <f>IF($A881="","",IF($D881="",IFERROR(INDEX(Settings!$E$11:$E$18,MATCH($C881,Settings!$D$11:$D$18,0)),0),$D881))</f>
        <v/>
      </c>
      <c r="I881">
        <f>IF($A881="","",IF($E881="",IFERROR(INDEX(Settings!$F$11:$F$18,MATCH($C881,Settings!$D$11:$D$18,0)),0),$E881))</f>
        <v/>
      </c>
      <c r="J881">
        <f>IF($A881="",0,WEEKDAY($A881,2))</f>
        <v/>
      </c>
      <c r="K881">
        <f>IF(OR($A881="",$B881=""),"",$B881&amp;"|"&amp;$A881)</f>
        <v/>
      </c>
      <c r="L881">
        <f>IF($A881="",0,IF($F881="",IFERROR(N(INDEX(Settings!$G$11:$G$18,MATCH($C881,Settings!$D$11:$D$18,0))),0),N($F881)))</f>
        <v/>
      </c>
    </row>
    <row r="882">
      <c r="A882" s="69" t="n"/>
      <c r="B882" s="70" t="n"/>
      <c r="C882" s="70" t="n"/>
      <c r="D882" s="71" t="n"/>
      <c r="E882" s="71" t="n"/>
      <c r="F882" s="70" t="n"/>
      <c r="G882" s="72">
        <f>IF(OR($A882="",$B882=""),"",ROUND(MAX(0,MOD(I882-H882,1)*24-L882/60),2))</f>
        <v/>
      </c>
      <c r="H882">
        <f>IF($A882="","",IF($D882="",IFERROR(INDEX(Settings!$E$11:$E$18,MATCH($C882,Settings!$D$11:$D$18,0)),0),$D882))</f>
        <v/>
      </c>
      <c r="I882">
        <f>IF($A882="","",IF($E882="",IFERROR(INDEX(Settings!$F$11:$F$18,MATCH($C882,Settings!$D$11:$D$18,0)),0),$E882))</f>
        <v/>
      </c>
      <c r="J882">
        <f>IF($A882="",0,WEEKDAY($A882,2))</f>
        <v/>
      </c>
      <c r="K882">
        <f>IF(OR($A882="",$B882=""),"",$B882&amp;"|"&amp;$A882)</f>
        <v/>
      </c>
      <c r="L882">
        <f>IF($A882="",0,IF($F882="",IFERROR(N(INDEX(Settings!$G$11:$G$18,MATCH($C882,Settings!$D$11:$D$18,0))),0),N($F882)))</f>
        <v/>
      </c>
    </row>
    <row r="883">
      <c r="A883" s="69" t="n"/>
      <c r="B883" s="70" t="n"/>
      <c r="C883" s="70" t="n"/>
      <c r="D883" s="71" t="n"/>
      <c r="E883" s="71" t="n"/>
      <c r="F883" s="70" t="n"/>
      <c r="G883" s="72">
        <f>IF(OR($A883="",$B883=""),"",ROUND(MAX(0,MOD(I883-H883,1)*24-L883/60),2))</f>
        <v/>
      </c>
      <c r="H883">
        <f>IF($A883="","",IF($D883="",IFERROR(INDEX(Settings!$E$11:$E$18,MATCH($C883,Settings!$D$11:$D$18,0)),0),$D883))</f>
        <v/>
      </c>
      <c r="I883">
        <f>IF($A883="","",IF($E883="",IFERROR(INDEX(Settings!$F$11:$F$18,MATCH($C883,Settings!$D$11:$D$18,0)),0),$E883))</f>
        <v/>
      </c>
      <c r="J883">
        <f>IF($A883="",0,WEEKDAY($A883,2))</f>
        <v/>
      </c>
      <c r="K883">
        <f>IF(OR($A883="",$B883=""),"",$B883&amp;"|"&amp;$A883)</f>
        <v/>
      </c>
      <c r="L883">
        <f>IF($A883="",0,IF($F883="",IFERROR(N(INDEX(Settings!$G$11:$G$18,MATCH($C883,Settings!$D$11:$D$18,0))),0),N($F883)))</f>
        <v/>
      </c>
    </row>
    <row r="884">
      <c r="A884" s="69" t="n"/>
      <c r="B884" s="70" t="n"/>
      <c r="C884" s="70" t="n"/>
      <c r="D884" s="71" t="n"/>
      <c r="E884" s="71" t="n"/>
      <c r="F884" s="70" t="n"/>
      <c r="G884" s="72">
        <f>IF(OR($A884="",$B884=""),"",ROUND(MAX(0,MOD(I884-H884,1)*24-L884/60),2))</f>
        <v/>
      </c>
      <c r="H884">
        <f>IF($A884="","",IF($D884="",IFERROR(INDEX(Settings!$E$11:$E$18,MATCH($C884,Settings!$D$11:$D$18,0)),0),$D884))</f>
        <v/>
      </c>
      <c r="I884">
        <f>IF($A884="","",IF($E884="",IFERROR(INDEX(Settings!$F$11:$F$18,MATCH($C884,Settings!$D$11:$D$18,0)),0),$E884))</f>
        <v/>
      </c>
      <c r="J884">
        <f>IF($A884="",0,WEEKDAY($A884,2))</f>
        <v/>
      </c>
      <c r="K884">
        <f>IF(OR($A884="",$B884=""),"",$B884&amp;"|"&amp;$A884)</f>
        <v/>
      </c>
      <c r="L884">
        <f>IF($A884="",0,IF($F884="",IFERROR(N(INDEX(Settings!$G$11:$G$18,MATCH($C884,Settings!$D$11:$D$18,0))),0),N($F884)))</f>
        <v/>
      </c>
    </row>
    <row r="885">
      <c r="A885" s="69" t="n"/>
      <c r="B885" s="70" t="n"/>
      <c r="C885" s="70" t="n"/>
      <c r="D885" s="71" t="n"/>
      <c r="E885" s="71" t="n"/>
      <c r="F885" s="70" t="n"/>
      <c r="G885" s="72">
        <f>IF(OR($A885="",$B885=""),"",ROUND(MAX(0,MOD(I885-H885,1)*24-L885/60),2))</f>
        <v/>
      </c>
      <c r="H885">
        <f>IF($A885="","",IF($D885="",IFERROR(INDEX(Settings!$E$11:$E$18,MATCH($C885,Settings!$D$11:$D$18,0)),0),$D885))</f>
        <v/>
      </c>
      <c r="I885">
        <f>IF($A885="","",IF($E885="",IFERROR(INDEX(Settings!$F$11:$F$18,MATCH($C885,Settings!$D$11:$D$18,0)),0),$E885))</f>
        <v/>
      </c>
      <c r="J885">
        <f>IF($A885="",0,WEEKDAY($A885,2))</f>
        <v/>
      </c>
      <c r="K885">
        <f>IF(OR($A885="",$B885=""),"",$B885&amp;"|"&amp;$A885)</f>
        <v/>
      </c>
      <c r="L885">
        <f>IF($A885="",0,IF($F885="",IFERROR(N(INDEX(Settings!$G$11:$G$18,MATCH($C885,Settings!$D$11:$D$18,0))),0),N($F885)))</f>
        <v/>
      </c>
    </row>
    <row r="886">
      <c r="A886" s="69" t="n"/>
      <c r="B886" s="70" t="n"/>
      <c r="C886" s="70" t="n"/>
      <c r="D886" s="71" t="n"/>
      <c r="E886" s="71" t="n"/>
      <c r="F886" s="70" t="n"/>
      <c r="G886" s="72">
        <f>IF(OR($A886="",$B886=""),"",ROUND(MAX(0,MOD(I886-H886,1)*24-L886/60),2))</f>
        <v/>
      </c>
      <c r="H886">
        <f>IF($A886="","",IF($D886="",IFERROR(INDEX(Settings!$E$11:$E$18,MATCH($C886,Settings!$D$11:$D$18,0)),0),$D886))</f>
        <v/>
      </c>
      <c r="I886">
        <f>IF($A886="","",IF($E886="",IFERROR(INDEX(Settings!$F$11:$F$18,MATCH($C886,Settings!$D$11:$D$18,0)),0),$E886))</f>
        <v/>
      </c>
      <c r="J886">
        <f>IF($A886="",0,WEEKDAY($A886,2))</f>
        <v/>
      </c>
      <c r="K886">
        <f>IF(OR($A886="",$B886=""),"",$B886&amp;"|"&amp;$A886)</f>
        <v/>
      </c>
      <c r="L886">
        <f>IF($A886="",0,IF($F886="",IFERROR(N(INDEX(Settings!$G$11:$G$18,MATCH($C886,Settings!$D$11:$D$18,0))),0),N($F886)))</f>
        <v/>
      </c>
    </row>
    <row r="887">
      <c r="A887" s="69" t="n"/>
      <c r="B887" s="70" t="n"/>
      <c r="C887" s="70" t="n"/>
      <c r="D887" s="71" t="n"/>
      <c r="E887" s="71" t="n"/>
      <c r="F887" s="70" t="n"/>
      <c r="G887" s="72">
        <f>IF(OR($A887="",$B887=""),"",ROUND(MAX(0,MOD(I887-H887,1)*24-L887/60),2))</f>
        <v/>
      </c>
      <c r="H887">
        <f>IF($A887="","",IF($D887="",IFERROR(INDEX(Settings!$E$11:$E$18,MATCH($C887,Settings!$D$11:$D$18,0)),0),$D887))</f>
        <v/>
      </c>
      <c r="I887">
        <f>IF($A887="","",IF($E887="",IFERROR(INDEX(Settings!$F$11:$F$18,MATCH($C887,Settings!$D$11:$D$18,0)),0),$E887))</f>
        <v/>
      </c>
      <c r="J887">
        <f>IF($A887="",0,WEEKDAY($A887,2))</f>
        <v/>
      </c>
      <c r="K887">
        <f>IF(OR($A887="",$B887=""),"",$B887&amp;"|"&amp;$A887)</f>
        <v/>
      </c>
      <c r="L887">
        <f>IF($A887="",0,IF($F887="",IFERROR(N(INDEX(Settings!$G$11:$G$18,MATCH($C887,Settings!$D$11:$D$18,0))),0),N($F887)))</f>
        <v/>
      </c>
    </row>
    <row r="888">
      <c r="A888" s="69" t="n"/>
      <c r="B888" s="70" t="n"/>
      <c r="C888" s="70" t="n"/>
      <c r="D888" s="71" t="n"/>
      <c r="E888" s="71" t="n"/>
      <c r="F888" s="70" t="n"/>
      <c r="G888" s="72">
        <f>IF(OR($A888="",$B888=""),"",ROUND(MAX(0,MOD(I888-H888,1)*24-L888/60),2))</f>
        <v/>
      </c>
      <c r="H888">
        <f>IF($A888="","",IF($D888="",IFERROR(INDEX(Settings!$E$11:$E$18,MATCH($C888,Settings!$D$11:$D$18,0)),0),$D888))</f>
        <v/>
      </c>
      <c r="I888">
        <f>IF($A888="","",IF($E888="",IFERROR(INDEX(Settings!$F$11:$F$18,MATCH($C888,Settings!$D$11:$D$18,0)),0),$E888))</f>
        <v/>
      </c>
      <c r="J888">
        <f>IF($A888="",0,WEEKDAY($A888,2))</f>
        <v/>
      </c>
      <c r="K888">
        <f>IF(OR($A888="",$B888=""),"",$B888&amp;"|"&amp;$A888)</f>
        <v/>
      </c>
      <c r="L888">
        <f>IF($A888="",0,IF($F888="",IFERROR(N(INDEX(Settings!$G$11:$G$18,MATCH($C888,Settings!$D$11:$D$18,0))),0),N($F888)))</f>
        <v/>
      </c>
    </row>
    <row r="889">
      <c r="A889" s="69" t="n"/>
      <c r="B889" s="70" t="n"/>
      <c r="C889" s="70" t="n"/>
      <c r="D889" s="71" t="n"/>
      <c r="E889" s="71" t="n"/>
      <c r="F889" s="70" t="n"/>
      <c r="G889" s="72">
        <f>IF(OR($A889="",$B889=""),"",ROUND(MAX(0,MOD(I889-H889,1)*24-L889/60),2))</f>
        <v/>
      </c>
      <c r="H889">
        <f>IF($A889="","",IF($D889="",IFERROR(INDEX(Settings!$E$11:$E$18,MATCH($C889,Settings!$D$11:$D$18,0)),0),$D889))</f>
        <v/>
      </c>
      <c r="I889">
        <f>IF($A889="","",IF($E889="",IFERROR(INDEX(Settings!$F$11:$F$18,MATCH($C889,Settings!$D$11:$D$18,0)),0),$E889))</f>
        <v/>
      </c>
      <c r="J889">
        <f>IF($A889="",0,WEEKDAY($A889,2))</f>
        <v/>
      </c>
      <c r="K889">
        <f>IF(OR($A889="",$B889=""),"",$B889&amp;"|"&amp;$A889)</f>
        <v/>
      </c>
      <c r="L889">
        <f>IF($A889="",0,IF($F889="",IFERROR(N(INDEX(Settings!$G$11:$G$18,MATCH($C889,Settings!$D$11:$D$18,0))),0),N($F889)))</f>
        <v/>
      </c>
    </row>
    <row r="890">
      <c r="A890" s="69" t="n"/>
      <c r="B890" s="70" t="n"/>
      <c r="C890" s="70" t="n"/>
      <c r="D890" s="71" t="n"/>
      <c r="E890" s="71" t="n"/>
      <c r="F890" s="70" t="n"/>
      <c r="G890" s="72">
        <f>IF(OR($A890="",$B890=""),"",ROUND(MAX(0,MOD(I890-H890,1)*24-L890/60),2))</f>
        <v/>
      </c>
      <c r="H890">
        <f>IF($A890="","",IF($D890="",IFERROR(INDEX(Settings!$E$11:$E$18,MATCH($C890,Settings!$D$11:$D$18,0)),0),$D890))</f>
        <v/>
      </c>
      <c r="I890">
        <f>IF($A890="","",IF($E890="",IFERROR(INDEX(Settings!$F$11:$F$18,MATCH($C890,Settings!$D$11:$D$18,0)),0),$E890))</f>
        <v/>
      </c>
      <c r="J890">
        <f>IF($A890="",0,WEEKDAY($A890,2))</f>
        <v/>
      </c>
      <c r="K890">
        <f>IF(OR($A890="",$B890=""),"",$B890&amp;"|"&amp;$A890)</f>
        <v/>
      </c>
      <c r="L890">
        <f>IF($A890="",0,IF($F890="",IFERROR(N(INDEX(Settings!$G$11:$G$18,MATCH($C890,Settings!$D$11:$D$18,0))),0),N($F890)))</f>
        <v/>
      </c>
    </row>
    <row r="891">
      <c r="A891" s="69" t="n"/>
      <c r="B891" s="70" t="n"/>
      <c r="C891" s="70" t="n"/>
      <c r="D891" s="71" t="n"/>
      <c r="E891" s="71" t="n"/>
      <c r="F891" s="70" t="n"/>
      <c r="G891" s="72">
        <f>IF(OR($A891="",$B891=""),"",ROUND(MAX(0,MOD(I891-H891,1)*24-L891/60),2))</f>
        <v/>
      </c>
      <c r="H891">
        <f>IF($A891="","",IF($D891="",IFERROR(INDEX(Settings!$E$11:$E$18,MATCH($C891,Settings!$D$11:$D$18,0)),0),$D891))</f>
        <v/>
      </c>
      <c r="I891">
        <f>IF($A891="","",IF($E891="",IFERROR(INDEX(Settings!$F$11:$F$18,MATCH($C891,Settings!$D$11:$D$18,0)),0),$E891))</f>
        <v/>
      </c>
      <c r="J891">
        <f>IF($A891="",0,WEEKDAY($A891,2))</f>
        <v/>
      </c>
      <c r="K891">
        <f>IF(OR($A891="",$B891=""),"",$B891&amp;"|"&amp;$A891)</f>
        <v/>
      </c>
      <c r="L891">
        <f>IF($A891="",0,IF($F891="",IFERROR(N(INDEX(Settings!$G$11:$G$18,MATCH($C891,Settings!$D$11:$D$18,0))),0),N($F891)))</f>
        <v/>
      </c>
    </row>
    <row r="892">
      <c r="A892" s="69" t="n"/>
      <c r="B892" s="70" t="n"/>
      <c r="C892" s="70" t="n"/>
      <c r="D892" s="71" t="n"/>
      <c r="E892" s="71" t="n"/>
      <c r="F892" s="70" t="n"/>
      <c r="G892" s="72">
        <f>IF(OR($A892="",$B892=""),"",ROUND(MAX(0,MOD(I892-H892,1)*24-L892/60),2))</f>
        <v/>
      </c>
      <c r="H892">
        <f>IF($A892="","",IF($D892="",IFERROR(INDEX(Settings!$E$11:$E$18,MATCH($C892,Settings!$D$11:$D$18,0)),0),$D892))</f>
        <v/>
      </c>
      <c r="I892">
        <f>IF($A892="","",IF($E892="",IFERROR(INDEX(Settings!$F$11:$F$18,MATCH($C892,Settings!$D$11:$D$18,0)),0),$E892))</f>
        <v/>
      </c>
      <c r="J892">
        <f>IF($A892="",0,WEEKDAY($A892,2))</f>
        <v/>
      </c>
      <c r="K892">
        <f>IF(OR($A892="",$B892=""),"",$B892&amp;"|"&amp;$A892)</f>
        <v/>
      </c>
      <c r="L892">
        <f>IF($A892="",0,IF($F892="",IFERROR(N(INDEX(Settings!$G$11:$G$18,MATCH($C892,Settings!$D$11:$D$18,0))),0),N($F892)))</f>
        <v/>
      </c>
    </row>
    <row r="893">
      <c r="A893" s="69" t="n"/>
      <c r="B893" s="70" t="n"/>
      <c r="C893" s="70" t="n"/>
      <c r="D893" s="71" t="n"/>
      <c r="E893" s="71" t="n"/>
      <c r="F893" s="70" t="n"/>
      <c r="G893" s="72">
        <f>IF(OR($A893="",$B893=""),"",ROUND(MAX(0,MOD(I893-H893,1)*24-L893/60),2))</f>
        <v/>
      </c>
      <c r="H893">
        <f>IF($A893="","",IF($D893="",IFERROR(INDEX(Settings!$E$11:$E$18,MATCH($C893,Settings!$D$11:$D$18,0)),0),$D893))</f>
        <v/>
      </c>
      <c r="I893">
        <f>IF($A893="","",IF($E893="",IFERROR(INDEX(Settings!$F$11:$F$18,MATCH($C893,Settings!$D$11:$D$18,0)),0),$E893))</f>
        <v/>
      </c>
      <c r="J893">
        <f>IF($A893="",0,WEEKDAY($A893,2))</f>
        <v/>
      </c>
      <c r="K893">
        <f>IF(OR($A893="",$B893=""),"",$B893&amp;"|"&amp;$A893)</f>
        <v/>
      </c>
      <c r="L893">
        <f>IF($A893="",0,IF($F893="",IFERROR(N(INDEX(Settings!$G$11:$G$18,MATCH($C893,Settings!$D$11:$D$18,0))),0),N($F893)))</f>
        <v/>
      </c>
    </row>
    <row r="894">
      <c r="A894" s="69" t="n"/>
      <c r="B894" s="70" t="n"/>
      <c r="C894" s="70" t="n"/>
      <c r="D894" s="71" t="n"/>
      <c r="E894" s="71" t="n"/>
      <c r="F894" s="70" t="n"/>
      <c r="G894" s="72">
        <f>IF(OR($A894="",$B894=""),"",ROUND(MAX(0,MOD(I894-H894,1)*24-L894/60),2))</f>
        <v/>
      </c>
      <c r="H894">
        <f>IF($A894="","",IF($D894="",IFERROR(INDEX(Settings!$E$11:$E$18,MATCH($C894,Settings!$D$11:$D$18,0)),0),$D894))</f>
        <v/>
      </c>
      <c r="I894">
        <f>IF($A894="","",IF($E894="",IFERROR(INDEX(Settings!$F$11:$F$18,MATCH($C894,Settings!$D$11:$D$18,0)),0),$E894))</f>
        <v/>
      </c>
      <c r="J894">
        <f>IF($A894="",0,WEEKDAY($A894,2))</f>
        <v/>
      </c>
      <c r="K894">
        <f>IF(OR($A894="",$B894=""),"",$B894&amp;"|"&amp;$A894)</f>
        <v/>
      </c>
      <c r="L894">
        <f>IF($A894="",0,IF($F894="",IFERROR(N(INDEX(Settings!$G$11:$G$18,MATCH($C894,Settings!$D$11:$D$18,0))),0),N($F894)))</f>
        <v/>
      </c>
    </row>
    <row r="895">
      <c r="A895" s="69" t="n"/>
      <c r="B895" s="70" t="n"/>
      <c r="C895" s="70" t="n"/>
      <c r="D895" s="71" t="n"/>
      <c r="E895" s="71" t="n"/>
      <c r="F895" s="70" t="n"/>
      <c r="G895" s="72">
        <f>IF(OR($A895="",$B895=""),"",ROUND(MAX(0,MOD(I895-H895,1)*24-L895/60),2))</f>
        <v/>
      </c>
      <c r="H895">
        <f>IF($A895="","",IF($D895="",IFERROR(INDEX(Settings!$E$11:$E$18,MATCH($C895,Settings!$D$11:$D$18,0)),0),$D895))</f>
        <v/>
      </c>
      <c r="I895">
        <f>IF($A895="","",IF($E895="",IFERROR(INDEX(Settings!$F$11:$F$18,MATCH($C895,Settings!$D$11:$D$18,0)),0),$E895))</f>
        <v/>
      </c>
      <c r="J895">
        <f>IF($A895="",0,WEEKDAY($A895,2))</f>
        <v/>
      </c>
      <c r="K895">
        <f>IF(OR($A895="",$B895=""),"",$B895&amp;"|"&amp;$A895)</f>
        <v/>
      </c>
      <c r="L895">
        <f>IF($A895="",0,IF($F895="",IFERROR(N(INDEX(Settings!$G$11:$G$18,MATCH($C895,Settings!$D$11:$D$18,0))),0),N($F895)))</f>
        <v/>
      </c>
    </row>
    <row r="896">
      <c r="A896" s="69" t="n"/>
      <c r="B896" s="70" t="n"/>
      <c r="C896" s="70" t="n"/>
      <c r="D896" s="71" t="n"/>
      <c r="E896" s="71" t="n"/>
      <c r="F896" s="70" t="n"/>
      <c r="G896" s="72">
        <f>IF(OR($A896="",$B896=""),"",ROUND(MAX(0,MOD(I896-H896,1)*24-L896/60),2))</f>
        <v/>
      </c>
      <c r="H896">
        <f>IF($A896="","",IF($D896="",IFERROR(INDEX(Settings!$E$11:$E$18,MATCH($C896,Settings!$D$11:$D$18,0)),0),$D896))</f>
        <v/>
      </c>
      <c r="I896">
        <f>IF($A896="","",IF($E896="",IFERROR(INDEX(Settings!$F$11:$F$18,MATCH($C896,Settings!$D$11:$D$18,0)),0),$E896))</f>
        <v/>
      </c>
      <c r="J896">
        <f>IF($A896="",0,WEEKDAY($A896,2))</f>
        <v/>
      </c>
      <c r="K896">
        <f>IF(OR($A896="",$B896=""),"",$B896&amp;"|"&amp;$A896)</f>
        <v/>
      </c>
      <c r="L896">
        <f>IF($A896="",0,IF($F896="",IFERROR(N(INDEX(Settings!$G$11:$G$18,MATCH($C896,Settings!$D$11:$D$18,0))),0),N($F896)))</f>
        <v/>
      </c>
    </row>
    <row r="897">
      <c r="A897" s="69" t="n"/>
      <c r="B897" s="70" t="n"/>
      <c r="C897" s="70" t="n"/>
      <c r="D897" s="71" t="n"/>
      <c r="E897" s="71" t="n"/>
      <c r="F897" s="70" t="n"/>
      <c r="G897" s="72">
        <f>IF(OR($A897="",$B897=""),"",ROUND(MAX(0,MOD(I897-H897,1)*24-L897/60),2))</f>
        <v/>
      </c>
      <c r="H897">
        <f>IF($A897="","",IF($D897="",IFERROR(INDEX(Settings!$E$11:$E$18,MATCH($C897,Settings!$D$11:$D$18,0)),0),$D897))</f>
        <v/>
      </c>
      <c r="I897">
        <f>IF($A897="","",IF($E897="",IFERROR(INDEX(Settings!$F$11:$F$18,MATCH($C897,Settings!$D$11:$D$18,0)),0),$E897))</f>
        <v/>
      </c>
      <c r="J897">
        <f>IF($A897="",0,WEEKDAY($A897,2))</f>
        <v/>
      </c>
      <c r="K897">
        <f>IF(OR($A897="",$B897=""),"",$B897&amp;"|"&amp;$A897)</f>
        <v/>
      </c>
      <c r="L897">
        <f>IF($A897="",0,IF($F897="",IFERROR(N(INDEX(Settings!$G$11:$G$18,MATCH($C897,Settings!$D$11:$D$18,0))),0),N($F897)))</f>
        <v/>
      </c>
    </row>
    <row r="898">
      <c r="A898" s="69" t="n"/>
      <c r="B898" s="70" t="n"/>
      <c r="C898" s="70" t="n"/>
      <c r="D898" s="71" t="n"/>
      <c r="E898" s="71" t="n"/>
      <c r="F898" s="70" t="n"/>
      <c r="G898" s="72">
        <f>IF(OR($A898="",$B898=""),"",ROUND(MAX(0,MOD(I898-H898,1)*24-L898/60),2))</f>
        <v/>
      </c>
      <c r="H898">
        <f>IF($A898="","",IF($D898="",IFERROR(INDEX(Settings!$E$11:$E$18,MATCH($C898,Settings!$D$11:$D$18,0)),0),$D898))</f>
        <v/>
      </c>
      <c r="I898">
        <f>IF($A898="","",IF($E898="",IFERROR(INDEX(Settings!$F$11:$F$18,MATCH($C898,Settings!$D$11:$D$18,0)),0),$E898))</f>
        <v/>
      </c>
      <c r="J898">
        <f>IF($A898="",0,WEEKDAY($A898,2))</f>
        <v/>
      </c>
      <c r="K898">
        <f>IF(OR($A898="",$B898=""),"",$B898&amp;"|"&amp;$A898)</f>
        <v/>
      </c>
      <c r="L898">
        <f>IF($A898="",0,IF($F898="",IFERROR(N(INDEX(Settings!$G$11:$G$18,MATCH($C898,Settings!$D$11:$D$18,0))),0),N($F898)))</f>
        <v/>
      </c>
    </row>
    <row r="899">
      <c r="A899" s="69" t="n"/>
      <c r="B899" s="70" t="n"/>
      <c r="C899" s="70" t="n"/>
      <c r="D899" s="71" t="n"/>
      <c r="E899" s="71" t="n"/>
      <c r="F899" s="70" t="n"/>
      <c r="G899" s="72">
        <f>IF(OR($A899="",$B899=""),"",ROUND(MAX(0,MOD(I899-H899,1)*24-L899/60),2))</f>
        <v/>
      </c>
      <c r="H899">
        <f>IF($A899="","",IF($D899="",IFERROR(INDEX(Settings!$E$11:$E$18,MATCH($C899,Settings!$D$11:$D$18,0)),0),$D899))</f>
        <v/>
      </c>
      <c r="I899">
        <f>IF($A899="","",IF($E899="",IFERROR(INDEX(Settings!$F$11:$F$18,MATCH($C899,Settings!$D$11:$D$18,0)),0),$E899))</f>
        <v/>
      </c>
      <c r="J899">
        <f>IF($A899="",0,WEEKDAY($A899,2))</f>
        <v/>
      </c>
      <c r="K899">
        <f>IF(OR($A899="",$B899=""),"",$B899&amp;"|"&amp;$A899)</f>
        <v/>
      </c>
      <c r="L899">
        <f>IF($A899="",0,IF($F899="",IFERROR(N(INDEX(Settings!$G$11:$G$18,MATCH($C899,Settings!$D$11:$D$18,0))),0),N($F899)))</f>
        <v/>
      </c>
    </row>
    <row r="900">
      <c r="A900" s="69" t="n"/>
      <c r="B900" s="70" t="n"/>
      <c r="C900" s="70" t="n"/>
      <c r="D900" s="71" t="n"/>
      <c r="E900" s="71" t="n"/>
      <c r="F900" s="70" t="n"/>
      <c r="G900" s="72">
        <f>IF(OR($A900="",$B900=""),"",ROUND(MAX(0,MOD(I900-H900,1)*24-L900/60),2))</f>
        <v/>
      </c>
      <c r="H900">
        <f>IF($A900="","",IF($D900="",IFERROR(INDEX(Settings!$E$11:$E$18,MATCH($C900,Settings!$D$11:$D$18,0)),0),$D900))</f>
        <v/>
      </c>
      <c r="I900">
        <f>IF($A900="","",IF($E900="",IFERROR(INDEX(Settings!$F$11:$F$18,MATCH($C900,Settings!$D$11:$D$18,0)),0),$E900))</f>
        <v/>
      </c>
      <c r="J900">
        <f>IF($A900="",0,WEEKDAY($A900,2))</f>
        <v/>
      </c>
      <c r="K900">
        <f>IF(OR($A900="",$B900=""),"",$B900&amp;"|"&amp;$A900)</f>
        <v/>
      </c>
      <c r="L900">
        <f>IF($A900="",0,IF($F900="",IFERROR(N(INDEX(Settings!$G$11:$G$18,MATCH($C900,Settings!$D$11:$D$18,0))),0),N($F900)))</f>
        <v/>
      </c>
    </row>
    <row r="901">
      <c r="A901" s="69" t="n"/>
      <c r="B901" s="70" t="n"/>
      <c r="C901" s="70" t="n"/>
      <c r="D901" s="71" t="n"/>
      <c r="E901" s="71" t="n"/>
      <c r="F901" s="70" t="n"/>
      <c r="G901" s="72">
        <f>IF(OR($A901="",$B901=""),"",ROUND(MAX(0,MOD(I901-H901,1)*24-L901/60),2))</f>
        <v/>
      </c>
      <c r="H901">
        <f>IF($A901="","",IF($D901="",IFERROR(INDEX(Settings!$E$11:$E$18,MATCH($C901,Settings!$D$11:$D$18,0)),0),$D901))</f>
        <v/>
      </c>
      <c r="I901">
        <f>IF($A901="","",IF($E901="",IFERROR(INDEX(Settings!$F$11:$F$18,MATCH($C901,Settings!$D$11:$D$18,0)),0),$E901))</f>
        <v/>
      </c>
      <c r="J901">
        <f>IF($A901="",0,WEEKDAY($A901,2))</f>
        <v/>
      </c>
      <c r="K901">
        <f>IF(OR($A901="",$B901=""),"",$B901&amp;"|"&amp;$A901)</f>
        <v/>
      </c>
      <c r="L901">
        <f>IF($A901="",0,IF($F901="",IFERROR(N(INDEX(Settings!$G$11:$G$18,MATCH($C901,Settings!$D$11:$D$18,0))),0),N($F901)))</f>
        <v/>
      </c>
    </row>
    <row r="902">
      <c r="A902" s="69" t="n"/>
      <c r="B902" s="70" t="n"/>
      <c r="C902" s="70" t="n"/>
      <c r="D902" s="71" t="n"/>
      <c r="E902" s="71" t="n"/>
      <c r="F902" s="70" t="n"/>
      <c r="G902" s="72">
        <f>IF(OR($A902="",$B902=""),"",ROUND(MAX(0,MOD(I902-H902,1)*24-L902/60),2))</f>
        <v/>
      </c>
      <c r="H902">
        <f>IF($A902="","",IF($D902="",IFERROR(INDEX(Settings!$E$11:$E$18,MATCH($C902,Settings!$D$11:$D$18,0)),0),$D902))</f>
        <v/>
      </c>
      <c r="I902">
        <f>IF($A902="","",IF($E902="",IFERROR(INDEX(Settings!$F$11:$F$18,MATCH($C902,Settings!$D$11:$D$18,0)),0),$E902))</f>
        <v/>
      </c>
      <c r="J902">
        <f>IF($A902="",0,WEEKDAY($A902,2))</f>
        <v/>
      </c>
      <c r="K902">
        <f>IF(OR($A902="",$B902=""),"",$B902&amp;"|"&amp;$A902)</f>
        <v/>
      </c>
      <c r="L902">
        <f>IF($A902="",0,IF($F902="",IFERROR(N(INDEX(Settings!$G$11:$G$18,MATCH($C902,Settings!$D$11:$D$18,0))),0),N($F902)))</f>
        <v/>
      </c>
    </row>
    <row r="903">
      <c r="A903" s="69" t="n"/>
      <c r="B903" s="70" t="n"/>
      <c r="C903" s="70" t="n"/>
      <c r="D903" s="71" t="n"/>
      <c r="E903" s="71" t="n"/>
      <c r="F903" s="70" t="n"/>
      <c r="G903" s="72">
        <f>IF(OR($A903="",$B903=""),"",ROUND(MAX(0,MOD(I903-H903,1)*24-L903/60),2))</f>
        <v/>
      </c>
      <c r="H903">
        <f>IF($A903="","",IF($D903="",IFERROR(INDEX(Settings!$E$11:$E$18,MATCH($C903,Settings!$D$11:$D$18,0)),0),$D903))</f>
        <v/>
      </c>
      <c r="I903">
        <f>IF($A903="","",IF($E903="",IFERROR(INDEX(Settings!$F$11:$F$18,MATCH($C903,Settings!$D$11:$D$18,0)),0),$E903))</f>
        <v/>
      </c>
      <c r="J903">
        <f>IF($A903="",0,WEEKDAY($A903,2))</f>
        <v/>
      </c>
      <c r="K903">
        <f>IF(OR($A903="",$B903=""),"",$B903&amp;"|"&amp;$A903)</f>
        <v/>
      </c>
      <c r="L903">
        <f>IF($A903="",0,IF($F903="",IFERROR(N(INDEX(Settings!$G$11:$G$18,MATCH($C903,Settings!$D$11:$D$18,0))),0),N($F903)))</f>
        <v/>
      </c>
    </row>
    <row r="904">
      <c r="A904" s="69" t="n"/>
      <c r="B904" s="70" t="n"/>
      <c r="C904" s="70" t="n"/>
      <c r="D904" s="71" t="n"/>
      <c r="E904" s="71" t="n"/>
      <c r="F904" s="70" t="n"/>
      <c r="G904" s="72">
        <f>IF(OR($A904="",$B904=""),"",ROUND(MAX(0,MOD(I904-H904,1)*24-L904/60),2))</f>
        <v/>
      </c>
      <c r="H904">
        <f>IF($A904="","",IF($D904="",IFERROR(INDEX(Settings!$E$11:$E$18,MATCH($C904,Settings!$D$11:$D$18,0)),0),$D904))</f>
        <v/>
      </c>
      <c r="I904">
        <f>IF($A904="","",IF($E904="",IFERROR(INDEX(Settings!$F$11:$F$18,MATCH($C904,Settings!$D$11:$D$18,0)),0),$E904))</f>
        <v/>
      </c>
      <c r="J904">
        <f>IF($A904="",0,WEEKDAY($A904,2))</f>
        <v/>
      </c>
      <c r="K904">
        <f>IF(OR($A904="",$B904=""),"",$B904&amp;"|"&amp;$A904)</f>
        <v/>
      </c>
      <c r="L904">
        <f>IF($A904="",0,IF($F904="",IFERROR(N(INDEX(Settings!$G$11:$G$18,MATCH($C904,Settings!$D$11:$D$18,0))),0),N($F904)))</f>
        <v/>
      </c>
    </row>
    <row r="905">
      <c r="A905" s="69" t="n"/>
      <c r="B905" s="70" t="n"/>
      <c r="C905" s="70" t="n"/>
      <c r="D905" s="71" t="n"/>
      <c r="E905" s="71" t="n"/>
      <c r="F905" s="70" t="n"/>
      <c r="G905" s="72">
        <f>IF(OR($A905="",$B905=""),"",ROUND(MAX(0,MOD(I905-H905,1)*24-L905/60),2))</f>
        <v/>
      </c>
      <c r="H905">
        <f>IF($A905="","",IF($D905="",IFERROR(INDEX(Settings!$E$11:$E$18,MATCH($C905,Settings!$D$11:$D$18,0)),0),$D905))</f>
        <v/>
      </c>
      <c r="I905">
        <f>IF($A905="","",IF($E905="",IFERROR(INDEX(Settings!$F$11:$F$18,MATCH($C905,Settings!$D$11:$D$18,0)),0),$E905))</f>
        <v/>
      </c>
      <c r="J905">
        <f>IF($A905="",0,WEEKDAY($A905,2))</f>
        <v/>
      </c>
      <c r="K905">
        <f>IF(OR($A905="",$B905=""),"",$B905&amp;"|"&amp;$A905)</f>
        <v/>
      </c>
      <c r="L905">
        <f>IF($A905="",0,IF($F905="",IFERROR(N(INDEX(Settings!$G$11:$G$18,MATCH($C905,Settings!$D$11:$D$18,0))),0),N($F905)))</f>
        <v/>
      </c>
    </row>
    <row r="906">
      <c r="A906" s="69" t="n"/>
      <c r="B906" s="70" t="n"/>
      <c r="C906" s="70" t="n"/>
      <c r="D906" s="71" t="n"/>
      <c r="E906" s="71" t="n"/>
      <c r="F906" s="70" t="n"/>
      <c r="G906" s="72">
        <f>IF(OR($A906="",$B906=""),"",ROUND(MAX(0,MOD(I906-H906,1)*24-L906/60),2))</f>
        <v/>
      </c>
      <c r="H906">
        <f>IF($A906="","",IF($D906="",IFERROR(INDEX(Settings!$E$11:$E$18,MATCH($C906,Settings!$D$11:$D$18,0)),0),$D906))</f>
        <v/>
      </c>
      <c r="I906">
        <f>IF($A906="","",IF($E906="",IFERROR(INDEX(Settings!$F$11:$F$18,MATCH($C906,Settings!$D$11:$D$18,0)),0),$E906))</f>
        <v/>
      </c>
      <c r="J906">
        <f>IF($A906="",0,WEEKDAY($A906,2))</f>
        <v/>
      </c>
      <c r="K906">
        <f>IF(OR($A906="",$B906=""),"",$B906&amp;"|"&amp;$A906)</f>
        <v/>
      </c>
      <c r="L906">
        <f>IF($A906="",0,IF($F906="",IFERROR(N(INDEX(Settings!$G$11:$G$18,MATCH($C906,Settings!$D$11:$D$18,0))),0),N($F906)))</f>
        <v/>
      </c>
    </row>
    <row r="907">
      <c r="A907" s="69" t="n"/>
      <c r="B907" s="70" t="n"/>
      <c r="C907" s="70" t="n"/>
      <c r="D907" s="71" t="n"/>
      <c r="E907" s="71" t="n"/>
      <c r="F907" s="70" t="n"/>
      <c r="G907" s="72">
        <f>IF(OR($A907="",$B907=""),"",ROUND(MAX(0,MOD(I907-H907,1)*24-L907/60),2))</f>
        <v/>
      </c>
      <c r="H907">
        <f>IF($A907="","",IF($D907="",IFERROR(INDEX(Settings!$E$11:$E$18,MATCH($C907,Settings!$D$11:$D$18,0)),0),$D907))</f>
        <v/>
      </c>
      <c r="I907">
        <f>IF($A907="","",IF($E907="",IFERROR(INDEX(Settings!$F$11:$F$18,MATCH($C907,Settings!$D$11:$D$18,0)),0),$E907))</f>
        <v/>
      </c>
      <c r="J907">
        <f>IF($A907="",0,WEEKDAY($A907,2))</f>
        <v/>
      </c>
      <c r="K907">
        <f>IF(OR($A907="",$B907=""),"",$B907&amp;"|"&amp;$A907)</f>
        <v/>
      </c>
      <c r="L907">
        <f>IF($A907="",0,IF($F907="",IFERROR(N(INDEX(Settings!$G$11:$G$18,MATCH($C907,Settings!$D$11:$D$18,0))),0),N($F907)))</f>
        <v/>
      </c>
    </row>
    <row r="908">
      <c r="A908" s="69" t="n"/>
      <c r="B908" s="70" t="n"/>
      <c r="C908" s="70" t="n"/>
      <c r="D908" s="71" t="n"/>
      <c r="E908" s="71" t="n"/>
      <c r="F908" s="70" t="n"/>
      <c r="G908" s="72">
        <f>IF(OR($A908="",$B908=""),"",ROUND(MAX(0,MOD(I908-H908,1)*24-L908/60),2))</f>
        <v/>
      </c>
      <c r="H908">
        <f>IF($A908="","",IF($D908="",IFERROR(INDEX(Settings!$E$11:$E$18,MATCH($C908,Settings!$D$11:$D$18,0)),0),$D908))</f>
        <v/>
      </c>
      <c r="I908">
        <f>IF($A908="","",IF($E908="",IFERROR(INDEX(Settings!$F$11:$F$18,MATCH($C908,Settings!$D$11:$D$18,0)),0),$E908))</f>
        <v/>
      </c>
      <c r="J908">
        <f>IF($A908="",0,WEEKDAY($A908,2))</f>
        <v/>
      </c>
      <c r="K908">
        <f>IF(OR($A908="",$B908=""),"",$B908&amp;"|"&amp;$A908)</f>
        <v/>
      </c>
      <c r="L908">
        <f>IF($A908="",0,IF($F908="",IFERROR(N(INDEX(Settings!$G$11:$G$18,MATCH($C908,Settings!$D$11:$D$18,0))),0),N($F908)))</f>
        <v/>
      </c>
    </row>
    <row r="909">
      <c r="A909" s="69" t="n"/>
      <c r="B909" s="70" t="n"/>
      <c r="C909" s="70" t="n"/>
      <c r="D909" s="71" t="n"/>
      <c r="E909" s="71" t="n"/>
      <c r="F909" s="70" t="n"/>
      <c r="G909" s="72">
        <f>IF(OR($A909="",$B909=""),"",ROUND(MAX(0,MOD(I909-H909,1)*24-L909/60),2))</f>
        <v/>
      </c>
      <c r="H909">
        <f>IF($A909="","",IF($D909="",IFERROR(INDEX(Settings!$E$11:$E$18,MATCH($C909,Settings!$D$11:$D$18,0)),0),$D909))</f>
        <v/>
      </c>
      <c r="I909">
        <f>IF($A909="","",IF($E909="",IFERROR(INDEX(Settings!$F$11:$F$18,MATCH($C909,Settings!$D$11:$D$18,0)),0),$E909))</f>
        <v/>
      </c>
      <c r="J909">
        <f>IF($A909="",0,WEEKDAY($A909,2))</f>
        <v/>
      </c>
      <c r="K909">
        <f>IF(OR($A909="",$B909=""),"",$B909&amp;"|"&amp;$A909)</f>
        <v/>
      </c>
      <c r="L909">
        <f>IF($A909="",0,IF($F909="",IFERROR(N(INDEX(Settings!$G$11:$G$18,MATCH($C909,Settings!$D$11:$D$18,0))),0),N($F909)))</f>
        <v/>
      </c>
    </row>
    <row r="910">
      <c r="A910" s="69" t="n"/>
      <c r="B910" s="70" t="n"/>
      <c r="C910" s="70" t="n"/>
      <c r="D910" s="71" t="n"/>
      <c r="E910" s="71" t="n"/>
      <c r="F910" s="70" t="n"/>
      <c r="G910" s="72">
        <f>IF(OR($A910="",$B910=""),"",ROUND(MAX(0,MOD(I910-H910,1)*24-L910/60),2))</f>
        <v/>
      </c>
      <c r="H910">
        <f>IF($A910="","",IF($D910="",IFERROR(INDEX(Settings!$E$11:$E$18,MATCH($C910,Settings!$D$11:$D$18,0)),0),$D910))</f>
        <v/>
      </c>
      <c r="I910">
        <f>IF($A910="","",IF($E910="",IFERROR(INDEX(Settings!$F$11:$F$18,MATCH($C910,Settings!$D$11:$D$18,0)),0),$E910))</f>
        <v/>
      </c>
      <c r="J910">
        <f>IF($A910="",0,WEEKDAY($A910,2))</f>
        <v/>
      </c>
      <c r="K910">
        <f>IF(OR($A910="",$B910=""),"",$B910&amp;"|"&amp;$A910)</f>
        <v/>
      </c>
      <c r="L910">
        <f>IF($A910="",0,IF($F910="",IFERROR(N(INDEX(Settings!$G$11:$G$18,MATCH($C910,Settings!$D$11:$D$18,0))),0),N($F910)))</f>
        <v/>
      </c>
    </row>
    <row r="911">
      <c r="A911" s="69" t="n"/>
      <c r="B911" s="70" t="n"/>
      <c r="C911" s="70" t="n"/>
      <c r="D911" s="71" t="n"/>
      <c r="E911" s="71" t="n"/>
      <c r="F911" s="70" t="n"/>
      <c r="G911" s="72">
        <f>IF(OR($A911="",$B911=""),"",ROUND(MAX(0,MOD(I911-H911,1)*24-L911/60),2))</f>
        <v/>
      </c>
      <c r="H911">
        <f>IF($A911="","",IF($D911="",IFERROR(INDEX(Settings!$E$11:$E$18,MATCH($C911,Settings!$D$11:$D$18,0)),0),$D911))</f>
        <v/>
      </c>
      <c r="I911">
        <f>IF($A911="","",IF($E911="",IFERROR(INDEX(Settings!$F$11:$F$18,MATCH($C911,Settings!$D$11:$D$18,0)),0),$E911))</f>
        <v/>
      </c>
      <c r="J911">
        <f>IF($A911="",0,WEEKDAY($A911,2))</f>
        <v/>
      </c>
      <c r="K911">
        <f>IF(OR($A911="",$B911=""),"",$B911&amp;"|"&amp;$A911)</f>
        <v/>
      </c>
      <c r="L911">
        <f>IF($A911="",0,IF($F911="",IFERROR(N(INDEX(Settings!$G$11:$G$18,MATCH($C911,Settings!$D$11:$D$18,0))),0),N($F911)))</f>
        <v/>
      </c>
    </row>
    <row r="912">
      <c r="A912" s="69" t="n"/>
      <c r="B912" s="70" t="n"/>
      <c r="C912" s="70" t="n"/>
      <c r="D912" s="71" t="n"/>
      <c r="E912" s="71" t="n"/>
      <c r="F912" s="70" t="n"/>
      <c r="G912" s="72">
        <f>IF(OR($A912="",$B912=""),"",ROUND(MAX(0,MOD(I912-H912,1)*24-L912/60),2))</f>
        <v/>
      </c>
      <c r="H912">
        <f>IF($A912="","",IF($D912="",IFERROR(INDEX(Settings!$E$11:$E$18,MATCH($C912,Settings!$D$11:$D$18,0)),0),$D912))</f>
        <v/>
      </c>
      <c r="I912">
        <f>IF($A912="","",IF($E912="",IFERROR(INDEX(Settings!$F$11:$F$18,MATCH($C912,Settings!$D$11:$D$18,0)),0),$E912))</f>
        <v/>
      </c>
      <c r="J912">
        <f>IF($A912="",0,WEEKDAY($A912,2))</f>
        <v/>
      </c>
      <c r="K912">
        <f>IF(OR($A912="",$B912=""),"",$B912&amp;"|"&amp;$A912)</f>
        <v/>
      </c>
      <c r="L912">
        <f>IF($A912="",0,IF($F912="",IFERROR(N(INDEX(Settings!$G$11:$G$18,MATCH($C912,Settings!$D$11:$D$18,0))),0),N($F912)))</f>
        <v/>
      </c>
    </row>
    <row r="913">
      <c r="A913" s="69" t="n"/>
      <c r="B913" s="70" t="n"/>
      <c r="C913" s="70" t="n"/>
      <c r="D913" s="71" t="n"/>
      <c r="E913" s="71" t="n"/>
      <c r="F913" s="70" t="n"/>
      <c r="G913" s="72">
        <f>IF(OR($A913="",$B913=""),"",ROUND(MAX(0,MOD(I913-H913,1)*24-L913/60),2))</f>
        <v/>
      </c>
      <c r="H913">
        <f>IF($A913="","",IF($D913="",IFERROR(INDEX(Settings!$E$11:$E$18,MATCH($C913,Settings!$D$11:$D$18,0)),0),$D913))</f>
        <v/>
      </c>
      <c r="I913">
        <f>IF($A913="","",IF($E913="",IFERROR(INDEX(Settings!$F$11:$F$18,MATCH($C913,Settings!$D$11:$D$18,0)),0),$E913))</f>
        <v/>
      </c>
      <c r="J913">
        <f>IF($A913="",0,WEEKDAY($A913,2))</f>
        <v/>
      </c>
      <c r="K913">
        <f>IF(OR($A913="",$B913=""),"",$B913&amp;"|"&amp;$A913)</f>
        <v/>
      </c>
      <c r="L913">
        <f>IF($A913="",0,IF($F913="",IFERROR(N(INDEX(Settings!$G$11:$G$18,MATCH($C913,Settings!$D$11:$D$18,0))),0),N($F913)))</f>
        <v/>
      </c>
    </row>
    <row r="914">
      <c r="A914" s="69" t="n"/>
      <c r="B914" s="70" t="n"/>
      <c r="C914" s="70" t="n"/>
      <c r="D914" s="71" t="n"/>
      <c r="E914" s="71" t="n"/>
      <c r="F914" s="70" t="n"/>
      <c r="G914" s="72">
        <f>IF(OR($A914="",$B914=""),"",ROUND(MAX(0,MOD(I914-H914,1)*24-L914/60),2))</f>
        <v/>
      </c>
      <c r="H914">
        <f>IF($A914="","",IF($D914="",IFERROR(INDEX(Settings!$E$11:$E$18,MATCH($C914,Settings!$D$11:$D$18,0)),0),$D914))</f>
        <v/>
      </c>
      <c r="I914">
        <f>IF($A914="","",IF($E914="",IFERROR(INDEX(Settings!$F$11:$F$18,MATCH($C914,Settings!$D$11:$D$18,0)),0),$E914))</f>
        <v/>
      </c>
      <c r="J914">
        <f>IF($A914="",0,WEEKDAY($A914,2))</f>
        <v/>
      </c>
      <c r="K914">
        <f>IF(OR($A914="",$B914=""),"",$B914&amp;"|"&amp;$A914)</f>
        <v/>
      </c>
      <c r="L914">
        <f>IF($A914="",0,IF($F914="",IFERROR(N(INDEX(Settings!$G$11:$G$18,MATCH($C914,Settings!$D$11:$D$18,0))),0),N($F914)))</f>
        <v/>
      </c>
    </row>
    <row r="915">
      <c r="A915" s="69" t="n"/>
      <c r="B915" s="70" t="n"/>
      <c r="C915" s="70" t="n"/>
      <c r="D915" s="71" t="n"/>
      <c r="E915" s="71" t="n"/>
      <c r="F915" s="70" t="n"/>
      <c r="G915" s="72">
        <f>IF(OR($A915="",$B915=""),"",ROUND(MAX(0,MOD(I915-H915,1)*24-L915/60),2))</f>
        <v/>
      </c>
      <c r="H915">
        <f>IF($A915="","",IF($D915="",IFERROR(INDEX(Settings!$E$11:$E$18,MATCH($C915,Settings!$D$11:$D$18,0)),0),$D915))</f>
        <v/>
      </c>
      <c r="I915">
        <f>IF($A915="","",IF($E915="",IFERROR(INDEX(Settings!$F$11:$F$18,MATCH($C915,Settings!$D$11:$D$18,0)),0),$E915))</f>
        <v/>
      </c>
      <c r="J915">
        <f>IF($A915="",0,WEEKDAY($A915,2))</f>
        <v/>
      </c>
      <c r="K915">
        <f>IF(OR($A915="",$B915=""),"",$B915&amp;"|"&amp;$A915)</f>
        <v/>
      </c>
      <c r="L915">
        <f>IF($A915="",0,IF($F915="",IFERROR(N(INDEX(Settings!$G$11:$G$18,MATCH($C915,Settings!$D$11:$D$18,0))),0),N($F915)))</f>
        <v/>
      </c>
    </row>
    <row r="916">
      <c r="A916" s="69" t="n"/>
      <c r="B916" s="70" t="n"/>
      <c r="C916" s="70" t="n"/>
      <c r="D916" s="71" t="n"/>
      <c r="E916" s="71" t="n"/>
      <c r="F916" s="70" t="n"/>
      <c r="G916" s="72">
        <f>IF(OR($A916="",$B916=""),"",ROUND(MAX(0,MOD(I916-H916,1)*24-L916/60),2))</f>
        <v/>
      </c>
      <c r="H916">
        <f>IF($A916="","",IF($D916="",IFERROR(INDEX(Settings!$E$11:$E$18,MATCH($C916,Settings!$D$11:$D$18,0)),0),$D916))</f>
        <v/>
      </c>
      <c r="I916">
        <f>IF($A916="","",IF($E916="",IFERROR(INDEX(Settings!$F$11:$F$18,MATCH($C916,Settings!$D$11:$D$18,0)),0),$E916))</f>
        <v/>
      </c>
      <c r="J916">
        <f>IF($A916="",0,WEEKDAY($A916,2))</f>
        <v/>
      </c>
      <c r="K916">
        <f>IF(OR($A916="",$B916=""),"",$B916&amp;"|"&amp;$A916)</f>
        <v/>
      </c>
      <c r="L916">
        <f>IF($A916="",0,IF($F916="",IFERROR(N(INDEX(Settings!$G$11:$G$18,MATCH($C916,Settings!$D$11:$D$18,0))),0),N($F916)))</f>
        <v/>
      </c>
    </row>
    <row r="917">
      <c r="A917" s="69" t="n"/>
      <c r="B917" s="70" t="n"/>
      <c r="C917" s="70" t="n"/>
      <c r="D917" s="71" t="n"/>
      <c r="E917" s="71" t="n"/>
      <c r="F917" s="70" t="n"/>
      <c r="G917" s="72">
        <f>IF(OR($A917="",$B917=""),"",ROUND(MAX(0,MOD(I917-H917,1)*24-L917/60),2))</f>
        <v/>
      </c>
      <c r="H917">
        <f>IF($A917="","",IF($D917="",IFERROR(INDEX(Settings!$E$11:$E$18,MATCH($C917,Settings!$D$11:$D$18,0)),0),$D917))</f>
        <v/>
      </c>
      <c r="I917">
        <f>IF($A917="","",IF($E917="",IFERROR(INDEX(Settings!$F$11:$F$18,MATCH($C917,Settings!$D$11:$D$18,0)),0),$E917))</f>
        <v/>
      </c>
      <c r="J917">
        <f>IF($A917="",0,WEEKDAY($A917,2))</f>
        <v/>
      </c>
      <c r="K917">
        <f>IF(OR($A917="",$B917=""),"",$B917&amp;"|"&amp;$A917)</f>
        <v/>
      </c>
      <c r="L917">
        <f>IF($A917="",0,IF($F917="",IFERROR(N(INDEX(Settings!$G$11:$G$18,MATCH($C917,Settings!$D$11:$D$18,0))),0),N($F917)))</f>
        <v/>
      </c>
    </row>
    <row r="918">
      <c r="A918" s="69" t="n"/>
      <c r="B918" s="70" t="n"/>
      <c r="C918" s="70" t="n"/>
      <c r="D918" s="71" t="n"/>
      <c r="E918" s="71" t="n"/>
      <c r="F918" s="70" t="n"/>
      <c r="G918" s="72">
        <f>IF(OR($A918="",$B918=""),"",ROUND(MAX(0,MOD(I918-H918,1)*24-L918/60),2))</f>
        <v/>
      </c>
      <c r="H918">
        <f>IF($A918="","",IF($D918="",IFERROR(INDEX(Settings!$E$11:$E$18,MATCH($C918,Settings!$D$11:$D$18,0)),0),$D918))</f>
        <v/>
      </c>
      <c r="I918">
        <f>IF($A918="","",IF($E918="",IFERROR(INDEX(Settings!$F$11:$F$18,MATCH($C918,Settings!$D$11:$D$18,0)),0),$E918))</f>
        <v/>
      </c>
      <c r="J918">
        <f>IF($A918="",0,WEEKDAY($A918,2))</f>
        <v/>
      </c>
      <c r="K918">
        <f>IF(OR($A918="",$B918=""),"",$B918&amp;"|"&amp;$A918)</f>
        <v/>
      </c>
      <c r="L918">
        <f>IF($A918="",0,IF($F918="",IFERROR(N(INDEX(Settings!$G$11:$G$18,MATCH($C918,Settings!$D$11:$D$18,0))),0),N($F918)))</f>
        <v/>
      </c>
    </row>
    <row r="919">
      <c r="A919" s="69" t="n"/>
      <c r="B919" s="70" t="n"/>
      <c r="C919" s="70" t="n"/>
      <c r="D919" s="71" t="n"/>
      <c r="E919" s="71" t="n"/>
      <c r="F919" s="70" t="n"/>
      <c r="G919" s="72">
        <f>IF(OR($A919="",$B919=""),"",ROUND(MAX(0,MOD(I919-H919,1)*24-L919/60),2))</f>
        <v/>
      </c>
      <c r="H919">
        <f>IF($A919="","",IF($D919="",IFERROR(INDEX(Settings!$E$11:$E$18,MATCH($C919,Settings!$D$11:$D$18,0)),0),$D919))</f>
        <v/>
      </c>
      <c r="I919">
        <f>IF($A919="","",IF($E919="",IFERROR(INDEX(Settings!$F$11:$F$18,MATCH($C919,Settings!$D$11:$D$18,0)),0),$E919))</f>
        <v/>
      </c>
      <c r="J919">
        <f>IF($A919="",0,WEEKDAY($A919,2))</f>
        <v/>
      </c>
      <c r="K919">
        <f>IF(OR($A919="",$B919=""),"",$B919&amp;"|"&amp;$A919)</f>
        <v/>
      </c>
      <c r="L919">
        <f>IF($A919="",0,IF($F919="",IFERROR(N(INDEX(Settings!$G$11:$G$18,MATCH($C919,Settings!$D$11:$D$18,0))),0),N($F919)))</f>
        <v/>
      </c>
    </row>
    <row r="920">
      <c r="A920" s="69" t="n"/>
      <c r="B920" s="70" t="n"/>
      <c r="C920" s="70" t="n"/>
      <c r="D920" s="71" t="n"/>
      <c r="E920" s="71" t="n"/>
      <c r="F920" s="70" t="n"/>
      <c r="G920" s="72">
        <f>IF(OR($A920="",$B920=""),"",ROUND(MAX(0,MOD(I920-H920,1)*24-L920/60),2))</f>
        <v/>
      </c>
      <c r="H920">
        <f>IF($A920="","",IF($D920="",IFERROR(INDEX(Settings!$E$11:$E$18,MATCH($C920,Settings!$D$11:$D$18,0)),0),$D920))</f>
        <v/>
      </c>
      <c r="I920">
        <f>IF($A920="","",IF($E920="",IFERROR(INDEX(Settings!$F$11:$F$18,MATCH($C920,Settings!$D$11:$D$18,0)),0),$E920))</f>
        <v/>
      </c>
      <c r="J920">
        <f>IF($A920="",0,WEEKDAY($A920,2))</f>
        <v/>
      </c>
      <c r="K920">
        <f>IF(OR($A920="",$B920=""),"",$B920&amp;"|"&amp;$A920)</f>
        <v/>
      </c>
      <c r="L920">
        <f>IF($A920="",0,IF($F920="",IFERROR(N(INDEX(Settings!$G$11:$G$18,MATCH($C920,Settings!$D$11:$D$18,0))),0),N($F920)))</f>
        <v/>
      </c>
    </row>
    <row r="921">
      <c r="A921" s="69" t="n"/>
      <c r="B921" s="70" t="n"/>
      <c r="C921" s="70" t="n"/>
      <c r="D921" s="71" t="n"/>
      <c r="E921" s="71" t="n"/>
      <c r="F921" s="70" t="n"/>
      <c r="G921" s="72">
        <f>IF(OR($A921="",$B921=""),"",ROUND(MAX(0,MOD(I921-H921,1)*24-L921/60),2))</f>
        <v/>
      </c>
      <c r="H921">
        <f>IF($A921="","",IF($D921="",IFERROR(INDEX(Settings!$E$11:$E$18,MATCH($C921,Settings!$D$11:$D$18,0)),0),$D921))</f>
        <v/>
      </c>
      <c r="I921">
        <f>IF($A921="","",IF($E921="",IFERROR(INDEX(Settings!$F$11:$F$18,MATCH($C921,Settings!$D$11:$D$18,0)),0),$E921))</f>
        <v/>
      </c>
      <c r="J921">
        <f>IF($A921="",0,WEEKDAY($A921,2))</f>
        <v/>
      </c>
      <c r="K921">
        <f>IF(OR($A921="",$B921=""),"",$B921&amp;"|"&amp;$A921)</f>
        <v/>
      </c>
      <c r="L921">
        <f>IF($A921="",0,IF($F921="",IFERROR(N(INDEX(Settings!$G$11:$G$18,MATCH($C921,Settings!$D$11:$D$18,0))),0),N($F921)))</f>
        <v/>
      </c>
    </row>
    <row r="922">
      <c r="A922" s="69" t="n"/>
      <c r="B922" s="70" t="n"/>
      <c r="C922" s="70" t="n"/>
      <c r="D922" s="71" t="n"/>
      <c r="E922" s="71" t="n"/>
      <c r="F922" s="70" t="n"/>
      <c r="G922" s="72">
        <f>IF(OR($A922="",$B922=""),"",ROUND(MAX(0,MOD(I922-H922,1)*24-L922/60),2))</f>
        <v/>
      </c>
      <c r="H922">
        <f>IF($A922="","",IF($D922="",IFERROR(INDEX(Settings!$E$11:$E$18,MATCH($C922,Settings!$D$11:$D$18,0)),0),$D922))</f>
        <v/>
      </c>
      <c r="I922">
        <f>IF($A922="","",IF($E922="",IFERROR(INDEX(Settings!$F$11:$F$18,MATCH($C922,Settings!$D$11:$D$18,0)),0),$E922))</f>
        <v/>
      </c>
      <c r="J922">
        <f>IF($A922="",0,WEEKDAY($A922,2))</f>
        <v/>
      </c>
      <c r="K922">
        <f>IF(OR($A922="",$B922=""),"",$B922&amp;"|"&amp;$A922)</f>
        <v/>
      </c>
      <c r="L922">
        <f>IF($A922="",0,IF($F922="",IFERROR(N(INDEX(Settings!$G$11:$G$18,MATCH($C922,Settings!$D$11:$D$18,0))),0),N($F922)))</f>
        <v/>
      </c>
    </row>
    <row r="923">
      <c r="A923" s="69" t="n"/>
      <c r="B923" s="70" t="n"/>
      <c r="C923" s="70" t="n"/>
      <c r="D923" s="71" t="n"/>
      <c r="E923" s="71" t="n"/>
      <c r="F923" s="70" t="n"/>
      <c r="G923" s="72">
        <f>IF(OR($A923="",$B923=""),"",ROUND(MAX(0,MOD(I923-H923,1)*24-L923/60),2))</f>
        <v/>
      </c>
      <c r="H923">
        <f>IF($A923="","",IF($D923="",IFERROR(INDEX(Settings!$E$11:$E$18,MATCH($C923,Settings!$D$11:$D$18,0)),0),$D923))</f>
        <v/>
      </c>
      <c r="I923">
        <f>IF($A923="","",IF($E923="",IFERROR(INDEX(Settings!$F$11:$F$18,MATCH($C923,Settings!$D$11:$D$18,0)),0),$E923))</f>
        <v/>
      </c>
      <c r="J923">
        <f>IF($A923="",0,WEEKDAY($A923,2))</f>
        <v/>
      </c>
      <c r="K923">
        <f>IF(OR($A923="",$B923=""),"",$B923&amp;"|"&amp;$A923)</f>
        <v/>
      </c>
      <c r="L923">
        <f>IF($A923="",0,IF($F923="",IFERROR(N(INDEX(Settings!$G$11:$G$18,MATCH($C923,Settings!$D$11:$D$18,0))),0),N($F923)))</f>
        <v/>
      </c>
    </row>
    <row r="924">
      <c r="A924" s="69" t="n"/>
      <c r="B924" s="70" t="n"/>
      <c r="C924" s="70" t="n"/>
      <c r="D924" s="71" t="n"/>
      <c r="E924" s="71" t="n"/>
      <c r="F924" s="70" t="n"/>
      <c r="G924" s="72">
        <f>IF(OR($A924="",$B924=""),"",ROUND(MAX(0,MOD(I924-H924,1)*24-L924/60),2))</f>
        <v/>
      </c>
      <c r="H924">
        <f>IF($A924="","",IF($D924="",IFERROR(INDEX(Settings!$E$11:$E$18,MATCH($C924,Settings!$D$11:$D$18,0)),0),$D924))</f>
        <v/>
      </c>
      <c r="I924">
        <f>IF($A924="","",IF($E924="",IFERROR(INDEX(Settings!$F$11:$F$18,MATCH($C924,Settings!$D$11:$D$18,0)),0),$E924))</f>
        <v/>
      </c>
      <c r="J924">
        <f>IF($A924="",0,WEEKDAY($A924,2))</f>
        <v/>
      </c>
      <c r="K924">
        <f>IF(OR($A924="",$B924=""),"",$B924&amp;"|"&amp;$A924)</f>
        <v/>
      </c>
      <c r="L924">
        <f>IF($A924="",0,IF($F924="",IFERROR(N(INDEX(Settings!$G$11:$G$18,MATCH($C924,Settings!$D$11:$D$18,0))),0),N($F924)))</f>
        <v/>
      </c>
    </row>
    <row r="925">
      <c r="A925" s="69" t="n"/>
      <c r="B925" s="70" t="n"/>
      <c r="C925" s="70" t="n"/>
      <c r="D925" s="71" t="n"/>
      <c r="E925" s="71" t="n"/>
      <c r="F925" s="70" t="n"/>
      <c r="G925" s="72">
        <f>IF(OR($A925="",$B925=""),"",ROUND(MAX(0,MOD(I925-H925,1)*24-L925/60),2))</f>
        <v/>
      </c>
      <c r="H925">
        <f>IF($A925="","",IF($D925="",IFERROR(INDEX(Settings!$E$11:$E$18,MATCH($C925,Settings!$D$11:$D$18,0)),0),$D925))</f>
        <v/>
      </c>
      <c r="I925">
        <f>IF($A925="","",IF($E925="",IFERROR(INDEX(Settings!$F$11:$F$18,MATCH($C925,Settings!$D$11:$D$18,0)),0),$E925))</f>
        <v/>
      </c>
      <c r="J925">
        <f>IF($A925="",0,WEEKDAY($A925,2))</f>
        <v/>
      </c>
      <c r="K925">
        <f>IF(OR($A925="",$B925=""),"",$B925&amp;"|"&amp;$A925)</f>
        <v/>
      </c>
      <c r="L925">
        <f>IF($A925="",0,IF($F925="",IFERROR(N(INDEX(Settings!$G$11:$G$18,MATCH($C925,Settings!$D$11:$D$18,0))),0),N($F925)))</f>
        <v/>
      </c>
    </row>
    <row r="926">
      <c r="A926" s="69" t="n"/>
      <c r="B926" s="70" t="n"/>
      <c r="C926" s="70" t="n"/>
      <c r="D926" s="71" t="n"/>
      <c r="E926" s="71" t="n"/>
      <c r="F926" s="70" t="n"/>
      <c r="G926" s="72">
        <f>IF(OR($A926="",$B926=""),"",ROUND(MAX(0,MOD(I926-H926,1)*24-L926/60),2))</f>
        <v/>
      </c>
      <c r="H926">
        <f>IF($A926="","",IF($D926="",IFERROR(INDEX(Settings!$E$11:$E$18,MATCH($C926,Settings!$D$11:$D$18,0)),0),$D926))</f>
        <v/>
      </c>
      <c r="I926">
        <f>IF($A926="","",IF($E926="",IFERROR(INDEX(Settings!$F$11:$F$18,MATCH($C926,Settings!$D$11:$D$18,0)),0),$E926))</f>
        <v/>
      </c>
      <c r="J926">
        <f>IF($A926="",0,WEEKDAY($A926,2))</f>
        <v/>
      </c>
      <c r="K926">
        <f>IF(OR($A926="",$B926=""),"",$B926&amp;"|"&amp;$A926)</f>
        <v/>
      </c>
      <c r="L926">
        <f>IF($A926="",0,IF($F926="",IFERROR(N(INDEX(Settings!$G$11:$G$18,MATCH($C926,Settings!$D$11:$D$18,0))),0),N($F926)))</f>
        <v/>
      </c>
    </row>
    <row r="927">
      <c r="A927" s="69" t="n"/>
      <c r="B927" s="70" t="n"/>
      <c r="C927" s="70" t="n"/>
      <c r="D927" s="71" t="n"/>
      <c r="E927" s="71" t="n"/>
      <c r="F927" s="70" t="n"/>
      <c r="G927" s="72">
        <f>IF(OR($A927="",$B927=""),"",ROUND(MAX(0,MOD(I927-H927,1)*24-L927/60),2))</f>
        <v/>
      </c>
      <c r="H927">
        <f>IF($A927="","",IF($D927="",IFERROR(INDEX(Settings!$E$11:$E$18,MATCH($C927,Settings!$D$11:$D$18,0)),0),$D927))</f>
        <v/>
      </c>
      <c r="I927">
        <f>IF($A927="","",IF($E927="",IFERROR(INDEX(Settings!$F$11:$F$18,MATCH($C927,Settings!$D$11:$D$18,0)),0),$E927))</f>
        <v/>
      </c>
      <c r="J927">
        <f>IF($A927="",0,WEEKDAY($A927,2))</f>
        <v/>
      </c>
      <c r="K927">
        <f>IF(OR($A927="",$B927=""),"",$B927&amp;"|"&amp;$A927)</f>
        <v/>
      </c>
      <c r="L927">
        <f>IF($A927="",0,IF($F927="",IFERROR(N(INDEX(Settings!$G$11:$G$18,MATCH($C927,Settings!$D$11:$D$18,0))),0),N($F927)))</f>
        <v/>
      </c>
    </row>
    <row r="928">
      <c r="A928" s="69" t="n"/>
      <c r="B928" s="70" t="n"/>
      <c r="C928" s="70" t="n"/>
      <c r="D928" s="71" t="n"/>
      <c r="E928" s="71" t="n"/>
      <c r="F928" s="70" t="n"/>
      <c r="G928" s="72">
        <f>IF(OR($A928="",$B928=""),"",ROUND(MAX(0,MOD(I928-H928,1)*24-L928/60),2))</f>
        <v/>
      </c>
      <c r="H928">
        <f>IF($A928="","",IF($D928="",IFERROR(INDEX(Settings!$E$11:$E$18,MATCH($C928,Settings!$D$11:$D$18,0)),0),$D928))</f>
        <v/>
      </c>
      <c r="I928">
        <f>IF($A928="","",IF($E928="",IFERROR(INDEX(Settings!$F$11:$F$18,MATCH($C928,Settings!$D$11:$D$18,0)),0),$E928))</f>
        <v/>
      </c>
      <c r="J928">
        <f>IF($A928="",0,WEEKDAY($A928,2))</f>
        <v/>
      </c>
      <c r="K928">
        <f>IF(OR($A928="",$B928=""),"",$B928&amp;"|"&amp;$A928)</f>
        <v/>
      </c>
      <c r="L928">
        <f>IF($A928="",0,IF($F928="",IFERROR(N(INDEX(Settings!$G$11:$G$18,MATCH($C928,Settings!$D$11:$D$18,0))),0),N($F928)))</f>
        <v/>
      </c>
    </row>
    <row r="929">
      <c r="A929" s="69" t="n"/>
      <c r="B929" s="70" t="n"/>
      <c r="C929" s="70" t="n"/>
      <c r="D929" s="71" t="n"/>
      <c r="E929" s="71" t="n"/>
      <c r="F929" s="70" t="n"/>
      <c r="G929" s="72">
        <f>IF(OR($A929="",$B929=""),"",ROUND(MAX(0,MOD(I929-H929,1)*24-L929/60),2))</f>
        <v/>
      </c>
      <c r="H929">
        <f>IF($A929="","",IF($D929="",IFERROR(INDEX(Settings!$E$11:$E$18,MATCH($C929,Settings!$D$11:$D$18,0)),0),$D929))</f>
        <v/>
      </c>
      <c r="I929">
        <f>IF($A929="","",IF($E929="",IFERROR(INDEX(Settings!$F$11:$F$18,MATCH($C929,Settings!$D$11:$D$18,0)),0),$E929))</f>
        <v/>
      </c>
      <c r="J929">
        <f>IF($A929="",0,WEEKDAY($A929,2))</f>
        <v/>
      </c>
      <c r="K929">
        <f>IF(OR($A929="",$B929=""),"",$B929&amp;"|"&amp;$A929)</f>
        <v/>
      </c>
      <c r="L929">
        <f>IF($A929="",0,IF($F929="",IFERROR(N(INDEX(Settings!$G$11:$G$18,MATCH($C929,Settings!$D$11:$D$18,0))),0),N($F929)))</f>
        <v/>
      </c>
    </row>
    <row r="930">
      <c r="A930" s="69" t="n"/>
      <c r="B930" s="70" t="n"/>
      <c r="C930" s="70" t="n"/>
      <c r="D930" s="71" t="n"/>
      <c r="E930" s="71" t="n"/>
      <c r="F930" s="70" t="n"/>
      <c r="G930" s="72">
        <f>IF(OR($A930="",$B930=""),"",ROUND(MAX(0,MOD(I930-H930,1)*24-L930/60),2))</f>
        <v/>
      </c>
      <c r="H930">
        <f>IF($A930="","",IF($D930="",IFERROR(INDEX(Settings!$E$11:$E$18,MATCH($C930,Settings!$D$11:$D$18,0)),0),$D930))</f>
        <v/>
      </c>
      <c r="I930">
        <f>IF($A930="","",IF($E930="",IFERROR(INDEX(Settings!$F$11:$F$18,MATCH($C930,Settings!$D$11:$D$18,0)),0),$E930))</f>
        <v/>
      </c>
      <c r="J930">
        <f>IF($A930="",0,WEEKDAY($A930,2))</f>
        <v/>
      </c>
      <c r="K930">
        <f>IF(OR($A930="",$B930=""),"",$B930&amp;"|"&amp;$A930)</f>
        <v/>
      </c>
      <c r="L930">
        <f>IF($A930="",0,IF($F930="",IFERROR(N(INDEX(Settings!$G$11:$G$18,MATCH($C930,Settings!$D$11:$D$18,0))),0),N($F930)))</f>
        <v/>
      </c>
    </row>
    <row r="931">
      <c r="A931" s="69" t="n"/>
      <c r="B931" s="70" t="n"/>
      <c r="C931" s="70" t="n"/>
      <c r="D931" s="71" t="n"/>
      <c r="E931" s="71" t="n"/>
      <c r="F931" s="70" t="n"/>
      <c r="G931" s="72">
        <f>IF(OR($A931="",$B931=""),"",ROUND(MAX(0,MOD(I931-H931,1)*24-L931/60),2))</f>
        <v/>
      </c>
      <c r="H931">
        <f>IF($A931="","",IF($D931="",IFERROR(INDEX(Settings!$E$11:$E$18,MATCH($C931,Settings!$D$11:$D$18,0)),0),$D931))</f>
        <v/>
      </c>
      <c r="I931">
        <f>IF($A931="","",IF($E931="",IFERROR(INDEX(Settings!$F$11:$F$18,MATCH($C931,Settings!$D$11:$D$18,0)),0),$E931))</f>
        <v/>
      </c>
      <c r="J931">
        <f>IF($A931="",0,WEEKDAY($A931,2))</f>
        <v/>
      </c>
      <c r="K931">
        <f>IF(OR($A931="",$B931=""),"",$B931&amp;"|"&amp;$A931)</f>
        <v/>
      </c>
      <c r="L931">
        <f>IF($A931="",0,IF($F931="",IFERROR(N(INDEX(Settings!$G$11:$G$18,MATCH($C931,Settings!$D$11:$D$18,0))),0),N($F931)))</f>
        <v/>
      </c>
    </row>
    <row r="932">
      <c r="A932" s="69" t="n"/>
      <c r="B932" s="70" t="n"/>
      <c r="C932" s="70" t="n"/>
      <c r="D932" s="71" t="n"/>
      <c r="E932" s="71" t="n"/>
      <c r="F932" s="70" t="n"/>
      <c r="G932" s="72">
        <f>IF(OR($A932="",$B932=""),"",ROUND(MAX(0,MOD(I932-H932,1)*24-L932/60),2))</f>
        <v/>
      </c>
      <c r="H932">
        <f>IF($A932="","",IF($D932="",IFERROR(INDEX(Settings!$E$11:$E$18,MATCH($C932,Settings!$D$11:$D$18,0)),0),$D932))</f>
        <v/>
      </c>
      <c r="I932">
        <f>IF($A932="","",IF($E932="",IFERROR(INDEX(Settings!$F$11:$F$18,MATCH($C932,Settings!$D$11:$D$18,0)),0),$E932))</f>
        <v/>
      </c>
      <c r="J932">
        <f>IF($A932="",0,WEEKDAY($A932,2))</f>
        <v/>
      </c>
      <c r="K932">
        <f>IF(OR($A932="",$B932=""),"",$B932&amp;"|"&amp;$A932)</f>
        <v/>
      </c>
      <c r="L932">
        <f>IF($A932="",0,IF($F932="",IFERROR(N(INDEX(Settings!$G$11:$G$18,MATCH($C932,Settings!$D$11:$D$18,0))),0),N($F932)))</f>
        <v/>
      </c>
    </row>
    <row r="933">
      <c r="A933" s="69" t="n"/>
      <c r="B933" s="70" t="n"/>
      <c r="C933" s="70" t="n"/>
      <c r="D933" s="71" t="n"/>
      <c r="E933" s="71" t="n"/>
      <c r="F933" s="70" t="n"/>
      <c r="G933" s="72">
        <f>IF(OR($A933="",$B933=""),"",ROUND(MAX(0,MOD(I933-H933,1)*24-L933/60),2))</f>
        <v/>
      </c>
      <c r="H933">
        <f>IF($A933="","",IF($D933="",IFERROR(INDEX(Settings!$E$11:$E$18,MATCH($C933,Settings!$D$11:$D$18,0)),0),$D933))</f>
        <v/>
      </c>
      <c r="I933">
        <f>IF($A933="","",IF($E933="",IFERROR(INDEX(Settings!$F$11:$F$18,MATCH($C933,Settings!$D$11:$D$18,0)),0),$E933))</f>
        <v/>
      </c>
      <c r="J933">
        <f>IF($A933="",0,WEEKDAY($A933,2))</f>
        <v/>
      </c>
      <c r="K933">
        <f>IF(OR($A933="",$B933=""),"",$B933&amp;"|"&amp;$A933)</f>
        <v/>
      </c>
      <c r="L933">
        <f>IF($A933="",0,IF($F933="",IFERROR(N(INDEX(Settings!$G$11:$G$18,MATCH($C933,Settings!$D$11:$D$18,0))),0),N($F933)))</f>
        <v/>
      </c>
    </row>
    <row r="934">
      <c r="A934" s="69" t="n"/>
      <c r="B934" s="70" t="n"/>
      <c r="C934" s="70" t="n"/>
      <c r="D934" s="71" t="n"/>
      <c r="E934" s="71" t="n"/>
      <c r="F934" s="70" t="n"/>
      <c r="G934" s="72">
        <f>IF(OR($A934="",$B934=""),"",ROUND(MAX(0,MOD(I934-H934,1)*24-L934/60),2))</f>
        <v/>
      </c>
      <c r="H934">
        <f>IF($A934="","",IF($D934="",IFERROR(INDEX(Settings!$E$11:$E$18,MATCH($C934,Settings!$D$11:$D$18,0)),0),$D934))</f>
        <v/>
      </c>
      <c r="I934">
        <f>IF($A934="","",IF($E934="",IFERROR(INDEX(Settings!$F$11:$F$18,MATCH($C934,Settings!$D$11:$D$18,0)),0),$E934))</f>
        <v/>
      </c>
      <c r="J934">
        <f>IF($A934="",0,WEEKDAY($A934,2))</f>
        <v/>
      </c>
      <c r="K934">
        <f>IF(OR($A934="",$B934=""),"",$B934&amp;"|"&amp;$A934)</f>
        <v/>
      </c>
      <c r="L934">
        <f>IF($A934="",0,IF($F934="",IFERROR(N(INDEX(Settings!$G$11:$G$18,MATCH($C934,Settings!$D$11:$D$18,0))),0),N($F934)))</f>
        <v/>
      </c>
    </row>
    <row r="935">
      <c r="A935" s="69" t="n"/>
      <c r="B935" s="70" t="n"/>
      <c r="C935" s="70" t="n"/>
      <c r="D935" s="71" t="n"/>
      <c r="E935" s="71" t="n"/>
      <c r="F935" s="70" t="n"/>
      <c r="G935" s="72">
        <f>IF(OR($A935="",$B935=""),"",ROUND(MAX(0,MOD(I935-H935,1)*24-L935/60),2))</f>
        <v/>
      </c>
      <c r="H935">
        <f>IF($A935="","",IF($D935="",IFERROR(INDEX(Settings!$E$11:$E$18,MATCH($C935,Settings!$D$11:$D$18,0)),0),$D935))</f>
        <v/>
      </c>
      <c r="I935">
        <f>IF($A935="","",IF($E935="",IFERROR(INDEX(Settings!$F$11:$F$18,MATCH($C935,Settings!$D$11:$D$18,0)),0),$E935))</f>
        <v/>
      </c>
      <c r="J935">
        <f>IF($A935="",0,WEEKDAY($A935,2))</f>
        <v/>
      </c>
      <c r="K935">
        <f>IF(OR($A935="",$B935=""),"",$B935&amp;"|"&amp;$A935)</f>
        <v/>
      </c>
      <c r="L935">
        <f>IF($A935="",0,IF($F935="",IFERROR(N(INDEX(Settings!$G$11:$G$18,MATCH($C935,Settings!$D$11:$D$18,0))),0),N($F935)))</f>
        <v/>
      </c>
    </row>
    <row r="936">
      <c r="A936" s="69" t="n"/>
      <c r="B936" s="70" t="n"/>
      <c r="C936" s="70" t="n"/>
      <c r="D936" s="71" t="n"/>
      <c r="E936" s="71" t="n"/>
      <c r="F936" s="70" t="n"/>
      <c r="G936" s="72">
        <f>IF(OR($A936="",$B936=""),"",ROUND(MAX(0,MOD(I936-H936,1)*24-L936/60),2))</f>
        <v/>
      </c>
      <c r="H936">
        <f>IF($A936="","",IF($D936="",IFERROR(INDEX(Settings!$E$11:$E$18,MATCH($C936,Settings!$D$11:$D$18,0)),0),$D936))</f>
        <v/>
      </c>
      <c r="I936">
        <f>IF($A936="","",IF($E936="",IFERROR(INDEX(Settings!$F$11:$F$18,MATCH($C936,Settings!$D$11:$D$18,0)),0),$E936))</f>
        <v/>
      </c>
      <c r="J936">
        <f>IF($A936="",0,WEEKDAY($A936,2))</f>
        <v/>
      </c>
      <c r="K936">
        <f>IF(OR($A936="",$B936=""),"",$B936&amp;"|"&amp;$A936)</f>
        <v/>
      </c>
      <c r="L936">
        <f>IF($A936="",0,IF($F936="",IFERROR(N(INDEX(Settings!$G$11:$G$18,MATCH($C936,Settings!$D$11:$D$18,0))),0),N($F936)))</f>
        <v/>
      </c>
    </row>
    <row r="937">
      <c r="A937" s="69" t="n"/>
      <c r="B937" s="70" t="n"/>
      <c r="C937" s="70" t="n"/>
      <c r="D937" s="71" t="n"/>
      <c r="E937" s="71" t="n"/>
      <c r="F937" s="70" t="n"/>
      <c r="G937" s="72">
        <f>IF(OR($A937="",$B937=""),"",ROUND(MAX(0,MOD(I937-H937,1)*24-L937/60),2))</f>
        <v/>
      </c>
      <c r="H937">
        <f>IF($A937="","",IF($D937="",IFERROR(INDEX(Settings!$E$11:$E$18,MATCH($C937,Settings!$D$11:$D$18,0)),0),$D937))</f>
        <v/>
      </c>
      <c r="I937">
        <f>IF($A937="","",IF($E937="",IFERROR(INDEX(Settings!$F$11:$F$18,MATCH($C937,Settings!$D$11:$D$18,0)),0),$E937))</f>
        <v/>
      </c>
      <c r="J937">
        <f>IF($A937="",0,WEEKDAY($A937,2))</f>
        <v/>
      </c>
      <c r="K937">
        <f>IF(OR($A937="",$B937=""),"",$B937&amp;"|"&amp;$A937)</f>
        <v/>
      </c>
      <c r="L937">
        <f>IF($A937="",0,IF($F937="",IFERROR(N(INDEX(Settings!$G$11:$G$18,MATCH($C937,Settings!$D$11:$D$18,0))),0),N($F937)))</f>
        <v/>
      </c>
    </row>
    <row r="938">
      <c r="A938" s="69" t="n"/>
      <c r="B938" s="70" t="n"/>
      <c r="C938" s="70" t="n"/>
      <c r="D938" s="71" t="n"/>
      <c r="E938" s="71" t="n"/>
      <c r="F938" s="70" t="n"/>
      <c r="G938" s="72">
        <f>IF(OR($A938="",$B938=""),"",ROUND(MAX(0,MOD(I938-H938,1)*24-L938/60),2))</f>
        <v/>
      </c>
      <c r="H938">
        <f>IF($A938="","",IF($D938="",IFERROR(INDEX(Settings!$E$11:$E$18,MATCH($C938,Settings!$D$11:$D$18,0)),0),$D938))</f>
        <v/>
      </c>
      <c r="I938">
        <f>IF($A938="","",IF($E938="",IFERROR(INDEX(Settings!$F$11:$F$18,MATCH($C938,Settings!$D$11:$D$18,0)),0),$E938))</f>
        <v/>
      </c>
      <c r="J938">
        <f>IF($A938="",0,WEEKDAY($A938,2))</f>
        <v/>
      </c>
      <c r="K938">
        <f>IF(OR($A938="",$B938=""),"",$B938&amp;"|"&amp;$A938)</f>
        <v/>
      </c>
      <c r="L938">
        <f>IF($A938="",0,IF($F938="",IFERROR(N(INDEX(Settings!$G$11:$G$18,MATCH($C938,Settings!$D$11:$D$18,0))),0),N($F938)))</f>
        <v/>
      </c>
    </row>
    <row r="939">
      <c r="A939" s="69" t="n"/>
      <c r="B939" s="70" t="n"/>
      <c r="C939" s="70" t="n"/>
      <c r="D939" s="71" t="n"/>
      <c r="E939" s="71" t="n"/>
      <c r="F939" s="70" t="n"/>
      <c r="G939" s="72">
        <f>IF(OR($A939="",$B939=""),"",ROUND(MAX(0,MOD(I939-H939,1)*24-L939/60),2))</f>
        <v/>
      </c>
      <c r="H939">
        <f>IF($A939="","",IF($D939="",IFERROR(INDEX(Settings!$E$11:$E$18,MATCH($C939,Settings!$D$11:$D$18,0)),0),$D939))</f>
        <v/>
      </c>
      <c r="I939">
        <f>IF($A939="","",IF($E939="",IFERROR(INDEX(Settings!$F$11:$F$18,MATCH($C939,Settings!$D$11:$D$18,0)),0),$E939))</f>
        <v/>
      </c>
      <c r="J939">
        <f>IF($A939="",0,WEEKDAY($A939,2))</f>
        <v/>
      </c>
      <c r="K939">
        <f>IF(OR($A939="",$B939=""),"",$B939&amp;"|"&amp;$A939)</f>
        <v/>
      </c>
      <c r="L939">
        <f>IF($A939="",0,IF($F939="",IFERROR(N(INDEX(Settings!$G$11:$G$18,MATCH($C939,Settings!$D$11:$D$18,0))),0),N($F939)))</f>
        <v/>
      </c>
    </row>
    <row r="940">
      <c r="A940" s="69" t="n"/>
      <c r="B940" s="70" t="n"/>
      <c r="C940" s="70" t="n"/>
      <c r="D940" s="71" t="n"/>
      <c r="E940" s="71" t="n"/>
      <c r="F940" s="70" t="n"/>
      <c r="G940" s="72">
        <f>IF(OR($A940="",$B940=""),"",ROUND(MAX(0,MOD(I940-H940,1)*24-L940/60),2))</f>
        <v/>
      </c>
      <c r="H940">
        <f>IF($A940="","",IF($D940="",IFERROR(INDEX(Settings!$E$11:$E$18,MATCH($C940,Settings!$D$11:$D$18,0)),0),$D940))</f>
        <v/>
      </c>
      <c r="I940">
        <f>IF($A940="","",IF($E940="",IFERROR(INDEX(Settings!$F$11:$F$18,MATCH($C940,Settings!$D$11:$D$18,0)),0),$E940))</f>
        <v/>
      </c>
      <c r="J940">
        <f>IF($A940="",0,WEEKDAY($A940,2))</f>
        <v/>
      </c>
      <c r="K940">
        <f>IF(OR($A940="",$B940=""),"",$B940&amp;"|"&amp;$A940)</f>
        <v/>
      </c>
      <c r="L940">
        <f>IF($A940="",0,IF($F940="",IFERROR(N(INDEX(Settings!$G$11:$G$18,MATCH($C940,Settings!$D$11:$D$18,0))),0),N($F940)))</f>
        <v/>
      </c>
    </row>
    <row r="941">
      <c r="A941" s="69" t="n"/>
      <c r="B941" s="70" t="n"/>
      <c r="C941" s="70" t="n"/>
      <c r="D941" s="71" t="n"/>
      <c r="E941" s="71" t="n"/>
      <c r="F941" s="70" t="n"/>
      <c r="G941" s="72">
        <f>IF(OR($A941="",$B941=""),"",ROUND(MAX(0,MOD(I941-H941,1)*24-L941/60),2))</f>
        <v/>
      </c>
      <c r="H941">
        <f>IF($A941="","",IF($D941="",IFERROR(INDEX(Settings!$E$11:$E$18,MATCH($C941,Settings!$D$11:$D$18,0)),0),$D941))</f>
        <v/>
      </c>
      <c r="I941">
        <f>IF($A941="","",IF($E941="",IFERROR(INDEX(Settings!$F$11:$F$18,MATCH($C941,Settings!$D$11:$D$18,0)),0),$E941))</f>
        <v/>
      </c>
      <c r="J941">
        <f>IF($A941="",0,WEEKDAY($A941,2))</f>
        <v/>
      </c>
      <c r="K941">
        <f>IF(OR($A941="",$B941=""),"",$B941&amp;"|"&amp;$A941)</f>
        <v/>
      </c>
      <c r="L941">
        <f>IF($A941="",0,IF($F941="",IFERROR(N(INDEX(Settings!$G$11:$G$18,MATCH($C941,Settings!$D$11:$D$18,0))),0),N($F941)))</f>
        <v/>
      </c>
    </row>
    <row r="942">
      <c r="A942" s="69" t="n"/>
      <c r="B942" s="70" t="n"/>
      <c r="C942" s="70" t="n"/>
      <c r="D942" s="71" t="n"/>
      <c r="E942" s="71" t="n"/>
      <c r="F942" s="70" t="n"/>
      <c r="G942" s="72">
        <f>IF(OR($A942="",$B942=""),"",ROUND(MAX(0,MOD(I942-H942,1)*24-L942/60),2))</f>
        <v/>
      </c>
      <c r="H942">
        <f>IF($A942="","",IF($D942="",IFERROR(INDEX(Settings!$E$11:$E$18,MATCH($C942,Settings!$D$11:$D$18,0)),0),$D942))</f>
        <v/>
      </c>
      <c r="I942">
        <f>IF($A942="","",IF($E942="",IFERROR(INDEX(Settings!$F$11:$F$18,MATCH($C942,Settings!$D$11:$D$18,0)),0),$E942))</f>
        <v/>
      </c>
      <c r="J942">
        <f>IF($A942="",0,WEEKDAY($A942,2))</f>
        <v/>
      </c>
      <c r="K942">
        <f>IF(OR($A942="",$B942=""),"",$B942&amp;"|"&amp;$A942)</f>
        <v/>
      </c>
      <c r="L942">
        <f>IF($A942="",0,IF($F942="",IFERROR(N(INDEX(Settings!$G$11:$G$18,MATCH($C942,Settings!$D$11:$D$18,0))),0),N($F942)))</f>
        <v/>
      </c>
    </row>
    <row r="943">
      <c r="A943" s="69" t="n"/>
      <c r="B943" s="70" t="n"/>
      <c r="C943" s="70" t="n"/>
      <c r="D943" s="71" t="n"/>
      <c r="E943" s="71" t="n"/>
      <c r="F943" s="70" t="n"/>
      <c r="G943" s="72">
        <f>IF(OR($A943="",$B943=""),"",ROUND(MAX(0,MOD(I943-H943,1)*24-L943/60),2))</f>
        <v/>
      </c>
      <c r="H943">
        <f>IF($A943="","",IF($D943="",IFERROR(INDEX(Settings!$E$11:$E$18,MATCH($C943,Settings!$D$11:$D$18,0)),0),$D943))</f>
        <v/>
      </c>
      <c r="I943">
        <f>IF($A943="","",IF($E943="",IFERROR(INDEX(Settings!$F$11:$F$18,MATCH($C943,Settings!$D$11:$D$18,0)),0),$E943))</f>
        <v/>
      </c>
      <c r="J943">
        <f>IF($A943="",0,WEEKDAY($A943,2))</f>
        <v/>
      </c>
      <c r="K943">
        <f>IF(OR($A943="",$B943=""),"",$B943&amp;"|"&amp;$A943)</f>
        <v/>
      </c>
      <c r="L943">
        <f>IF($A943="",0,IF($F943="",IFERROR(N(INDEX(Settings!$G$11:$G$18,MATCH($C943,Settings!$D$11:$D$18,0))),0),N($F943)))</f>
        <v/>
      </c>
    </row>
    <row r="944">
      <c r="A944" s="69" t="n"/>
      <c r="B944" s="70" t="n"/>
      <c r="C944" s="70" t="n"/>
      <c r="D944" s="71" t="n"/>
      <c r="E944" s="71" t="n"/>
      <c r="F944" s="70" t="n"/>
      <c r="G944" s="72">
        <f>IF(OR($A944="",$B944=""),"",ROUND(MAX(0,MOD(I944-H944,1)*24-L944/60),2))</f>
        <v/>
      </c>
      <c r="H944">
        <f>IF($A944="","",IF($D944="",IFERROR(INDEX(Settings!$E$11:$E$18,MATCH($C944,Settings!$D$11:$D$18,0)),0),$D944))</f>
        <v/>
      </c>
      <c r="I944">
        <f>IF($A944="","",IF($E944="",IFERROR(INDEX(Settings!$F$11:$F$18,MATCH($C944,Settings!$D$11:$D$18,0)),0),$E944))</f>
        <v/>
      </c>
      <c r="J944">
        <f>IF($A944="",0,WEEKDAY($A944,2))</f>
        <v/>
      </c>
      <c r="K944">
        <f>IF(OR($A944="",$B944=""),"",$B944&amp;"|"&amp;$A944)</f>
        <v/>
      </c>
      <c r="L944">
        <f>IF($A944="",0,IF($F944="",IFERROR(N(INDEX(Settings!$G$11:$G$18,MATCH($C944,Settings!$D$11:$D$18,0))),0),N($F944)))</f>
        <v/>
      </c>
    </row>
    <row r="945">
      <c r="A945" s="69" t="n"/>
      <c r="B945" s="70" t="n"/>
      <c r="C945" s="70" t="n"/>
      <c r="D945" s="71" t="n"/>
      <c r="E945" s="71" t="n"/>
      <c r="F945" s="70" t="n"/>
      <c r="G945" s="72">
        <f>IF(OR($A945="",$B945=""),"",ROUND(MAX(0,MOD(I945-H945,1)*24-L945/60),2))</f>
        <v/>
      </c>
      <c r="H945">
        <f>IF($A945="","",IF($D945="",IFERROR(INDEX(Settings!$E$11:$E$18,MATCH($C945,Settings!$D$11:$D$18,0)),0),$D945))</f>
        <v/>
      </c>
      <c r="I945">
        <f>IF($A945="","",IF($E945="",IFERROR(INDEX(Settings!$F$11:$F$18,MATCH($C945,Settings!$D$11:$D$18,0)),0),$E945))</f>
        <v/>
      </c>
      <c r="J945">
        <f>IF($A945="",0,WEEKDAY($A945,2))</f>
        <v/>
      </c>
      <c r="K945">
        <f>IF(OR($A945="",$B945=""),"",$B945&amp;"|"&amp;$A945)</f>
        <v/>
      </c>
      <c r="L945">
        <f>IF($A945="",0,IF($F945="",IFERROR(N(INDEX(Settings!$G$11:$G$18,MATCH($C945,Settings!$D$11:$D$18,0))),0),N($F945)))</f>
        <v/>
      </c>
    </row>
    <row r="946">
      <c r="A946" s="69" t="n"/>
      <c r="B946" s="70" t="n"/>
      <c r="C946" s="70" t="n"/>
      <c r="D946" s="71" t="n"/>
      <c r="E946" s="71" t="n"/>
      <c r="F946" s="70" t="n"/>
      <c r="G946" s="72">
        <f>IF(OR($A946="",$B946=""),"",ROUND(MAX(0,MOD(I946-H946,1)*24-L946/60),2))</f>
        <v/>
      </c>
      <c r="H946">
        <f>IF($A946="","",IF($D946="",IFERROR(INDEX(Settings!$E$11:$E$18,MATCH($C946,Settings!$D$11:$D$18,0)),0),$D946))</f>
        <v/>
      </c>
      <c r="I946">
        <f>IF($A946="","",IF($E946="",IFERROR(INDEX(Settings!$F$11:$F$18,MATCH($C946,Settings!$D$11:$D$18,0)),0),$E946))</f>
        <v/>
      </c>
      <c r="J946">
        <f>IF($A946="",0,WEEKDAY($A946,2))</f>
        <v/>
      </c>
      <c r="K946">
        <f>IF(OR($A946="",$B946=""),"",$B946&amp;"|"&amp;$A946)</f>
        <v/>
      </c>
      <c r="L946">
        <f>IF($A946="",0,IF($F946="",IFERROR(N(INDEX(Settings!$G$11:$G$18,MATCH($C946,Settings!$D$11:$D$18,0))),0),N($F946)))</f>
        <v/>
      </c>
    </row>
    <row r="947">
      <c r="A947" s="69" t="n"/>
      <c r="B947" s="70" t="n"/>
      <c r="C947" s="70" t="n"/>
      <c r="D947" s="71" t="n"/>
      <c r="E947" s="71" t="n"/>
      <c r="F947" s="70" t="n"/>
      <c r="G947" s="72">
        <f>IF(OR($A947="",$B947=""),"",ROUND(MAX(0,MOD(I947-H947,1)*24-L947/60),2))</f>
        <v/>
      </c>
      <c r="H947">
        <f>IF($A947="","",IF($D947="",IFERROR(INDEX(Settings!$E$11:$E$18,MATCH($C947,Settings!$D$11:$D$18,0)),0),$D947))</f>
        <v/>
      </c>
      <c r="I947">
        <f>IF($A947="","",IF($E947="",IFERROR(INDEX(Settings!$F$11:$F$18,MATCH($C947,Settings!$D$11:$D$18,0)),0),$E947))</f>
        <v/>
      </c>
      <c r="J947">
        <f>IF($A947="",0,WEEKDAY($A947,2))</f>
        <v/>
      </c>
      <c r="K947">
        <f>IF(OR($A947="",$B947=""),"",$B947&amp;"|"&amp;$A947)</f>
        <v/>
      </c>
      <c r="L947">
        <f>IF($A947="",0,IF($F947="",IFERROR(N(INDEX(Settings!$G$11:$G$18,MATCH($C947,Settings!$D$11:$D$18,0))),0),N($F947)))</f>
        <v/>
      </c>
    </row>
    <row r="948">
      <c r="A948" s="69" t="n"/>
      <c r="B948" s="70" t="n"/>
      <c r="C948" s="70" t="n"/>
      <c r="D948" s="71" t="n"/>
      <c r="E948" s="71" t="n"/>
      <c r="F948" s="70" t="n"/>
      <c r="G948" s="72">
        <f>IF(OR($A948="",$B948=""),"",ROUND(MAX(0,MOD(I948-H948,1)*24-L948/60),2))</f>
        <v/>
      </c>
      <c r="H948">
        <f>IF($A948="","",IF($D948="",IFERROR(INDEX(Settings!$E$11:$E$18,MATCH($C948,Settings!$D$11:$D$18,0)),0),$D948))</f>
        <v/>
      </c>
      <c r="I948">
        <f>IF($A948="","",IF($E948="",IFERROR(INDEX(Settings!$F$11:$F$18,MATCH($C948,Settings!$D$11:$D$18,0)),0),$E948))</f>
        <v/>
      </c>
      <c r="J948">
        <f>IF($A948="",0,WEEKDAY($A948,2))</f>
        <v/>
      </c>
      <c r="K948">
        <f>IF(OR($A948="",$B948=""),"",$B948&amp;"|"&amp;$A948)</f>
        <v/>
      </c>
      <c r="L948">
        <f>IF($A948="",0,IF($F948="",IFERROR(N(INDEX(Settings!$G$11:$G$18,MATCH($C948,Settings!$D$11:$D$18,0))),0),N($F948)))</f>
        <v/>
      </c>
    </row>
    <row r="949">
      <c r="A949" s="69" t="n"/>
      <c r="B949" s="70" t="n"/>
      <c r="C949" s="70" t="n"/>
      <c r="D949" s="71" t="n"/>
      <c r="E949" s="71" t="n"/>
      <c r="F949" s="70" t="n"/>
      <c r="G949" s="72">
        <f>IF(OR($A949="",$B949=""),"",ROUND(MAX(0,MOD(I949-H949,1)*24-L949/60),2))</f>
        <v/>
      </c>
      <c r="H949">
        <f>IF($A949="","",IF($D949="",IFERROR(INDEX(Settings!$E$11:$E$18,MATCH($C949,Settings!$D$11:$D$18,0)),0),$D949))</f>
        <v/>
      </c>
      <c r="I949">
        <f>IF($A949="","",IF($E949="",IFERROR(INDEX(Settings!$F$11:$F$18,MATCH($C949,Settings!$D$11:$D$18,0)),0),$E949))</f>
        <v/>
      </c>
      <c r="J949">
        <f>IF($A949="",0,WEEKDAY($A949,2))</f>
        <v/>
      </c>
      <c r="K949">
        <f>IF(OR($A949="",$B949=""),"",$B949&amp;"|"&amp;$A949)</f>
        <v/>
      </c>
      <c r="L949">
        <f>IF($A949="",0,IF($F949="",IFERROR(N(INDEX(Settings!$G$11:$G$18,MATCH($C949,Settings!$D$11:$D$18,0))),0),N($F949)))</f>
        <v/>
      </c>
    </row>
    <row r="950">
      <c r="A950" s="69" t="n"/>
      <c r="B950" s="70" t="n"/>
      <c r="C950" s="70" t="n"/>
      <c r="D950" s="71" t="n"/>
      <c r="E950" s="71" t="n"/>
      <c r="F950" s="70" t="n"/>
      <c r="G950" s="72">
        <f>IF(OR($A950="",$B950=""),"",ROUND(MAX(0,MOD(I950-H950,1)*24-L950/60),2))</f>
        <v/>
      </c>
      <c r="H950">
        <f>IF($A950="","",IF($D950="",IFERROR(INDEX(Settings!$E$11:$E$18,MATCH($C950,Settings!$D$11:$D$18,0)),0),$D950))</f>
        <v/>
      </c>
      <c r="I950">
        <f>IF($A950="","",IF($E950="",IFERROR(INDEX(Settings!$F$11:$F$18,MATCH($C950,Settings!$D$11:$D$18,0)),0),$E950))</f>
        <v/>
      </c>
      <c r="J950">
        <f>IF($A950="",0,WEEKDAY($A950,2))</f>
        <v/>
      </c>
      <c r="K950">
        <f>IF(OR($A950="",$B950=""),"",$B950&amp;"|"&amp;$A950)</f>
        <v/>
      </c>
      <c r="L950">
        <f>IF($A950="",0,IF($F950="",IFERROR(N(INDEX(Settings!$G$11:$G$18,MATCH($C950,Settings!$D$11:$D$18,0))),0),N($F950)))</f>
        <v/>
      </c>
    </row>
    <row r="951">
      <c r="A951" s="69" t="n"/>
      <c r="B951" s="70" t="n"/>
      <c r="C951" s="70" t="n"/>
      <c r="D951" s="71" t="n"/>
      <c r="E951" s="71" t="n"/>
      <c r="F951" s="70" t="n"/>
      <c r="G951" s="72">
        <f>IF(OR($A951="",$B951=""),"",ROUND(MAX(0,MOD(I951-H951,1)*24-L951/60),2))</f>
        <v/>
      </c>
      <c r="H951">
        <f>IF($A951="","",IF($D951="",IFERROR(INDEX(Settings!$E$11:$E$18,MATCH($C951,Settings!$D$11:$D$18,0)),0),$D951))</f>
        <v/>
      </c>
      <c r="I951">
        <f>IF($A951="","",IF($E951="",IFERROR(INDEX(Settings!$F$11:$F$18,MATCH($C951,Settings!$D$11:$D$18,0)),0),$E951))</f>
        <v/>
      </c>
      <c r="J951">
        <f>IF($A951="",0,WEEKDAY($A951,2))</f>
        <v/>
      </c>
      <c r="K951">
        <f>IF(OR($A951="",$B951=""),"",$B951&amp;"|"&amp;$A951)</f>
        <v/>
      </c>
      <c r="L951">
        <f>IF($A951="",0,IF($F951="",IFERROR(N(INDEX(Settings!$G$11:$G$18,MATCH($C951,Settings!$D$11:$D$18,0))),0),N($F951)))</f>
        <v/>
      </c>
    </row>
    <row r="952">
      <c r="A952" s="69" t="n"/>
      <c r="B952" s="70" t="n"/>
      <c r="C952" s="70" t="n"/>
      <c r="D952" s="71" t="n"/>
      <c r="E952" s="71" t="n"/>
      <c r="F952" s="70" t="n"/>
      <c r="G952" s="72">
        <f>IF(OR($A952="",$B952=""),"",ROUND(MAX(0,MOD(I952-H952,1)*24-L952/60),2))</f>
        <v/>
      </c>
      <c r="H952">
        <f>IF($A952="","",IF($D952="",IFERROR(INDEX(Settings!$E$11:$E$18,MATCH($C952,Settings!$D$11:$D$18,0)),0),$D952))</f>
        <v/>
      </c>
      <c r="I952">
        <f>IF($A952="","",IF($E952="",IFERROR(INDEX(Settings!$F$11:$F$18,MATCH($C952,Settings!$D$11:$D$18,0)),0),$E952))</f>
        <v/>
      </c>
      <c r="J952">
        <f>IF($A952="",0,WEEKDAY($A952,2))</f>
        <v/>
      </c>
      <c r="K952">
        <f>IF(OR($A952="",$B952=""),"",$B952&amp;"|"&amp;$A952)</f>
        <v/>
      </c>
      <c r="L952">
        <f>IF($A952="",0,IF($F952="",IFERROR(N(INDEX(Settings!$G$11:$G$18,MATCH($C952,Settings!$D$11:$D$18,0))),0),N($F952)))</f>
        <v/>
      </c>
    </row>
    <row r="953">
      <c r="A953" s="69" t="n"/>
      <c r="B953" s="70" t="n"/>
      <c r="C953" s="70" t="n"/>
      <c r="D953" s="71" t="n"/>
      <c r="E953" s="71" t="n"/>
      <c r="F953" s="70" t="n"/>
      <c r="G953" s="72">
        <f>IF(OR($A953="",$B953=""),"",ROUND(MAX(0,MOD(I953-H953,1)*24-L953/60),2))</f>
        <v/>
      </c>
      <c r="H953">
        <f>IF($A953="","",IF($D953="",IFERROR(INDEX(Settings!$E$11:$E$18,MATCH($C953,Settings!$D$11:$D$18,0)),0),$D953))</f>
        <v/>
      </c>
      <c r="I953">
        <f>IF($A953="","",IF($E953="",IFERROR(INDEX(Settings!$F$11:$F$18,MATCH($C953,Settings!$D$11:$D$18,0)),0),$E953))</f>
        <v/>
      </c>
      <c r="J953">
        <f>IF($A953="",0,WEEKDAY($A953,2))</f>
        <v/>
      </c>
      <c r="K953">
        <f>IF(OR($A953="",$B953=""),"",$B953&amp;"|"&amp;$A953)</f>
        <v/>
      </c>
      <c r="L953">
        <f>IF($A953="",0,IF($F953="",IFERROR(N(INDEX(Settings!$G$11:$G$18,MATCH($C953,Settings!$D$11:$D$18,0))),0),N($F953)))</f>
        <v/>
      </c>
    </row>
    <row r="954">
      <c r="A954" s="69" t="n"/>
      <c r="B954" s="70" t="n"/>
      <c r="C954" s="70" t="n"/>
      <c r="D954" s="71" t="n"/>
      <c r="E954" s="71" t="n"/>
      <c r="F954" s="70" t="n"/>
      <c r="G954" s="72">
        <f>IF(OR($A954="",$B954=""),"",ROUND(MAX(0,MOD(I954-H954,1)*24-L954/60),2))</f>
        <v/>
      </c>
      <c r="H954">
        <f>IF($A954="","",IF($D954="",IFERROR(INDEX(Settings!$E$11:$E$18,MATCH($C954,Settings!$D$11:$D$18,0)),0),$D954))</f>
        <v/>
      </c>
      <c r="I954">
        <f>IF($A954="","",IF($E954="",IFERROR(INDEX(Settings!$F$11:$F$18,MATCH($C954,Settings!$D$11:$D$18,0)),0),$E954))</f>
        <v/>
      </c>
      <c r="J954">
        <f>IF($A954="",0,WEEKDAY($A954,2))</f>
        <v/>
      </c>
      <c r="K954">
        <f>IF(OR($A954="",$B954=""),"",$B954&amp;"|"&amp;$A954)</f>
        <v/>
      </c>
      <c r="L954">
        <f>IF($A954="",0,IF($F954="",IFERROR(N(INDEX(Settings!$G$11:$G$18,MATCH($C954,Settings!$D$11:$D$18,0))),0),N($F954)))</f>
        <v/>
      </c>
    </row>
    <row r="955">
      <c r="A955" s="69" t="n"/>
      <c r="B955" s="70" t="n"/>
      <c r="C955" s="70" t="n"/>
      <c r="D955" s="71" t="n"/>
      <c r="E955" s="71" t="n"/>
      <c r="F955" s="70" t="n"/>
      <c r="G955" s="72">
        <f>IF(OR($A955="",$B955=""),"",ROUND(MAX(0,MOD(I955-H955,1)*24-L955/60),2))</f>
        <v/>
      </c>
      <c r="H955">
        <f>IF($A955="","",IF($D955="",IFERROR(INDEX(Settings!$E$11:$E$18,MATCH($C955,Settings!$D$11:$D$18,0)),0),$D955))</f>
        <v/>
      </c>
      <c r="I955">
        <f>IF($A955="","",IF($E955="",IFERROR(INDEX(Settings!$F$11:$F$18,MATCH($C955,Settings!$D$11:$D$18,0)),0),$E955))</f>
        <v/>
      </c>
      <c r="J955">
        <f>IF($A955="",0,WEEKDAY($A955,2))</f>
        <v/>
      </c>
      <c r="K955">
        <f>IF(OR($A955="",$B955=""),"",$B955&amp;"|"&amp;$A955)</f>
        <v/>
      </c>
      <c r="L955">
        <f>IF($A955="",0,IF($F955="",IFERROR(N(INDEX(Settings!$G$11:$G$18,MATCH($C955,Settings!$D$11:$D$18,0))),0),N($F955)))</f>
        <v/>
      </c>
    </row>
    <row r="956">
      <c r="A956" s="69" t="n"/>
      <c r="B956" s="70" t="n"/>
      <c r="C956" s="70" t="n"/>
      <c r="D956" s="71" t="n"/>
      <c r="E956" s="71" t="n"/>
      <c r="F956" s="70" t="n"/>
      <c r="G956" s="72">
        <f>IF(OR($A956="",$B956=""),"",ROUND(MAX(0,MOD(I956-H956,1)*24-L956/60),2))</f>
        <v/>
      </c>
      <c r="H956">
        <f>IF($A956="","",IF($D956="",IFERROR(INDEX(Settings!$E$11:$E$18,MATCH($C956,Settings!$D$11:$D$18,0)),0),$D956))</f>
        <v/>
      </c>
      <c r="I956">
        <f>IF($A956="","",IF($E956="",IFERROR(INDEX(Settings!$F$11:$F$18,MATCH($C956,Settings!$D$11:$D$18,0)),0),$E956))</f>
        <v/>
      </c>
      <c r="J956">
        <f>IF($A956="",0,WEEKDAY($A956,2))</f>
        <v/>
      </c>
      <c r="K956">
        <f>IF(OR($A956="",$B956=""),"",$B956&amp;"|"&amp;$A956)</f>
        <v/>
      </c>
      <c r="L956">
        <f>IF($A956="",0,IF($F956="",IFERROR(N(INDEX(Settings!$G$11:$G$18,MATCH($C956,Settings!$D$11:$D$18,0))),0),N($F956)))</f>
        <v/>
      </c>
    </row>
    <row r="957">
      <c r="A957" s="69" t="n"/>
      <c r="B957" s="70" t="n"/>
      <c r="C957" s="70" t="n"/>
      <c r="D957" s="71" t="n"/>
      <c r="E957" s="71" t="n"/>
      <c r="F957" s="70" t="n"/>
      <c r="G957" s="72">
        <f>IF(OR($A957="",$B957=""),"",ROUND(MAX(0,MOD(I957-H957,1)*24-L957/60),2))</f>
        <v/>
      </c>
      <c r="H957">
        <f>IF($A957="","",IF($D957="",IFERROR(INDEX(Settings!$E$11:$E$18,MATCH($C957,Settings!$D$11:$D$18,0)),0),$D957))</f>
        <v/>
      </c>
      <c r="I957">
        <f>IF($A957="","",IF($E957="",IFERROR(INDEX(Settings!$F$11:$F$18,MATCH($C957,Settings!$D$11:$D$18,0)),0),$E957))</f>
        <v/>
      </c>
      <c r="J957">
        <f>IF($A957="",0,WEEKDAY($A957,2))</f>
        <v/>
      </c>
      <c r="K957">
        <f>IF(OR($A957="",$B957=""),"",$B957&amp;"|"&amp;$A957)</f>
        <v/>
      </c>
      <c r="L957">
        <f>IF($A957="",0,IF($F957="",IFERROR(N(INDEX(Settings!$G$11:$G$18,MATCH($C957,Settings!$D$11:$D$18,0))),0),N($F957)))</f>
        <v/>
      </c>
    </row>
    <row r="958">
      <c r="A958" s="69" t="n"/>
      <c r="B958" s="70" t="n"/>
      <c r="C958" s="70" t="n"/>
      <c r="D958" s="71" t="n"/>
      <c r="E958" s="71" t="n"/>
      <c r="F958" s="70" t="n"/>
      <c r="G958" s="72">
        <f>IF(OR($A958="",$B958=""),"",ROUND(MAX(0,MOD(I958-H958,1)*24-L958/60),2))</f>
        <v/>
      </c>
      <c r="H958">
        <f>IF($A958="","",IF($D958="",IFERROR(INDEX(Settings!$E$11:$E$18,MATCH($C958,Settings!$D$11:$D$18,0)),0),$D958))</f>
        <v/>
      </c>
      <c r="I958">
        <f>IF($A958="","",IF($E958="",IFERROR(INDEX(Settings!$F$11:$F$18,MATCH($C958,Settings!$D$11:$D$18,0)),0),$E958))</f>
        <v/>
      </c>
      <c r="J958">
        <f>IF($A958="",0,WEEKDAY($A958,2))</f>
        <v/>
      </c>
      <c r="K958">
        <f>IF(OR($A958="",$B958=""),"",$B958&amp;"|"&amp;$A958)</f>
        <v/>
      </c>
      <c r="L958">
        <f>IF($A958="",0,IF($F958="",IFERROR(N(INDEX(Settings!$G$11:$G$18,MATCH($C958,Settings!$D$11:$D$18,0))),0),N($F958)))</f>
        <v/>
      </c>
    </row>
    <row r="959">
      <c r="A959" s="69" t="n"/>
      <c r="B959" s="70" t="n"/>
      <c r="C959" s="70" t="n"/>
      <c r="D959" s="71" t="n"/>
      <c r="E959" s="71" t="n"/>
      <c r="F959" s="70" t="n"/>
      <c r="G959" s="72">
        <f>IF(OR($A959="",$B959=""),"",ROUND(MAX(0,MOD(I959-H959,1)*24-L959/60),2))</f>
        <v/>
      </c>
      <c r="H959">
        <f>IF($A959="","",IF($D959="",IFERROR(INDEX(Settings!$E$11:$E$18,MATCH($C959,Settings!$D$11:$D$18,0)),0),$D959))</f>
        <v/>
      </c>
      <c r="I959">
        <f>IF($A959="","",IF($E959="",IFERROR(INDEX(Settings!$F$11:$F$18,MATCH($C959,Settings!$D$11:$D$18,0)),0),$E959))</f>
        <v/>
      </c>
      <c r="J959">
        <f>IF($A959="",0,WEEKDAY($A959,2))</f>
        <v/>
      </c>
      <c r="K959">
        <f>IF(OR($A959="",$B959=""),"",$B959&amp;"|"&amp;$A959)</f>
        <v/>
      </c>
      <c r="L959">
        <f>IF($A959="",0,IF($F959="",IFERROR(N(INDEX(Settings!$G$11:$G$18,MATCH($C959,Settings!$D$11:$D$18,0))),0),N($F959)))</f>
        <v/>
      </c>
    </row>
    <row r="960">
      <c r="A960" s="69" t="n"/>
      <c r="B960" s="70" t="n"/>
      <c r="C960" s="70" t="n"/>
      <c r="D960" s="71" t="n"/>
      <c r="E960" s="71" t="n"/>
      <c r="F960" s="70" t="n"/>
      <c r="G960" s="72">
        <f>IF(OR($A960="",$B960=""),"",ROUND(MAX(0,MOD(I960-H960,1)*24-L960/60),2))</f>
        <v/>
      </c>
      <c r="H960">
        <f>IF($A960="","",IF($D960="",IFERROR(INDEX(Settings!$E$11:$E$18,MATCH($C960,Settings!$D$11:$D$18,0)),0),$D960))</f>
        <v/>
      </c>
      <c r="I960">
        <f>IF($A960="","",IF($E960="",IFERROR(INDEX(Settings!$F$11:$F$18,MATCH($C960,Settings!$D$11:$D$18,0)),0),$E960))</f>
        <v/>
      </c>
      <c r="J960">
        <f>IF($A960="",0,WEEKDAY($A960,2))</f>
        <v/>
      </c>
      <c r="K960">
        <f>IF(OR($A960="",$B960=""),"",$B960&amp;"|"&amp;$A960)</f>
        <v/>
      </c>
      <c r="L960">
        <f>IF($A960="",0,IF($F960="",IFERROR(N(INDEX(Settings!$G$11:$G$18,MATCH($C960,Settings!$D$11:$D$18,0))),0),N($F960)))</f>
        <v/>
      </c>
    </row>
    <row r="961">
      <c r="A961" s="69" t="n"/>
      <c r="B961" s="70" t="n"/>
      <c r="C961" s="70" t="n"/>
      <c r="D961" s="71" t="n"/>
      <c r="E961" s="71" t="n"/>
      <c r="F961" s="70" t="n"/>
      <c r="G961" s="72">
        <f>IF(OR($A961="",$B961=""),"",ROUND(MAX(0,MOD(I961-H961,1)*24-L961/60),2))</f>
        <v/>
      </c>
      <c r="H961">
        <f>IF($A961="","",IF($D961="",IFERROR(INDEX(Settings!$E$11:$E$18,MATCH($C961,Settings!$D$11:$D$18,0)),0),$D961))</f>
        <v/>
      </c>
      <c r="I961">
        <f>IF($A961="","",IF($E961="",IFERROR(INDEX(Settings!$F$11:$F$18,MATCH($C961,Settings!$D$11:$D$18,0)),0),$E961))</f>
        <v/>
      </c>
      <c r="J961">
        <f>IF($A961="",0,WEEKDAY($A961,2))</f>
        <v/>
      </c>
      <c r="K961">
        <f>IF(OR($A961="",$B961=""),"",$B961&amp;"|"&amp;$A961)</f>
        <v/>
      </c>
      <c r="L961">
        <f>IF($A961="",0,IF($F961="",IFERROR(N(INDEX(Settings!$G$11:$G$18,MATCH($C961,Settings!$D$11:$D$18,0))),0),N($F961)))</f>
        <v/>
      </c>
    </row>
    <row r="962">
      <c r="A962" s="69" t="n"/>
      <c r="B962" s="70" t="n"/>
      <c r="C962" s="70" t="n"/>
      <c r="D962" s="71" t="n"/>
      <c r="E962" s="71" t="n"/>
      <c r="F962" s="70" t="n"/>
      <c r="G962" s="72">
        <f>IF(OR($A962="",$B962=""),"",ROUND(MAX(0,MOD(I962-H962,1)*24-L962/60),2))</f>
        <v/>
      </c>
      <c r="H962">
        <f>IF($A962="","",IF($D962="",IFERROR(INDEX(Settings!$E$11:$E$18,MATCH($C962,Settings!$D$11:$D$18,0)),0),$D962))</f>
        <v/>
      </c>
      <c r="I962">
        <f>IF($A962="","",IF($E962="",IFERROR(INDEX(Settings!$F$11:$F$18,MATCH($C962,Settings!$D$11:$D$18,0)),0),$E962))</f>
        <v/>
      </c>
      <c r="J962">
        <f>IF($A962="",0,WEEKDAY($A962,2))</f>
        <v/>
      </c>
      <c r="K962">
        <f>IF(OR($A962="",$B962=""),"",$B962&amp;"|"&amp;$A962)</f>
        <v/>
      </c>
      <c r="L962">
        <f>IF($A962="",0,IF($F962="",IFERROR(N(INDEX(Settings!$G$11:$G$18,MATCH($C962,Settings!$D$11:$D$18,0))),0),N($F962)))</f>
        <v/>
      </c>
    </row>
    <row r="963">
      <c r="A963" s="69" t="n"/>
      <c r="B963" s="70" t="n"/>
      <c r="C963" s="70" t="n"/>
      <c r="D963" s="71" t="n"/>
      <c r="E963" s="71" t="n"/>
      <c r="F963" s="70" t="n"/>
      <c r="G963" s="72">
        <f>IF(OR($A963="",$B963=""),"",ROUND(MAX(0,MOD(I963-H963,1)*24-L963/60),2))</f>
        <v/>
      </c>
      <c r="H963">
        <f>IF($A963="","",IF($D963="",IFERROR(INDEX(Settings!$E$11:$E$18,MATCH($C963,Settings!$D$11:$D$18,0)),0),$D963))</f>
        <v/>
      </c>
      <c r="I963">
        <f>IF($A963="","",IF($E963="",IFERROR(INDEX(Settings!$F$11:$F$18,MATCH($C963,Settings!$D$11:$D$18,0)),0),$E963))</f>
        <v/>
      </c>
      <c r="J963">
        <f>IF($A963="",0,WEEKDAY($A963,2))</f>
        <v/>
      </c>
      <c r="K963">
        <f>IF(OR($A963="",$B963=""),"",$B963&amp;"|"&amp;$A963)</f>
        <v/>
      </c>
      <c r="L963">
        <f>IF($A963="",0,IF($F963="",IFERROR(N(INDEX(Settings!$G$11:$G$18,MATCH($C963,Settings!$D$11:$D$18,0))),0),N($F963)))</f>
        <v/>
      </c>
    </row>
    <row r="964">
      <c r="A964" s="69" t="n"/>
      <c r="B964" s="70" t="n"/>
      <c r="C964" s="70" t="n"/>
      <c r="D964" s="71" t="n"/>
      <c r="E964" s="71" t="n"/>
      <c r="F964" s="70" t="n"/>
      <c r="G964" s="72">
        <f>IF(OR($A964="",$B964=""),"",ROUND(MAX(0,MOD(I964-H964,1)*24-L964/60),2))</f>
        <v/>
      </c>
      <c r="H964">
        <f>IF($A964="","",IF($D964="",IFERROR(INDEX(Settings!$E$11:$E$18,MATCH($C964,Settings!$D$11:$D$18,0)),0),$D964))</f>
        <v/>
      </c>
      <c r="I964">
        <f>IF($A964="","",IF($E964="",IFERROR(INDEX(Settings!$F$11:$F$18,MATCH($C964,Settings!$D$11:$D$18,0)),0),$E964))</f>
        <v/>
      </c>
      <c r="J964">
        <f>IF($A964="",0,WEEKDAY($A964,2))</f>
        <v/>
      </c>
      <c r="K964">
        <f>IF(OR($A964="",$B964=""),"",$B964&amp;"|"&amp;$A964)</f>
        <v/>
      </c>
      <c r="L964">
        <f>IF($A964="",0,IF($F964="",IFERROR(N(INDEX(Settings!$G$11:$G$18,MATCH($C964,Settings!$D$11:$D$18,0))),0),N($F964)))</f>
        <v/>
      </c>
    </row>
    <row r="965">
      <c r="A965" s="69" t="n"/>
      <c r="B965" s="70" t="n"/>
      <c r="C965" s="70" t="n"/>
      <c r="D965" s="71" t="n"/>
      <c r="E965" s="71" t="n"/>
      <c r="F965" s="70" t="n"/>
      <c r="G965" s="72">
        <f>IF(OR($A965="",$B965=""),"",ROUND(MAX(0,MOD(I965-H965,1)*24-L965/60),2))</f>
        <v/>
      </c>
      <c r="H965">
        <f>IF($A965="","",IF($D965="",IFERROR(INDEX(Settings!$E$11:$E$18,MATCH($C965,Settings!$D$11:$D$18,0)),0),$D965))</f>
        <v/>
      </c>
      <c r="I965">
        <f>IF($A965="","",IF($E965="",IFERROR(INDEX(Settings!$F$11:$F$18,MATCH($C965,Settings!$D$11:$D$18,0)),0),$E965))</f>
        <v/>
      </c>
      <c r="J965">
        <f>IF($A965="",0,WEEKDAY($A965,2))</f>
        <v/>
      </c>
      <c r="K965">
        <f>IF(OR($A965="",$B965=""),"",$B965&amp;"|"&amp;$A965)</f>
        <v/>
      </c>
      <c r="L965">
        <f>IF($A965="",0,IF($F965="",IFERROR(N(INDEX(Settings!$G$11:$G$18,MATCH($C965,Settings!$D$11:$D$18,0))),0),N($F965)))</f>
        <v/>
      </c>
    </row>
    <row r="966">
      <c r="A966" s="69" t="n"/>
      <c r="B966" s="70" t="n"/>
      <c r="C966" s="70" t="n"/>
      <c r="D966" s="71" t="n"/>
      <c r="E966" s="71" t="n"/>
      <c r="F966" s="70" t="n"/>
      <c r="G966" s="72">
        <f>IF(OR($A966="",$B966=""),"",ROUND(MAX(0,MOD(I966-H966,1)*24-L966/60),2))</f>
        <v/>
      </c>
      <c r="H966">
        <f>IF($A966="","",IF($D966="",IFERROR(INDEX(Settings!$E$11:$E$18,MATCH($C966,Settings!$D$11:$D$18,0)),0),$D966))</f>
        <v/>
      </c>
      <c r="I966">
        <f>IF($A966="","",IF($E966="",IFERROR(INDEX(Settings!$F$11:$F$18,MATCH($C966,Settings!$D$11:$D$18,0)),0),$E966))</f>
        <v/>
      </c>
      <c r="J966">
        <f>IF($A966="",0,WEEKDAY($A966,2))</f>
        <v/>
      </c>
      <c r="K966">
        <f>IF(OR($A966="",$B966=""),"",$B966&amp;"|"&amp;$A966)</f>
        <v/>
      </c>
      <c r="L966">
        <f>IF($A966="",0,IF($F966="",IFERROR(N(INDEX(Settings!$G$11:$G$18,MATCH($C966,Settings!$D$11:$D$18,0))),0),N($F966)))</f>
        <v/>
      </c>
    </row>
    <row r="967">
      <c r="A967" s="69" t="n"/>
      <c r="B967" s="70" t="n"/>
      <c r="C967" s="70" t="n"/>
      <c r="D967" s="71" t="n"/>
      <c r="E967" s="71" t="n"/>
      <c r="F967" s="70" t="n"/>
      <c r="G967" s="72">
        <f>IF(OR($A967="",$B967=""),"",ROUND(MAX(0,MOD(I967-H967,1)*24-L967/60),2))</f>
        <v/>
      </c>
      <c r="H967">
        <f>IF($A967="","",IF($D967="",IFERROR(INDEX(Settings!$E$11:$E$18,MATCH($C967,Settings!$D$11:$D$18,0)),0),$D967))</f>
        <v/>
      </c>
      <c r="I967">
        <f>IF($A967="","",IF($E967="",IFERROR(INDEX(Settings!$F$11:$F$18,MATCH($C967,Settings!$D$11:$D$18,0)),0),$E967))</f>
        <v/>
      </c>
      <c r="J967">
        <f>IF($A967="",0,WEEKDAY($A967,2))</f>
        <v/>
      </c>
      <c r="K967">
        <f>IF(OR($A967="",$B967=""),"",$B967&amp;"|"&amp;$A967)</f>
        <v/>
      </c>
      <c r="L967">
        <f>IF($A967="",0,IF($F967="",IFERROR(N(INDEX(Settings!$G$11:$G$18,MATCH($C967,Settings!$D$11:$D$18,0))),0),N($F967)))</f>
        <v/>
      </c>
    </row>
    <row r="968">
      <c r="A968" s="69" t="n"/>
      <c r="B968" s="70" t="n"/>
      <c r="C968" s="70" t="n"/>
      <c r="D968" s="71" t="n"/>
      <c r="E968" s="71" t="n"/>
      <c r="F968" s="70" t="n"/>
      <c r="G968" s="72">
        <f>IF(OR($A968="",$B968=""),"",ROUND(MAX(0,MOD(I968-H968,1)*24-L968/60),2))</f>
        <v/>
      </c>
      <c r="H968">
        <f>IF($A968="","",IF($D968="",IFERROR(INDEX(Settings!$E$11:$E$18,MATCH($C968,Settings!$D$11:$D$18,0)),0),$D968))</f>
        <v/>
      </c>
      <c r="I968">
        <f>IF($A968="","",IF($E968="",IFERROR(INDEX(Settings!$F$11:$F$18,MATCH($C968,Settings!$D$11:$D$18,0)),0),$E968))</f>
        <v/>
      </c>
      <c r="J968">
        <f>IF($A968="",0,WEEKDAY($A968,2))</f>
        <v/>
      </c>
      <c r="K968">
        <f>IF(OR($A968="",$B968=""),"",$B968&amp;"|"&amp;$A968)</f>
        <v/>
      </c>
      <c r="L968">
        <f>IF($A968="",0,IF($F968="",IFERROR(N(INDEX(Settings!$G$11:$G$18,MATCH($C968,Settings!$D$11:$D$18,0))),0),N($F968)))</f>
        <v/>
      </c>
    </row>
    <row r="969">
      <c r="A969" s="69" t="n"/>
      <c r="B969" s="70" t="n"/>
      <c r="C969" s="70" t="n"/>
      <c r="D969" s="71" t="n"/>
      <c r="E969" s="71" t="n"/>
      <c r="F969" s="70" t="n"/>
      <c r="G969" s="72">
        <f>IF(OR($A969="",$B969=""),"",ROUND(MAX(0,MOD(I969-H969,1)*24-L969/60),2))</f>
        <v/>
      </c>
      <c r="H969">
        <f>IF($A969="","",IF($D969="",IFERROR(INDEX(Settings!$E$11:$E$18,MATCH($C969,Settings!$D$11:$D$18,0)),0),$D969))</f>
        <v/>
      </c>
      <c r="I969">
        <f>IF($A969="","",IF($E969="",IFERROR(INDEX(Settings!$F$11:$F$18,MATCH($C969,Settings!$D$11:$D$18,0)),0),$E969))</f>
        <v/>
      </c>
      <c r="J969">
        <f>IF($A969="",0,WEEKDAY($A969,2))</f>
        <v/>
      </c>
      <c r="K969">
        <f>IF(OR($A969="",$B969=""),"",$B969&amp;"|"&amp;$A969)</f>
        <v/>
      </c>
      <c r="L969">
        <f>IF($A969="",0,IF($F969="",IFERROR(N(INDEX(Settings!$G$11:$G$18,MATCH($C969,Settings!$D$11:$D$18,0))),0),N($F969)))</f>
        <v/>
      </c>
    </row>
    <row r="970">
      <c r="A970" s="69" t="n"/>
      <c r="B970" s="70" t="n"/>
      <c r="C970" s="70" t="n"/>
      <c r="D970" s="71" t="n"/>
      <c r="E970" s="71" t="n"/>
      <c r="F970" s="70" t="n"/>
      <c r="G970" s="72">
        <f>IF(OR($A970="",$B970=""),"",ROUND(MAX(0,MOD(I970-H970,1)*24-L970/60),2))</f>
        <v/>
      </c>
      <c r="H970">
        <f>IF($A970="","",IF($D970="",IFERROR(INDEX(Settings!$E$11:$E$18,MATCH($C970,Settings!$D$11:$D$18,0)),0),$D970))</f>
        <v/>
      </c>
      <c r="I970">
        <f>IF($A970="","",IF($E970="",IFERROR(INDEX(Settings!$F$11:$F$18,MATCH($C970,Settings!$D$11:$D$18,0)),0),$E970))</f>
        <v/>
      </c>
      <c r="J970">
        <f>IF($A970="",0,WEEKDAY($A970,2))</f>
        <v/>
      </c>
      <c r="K970">
        <f>IF(OR($A970="",$B970=""),"",$B970&amp;"|"&amp;$A970)</f>
        <v/>
      </c>
      <c r="L970">
        <f>IF($A970="",0,IF($F970="",IFERROR(N(INDEX(Settings!$G$11:$G$18,MATCH($C970,Settings!$D$11:$D$18,0))),0),N($F970)))</f>
        <v/>
      </c>
    </row>
    <row r="971">
      <c r="A971" s="69" t="n"/>
      <c r="B971" s="70" t="n"/>
      <c r="C971" s="70" t="n"/>
      <c r="D971" s="71" t="n"/>
      <c r="E971" s="71" t="n"/>
      <c r="F971" s="70" t="n"/>
      <c r="G971" s="72">
        <f>IF(OR($A971="",$B971=""),"",ROUND(MAX(0,MOD(I971-H971,1)*24-L971/60),2))</f>
        <v/>
      </c>
      <c r="H971">
        <f>IF($A971="","",IF($D971="",IFERROR(INDEX(Settings!$E$11:$E$18,MATCH($C971,Settings!$D$11:$D$18,0)),0),$D971))</f>
        <v/>
      </c>
      <c r="I971">
        <f>IF($A971="","",IF($E971="",IFERROR(INDEX(Settings!$F$11:$F$18,MATCH($C971,Settings!$D$11:$D$18,0)),0),$E971))</f>
        <v/>
      </c>
      <c r="J971">
        <f>IF($A971="",0,WEEKDAY($A971,2))</f>
        <v/>
      </c>
      <c r="K971">
        <f>IF(OR($A971="",$B971=""),"",$B971&amp;"|"&amp;$A971)</f>
        <v/>
      </c>
      <c r="L971">
        <f>IF($A971="",0,IF($F971="",IFERROR(N(INDEX(Settings!$G$11:$G$18,MATCH($C971,Settings!$D$11:$D$18,0))),0),N($F971)))</f>
        <v/>
      </c>
    </row>
    <row r="972">
      <c r="A972" s="69" t="n"/>
      <c r="B972" s="70" t="n"/>
      <c r="C972" s="70" t="n"/>
      <c r="D972" s="71" t="n"/>
      <c r="E972" s="71" t="n"/>
      <c r="F972" s="70" t="n"/>
      <c r="G972" s="72">
        <f>IF(OR($A972="",$B972=""),"",ROUND(MAX(0,MOD(I972-H972,1)*24-L972/60),2))</f>
        <v/>
      </c>
      <c r="H972">
        <f>IF($A972="","",IF($D972="",IFERROR(INDEX(Settings!$E$11:$E$18,MATCH($C972,Settings!$D$11:$D$18,0)),0),$D972))</f>
        <v/>
      </c>
      <c r="I972">
        <f>IF($A972="","",IF($E972="",IFERROR(INDEX(Settings!$F$11:$F$18,MATCH($C972,Settings!$D$11:$D$18,0)),0),$E972))</f>
        <v/>
      </c>
      <c r="J972">
        <f>IF($A972="",0,WEEKDAY($A972,2))</f>
        <v/>
      </c>
      <c r="K972">
        <f>IF(OR($A972="",$B972=""),"",$B972&amp;"|"&amp;$A972)</f>
        <v/>
      </c>
      <c r="L972">
        <f>IF($A972="",0,IF($F972="",IFERROR(N(INDEX(Settings!$G$11:$G$18,MATCH($C972,Settings!$D$11:$D$18,0))),0),N($F972)))</f>
        <v/>
      </c>
    </row>
    <row r="973">
      <c r="A973" s="69" t="n"/>
      <c r="B973" s="70" t="n"/>
      <c r="C973" s="70" t="n"/>
      <c r="D973" s="71" t="n"/>
      <c r="E973" s="71" t="n"/>
      <c r="F973" s="70" t="n"/>
      <c r="G973" s="72">
        <f>IF(OR($A973="",$B973=""),"",ROUND(MAX(0,MOD(I973-H973,1)*24-L973/60),2))</f>
        <v/>
      </c>
      <c r="H973">
        <f>IF($A973="","",IF($D973="",IFERROR(INDEX(Settings!$E$11:$E$18,MATCH($C973,Settings!$D$11:$D$18,0)),0),$D973))</f>
        <v/>
      </c>
      <c r="I973">
        <f>IF($A973="","",IF($E973="",IFERROR(INDEX(Settings!$F$11:$F$18,MATCH($C973,Settings!$D$11:$D$18,0)),0),$E973))</f>
        <v/>
      </c>
      <c r="J973">
        <f>IF($A973="",0,WEEKDAY($A973,2))</f>
        <v/>
      </c>
      <c r="K973">
        <f>IF(OR($A973="",$B973=""),"",$B973&amp;"|"&amp;$A973)</f>
        <v/>
      </c>
      <c r="L973">
        <f>IF($A973="",0,IF($F973="",IFERROR(N(INDEX(Settings!$G$11:$G$18,MATCH($C973,Settings!$D$11:$D$18,0))),0),N($F973)))</f>
        <v/>
      </c>
    </row>
    <row r="974">
      <c r="A974" s="69" t="n"/>
      <c r="B974" s="70" t="n"/>
      <c r="C974" s="70" t="n"/>
      <c r="D974" s="71" t="n"/>
      <c r="E974" s="71" t="n"/>
      <c r="F974" s="70" t="n"/>
      <c r="G974" s="72">
        <f>IF(OR($A974="",$B974=""),"",ROUND(MAX(0,MOD(I974-H974,1)*24-L974/60),2))</f>
        <v/>
      </c>
      <c r="H974">
        <f>IF($A974="","",IF($D974="",IFERROR(INDEX(Settings!$E$11:$E$18,MATCH($C974,Settings!$D$11:$D$18,0)),0),$D974))</f>
        <v/>
      </c>
      <c r="I974">
        <f>IF($A974="","",IF($E974="",IFERROR(INDEX(Settings!$F$11:$F$18,MATCH($C974,Settings!$D$11:$D$18,0)),0),$E974))</f>
        <v/>
      </c>
      <c r="J974">
        <f>IF($A974="",0,WEEKDAY($A974,2))</f>
        <v/>
      </c>
      <c r="K974">
        <f>IF(OR($A974="",$B974=""),"",$B974&amp;"|"&amp;$A974)</f>
        <v/>
      </c>
      <c r="L974">
        <f>IF($A974="",0,IF($F974="",IFERROR(N(INDEX(Settings!$G$11:$G$18,MATCH($C974,Settings!$D$11:$D$18,0))),0),N($F974)))</f>
        <v/>
      </c>
    </row>
    <row r="975">
      <c r="A975" s="69" t="n"/>
      <c r="B975" s="70" t="n"/>
      <c r="C975" s="70" t="n"/>
      <c r="D975" s="71" t="n"/>
      <c r="E975" s="71" t="n"/>
      <c r="F975" s="70" t="n"/>
      <c r="G975" s="72">
        <f>IF(OR($A975="",$B975=""),"",ROUND(MAX(0,MOD(I975-H975,1)*24-L975/60),2))</f>
        <v/>
      </c>
      <c r="H975">
        <f>IF($A975="","",IF($D975="",IFERROR(INDEX(Settings!$E$11:$E$18,MATCH($C975,Settings!$D$11:$D$18,0)),0),$D975))</f>
        <v/>
      </c>
      <c r="I975">
        <f>IF($A975="","",IF($E975="",IFERROR(INDEX(Settings!$F$11:$F$18,MATCH($C975,Settings!$D$11:$D$18,0)),0),$E975))</f>
        <v/>
      </c>
      <c r="J975">
        <f>IF($A975="",0,WEEKDAY($A975,2))</f>
        <v/>
      </c>
      <c r="K975">
        <f>IF(OR($A975="",$B975=""),"",$B975&amp;"|"&amp;$A975)</f>
        <v/>
      </c>
      <c r="L975">
        <f>IF($A975="",0,IF($F975="",IFERROR(N(INDEX(Settings!$G$11:$G$18,MATCH($C975,Settings!$D$11:$D$18,0))),0),N($F975)))</f>
        <v/>
      </c>
    </row>
    <row r="976">
      <c r="A976" s="69" t="n"/>
      <c r="B976" s="70" t="n"/>
      <c r="C976" s="70" t="n"/>
      <c r="D976" s="71" t="n"/>
      <c r="E976" s="71" t="n"/>
      <c r="F976" s="70" t="n"/>
      <c r="G976" s="72">
        <f>IF(OR($A976="",$B976=""),"",ROUND(MAX(0,MOD(I976-H976,1)*24-L976/60),2))</f>
        <v/>
      </c>
      <c r="H976">
        <f>IF($A976="","",IF($D976="",IFERROR(INDEX(Settings!$E$11:$E$18,MATCH($C976,Settings!$D$11:$D$18,0)),0),$D976))</f>
        <v/>
      </c>
      <c r="I976">
        <f>IF($A976="","",IF($E976="",IFERROR(INDEX(Settings!$F$11:$F$18,MATCH($C976,Settings!$D$11:$D$18,0)),0),$E976))</f>
        <v/>
      </c>
      <c r="J976">
        <f>IF($A976="",0,WEEKDAY($A976,2))</f>
        <v/>
      </c>
      <c r="K976">
        <f>IF(OR($A976="",$B976=""),"",$B976&amp;"|"&amp;$A976)</f>
        <v/>
      </c>
      <c r="L976">
        <f>IF($A976="",0,IF($F976="",IFERROR(N(INDEX(Settings!$G$11:$G$18,MATCH($C976,Settings!$D$11:$D$18,0))),0),N($F976)))</f>
        <v/>
      </c>
    </row>
    <row r="977">
      <c r="A977" s="69" t="n"/>
      <c r="B977" s="70" t="n"/>
      <c r="C977" s="70" t="n"/>
      <c r="D977" s="71" t="n"/>
      <c r="E977" s="71" t="n"/>
      <c r="F977" s="70" t="n"/>
      <c r="G977" s="72">
        <f>IF(OR($A977="",$B977=""),"",ROUND(MAX(0,MOD(I977-H977,1)*24-L977/60),2))</f>
        <v/>
      </c>
      <c r="H977">
        <f>IF($A977="","",IF($D977="",IFERROR(INDEX(Settings!$E$11:$E$18,MATCH($C977,Settings!$D$11:$D$18,0)),0),$D977))</f>
        <v/>
      </c>
      <c r="I977">
        <f>IF($A977="","",IF($E977="",IFERROR(INDEX(Settings!$F$11:$F$18,MATCH($C977,Settings!$D$11:$D$18,0)),0),$E977))</f>
        <v/>
      </c>
      <c r="J977">
        <f>IF($A977="",0,WEEKDAY($A977,2))</f>
        <v/>
      </c>
      <c r="K977">
        <f>IF(OR($A977="",$B977=""),"",$B977&amp;"|"&amp;$A977)</f>
        <v/>
      </c>
      <c r="L977">
        <f>IF($A977="",0,IF($F977="",IFERROR(N(INDEX(Settings!$G$11:$G$18,MATCH($C977,Settings!$D$11:$D$18,0))),0),N($F977)))</f>
        <v/>
      </c>
    </row>
    <row r="978">
      <c r="A978" s="69" t="n"/>
      <c r="B978" s="70" t="n"/>
      <c r="C978" s="70" t="n"/>
      <c r="D978" s="71" t="n"/>
      <c r="E978" s="71" t="n"/>
      <c r="F978" s="70" t="n"/>
      <c r="G978" s="72">
        <f>IF(OR($A978="",$B978=""),"",ROUND(MAX(0,MOD(I978-H978,1)*24-L978/60),2))</f>
        <v/>
      </c>
      <c r="H978">
        <f>IF($A978="","",IF($D978="",IFERROR(INDEX(Settings!$E$11:$E$18,MATCH($C978,Settings!$D$11:$D$18,0)),0),$D978))</f>
        <v/>
      </c>
      <c r="I978">
        <f>IF($A978="","",IF($E978="",IFERROR(INDEX(Settings!$F$11:$F$18,MATCH($C978,Settings!$D$11:$D$18,0)),0),$E978))</f>
        <v/>
      </c>
      <c r="J978">
        <f>IF($A978="",0,WEEKDAY($A978,2))</f>
        <v/>
      </c>
      <c r="K978">
        <f>IF(OR($A978="",$B978=""),"",$B978&amp;"|"&amp;$A978)</f>
        <v/>
      </c>
      <c r="L978">
        <f>IF($A978="",0,IF($F978="",IFERROR(N(INDEX(Settings!$G$11:$G$18,MATCH($C978,Settings!$D$11:$D$18,0))),0),N($F978)))</f>
        <v/>
      </c>
    </row>
    <row r="979">
      <c r="A979" s="69" t="n"/>
      <c r="B979" s="70" t="n"/>
      <c r="C979" s="70" t="n"/>
      <c r="D979" s="71" t="n"/>
      <c r="E979" s="71" t="n"/>
      <c r="F979" s="70" t="n"/>
      <c r="G979" s="72">
        <f>IF(OR($A979="",$B979=""),"",ROUND(MAX(0,MOD(I979-H979,1)*24-L979/60),2))</f>
        <v/>
      </c>
      <c r="H979">
        <f>IF($A979="","",IF($D979="",IFERROR(INDEX(Settings!$E$11:$E$18,MATCH($C979,Settings!$D$11:$D$18,0)),0),$D979))</f>
        <v/>
      </c>
      <c r="I979">
        <f>IF($A979="","",IF($E979="",IFERROR(INDEX(Settings!$F$11:$F$18,MATCH($C979,Settings!$D$11:$D$18,0)),0),$E979))</f>
        <v/>
      </c>
      <c r="J979">
        <f>IF($A979="",0,WEEKDAY($A979,2))</f>
        <v/>
      </c>
      <c r="K979">
        <f>IF(OR($A979="",$B979=""),"",$B979&amp;"|"&amp;$A979)</f>
        <v/>
      </c>
      <c r="L979">
        <f>IF($A979="",0,IF($F979="",IFERROR(N(INDEX(Settings!$G$11:$G$18,MATCH($C979,Settings!$D$11:$D$18,0))),0),N($F979)))</f>
        <v/>
      </c>
    </row>
    <row r="980">
      <c r="A980" s="69" t="n"/>
      <c r="B980" s="70" t="n"/>
      <c r="C980" s="70" t="n"/>
      <c r="D980" s="71" t="n"/>
      <c r="E980" s="71" t="n"/>
      <c r="F980" s="70" t="n"/>
      <c r="G980" s="72">
        <f>IF(OR($A980="",$B980=""),"",ROUND(MAX(0,MOD(I980-H980,1)*24-L980/60),2))</f>
        <v/>
      </c>
      <c r="H980">
        <f>IF($A980="","",IF($D980="",IFERROR(INDEX(Settings!$E$11:$E$18,MATCH($C980,Settings!$D$11:$D$18,0)),0),$D980))</f>
        <v/>
      </c>
      <c r="I980">
        <f>IF($A980="","",IF($E980="",IFERROR(INDEX(Settings!$F$11:$F$18,MATCH($C980,Settings!$D$11:$D$18,0)),0),$E980))</f>
        <v/>
      </c>
      <c r="J980">
        <f>IF($A980="",0,WEEKDAY($A980,2))</f>
        <v/>
      </c>
      <c r="K980">
        <f>IF(OR($A980="",$B980=""),"",$B980&amp;"|"&amp;$A980)</f>
        <v/>
      </c>
      <c r="L980">
        <f>IF($A980="",0,IF($F980="",IFERROR(N(INDEX(Settings!$G$11:$G$18,MATCH($C980,Settings!$D$11:$D$18,0))),0),N($F980)))</f>
        <v/>
      </c>
    </row>
    <row r="981">
      <c r="A981" s="69" t="n"/>
      <c r="B981" s="70" t="n"/>
      <c r="C981" s="70" t="n"/>
      <c r="D981" s="71" t="n"/>
      <c r="E981" s="71" t="n"/>
      <c r="F981" s="70" t="n"/>
      <c r="G981" s="72">
        <f>IF(OR($A981="",$B981=""),"",ROUND(MAX(0,MOD(I981-H981,1)*24-L981/60),2))</f>
        <v/>
      </c>
      <c r="H981">
        <f>IF($A981="","",IF($D981="",IFERROR(INDEX(Settings!$E$11:$E$18,MATCH($C981,Settings!$D$11:$D$18,0)),0),$D981))</f>
        <v/>
      </c>
      <c r="I981">
        <f>IF($A981="","",IF($E981="",IFERROR(INDEX(Settings!$F$11:$F$18,MATCH($C981,Settings!$D$11:$D$18,0)),0),$E981))</f>
        <v/>
      </c>
      <c r="J981">
        <f>IF($A981="",0,WEEKDAY($A981,2))</f>
        <v/>
      </c>
      <c r="K981">
        <f>IF(OR($A981="",$B981=""),"",$B981&amp;"|"&amp;$A981)</f>
        <v/>
      </c>
      <c r="L981">
        <f>IF($A981="",0,IF($F981="",IFERROR(N(INDEX(Settings!$G$11:$G$18,MATCH($C981,Settings!$D$11:$D$18,0))),0),N($F981)))</f>
        <v/>
      </c>
    </row>
    <row r="982">
      <c r="A982" s="69" t="n"/>
      <c r="B982" s="70" t="n"/>
      <c r="C982" s="70" t="n"/>
      <c r="D982" s="71" t="n"/>
      <c r="E982" s="71" t="n"/>
      <c r="F982" s="70" t="n"/>
      <c r="G982" s="72">
        <f>IF(OR($A982="",$B982=""),"",ROUND(MAX(0,MOD(I982-H982,1)*24-L982/60),2))</f>
        <v/>
      </c>
      <c r="H982">
        <f>IF($A982="","",IF($D982="",IFERROR(INDEX(Settings!$E$11:$E$18,MATCH($C982,Settings!$D$11:$D$18,0)),0),$D982))</f>
        <v/>
      </c>
      <c r="I982">
        <f>IF($A982="","",IF($E982="",IFERROR(INDEX(Settings!$F$11:$F$18,MATCH($C982,Settings!$D$11:$D$18,0)),0),$E982))</f>
        <v/>
      </c>
      <c r="J982">
        <f>IF($A982="",0,WEEKDAY($A982,2))</f>
        <v/>
      </c>
      <c r="K982">
        <f>IF(OR($A982="",$B982=""),"",$B982&amp;"|"&amp;$A982)</f>
        <v/>
      </c>
      <c r="L982">
        <f>IF($A982="",0,IF($F982="",IFERROR(N(INDEX(Settings!$G$11:$G$18,MATCH($C982,Settings!$D$11:$D$18,0))),0),N($F982)))</f>
        <v/>
      </c>
    </row>
    <row r="983">
      <c r="A983" s="69" t="n"/>
      <c r="B983" s="70" t="n"/>
      <c r="C983" s="70" t="n"/>
      <c r="D983" s="71" t="n"/>
      <c r="E983" s="71" t="n"/>
      <c r="F983" s="70" t="n"/>
      <c r="G983" s="72">
        <f>IF(OR($A983="",$B983=""),"",ROUND(MAX(0,MOD(I983-H983,1)*24-L983/60),2))</f>
        <v/>
      </c>
      <c r="H983">
        <f>IF($A983="","",IF($D983="",IFERROR(INDEX(Settings!$E$11:$E$18,MATCH($C983,Settings!$D$11:$D$18,0)),0),$D983))</f>
        <v/>
      </c>
      <c r="I983">
        <f>IF($A983="","",IF($E983="",IFERROR(INDEX(Settings!$F$11:$F$18,MATCH($C983,Settings!$D$11:$D$18,0)),0),$E983))</f>
        <v/>
      </c>
      <c r="J983">
        <f>IF($A983="",0,WEEKDAY($A983,2))</f>
        <v/>
      </c>
      <c r="K983">
        <f>IF(OR($A983="",$B983=""),"",$B983&amp;"|"&amp;$A983)</f>
        <v/>
      </c>
      <c r="L983">
        <f>IF($A983="",0,IF($F983="",IFERROR(N(INDEX(Settings!$G$11:$G$18,MATCH($C983,Settings!$D$11:$D$18,0))),0),N($F983)))</f>
        <v/>
      </c>
    </row>
    <row r="984">
      <c r="A984" s="69" t="n"/>
      <c r="B984" s="70" t="n"/>
      <c r="C984" s="70" t="n"/>
      <c r="D984" s="71" t="n"/>
      <c r="E984" s="71" t="n"/>
      <c r="F984" s="70" t="n"/>
      <c r="G984" s="72">
        <f>IF(OR($A984="",$B984=""),"",ROUND(MAX(0,MOD(I984-H984,1)*24-L984/60),2))</f>
        <v/>
      </c>
      <c r="H984">
        <f>IF($A984="","",IF($D984="",IFERROR(INDEX(Settings!$E$11:$E$18,MATCH($C984,Settings!$D$11:$D$18,0)),0),$D984))</f>
        <v/>
      </c>
      <c r="I984">
        <f>IF($A984="","",IF($E984="",IFERROR(INDEX(Settings!$F$11:$F$18,MATCH($C984,Settings!$D$11:$D$18,0)),0),$E984))</f>
        <v/>
      </c>
      <c r="J984">
        <f>IF($A984="",0,WEEKDAY($A984,2))</f>
        <v/>
      </c>
      <c r="K984">
        <f>IF(OR($A984="",$B984=""),"",$B984&amp;"|"&amp;$A984)</f>
        <v/>
      </c>
      <c r="L984">
        <f>IF($A984="",0,IF($F984="",IFERROR(N(INDEX(Settings!$G$11:$G$18,MATCH($C984,Settings!$D$11:$D$18,0))),0),N($F984)))</f>
        <v/>
      </c>
    </row>
    <row r="985">
      <c r="A985" s="69" t="n"/>
      <c r="B985" s="70" t="n"/>
      <c r="C985" s="70" t="n"/>
      <c r="D985" s="71" t="n"/>
      <c r="E985" s="71" t="n"/>
      <c r="F985" s="70" t="n"/>
      <c r="G985" s="72">
        <f>IF(OR($A985="",$B985=""),"",ROUND(MAX(0,MOD(I985-H985,1)*24-L985/60),2))</f>
        <v/>
      </c>
      <c r="H985">
        <f>IF($A985="","",IF($D985="",IFERROR(INDEX(Settings!$E$11:$E$18,MATCH($C985,Settings!$D$11:$D$18,0)),0),$D985))</f>
        <v/>
      </c>
      <c r="I985">
        <f>IF($A985="","",IF($E985="",IFERROR(INDEX(Settings!$F$11:$F$18,MATCH($C985,Settings!$D$11:$D$18,0)),0),$E985))</f>
        <v/>
      </c>
      <c r="J985">
        <f>IF($A985="",0,WEEKDAY($A985,2))</f>
        <v/>
      </c>
      <c r="K985">
        <f>IF(OR($A985="",$B985=""),"",$B985&amp;"|"&amp;$A985)</f>
        <v/>
      </c>
      <c r="L985">
        <f>IF($A985="",0,IF($F985="",IFERROR(N(INDEX(Settings!$G$11:$G$18,MATCH($C985,Settings!$D$11:$D$18,0))),0),N($F985)))</f>
        <v/>
      </c>
    </row>
    <row r="986">
      <c r="A986" s="69" t="n"/>
      <c r="B986" s="70" t="n"/>
      <c r="C986" s="70" t="n"/>
      <c r="D986" s="71" t="n"/>
      <c r="E986" s="71" t="n"/>
      <c r="F986" s="70" t="n"/>
      <c r="G986" s="72">
        <f>IF(OR($A986="",$B986=""),"",ROUND(MAX(0,MOD(I986-H986,1)*24-L986/60),2))</f>
        <v/>
      </c>
      <c r="H986">
        <f>IF($A986="","",IF($D986="",IFERROR(INDEX(Settings!$E$11:$E$18,MATCH($C986,Settings!$D$11:$D$18,0)),0),$D986))</f>
        <v/>
      </c>
      <c r="I986">
        <f>IF($A986="","",IF($E986="",IFERROR(INDEX(Settings!$F$11:$F$18,MATCH($C986,Settings!$D$11:$D$18,0)),0),$E986))</f>
        <v/>
      </c>
      <c r="J986">
        <f>IF($A986="",0,WEEKDAY($A986,2))</f>
        <v/>
      </c>
      <c r="K986">
        <f>IF(OR($A986="",$B986=""),"",$B986&amp;"|"&amp;$A986)</f>
        <v/>
      </c>
      <c r="L986">
        <f>IF($A986="",0,IF($F986="",IFERROR(N(INDEX(Settings!$G$11:$G$18,MATCH($C986,Settings!$D$11:$D$18,0))),0),N($F986)))</f>
        <v/>
      </c>
    </row>
    <row r="987">
      <c r="A987" s="69" t="n"/>
      <c r="B987" s="70" t="n"/>
      <c r="C987" s="70" t="n"/>
      <c r="D987" s="71" t="n"/>
      <c r="E987" s="71" t="n"/>
      <c r="F987" s="70" t="n"/>
      <c r="G987" s="72">
        <f>IF(OR($A987="",$B987=""),"",ROUND(MAX(0,MOD(I987-H987,1)*24-L987/60),2))</f>
        <v/>
      </c>
      <c r="H987">
        <f>IF($A987="","",IF($D987="",IFERROR(INDEX(Settings!$E$11:$E$18,MATCH($C987,Settings!$D$11:$D$18,0)),0),$D987))</f>
        <v/>
      </c>
      <c r="I987">
        <f>IF($A987="","",IF($E987="",IFERROR(INDEX(Settings!$F$11:$F$18,MATCH($C987,Settings!$D$11:$D$18,0)),0),$E987))</f>
        <v/>
      </c>
      <c r="J987">
        <f>IF($A987="",0,WEEKDAY($A987,2))</f>
        <v/>
      </c>
      <c r="K987">
        <f>IF(OR($A987="",$B987=""),"",$B987&amp;"|"&amp;$A987)</f>
        <v/>
      </c>
      <c r="L987">
        <f>IF($A987="",0,IF($F987="",IFERROR(N(INDEX(Settings!$G$11:$G$18,MATCH($C987,Settings!$D$11:$D$18,0))),0),N($F987)))</f>
        <v/>
      </c>
    </row>
    <row r="988">
      <c r="A988" s="69" t="n"/>
      <c r="B988" s="70" t="n"/>
      <c r="C988" s="70" t="n"/>
      <c r="D988" s="71" t="n"/>
      <c r="E988" s="71" t="n"/>
      <c r="F988" s="70" t="n"/>
      <c r="G988" s="72">
        <f>IF(OR($A988="",$B988=""),"",ROUND(MAX(0,MOD(I988-H988,1)*24-L988/60),2))</f>
        <v/>
      </c>
      <c r="H988">
        <f>IF($A988="","",IF($D988="",IFERROR(INDEX(Settings!$E$11:$E$18,MATCH($C988,Settings!$D$11:$D$18,0)),0),$D988))</f>
        <v/>
      </c>
      <c r="I988">
        <f>IF($A988="","",IF($E988="",IFERROR(INDEX(Settings!$F$11:$F$18,MATCH($C988,Settings!$D$11:$D$18,0)),0),$E988))</f>
        <v/>
      </c>
      <c r="J988">
        <f>IF($A988="",0,WEEKDAY($A988,2))</f>
        <v/>
      </c>
      <c r="K988">
        <f>IF(OR($A988="",$B988=""),"",$B988&amp;"|"&amp;$A988)</f>
        <v/>
      </c>
      <c r="L988">
        <f>IF($A988="",0,IF($F988="",IFERROR(N(INDEX(Settings!$G$11:$G$18,MATCH($C988,Settings!$D$11:$D$18,0))),0),N($F988)))</f>
        <v/>
      </c>
    </row>
    <row r="989">
      <c r="A989" s="69" t="n"/>
      <c r="B989" s="70" t="n"/>
      <c r="C989" s="70" t="n"/>
      <c r="D989" s="71" t="n"/>
      <c r="E989" s="71" t="n"/>
      <c r="F989" s="70" t="n"/>
      <c r="G989" s="72">
        <f>IF(OR($A989="",$B989=""),"",ROUND(MAX(0,MOD(I989-H989,1)*24-L989/60),2))</f>
        <v/>
      </c>
      <c r="H989">
        <f>IF($A989="","",IF($D989="",IFERROR(INDEX(Settings!$E$11:$E$18,MATCH($C989,Settings!$D$11:$D$18,0)),0),$D989))</f>
        <v/>
      </c>
      <c r="I989">
        <f>IF($A989="","",IF($E989="",IFERROR(INDEX(Settings!$F$11:$F$18,MATCH($C989,Settings!$D$11:$D$18,0)),0),$E989))</f>
        <v/>
      </c>
      <c r="J989">
        <f>IF($A989="",0,WEEKDAY($A989,2))</f>
        <v/>
      </c>
      <c r="K989">
        <f>IF(OR($A989="",$B989=""),"",$B989&amp;"|"&amp;$A989)</f>
        <v/>
      </c>
      <c r="L989">
        <f>IF($A989="",0,IF($F989="",IFERROR(N(INDEX(Settings!$G$11:$G$18,MATCH($C989,Settings!$D$11:$D$18,0))),0),N($F989)))</f>
        <v/>
      </c>
    </row>
    <row r="990">
      <c r="A990" s="69" t="n"/>
      <c r="B990" s="70" t="n"/>
      <c r="C990" s="70" t="n"/>
      <c r="D990" s="71" t="n"/>
      <c r="E990" s="71" t="n"/>
      <c r="F990" s="70" t="n"/>
      <c r="G990" s="72">
        <f>IF(OR($A990="",$B990=""),"",ROUND(MAX(0,MOD(I990-H990,1)*24-L990/60),2))</f>
        <v/>
      </c>
      <c r="H990">
        <f>IF($A990="","",IF($D990="",IFERROR(INDEX(Settings!$E$11:$E$18,MATCH($C990,Settings!$D$11:$D$18,0)),0),$D990))</f>
        <v/>
      </c>
      <c r="I990">
        <f>IF($A990="","",IF($E990="",IFERROR(INDEX(Settings!$F$11:$F$18,MATCH($C990,Settings!$D$11:$D$18,0)),0),$E990))</f>
        <v/>
      </c>
      <c r="J990">
        <f>IF($A990="",0,WEEKDAY($A990,2))</f>
        <v/>
      </c>
      <c r="K990">
        <f>IF(OR($A990="",$B990=""),"",$B990&amp;"|"&amp;$A990)</f>
        <v/>
      </c>
      <c r="L990">
        <f>IF($A990="",0,IF($F990="",IFERROR(N(INDEX(Settings!$G$11:$G$18,MATCH($C990,Settings!$D$11:$D$18,0))),0),N($F990)))</f>
        <v/>
      </c>
    </row>
    <row r="991">
      <c r="A991" s="69" t="n"/>
      <c r="B991" s="70" t="n"/>
      <c r="C991" s="70" t="n"/>
      <c r="D991" s="71" t="n"/>
      <c r="E991" s="71" t="n"/>
      <c r="F991" s="70" t="n"/>
      <c r="G991" s="72">
        <f>IF(OR($A991="",$B991=""),"",ROUND(MAX(0,MOD(I991-H991,1)*24-L991/60),2))</f>
        <v/>
      </c>
      <c r="H991">
        <f>IF($A991="","",IF($D991="",IFERROR(INDEX(Settings!$E$11:$E$18,MATCH($C991,Settings!$D$11:$D$18,0)),0),$D991))</f>
        <v/>
      </c>
      <c r="I991">
        <f>IF($A991="","",IF($E991="",IFERROR(INDEX(Settings!$F$11:$F$18,MATCH($C991,Settings!$D$11:$D$18,0)),0),$E991))</f>
        <v/>
      </c>
      <c r="J991">
        <f>IF($A991="",0,WEEKDAY($A991,2))</f>
        <v/>
      </c>
      <c r="K991">
        <f>IF(OR($A991="",$B991=""),"",$B991&amp;"|"&amp;$A991)</f>
        <v/>
      </c>
      <c r="L991">
        <f>IF($A991="",0,IF($F991="",IFERROR(N(INDEX(Settings!$G$11:$G$18,MATCH($C991,Settings!$D$11:$D$18,0))),0),N($F991)))</f>
        <v/>
      </c>
    </row>
    <row r="992">
      <c r="A992" s="69" t="n"/>
      <c r="B992" s="70" t="n"/>
      <c r="C992" s="70" t="n"/>
      <c r="D992" s="71" t="n"/>
      <c r="E992" s="71" t="n"/>
      <c r="F992" s="70" t="n"/>
      <c r="G992" s="72">
        <f>IF(OR($A992="",$B992=""),"",ROUND(MAX(0,MOD(I992-H992,1)*24-L992/60),2))</f>
        <v/>
      </c>
      <c r="H992">
        <f>IF($A992="","",IF($D992="",IFERROR(INDEX(Settings!$E$11:$E$18,MATCH($C992,Settings!$D$11:$D$18,0)),0),$D992))</f>
        <v/>
      </c>
      <c r="I992">
        <f>IF($A992="","",IF($E992="",IFERROR(INDEX(Settings!$F$11:$F$18,MATCH($C992,Settings!$D$11:$D$18,0)),0),$E992))</f>
        <v/>
      </c>
      <c r="J992">
        <f>IF($A992="",0,WEEKDAY($A992,2))</f>
        <v/>
      </c>
      <c r="K992">
        <f>IF(OR($A992="",$B992=""),"",$B992&amp;"|"&amp;$A992)</f>
        <v/>
      </c>
      <c r="L992">
        <f>IF($A992="",0,IF($F992="",IFERROR(N(INDEX(Settings!$G$11:$G$18,MATCH($C992,Settings!$D$11:$D$18,0))),0),N($F992)))</f>
        <v/>
      </c>
    </row>
    <row r="993">
      <c r="A993" s="69" t="n"/>
      <c r="B993" s="70" t="n"/>
      <c r="C993" s="70" t="n"/>
      <c r="D993" s="71" t="n"/>
      <c r="E993" s="71" t="n"/>
      <c r="F993" s="70" t="n"/>
      <c r="G993" s="72">
        <f>IF(OR($A993="",$B993=""),"",ROUND(MAX(0,MOD(I993-H993,1)*24-L993/60),2))</f>
        <v/>
      </c>
      <c r="H993">
        <f>IF($A993="","",IF($D993="",IFERROR(INDEX(Settings!$E$11:$E$18,MATCH($C993,Settings!$D$11:$D$18,0)),0),$D993))</f>
        <v/>
      </c>
      <c r="I993">
        <f>IF($A993="","",IF($E993="",IFERROR(INDEX(Settings!$F$11:$F$18,MATCH($C993,Settings!$D$11:$D$18,0)),0),$E993))</f>
        <v/>
      </c>
      <c r="J993">
        <f>IF($A993="",0,WEEKDAY($A993,2))</f>
        <v/>
      </c>
      <c r="K993">
        <f>IF(OR($A993="",$B993=""),"",$B993&amp;"|"&amp;$A993)</f>
        <v/>
      </c>
      <c r="L993">
        <f>IF($A993="",0,IF($F993="",IFERROR(N(INDEX(Settings!$G$11:$G$18,MATCH($C993,Settings!$D$11:$D$18,0))),0),N($F993)))</f>
        <v/>
      </c>
    </row>
    <row r="994">
      <c r="A994" s="69" t="n"/>
      <c r="B994" s="70" t="n"/>
      <c r="C994" s="70" t="n"/>
      <c r="D994" s="71" t="n"/>
      <c r="E994" s="71" t="n"/>
      <c r="F994" s="70" t="n"/>
      <c r="G994" s="72">
        <f>IF(OR($A994="",$B994=""),"",ROUND(MAX(0,MOD(I994-H994,1)*24-L994/60),2))</f>
        <v/>
      </c>
      <c r="H994">
        <f>IF($A994="","",IF($D994="",IFERROR(INDEX(Settings!$E$11:$E$18,MATCH($C994,Settings!$D$11:$D$18,0)),0),$D994))</f>
        <v/>
      </c>
      <c r="I994">
        <f>IF($A994="","",IF($E994="",IFERROR(INDEX(Settings!$F$11:$F$18,MATCH($C994,Settings!$D$11:$D$18,0)),0),$E994))</f>
        <v/>
      </c>
      <c r="J994">
        <f>IF($A994="",0,WEEKDAY($A994,2))</f>
        <v/>
      </c>
      <c r="K994">
        <f>IF(OR($A994="",$B994=""),"",$B994&amp;"|"&amp;$A994)</f>
        <v/>
      </c>
      <c r="L994">
        <f>IF($A994="",0,IF($F994="",IFERROR(N(INDEX(Settings!$G$11:$G$18,MATCH($C994,Settings!$D$11:$D$18,0))),0),N($F994)))</f>
        <v/>
      </c>
    </row>
    <row r="995">
      <c r="A995" s="69" t="n"/>
      <c r="B995" s="70" t="n"/>
      <c r="C995" s="70" t="n"/>
      <c r="D995" s="71" t="n"/>
      <c r="E995" s="71" t="n"/>
      <c r="F995" s="70" t="n"/>
      <c r="G995" s="72">
        <f>IF(OR($A995="",$B995=""),"",ROUND(MAX(0,MOD(I995-H995,1)*24-L995/60),2))</f>
        <v/>
      </c>
      <c r="H995">
        <f>IF($A995="","",IF($D995="",IFERROR(INDEX(Settings!$E$11:$E$18,MATCH($C995,Settings!$D$11:$D$18,0)),0),$D995))</f>
        <v/>
      </c>
      <c r="I995">
        <f>IF($A995="","",IF($E995="",IFERROR(INDEX(Settings!$F$11:$F$18,MATCH($C995,Settings!$D$11:$D$18,0)),0),$E995))</f>
        <v/>
      </c>
      <c r="J995">
        <f>IF($A995="",0,WEEKDAY($A995,2))</f>
        <v/>
      </c>
      <c r="K995">
        <f>IF(OR($A995="",$B995=""),"",$B995&amp;"|"&amp;$A995)</f>
        <v/>
      </c>
      <c r="L995">
        <f>IF($A995="",0,IF($F995="",IFERROR(N(INDEX(Settings!$G$11:$G$18,MATCH($C995,Settings!$D$11:$D$18,0))),0),N($F995)))</f>
        <v/>
      </c>
    </row>
    <row r="996">
      <c r="A996" s="69" t="n"/>
      <c r="B996" s="70" t="n"/>
      <c r="C996" s="70" t="n"/>
      <c r="D996" s="71" t="n"/>
      <c r="E996" s="71" t="n"/>
      <c r="F996" s="70" t="n"/>
      <c r="G996" s="72">
        <f>IF(OR($A996="",$B996=""),"",ROUND(MAX(0,MOD(I996-H996,1)*24-L996/60),2))</f>
        <v/>
      </c>
      <c r="H996">
        <f>IF($A996="","",IF($D996="",IFERROR(INDEX(Settings!$E$11:$E$18,MATCH($C996,Settings!$D$11:$D$18,0)),0),$D996))</f>
        <v/>
      </c>
      <c r="I996">
        <f>IF($A996="","",IF($E996="",IFERROR(INDEX(Settings!$F$11:$F$18,MATCH($C996,Settings!$D$11:$D$18,0)),0),$E996))</f>
        <v/>
      </c>
      <c r="J996">
        <f>IF($A996="",0,WEEKDAY($A996,2))</f>
        <v/>
      </c>
      <c r="K996">
        <f>IF(OR($A996="",$B996=""),"",$B996&amp;"|"&amp;$A996)</f>
        <v/>
      </c>
      <c r="L996">
        <f>IF($A996="",0,IF($F996="",IFERROR(N(INDEX(Settings!$G$11:$G$18,MATCH($C996,Settings!$D$11:$D$18,0))),0),N($F996)))</f>
        <v/>
      </c>
    </row>
    <row r="997">
      <c r="A997" s="69" t="n"/>
      <c r="B997" s="70" t="n"/>
      <c r="C997" s="70" t="n"/>
      <c r="D997" s="71" t="n"/>
      <c r="E997" s="71" t="n"/>
      <c r="F997" s="70" t="n"/>
      <c r="G997" s="72">
        <f>IF(OR($A997="",$B997=""),"",ROUND(MAX(0,MOD(I997-H997,1)*24-L997/60),2))</f>
        <v/>
      </c>
      <c r="H997">
        <f>IF($A997="","",IF($D997="",IFERROR(INDEX(Settings!$E$11:$E$18,MATCH($C997,Settings!$D$11:$D$18,0)),0),$D997))</f>
        <v/>
      </c>
      <c r="I997">
        <f>IF($A997="","",IF($E997="",IFERROR(INDEX(Settings!$F$11:$F$18,MATCH($C997,Settings!$D$11:$D$18,0)),0),$E997))</f>
        <v/>
      </c>
      <c r="J997">
        <f>IF($A997="",0,WEEKDAY($A997,2))</f>
        <v/>
      </c>
      <c r="K997">
        <f>IF(OR($A997="",$B997=""),"",$B997&amp;"|"&amp;$A997)</f>
        <v/>
      </c>
      <c r="L997">
        <f>IF($A997="",0,IF($F997="",IFERROR(N(INDEX(Settings!$G$11:$G$18,MATCH($C997,Settings!$D$11:$D$18,0))),0),N($F997)))</f>
        <v/>
      </c>
    </row>
    <row r="998">
      <c r="A998" s="69" t="n"/>
      <c r="B998" s="70" t="n"/>
      <c r="C998" s="70" t="n"/>
      <c r="D998" s="71" t="n"/>
      <c r="E998" s="71" t="n"/>
      <c r="F998" s="70" t="n"/>
      <c r="G998" s="72">
        <f>IF(OR($A998="",$B998=""),"",ROUND(MAX(0,MOD(I998-H998,1)*24-L998/60),2))</f>
        <v/>
      </c>
      <c r="H998">
        <f>IF($A998="","",IF($D998="",IFERROR(INDEX(Settings!$E$11:$E$18,MATCH($C998,Settings!$D$11:$D$18,0)),0),$D998))</f>
        <v/>
      </c>
      <c r="I998">
        <f>IF($A998="","",IF($E998="",IFERROR(INDEX(Settings!$F$11:$F$18,MATCH($C998,Settings!$D$11:$D$18,0)),0),$E998))</f>
        <v/>
      </c>
      <c r="J998">
        <f>IF($A998="",0,WEEKDAY($A998,2))</f>
        <v/>
      </c>
      <c r="K998">
        <f>IF(OR($A998="",$B998=""),"",$B998&amp;"|"&amp;$A998)</f>
        <v/>
      </c>
      <c r="L998">
        <f>IF($A998="",0,IF($F998="",IFERROR(N(INDEX(Settings!$G$11:$G$18,MATCH($C998,Settings!$D$11:$D$18,0))),0),N($F998)))</f>
        <v/>
      </c>
    </row>
    <row r="999">
      <c r="A999" s="69" t="n"/>
      <c r="B999" s="70" t="n"/>
      <c r="C999" s="70" t="n"/>
      <c r="D999" s="71" t="n"/>
      <c r="E999" s="71" t="n"/>
      <c r="F999" s="70" t="n"/>
      <c r="G999" s="72">
        <f>IF(OR($A999="",$B999=""),"",ROUND(MAX(0,MOD(I999-H999,1)*24-L999/60),2))</f>
        <v/>
      </c>
      <c r="H999">
        <f>IF($A999="","",IF($D999="",IFERROR(INDEX(Settings!$E$11:$E$18,MATCH($C999,Settings!$D$11:$D$18,0)),0),$D999))</f>
        <v/>
      </c>
      <c r="I999">
        <f>IF($A999="","",IF($E999="",IFERROR(INDEX(Settings!$F$11:$F$18,MATCH($C999,Settings!$D$11:$D$18,0)),0),$E999))</f>
        <v/>
      </c>
      <c r="J999">
        <f>IF($A999="",0,WEEKDAY($A999,2))</f>
        <v/>
      </c>
      <c r="K999">
        <f>IF(OR($A999="",$B999=""),"",$B999&amp;"|"&amp;$A999)</f>
        <v/>
      </c>
      <c r="L999">
        <f>IF($A999="",0,IF($F999="",IFERROR(N(INDEX(Settings!$G$11:$G$18,MATCH($C999,Settings!$D$11:$D$18,0))),0),N($F999)))</f>
        <v/>
      </c>
    </row>
    <row r="1000">
      <c r="A1000" s="69" t="n"/>
      <c r="B1000" s="70" t="n"/>
      <c r="C1000" s="70" t="n"/>
      <c r="D1000" s="71" t="n"/>
      <c r="E1000" s="71" t="n"/>
      <c r="F1000" s="70" t="n"/>
      <c r="G1000" s="72">
        <f>IF(OR($A1000="",$B1000=""),"",ROUND(MAX(0,MOD(I1000-H1000,1)*24-L1000/60),2))</f>
        <v/>
      </c>
      <c r="H1000">
        <f>IF($A1000="","",IF($D1000="",IFERROR(INDEX(Settings!$E$11:$E$18,MATCH($C1000,Settings!$D$11:$D$18,0)),0),$D1000))</f>
        <v/>
      </c>
      <c r="I1000">
        <f>IF($A1000="","",IF($E1000="",IFERROR(INDEX(Settings!$F$11:$F$18,MATCH($C1000,Settings!$D$11:$D$18,0)),0),$E1000))</f>
        <v/>
      </c>
      <c r="J1000">
        <f>IF($A1000="",0,WEEKDAY($A1000,2))</f>
        <v/>
      </c>
      <c r="K1000">
        <f>IF(OR($A1000="",$B1000=""),"",$B1000&amp;"|"&amp;$A1000)</f>
        <v/>
      </c>
      <c r="L1000">
        <f>IF($A1000="",0,IF($F1000="",IFERROR(N(INDEX(Settings!$G$11:$G$18,MATCH($C1000,Settings!$D$11:$D$18,0))),0),N($F1000)))</f>
        <v/>
      </c>
    </row>
    <row r="1001">
      <c r="A1001" s="69" t="n"/>
      <c r="B1001" s="70" t="n"/>
      <c r="C1001" s="70" t="n"/>
      <c r="D1001" s="71" t="n"/>
      <c r="E1001" s="71" t="n"/>
      <c r="F1001" s="70" t="n"/>
      <c r="G1001" s="72">
        <f>IF(OR($A1001="",$B1001=""),"",ROUND(MAX(0,MOD(I1001-H1001,1)*24-L1001/60),2))</f>
        <v/>
      </c>
      <c r="H1001">
        <f>IF($A1001="","",IF($D1001="",IFERROR(INDEX(Settings!$E$11:$E$18,MATCH($C1001,Settings!$D$11:$D$18,0)),0),$D1001))</f>
        <v/>
      </c>
      <c r="I1001">
        <f>IF($A1001="","",IF($E1001="",IFERROR(INDEX(Settings!$F$11:$F$18,MATCH($C1001,Settings!$D$11:$D$18,0)),0),$E1001))</f>
        <v/>
      </c>
      <c r="J1001">
        <f>IF($A1001="",0,WEEKDAY($A1001,2))</f>
        <v/>
      </c>
      <c r="K1001">
        <f>IF(OR($A1001="",$B1001=""),"",$B1001&amp;"|"&amp;$A1001)</f>
        <v/>
      </c>
      <c r="L1001">
        <f>IF($A1001="",0,IF($F1001="",IFERROR(N(INDEX(Settings!$G$11:$G$18,MATCH($C1001,Settings!$D$11:$D$18,0))),0),N($F1001)))</f>
        <v/>
      </c>
    </row>
    <row r="1002">
      <c r="A1002" s="69" t="n"/>
      <c r="B1002" s="70" t="n"/>
      <c r="C1002" s="70" t="n"/>
      <c r="D1002" s="71" t="n"/>
      <c r="E1002" s="71" t="n"/>
      <c r="F1002" s="70" t="n"/>
      <c r="G1002" s="72">
        <f>IF(OR($A1002="",$B1002=""),"",ROUND(MAX(0,MOD(I1002-H1002,1)*24-L1002/60),2))</f>
        <v/>
      </c>
      <c r="H1002">
        <f>IF($A1002="","",IF($D1002="",IFERROR(INDEX(Settings!$E$11:$E$18,MATCH($C1002,Settings!$D$11:$D$18,0)),0),$D1002))</f>
        <v/>
      </c>
      <c r="I1002">
        <f>IF($A1002="","",IF($E1002="",IFERROR(INDEX(Settings!$F$11:$F$18,MATCH($C1002,Settings!$D$11:$D$18,0)),0),$E1002))</f>
        <v/>
      </c>
      <c r="J1002">
        <f>IF($A1002="",0,WEEKDAY($A1002,2))</f>
        <v/>
      </c>
      <c r="K1002">
        <f>IF(OR($A1002="",$B1002=""),"",$B1002&amp;"|"&amp;$A1002)</f>
        <v/>
      </c>
      <c r="L1002">
        <f>IF($A1002="",0,IF($F1002="",IFERROR(N(INDEX(Settings!$G$11:$G$18,MATCH($C1002,Settings!$D$11:$D$18,0))),0),N($F1002)))</f>
        <v/>
      </c>
    </row>
    <row r="1003">
      <c r="A1003" s="69" t="n"/>
      <c r="B1003" s="70" t="n"/>
      <c r="C1003" s="70" t="n"/>
      <c r="D1003" s="71" t="n"/>
      <c r="E1003" s="71" t="n"/>
      <c r="F1003" s="70" t="n"/>
      <c r="G1003" s="72">
        <f>IF(OR($A1003="",$B1003=""),"",ROUND(MAX(0,MOD(I1003-H1003,1)*24-L1003/60),2))</f>
        <v/>
      </c>
      <c r="H1003">
        <f>IF($A1003="","",IF($D1003="",IFERROR(INDEX(Settings!$E$11:$E$18,MATCH($C1003,Settings!$D$11:$D$18,0)),0),$D1003))</f>
        <v/>
      </c>
      <c r="I1003">
        <f>IF($A1003="","",IF($E1003="",IFERROR(INDEX(Settings!$F$11:$F$18,MATCH($C1003,Settings!$D$11:$D$18,0)),0),$E1003))</f>
        <v/>
      </c>
      <c r="J1003">
        <f>IF($A1003="",0,WEEKDAY($A1003,2))</f>
        <v/>
      </c>
      <c r="K1003">
        <f>IF(OR($A1003="",$B1003=""),"",$B1003&amp;"|"&amp;$A1003)</f>
        <v/>
      </c>
      <c r="L1003">
        <f>IF($A1003="",0,IF($F1003="",IFERROR(N(INDEX(Settings!$G$11:$G$18,MATCH($C1003,Settings!$D$11:$D$18,0))),0),N($F1003)))</f>
        <v/>
      </c>
    </row>
    <row r="1004">
      <c r="A1004" s="69" t="n"/>
      <c r="B1004" s="70" t="n"/>
      <c r="C1004" s="70" t="n"/>
      <c r="D1004" s="71" t="n"/>
      <c r="E1004" s="71" t="n"/>
      <c r="F1004" s="70" t="n"/>
      <c r="G1004" s="72">
        <f>IF(OR($A1004="",$B1004=""),"",ROUND(MAX(0,MOD(I1004-H1004,1)*24-L1004/60),2))</f>
        <v/>
      </c>
      <c r="H1004">
        <f>IF($A1004="","",IF($D1004="",IFERROR(INDEX(Settings!$E$11:$E$18,MATCH($C1004,Settings!$D$11:$D$18,0)),0),$D1004))</f>
        <v/>
      </c>
      <c r="I1004">
        <f>IF($A1004="","",IF($E1004="",IFERROR(INDEX(Settings!$F$11:$F$18,MATCH($C1004,Settings!$D$11:$D$18,0)),0),$E1004))</f>
        <v/>
      </c>
      <c r="J1004">
        <f>IF($A1004="",0,WEEKDAY($A1004,2))</f>
        <v/>
      </c>
      <c r="K1004">
        <f>IF(OR($A1004="",$B1004=""),"",$B1004&amp;"|"&amp;$A1004)</f>
        <v/>
      </c>
      <c r="L1004">
        <f>IF($A1004="",0,IF($F1004="",IFERROR(N(INDEX(Settings!$G$11:$G$18,MATCH($C1004,Settings!$D$11:$D$18,0))),0),N($F1004)))</f>
        <v/>
      </c>
    </row>
    <row r="1005">
      <c r="A1005" s="69" t="n"/>
      <c r="B1005" s="70" t="n"/>
      <c r="C1005" s="70" t="n"/>
      <c r="D1005" s="71" t="n"/>
      <c r="E1005" s="71" t="n"/>
      <c r="F1005" s="70" t="n"/>
      <c r="G1005" s="72">
        <f>IF(OR($A1005="",$B1005=""),"",ROUND(MAX(0,MOD(I1005-H1005,1)*24-L1005/60),2))</f>
        <v/>
      </c>
      <c r="H1005">
        <f>IF($A1005="","",IF($D1005="",IFERROR(INDEX(Settings!$E$11:$E$18,MATCH($C1005,Settings!$D$11:$D$18,0)),0),$D1005))</f>
        <v/>
      </c>
      <c r="I1005">
        <f>IF($A1005="","",IF($E1005="",IFERROR(INDEX(Settings!$F$11:$F$18,MATCH($C1005,Settings!$D$11:$D$18,0)),0),$E1005))</f>
        <v/>
      </c>
      <c r="J1005">
        <f>IF($A1005="",0,WEEKDAY($A1005,2))</f>
        <v/>
      </c>
      <c r="K1005">
        <f>IF(OR($A1005="",$B1005=""),"",$B1005&amp;"|"&amp;$A1005)</f>
        <v/>
      </c>
      <c r="L1005">
        <f>IF($A1005="",0,IF($F1005="",IFERROR(N(INDEX(Settings!$G$11:$G$18,MATCH($C1005,Settings!$D$11:$D$18,0))),0),N($F1005)))</f>
        <v/>
      </c>
    </row>
    <row r="1006">
      <c r="A1006" s="69" t="n"/>
      <c r="B1006" s="70" t="n"/>
      <c r="C1006" s="70" t="n"/>
      <c r="D1006" s="71" t="n"/>
      <c r="E1006" s="71" t="n"/>
      <c r="F1006" s="70" t="n"/>
      <c r="G1006" s="72">
        <f>IF(OR($A1006="",$B1006=""),"",ROUND(MAX(0,MOD(I1006-H1006,1)*24-L1006/60),2))</f>
        <v/>
      </c>
      <c r="H1006">
        <f>IF($A1006="","",IF($D1006="",IFERROR(INDEX(Settings!$E$11:$E$18,MATCH($C1006,Settings!$D$11:$D$18,0)),0),$D1006))</f>
        <v/>
      </c>
      <c r="I1006">
        <f>IF($A1006="","",IF($E1006="",IFERROR(INDEX(Settings!$F$11:$F$18,MATCH($C1006,Settings!$D$11:$D$18,0)),0),$E1006))</f>
        <v/>
      </c>
      <c r="J1006">
        <f>IF($A1006="",0,WEEKDAY($A1006,2))</f>
        <v/>
      </c>
      <c r="K1006">
        <f>IF(OR($A1006="",$B1006=""),"",$B1006&amp;"|"&amp;$A1006)</f>
        <v/>
      </c>
      <c r="L1006">
        <f>IF($A1006="",0,IF($F1006="",IFERROR(N(INDEX(Settings!$G$11:$G$18,MATCH($C1006,Settings!$D$11:$D$18,0))),0),N($F1006)))</f>
        <v/>
      </c>
    </row>
    <row r="1007">
      <c r="A1007" s="69" t="n"/>
      <c r="B1007" s="70" t="n"/>
      <c r="C1007" s="70" t="n"/>
      <c r="D1007" s="71" t="n"/>
      <c r="E1007" s="71" t="n"/>
      <c r="F1007" s="70" t="n"/>
      <c r="G1007" s="72">
        <f>IF(OR($A1007="",$B1007=""),"",ROUND(MAX(0,MOD(I1007-H1007,1)*24-L1007/60),2))</f>
        <v/>
      </c>
      <c r="H1007">
        <f>IF($A1007="","",IF($D1007="",IFERROR(INDEX(Settings!$E$11:$E$18,MATCH($C1007,Settings!$D$11:$D$18,0)),0),$D1007))</f>
        <v/>
      </c>
      <c r="I1007">
        <f>IF($A1007="","",IF($E1007="",IFERROR(INDEX(Settings!$F$11:$F$18,MATCH($C1007,Settings!$D$11:$D$18,0)),0),$E1007))</f>
        <v/>
      </c>
      <c r="J1007">
        <f>IF($A1007="",0,WEEKDAY($A1007,2))</f>
        <v/>
      </c>
      <c r="K1007">
        <f>IF(OR($A1007="",$B1007=""),"",$B1007&amp;"|"&amp;$A1007)</f>
        <v/>
      </c>
      <c r="L1007">
        <f>IF($A1007="",0,IF($F1007="",IFERROR(N(INDEX(Settings!$G$11:$G$18,MATCH($C1007,Settings!$D$11:$D$18,0))),0),N($F1007)))</f>
        <v/>
      </c>
    </row>
    <row r="1008">
      <c r="A1008" s="69" t="n"/>
      <c r="B1008" s="70" t="n"/>
      <c r="C1008" s="70" t="n"/>
      <c r="D1008" s="71" t="n"/>
      <c r="E1008" s="71" t="n"/>
      <c r="F1008" s="70" t="n"/>
      <c r="G1008" s="72">
        <f>IF(OR($A1008="",$B1008=""),"",ROUND(MAX(0,MOD(I1008-H1008,1)*24-L1008/60),2))</f>
        <v/>
      </c>
      <c r="H1008">
        <f>IF($A1008="","",IF($D1008="",IFERROR(INDEX(Settings!$E$11:$E$18,MATCH($C1008,Settings!$D$11:$D$18,0)),0),$D1008))</f>
        <v/>
      </c>
      <c r="I1008">
        <f>IF($A1008="","",IF($E1008="",IFERROR(INDEX(Settings!$F$11:$F$18,MATCH($C1008,Settings!$D$11:$D$18,0)),0),$E1008))</f>
        <v/>
      </c>
      <c r="J1008">
        <f>IF($A1008="",0,WEEKDAY($A1008,2))</f>
        <v/>
      </c>
      <c r="K1008">
        <f>IF(OR($A1008="",$B1008=""),"",$B1008&amp;"|"&amp;$A1008)</f>
        <v/>
      </c>
      <c r="L1008">
        <f>IF($A1008="",0,IF($F1008="",IFERROR(N(INDEX(Settings!$G$11:$G$18,MATCH($C1008,Settings!$D$11:$D$18,0))),0),N($F1008)))</f>
        <v/>
      </c>
    </row>
    <row r="1009">
      <c r="A1009" s="69" t="n"/>
      <c r="B1009" s="70" t="n"/>
      <c r="C1009" s="70" t="n"/>
      <c r="D1009" s="71" t="n"/>
      <c r="E1009" s="71" t="n"/>
      <c r="F1009" s="70" t="n"/>
      <c r="G1009" s="72">
        <f>IF(OR($A1009="",$B1009=""),"",ROUND(MAX(0,MOD(I1009-H1009,1)*24-L1009/60),2))</f>
        <v/>
      </c>
      <c r="H1009">
        <f>IF($A1009="","",IF($D1009="",IFERROR(INDEX(Settings!$E$11:$E$18,MATCH($C1009,Settings!$D$11:$D$18,0)),0),$D1009))</f>
        <v/>
      </c>
      <c r="I1009">
        <f>IF($A1009="","",IF($E1009="",IFERROR(INDEX(Settings!$F$11:$F$18,MATCH($C1009,Settings!$D$11:$D$18,0)),0),$E1009))</f>
        <v/>
      </c>
      <c r="J1009">
        <f>IF($A1009="",0,WEEKDAY($A1009,2))</f>
        <v/>
      </c>
      <c r="K1009">
        <f>IF(OR($A1009="",$B1009=""),"",$B1009&amp;"|"&amp;$A1009)</f>
        <v/>
      </c>
      <c r="L1009">
        <f>IF($A1009="",0,IF($F1009="",IFERROR(N(INDEX(Settings!$G$11:$G$18,MATCH($C1009,Settings!$D$11:$D$18,0))),0),N($F1009)))</f>
        <v/>
      </c>
    </row>
    <row r="1010">
      <c r="A1010" s="69" t="n"/>
      <c r="B1010" s="70" t="n"/>
      <c r="C1010" s="70" t="n"/>
      <c r="D1010" s="71" t="n"/>
      <c r="E1010" s="71" t="n"/>
      <c r="F1010" s="70" t="n"/>
      <c r="G1010" s="72">
        <f>IF(OR($A1010="",$B1010=""),"",ROUND(MAX(0,MOD(I1010-H1010,1)*24-L1010/60),2))</f>
        <v/>
      </c>
      <c r="H1010">
        <f>IF($A1010="","",IF($D1010="",IFERROR(INDEX(Settings!$E$11:$E$18,MATCH($C1010,Settings!$D$11:$D$18,0)),0),$D1010))</f>
        <v/>
      </c>
      <c r="I1010">
        <f>IF($A1010="","",IF($E1010="",IFERROR(INDEX(Settings!$F$11:$F$18,MATCH($C1010,Settings!$D$11:$D$18,0)),0),$E1010))</f>
        <v/>
      </c>
      <c r="J1010">
        <f>IF($A1010="",0,WEEKDAY($A1010,2))</f>
        <v/>
      </c>
      <c r="K1010">
        <f>IF(OR($A1010="",$B1010=""),"",$B1010&amp;"|"&amp;$A1010)</f>
        <v/>
      </c>
      <c r="L1010">
        <f>IF($A1010="",0,IF($F1010="",IFERROR(N(INDEX(Settings!$G$11:$G$18,MATCH($C1010,Settings!$D$11:$D$18,0))),0),N($F1010)))</f>
        <v/>
      </c>
    </row>
    <row r="1011">
      <c r="A1011" s="69" t="n"/>
      <c r="B1011" s="70" t="n"/>
      <c r="C1011" s="70" t="n"/>
      <c r="D1011" s="71" t="n"/>
      <c r="E1011" s="71" t="n"/>
      <c r="F1011" s="70" t="n"/>
      <c r="G1011" s="72">
        <f>IF(OR($A1011="",$B1011=""),"",ROUND(MAX(0,MOD(I1011-H1011,1)*24-L1011/60),2))</f>
        <v/>
      </c>
      <c r="H1011">
        <f>IF($A1011="","",IF($D1011="",IFERROR(INDEX(Settings!$E$11:$E$18,MATCH($C1011,Settings!$D$11:$D$18,0)),0),$D1011))</f>
        <v/>
      </c>
      <c r="I1011">
        <f>IF($A1011="","",IF($E1011="",IFERROR(INDEX(Settings!$F$11:$F$18,MATCH($C1011,Settings!$D$11:$D$18,0)),0),$E1011))</f>
        <v/>
      </c>
      <c r="J1011">
        <f>IF($A1011="",0,WEEKDAY($A1011,2))</f>
        <v/>
      </c>
      <c r="K1011">
        <f>IF(OR($A1011="",$B1011=""),"",$B1011&amp;"|"&amp;$A1011)</f>
        <v/>
      </c>
      <c r="L1011">
        <f>IF($A1011="",0,IF($F1011="",IFERROR(N(INDEX(Settings!$G$11:$G$18,MATCH($C1011,Settings!$D$11:$D$18,0))),0),N($F1011)))</f>
        <v/>
      </c>
    </row>
    <row r="1012">
      <c r="A1012" s="69" t="n"/>
      <c r="B1012" s="70" t="n"/>
      <c r="C1012" s="70" t="n"/>
      <c r="D1012" s="71" t="n"/>
      <c r="E1012" s="71" t="n"/>
      <c r="F1012" s="70" t="n"/>
      <c r="G1012" s="72">
        <f>IF(OR($A1012="",$B1012=""),"",ROUND(MAX(0,MOD(I1012-H1012,1)*24-L1012/60),2))</f>
        <v/>
      </c>
      <c r="H1012">
        <f>IF($A1012="","",IF($D1012="",IFERROR(INDEX(Settings!$E$11:$E$18,MATCH($C1012,Settings!$D$11:$D$18,0)),0),$D1012))</f>
        <v/>
      </c>
      <c r="I1012">
        <f>IF($A1012="","",IF($E1012="",IFERROR(INDEX(Settings!$F$11:$F$18,MATCH($C1012,Settings!$D$11:$D$18,0)),0),$E1012))</f>
        <v/>
      </c>
      <c r="J1012">
        <f>IF($A1012="",0,WEEKDAY($A1012,2))</f>
        <v/>
      </c>
      <c r="K1012">
        <f>IF(OR($A1012="",$B1012=""),"",$B1012&amp;"|"&amp;$A1012)</f>
        <v/>
      </c>
      <c r="L1012">
        <f>IF($A1012="",0,IF($F1012="",IFERROR(N(INDEX(Settings!$G$11:$G$18,MATCH($C1012,Settings!$D$11:$D$18,0))),0),N($F1012)))</f>
        <v/>
      </c>
    </row>
    <row r="1013">
      <c r="A1013" s="69" t="n"/>
      <c r="B1013" s="70" t="n"/>
      <c r="C1013" s="70" t="n"/>
      <c r="D1013" s="71" t="n"/>
      <c r="E1013" s="71" t="n"/>
      <c r="F1013" s="70" t="n"/>
      <c r="G1013" s="72">
        <f>IF(OR($A1013="",$B1013=""),"",ROUND(MAX(0,MOD(I1013-H1013,1)*24-L1013/60),2))</f>
        <v/>
      </c>
      <c r="H1013">
        <f>IF($A1013="","",IF($D1013="",IFERROR(INDEX(Settings!$E$11:$E$18,MATCH($C1013,Settings!$D$11:$D$18,0)),0),$D1013))</f>
        <v/>
      </c>
      <c r="I1013">
        <f>IF($A1013="","",IF($E1013="",IFERROR(INDEX(Settings!$F$11:$F$18,MATCH($C1013,Settings!$D$11:$D$18,0)),0),$E1013))</f>
        <v/>
      </c>
      <c r="J1013">
        <f>IF($A1013="",0,WEEKDAY($A1013,2))</f>
        <v/>
      </c>
      <c r="K1013">
        <f>IF(OR($A1013="",$B1013=""),"",$B1013&amp;"|"&amp;$A1013)</f>
        <v/>
      </c>
      <c r="L1013">
        <f>IF($A1013="",0,IF($F1013="",IFERROR(N(INDEX(Settings!$G$11:$G$18,MATCH($C1013,Settings!$D$11:$D$18,0))),0),N($F1013)))</f>
        <v/>
      </c>
    </row>
    <row r="1014">
      <c r="A1014" s="69" t="n"/>
      <c r="B1014" s="70" t="n"/>
      <c r="C1014" s="70" t="n"/>
      <c r="D1014" s="71" t="n"/>
      <c r="E1014" s="71" t="n"/>
      <c r="F1014" s="70" t="n"/>
      <c r="G1014" s="72">
        <f>IF(OR($A1014="",$B1014=""),"",ROUND(MAX(0,MOD(I1014-H1014,1)*24-L1014/60),2))</f>
        <v/>
      </c>
      <c r="H1014">
        <f>IF($A1014="","",IF($D1014="",IFERROR(INDEX(Settings!$E$11:$E$18,MATCH($C1014,Settings!$D$11:$D$18,0)),0),$D1014))</f>
        <v/>
      </c>
      <c r="I1014">
        <f>IF($A1014="","",IF($E1014="",IFERROR(INDEX(Settings!$F$11:$F$18,MATCH($C1014,Settings!$D$11:$D$18,0)),0),$E1014))</f>
        <v/>
      </c>
      <c r="J1014">
        <f>IF($A1014="",0,WEEKDAY($A1014,2))</f>
        <v/>
      </c>
      <c r="K1014">
        <f>IF(OR($A1014="",$B1014=""),"",$B1014&amp;"|"&amp;$A1014)</f>
        <v/>
      </c>
      <c r="L1014">
        <f>IF($A1014="",0,IF($F1014="",IFERROR(N(INDEX(Settings!$G$11:$G$18,MATCH($C1014,Settings!$D$11:$D$18,0))),0),N($F1014)))</f>
        <v/>
      </c>
    </row>
    <row r="1015">
      <c r="A1015" s="69" t="n"/>
      <c r="B1015" s="70" t="n"/>
      <c r="C1015" s="70" t="n"/>
      <c r="D1015" s="71" t="n"/>
      <c r="E1015" s="71" t="n"/>
      <c r="F1015" s="70" t="n"/>
      <c r="G1015" s="72">
        <f>IF(OR($A1015="",$B1015=""),"",ROUND(MAX(0,MOD(I1015-H1015,1)*24-L1015/60),2))</f>
        <v/>
      </c>
      <c r="H1015">
        <f>IF($A1015="","",IF($D1015="",IFERROR(INDEX(Settings!$E$11:$E$18,MATCH($C1015,Settings!$D$11:$D$18,0)),0),$D1015))</f>
        <v/>
      </c>
      <c r="I1015">
        <f>IF($A1015="","",IF($E1015="",IFERROR(INDEX(Settings!$F$11:$F$18,MATCH($C1015,Settings!$D$11:$D$18,0)),0),$E1015))</f>
        <v/>
      </c>
      <c r="J1015">
        <f>IF($A1015="",0,WEEKDAY($A1015,2))</f>
        <v/>
      </c>
      <c r="K1015">
        <f>IF(OR($A1015="",$B1015=""),"",$B1015&amp;"|"&amp;$A1015)</f>
        <v/>
      </c>
      <c r="L1015">
        <f>IF($A1015="",0,IF($F1015="",IFERROR(N(INDEX(Settings!$G$11:$G$18,MATCH($C1015,Settings!$D$11:$D$18,0))),0),N($F1015)))</f>
        <v/>
      </c>
    </row>
    <row r="1016">
      <c r="A1016" s="69" t="n"/>
      <c r="B1016" s="70" t="n"/>
      <c r="C1016" s="70" t="n"/>
      <c r="D1016" s="71" t="n"/>
      <c r="E1016" s="71" t="n"/>
      <c r="F1016" s="70" t="n"/>
      <c r="G1016" s="72">
        <f>IF(OR($A1016="",$B1016=""),"",ROUND(MAX(0,MOD(I1016-H1016,1)*24-L1016/60),2))</f>
        <v/>
      </c>
      <c r="H1016">
        <f>IF($A1016="","",IF($D1016="",IFERROR(INDEX(Settings!$E$11:$E$18,MATCH($C1016,Settings!$D$11:$D$18,0)),0),$D1016))</f>
        <v/>
      </c>
      <c r="I1016">
        <f>IF($A1016="","",IF($E1016="",IFERROR(INDEX(Settings!$F$11:$F$18,MATCH($C1016,Settings!$D$11:$D$18,0)),0),$E1016))</f>
        <v/>
      </c>
      <c r="J1016">
        <f>IF($A1016="",0,WEEKDAY($A1016,2))</f>
        <v/>
      </c>
      <c r="K1016">
        <f>IF(OR($A1016="",$B1016=""),"",$B1016&amp;"|"&amp;$A1016)</f>
        <v/>
      </c>
      <c r="L1016">
        <f>IF($A1016="",0,IF($F1016="",IFERROR(N(INDEX(Settings!$G$11:$G$18,MATCH($C1016,Settings!$D$11:$D$18,0))),0),N($F1016)))</f>
        <v/>
      </c>
    </row>
    <row r="1017">
      <c r="A1017" s="69" t="n"/>
      <c r="B1017" s="70" t="n"/>
      <c r="C1017" s="70" t="n"/>
      <c r="D1017" s="71" t="n"/>
      <c r="E1017" s="71" t="n"/>
      <c r="F1017" s="70" t="n"/>
      <c r="G1017" s="72">
        <f>IF(OR($A1017="",$B1017=""),"",ROUND(MAX(0,MOD(I1017-H1017,1)*24-L1017/60),2))</f>
        <v/>
      </c>
      <c r="H1017">
        <f>IF($A1017="","",IF($D1017="",IFERROR(INDEX(Settings!$E$11:$E$18,MATCH($C1017,Settings!$D$11:$D$18,0)),0),$D1017))</f>
        <v/>
      </c>
      <c r="I1017">
        <f>IF($A1017="","",IF($E1017="",IFERROR(INDEX(Settings!$F$11:$F$18,MATCH($C1017,Settings!$D$11:$D$18,0)),0),$E1017))</f>
        <v/>
      </c>
      <c r="J1017">
        <f>IF($A1017="",0,WEEKDAY($A1017,2))</f>
        <v/>
      </c>
      <c r="K1017">
        <f>IF(OR($A1017="",$B1017=""),"",$B1017&amp;"|"&amp;$A1017)</f>
        <v/>
      </c>
      <c r="L1017">
        <f>IF($A1017="",0,IF($F1017="",IFERROR(N(INDEX(Settings!$G$11:$G$18,MATCH($C1017,Settings!$D$11:$D$18,0))),0),N($F1017)))</f>
        <v/>
      </c>
    </row>
    <row r="1018">
      <c r="A1018" s="69" t="n"/>
      <c r="B1018" s="70" t="n"/>
      <c r="C1018" s="70" t="n"/>
      <c r="D1018" s="71" t="n"/>
      <c r="E1018" s="71" t="n"/>
      <c r="F1018" s="70" t="n"/>
      <c r="G1018" s="72">
        <f>IF(OR($A1018="",$B1018=""),"",ROUND(MAX(0,MOD(I1018-H1018,1)*24-L1018/60),2))</f>
        <v/>
      </c>
      <c r="H1018">
        <f>IF($A1018="","",IF($D1018="",IFERROR(INDEX(Settings!$E$11:$E$18,MATCH($C1018,Settings!$D$11:$D$18,0)),0),$D1018))</f>
        <v/>
      </c>
      <c r="I1018">
        <f>IF($A1018="","",IF($E1018="",IFERROR(INDEX(Settings!$F$11:$F$18,MATCH($C1018,Settings!$D$11:$D$18,0)),0),$E1018))</f>
        <v/>
      </c>
      <c r="J1018">
        <f>IF($A1018="",0,WEEKDAY($A1018,2))</f>
        <v/>
      </c>
      <c r="K1018">
        <f>IF(OR($A1018="",$B1018=""),"",$B1018&amp;"|"&amp;$A1018)</f>
        <v/>
      </c>
      <c r="L1018">
        <f>IF($A1018="",0,IF($F1018="",IFERROR(N(INDEX(Settings!$G$11:$G$18,MATCH($C1018,Settings!$D$11:$D$18,0))),0),N($F1018)))</f>
        <v/>
      </c>
    </row>
    <row r="1019">
      <c r="A1019" s="69" t="n"/>
      <c r="B1019" s="70" t="n"/>
      <c r="C1019" s="70" t="n"/>
      <c r="D1019" s="71" t="n"/>
      <c r="E1019" s="71" t="n"/>
      <c r="F1019" s="70" t="n"/>
      <c r="G1019" s="72">
        <f>IF(OR($A1019="",$B1019=""),"",ROUND(MAX(0,MOD(I1019-H1019,1)*24-L1019/60),2))</f>
        <v/>
      </c>
      <c r="H1019">
        <f>IF($A1019="","",IF($D1019="",IFERROR(INDEX(Settings!$E$11:$E$18,MATCH($C1019,Settings!$D$11:$D$18,0)),0),$D1019))</f>
        <v/>
      </c>
      <c r="I1019">
        <f>IF($A1019="","",IF($E1019="",IFERROR(INDEX(Settings!$F$11:$F$18,MATCH($C1019,Settings!$D$11:$D$18,0)),0),$E1019))</f>
        <v/>
      </c>
      <c r="J1019">
        <f>IF($A1019="",0,WEEKDAY($A1019,2))</f>
        <v/>
      </c>
      <c r="K1019">
        <f>IF(OR($A1019="",$B1019=""),"",$B1019&amp;"|"&amp;$A1019)</f>
        <v/>
      </c>
      <c r="L1019">
        <f>IF($A1019="",0,IF($F1019="",IFERROR(N(INDEX(Settings!$G$11:$G$18,MATCH($C1019,Settings!$D$11:$D$18,0))),0),N($F1019)))</f>
        <v/>
      </c>
    </row>
    <row r="1020">
      <c r="A1020" s="69" t="n"/>
      <c r="B1020" s="70" t="n"/>
      <c r="C1020" s="70" t="n"/>
      <c r="D1020" s="71" t="n"/>
      <c r="E1020" s="71" t="n"/>
      <c r="F1020" s="70" t="n"/>
      <c r="G1020" s="72">
        <f>IF(OR($A1020="",$B1020=""),"",ROUND(MAX(0,MOD(I1020-H1020,1)*24-L1020/60),2))</f>
        <v/>
      </c>
      <c r="H1020">
        <f>IF($A1020="","",IF($D1020="",IFERROR(INDEX(Settings!$E$11:$E$18,MATCH($C1020,Settings!$D$11:$D$18,0)),0),$D1020))</f>
        <v/>
      </c>
      <c r="I1020">
        <f>IF($A1020="","",IF($E1020="",IFERROR(INDEX(Settings!$F$11:$F$18,MATCH($C1020,Settings!$D$11:$D$18,0)),0),$E1020))</f>
        <v/>
      </c>
      <c r="J1020">
        <f>IF($A1020="",0,WEEKDAY($A1020,2))</f>
        <v/>
      </c>
      <c r="K1020">
        <f>IF(OR($A1020="",$B1020=""),"",$B1020&amp;"|"&amp;$A1020)</f>
        <v/>
      </c>
      <c r="L1020">
        <f>IF($A1020="",0,IF($F1020="",IFERROR(N(INDEX(Settings!$G$11:$G$18,MATCH($C1020,Settings!$D$11:$D$18,0))),0),N($F1020)))</f>
        <v/>
      </c>
    </row>
    <row r="1021">
      <c r="A1021" s="69" t="n"/>
      <c r="B1021" s="70" t="n"/>
      <c r="C1021" s="70" t="n"/>
      <c r="D1021" s="71" t="n"/>
      <c r="E1021" s="71" t="n"/>
      <c r="F1021" s="70" t="n"/>
      <c r="G1021" s="72">
        <f>IF(OR($A1021="",$B1021=""),"",ROUND(MAX(0,MOD(I1021-H1021,1)*24-L1021/60),2))</f>
        <v/>
      </c>
      <c r="H1021">
        <f>IF($A1021="","",IF($D1021="",IFERROR(INDEX(Settings!$E$11:$E$18,MATCH($C1021,Settings!$D$11:$D$18,0)),0),$D1021))</f>
        <v/>
      </c>
      <c r="I1021">
        <f>IF($A1021="","",IF($E1021="",IFERROR(INDEX(Settings!$F$11:$F$18,MATCH($C1021,Settings!$D$11:$D$18,0)),0),$E1021))</f>
        <v/>
      </c>
      <c r="J1021">
        <f>IF($A1021="",0,WEEKDAY($A1021,2))</f>
        <v/>
      </c>
      <c r="K1021">
        <f>IF(OR($A1021="",$B1021=""),"",$B1021&amp;"|"&amp;$A1021)</f>
        <v/>
      </c>
      <c r="L1021">
        <f>IF($A1021="",0,IF($F1021="",IFERROR(N(INDEX(Settings!$G$11:$G$18,MATCH($C1021,Settings!$D$11:$D$18,0))),0),N($F1021)))</f>
        <v/>
      </c>
    </row>
    <row r="1022">
      <c r="A1022" s="69" t="n"/>
      <c r="B1022" s="70" t="n"/>
      <c r="C1022" s="70" t="n"/>
      <c r="D1022" s="71" t="n"/>
      <c r="E1022" s="71" t="n"/>
      <c r="F1022" s="70" t="n"/>
      <c r="G1022" s="72">
        <f>IF(OR($A1022="",$B1022=""),"",ROUND(MAX(0,MOD(I1022-H1022,1)*24-L1022/60),2))</f>
        <v/>
      </c>
      <c r="H1022">
        <f>IF($A1022="","",IF($D1022="",IFERROR(INDEX(Settings!$E$11:$E$18,MATCH($C1022,Settings!$D$11:$D$18,0)),0),$D1022))</f>
        <v/>
      </c>
      <c r="I1022">
        <f>IF($A1022="","",IF($E1022="",IFERROR(INDEX(Settings!$F$11:$F$18,MATCH($C1022,Settings!$D$11:$D$18,0)),0),$E1022))</f>
        <v/>
      </c>
      <c r="J1022">
        <f>IF($A1022="",0,WEEKDAY($A1022,2))</f>
        <v/>
      </c>
      <c r="K1022">
        <f>IF(OR($A1022="",$B1022=""),"",$B1022&amp;"|"&amp;$A1022)</f>
        <v/>
      </c>
      <c r="L1022">
        <f>IF($A1022="",0,IF($F1022="",IFERROR(N(INDEX(Settings!$G$11:$G$18,MATCH($C1022,Settings!$D$11:$D$18,0))),0),N($F1022)))</f>
        <v/>
      </c>
    </row>
    <row r="1023">
      <c r="A1023" s="69" t="n"/>
      <c r="B1023" s="70" t="n"/>
      <c r="C1023" s="70" t="n"/>
      <c r="D1023" s="71" t="n"/>
      <c r="E1023" s="71" t="n"/>
      <c r="F1023" s="70" t="n"/>
      <c r="G1023" s="72">
        <f>IF(OR($A1023="",$B1023=""),"",ROUND(MAX(0,MOD(I1023-H1023,1)*24-L1023/60),2))</f>
        <v/>
      </c>
      <c r="H1023">
        <f>IF($A1023="","",IF($D1023="",IFERROR(INDEX(Settings!$E$11:$E$18,MATCH($C1023,Settings!$D$11:$D$18,0)),0),$D1023))</f>
        <v/>
      </c>
      <c r="I1023">
        <f>IF($A1023="","",IF($E1023="",IFERROR(INDEX(Settings!$F$11:$F$18,MATCH($C1023,Settings!$D$11:$D$18,0)),0),$E1023))</f>
        <v/>
      </c>
      <c r="J1023">
        <f>IF($A1023="",0,WEEKDAY($A1023,2))</f>
        <v/>
      </c>
      <c r="K1023">
        <f>IF(OR($A1023="",$B1023=""),"",$B1023&amp;"|"&amp;$A1023)</f>
        <v/>
      </c>
      <c r="L1023">
        <f>IF($A1023="",0,IF($F1023="",IFERROR(N(INDEX(Settings!$G$11:$G$18,MATCH($C1023,Settings!$D$11:$D$18,0))),0),N($F1023)))</f>
        <v/>
      </c>
    </row>
    <row r="1024">
      <c r="A1024" s="69" t="n"/>
      <c r="B1024" s="70" t="n"/>
      <c r="C1024" s="70" t="n"/>
      <c r="D1024" s="71" t="n"/>
      <c r="E1024" s="71" t="n"/>
      <c r="F1024" s="70" t="n"/>
      <c r="G1024" s="72">
        <f>IF(OR($A1024="",$B1024=""),"",ROUND(MAX(0,MOD(I1024-H1024,1)*24-L1024/60),2))</f>
        <v/>
      </c>
      <c r="H1024">
        <f>IF($A1024="","",IF($D1024="",IFERROR(INDEX(Settings!$E$11:$E$18,MATCH($C1024,Settings!$D$11:$D$18,0)),0),$D1024))</f>
        <v/>
      </c>
      <c r="I1024">
        <f>IF($A1024="","",IF($E1024="",IFERROR(INDEX(Settings!$F$11:$F$18,MATCH($C1024,Settings!$D$11:$D$18,0)),0),$E1024))</f>
        <v/>
      </c>
      <c r="J1024">
        <f>IF($A1024="",0,WEEKDAY($A1024,2))</f>
        <v/>
      </c>
      <c r="K1024">
        <f>IF(OR($A1024="",$B1024=""),"",$B1024&amp;"|"&amp;$A1024)</f>
        <v/>
      </c>
      <c r="L1024">
        <f>IF($A1024="",0,IF($F1024="",IFERROR(N(INDEX(Settings!$G$11:$G$18,MATCH($C1024,Settings!$D$11:$D$18,0))),0),N($F1024)))</f>
        <v/>
      </c>
    </row>
    <row r="1025">
      <c r="A1025" s="69" t="n"/>
      <c r="B1025" s="70" t="n"/>
      <c r="C1025" s="70" t="n"/>
      <c r="D1025" s="71" t="n"/>
      <c r="E1025" s="71" t="n"/>
      <c r="F1025" s="70" t="n"/>
      <c r="G1025" s="72">
        <f>IF(OR($A1025="",$B1025=""),"",ROUND(MAX(0,MOD(I1025-H1025,1)*24-L1025/60),2))</f>
        <v/>
      </c>
      <c r="H1025">
        <f>IF($A1025="","",IF($D1025="",IFERROR(INDEX(Settings!$E$11:$E$18,MATCH($C1025,Settings!$D$11:$D$18,0)),0),$D1025))</f>
        <v/>
      </c>
      <c r="I1025">
        <f>IF($A1025="","",IF($E1025="",IFERROR(INDEX(Settings!$F$11:$F$18,MATCH($C1025,Settings!$D$11:$D$18,0)),0),$E1025))</f>
        <v/>
      </c>
      <c r="J1025">
        <f>IF($A1025="",0,WEEKDAY($A1025,2))</f>
        <v/>
      </c>
      <c r="K1025">
        <f>IF(OR($A1025="",$B1025=""),"",$B1025&amp;"|"&amp;$A1025)</f>
        <v/>
      </c>
      <c r="L1025">
        <f>IF($A1025="",0,IF($F1025="",IFERROR(N(INDEX(Settings!$G$11:$G$18,MATCH($C1025,Settings!$D$11:$D$18,0))),0),N($F1025)))</f>
        <v/>
      </c>
    </row>
    <row r="1026">
      <c r="A1026" s="69" t="n"/>
      <c r="B1026" s="70" t="n"/>
      <c r="C1026" s="70" t="n"/>
      <c r="D1026" s="71" t="n"/>
      <c r="E1026" s="71" t="n"/>
      <c r="F1026" s="70" t="n"/>
      <c r="G1026" s="72">
        <f>IF(OR($A1026="",$B1026=""),"",ROUND(MAX(0,MOD(I1026-H1026,1)*24-L1026/60),2))</f>
        <v/>
      </c>
      <c r="H1026">
        <f>IF($A1026="","",IF($D1026="",IFERROR(INDEX(Settings!$E$11:$E$18,MATCH($C1026,Settings!$D$11:$D$18,0)),0),$D1026))</f>
        <v/>
      </c>
      <c r="I1026">
        <f>IF($A1026="","",IF($E1026="",IFERROR(INDEX(Settings!$F$11:$F$18,MATCH($C1026,Settings!$D$11:$D$18,0)),0),$E1026))</f>
        <v/>
      </c>
      <c r="J1026">
        <f>IF($A1026="",0,WEEKDAY($A1026,2))</f>
        <v/>
      </c>
      <c r="K1026">
        <f>IF(OR($A1026="",$B1026=""),"",$B1026&amp;"|"&amp;$A1026)</f>
        <v/>
      </c>
      <c r="L1026">
        <f>IF($A1026="",0,IF($F1026="",IFERROR(N(INDEX(Settings!$G$11:$G$18,MATCH($C1026,Settings!$D$11:$D$18,0))),0),N($F1026)))</f>
        <v/>
      </c>
    </row>
    <row r="1027">
      <c r="A1027" s="69" t="n"/>
      <c r="B1027" s="70" t="n"/>
      <c r="C1027" s="70" t="n"/>
      <c r="D1027" s="71" t="n"/>
      <c r="E1027" s="71" t="n"/>
      <c r="F1027" s="70" t="n"/>
      <c r="G1027" s="72">
        <f>IF(OR($A1027="",$B1027=""),"",ROUND(MAX(0,MOD(I1027-H1027,1)*24-L1027/60),2))</f>
        <v/>
      </c>
      <c r="H1027">
        <f>IF($A1027="","",IF($D1027="",IFERROR(INDEX(Settings!$E$11:$E$18,MATCH($C1027,Settings!$D$11:$D$18,0)),0),$D1027))</f>
        <v/>
      </c>
      <c r="I1027">
        <f>IF($A1027="","",IF($E1027="",IFERROR(INDEX(Settings!$F$11:$F$18,MATCH($C1027,Settings!$D$11:$D$18,0)),0),$E1027))</f>
        <v/>
      </c>
      <c r="J1027">
        <f>IF($A1027="",0,WEEKDAY($A1027,2))</f>
        <v/>
      </c>
      <c r="K1027">
        <f>IF(OR($A1027="",$B1027=""),"",$B1027&amp;"|"&amp;$A1027)</f>
        <v/>
      </c>
      <c r="L1027">
        <f>IF($A1027="",0,IF($F1027="",IFERROR(N(INDEX(Settings!$G$11:$G$18,MATCH($C1027,Settings!$D$11:$D$18,0))),0),N($F1027)))</f>
        <v/>
      </c>
    </row>
    <row r="1028">
      <c r="A1028" s="69" t="n"/>
      <c r="B1028" s="70" t="n"/>
      <c r="C1028" s="70" t="n"/>
      <c r="D1028" s="71" t="n"/>
      <c r="E1028" s="71" t="n"/>
      <c r="F1028" s="70" t="n"/>
      <c r="G1028" s="72">
        <f>IF(OR($A1028="",$B1028=""),"",ROUND(MAX(0,MOD(I1028-H1028,1)*24-L1028/60),2))</f>
        <v/>
      </c>
      <c r="H1028">
        <f>IF($A1028="","",IF($D1028="",IFERROR(INDEX(Settings!$E$11:$E$18,MATCH($C1028,Settings!$D$11:$D$18,0)),0),$D1028))</f>
        <v/>
      </c>
      <c r="I1028">
        <f>IF($A1028="","",IF($E1028="",IFERROR(INDEX(Settings!$F$11:$F$18,MATCH($C1028,Settings!$D$11:$D$18,0)),0),$E1028))</f>
        <v/>
      </c>
      <c r="J1028">
        <f>IF($A1028="",0,WEEKDAY($A1028,2))</f>
        <v/>
      </c>
      <c r="K1028">
        <f>IF(OR($A1028="",$B1028=""),"",$B1028&amp;"|"&amp;$A1028)</f>
        <v/>
      </c>
      <c r="L1028">
        <f>IF($A1028="",0,IF($F1028="",IFERROR(N(INDEX(Settings!$G$11:$G$18,MATCH($C1028,Settings!$D$11:$D$18,0))),0),N($F1028)))</f>
        <v/>
      </c>
    </row>
    <row r="1029">
      <c r="A1029" s="69" t="n"/>
      <c r="B1029" s="70" t="n"/>
      <c r="C1029" s="70" t="n"/>
      <c r="D1029" s="71" t="n"/>
      <c r="E1029" s="71" t="n"/>
      <c r="F1029" s="70" t="n"/>
      <c r="G1029" s="72">
        <f>IF(OR($A1029="",$B1029=""),"",ROUND(MAX(0,MOD(I1029-H1029,1)*24-L1029/60),2))</f>
        <v/>
      </c>
      <c r="H1029">
        <f>IF($A1029="","",IF($D1029="",IFERROR(INDEX(Settings!$E$11:$E$18,MATCH($C1029,Settings!$D$11:$D$18,0)),0),$D1029))</f>
        <v/>
      </c>
      <c r="I1029">
        <f>IF($A1029="","",IF($E1029="",IFERROR(INDEX(Settings!$F$11:$F$18,MATCH($C1029,Settings!$D$11:$D$18,0)),0),$E1029))</f>
        <v/>
      </c>
      <c r="J1029">
        <f>IF($A1029="",0,WEEKDAY($A1029,2))</f>
        <v/>
      </c>
      <c r="K1029">
        <f>IF(OR($A1029="",$B1029=""),"",$B1029&amp;"|"&amp;$A1029)</f>
        <v/>
      </c>
      <c r="L1029">
        <f>IF($A1029="",0,IF($F1029="",IFERROR(N(INDEX(Settings!$G$11:$G$18,MATCH($C1029,Settings!$D$11:$D$18,0))),0),N($F1029)))</f>
        <v/>
      </c>
    </row>
    <row r="1030">
      <c r="A1030" s="69" t="n"/>
      <c r="B1030" s="70" t="n"/>
      <c r="C1030" s="70" t="n"/>
      <c r="D1030" s="71" t="n"/>
      <c r="E1030" s="71" t="n"/>
      <c r="F1030" s="70" t="n"/>
      <c r="G1030" s="72">
        <f>IF(OR($A1030="",$B1030=""),"",ROUND(MAX(0,MOD(I1030-H1030,1)*24-L1030/60),2))</f>
        <v/>
      </c>
      <c r="H1030">
        <f>IF($A1030="","",IF($D1030="",IFERROR(INDEX(Settings!$E$11:$E$18,MATCH($C1030,Settings!$D$11:$D$18,0)),0),$D1030))</f>
        <v/>
      </c>
      <c r="I1030">
        <f>IF($A1030="","",IF($E1030="",IFERROR(INDEX(Settings!$F$11:$F$18,MATCH($C1030,Settings!$D$11:$D$18,0)),0),$E1030))</f>
        <v/>
      </c>
      <c r="J1030">
        <f>IF($A1030="",0,WEEKDAY($A1030,2))</f>
        <v/>
      </c>
      <c r="K1030">
        <f>IF(OR($A1030="",$B1030=""),"",$B1030&amp;"|"&amp;$A1030)</f>
        <v/>
      </c>
      <c r="L1030">
        <f>IF($A1030="",0,IF($F1030="",IFERROR(N(INDEX(Settings!$G$11:$G$18,MATCH($C1030,Settings!$D$11:$D$18,0))),0),N($F1030)))</f>
        <v/>
      </c>
    </row>
    <row r="1031">
      <c r="A1031" s="69" t="n"/>
      <c r="B1031" s="70" t="n"/>
      <c r="C1031" s="70" t="n"/>
      <c r="D1031" s="71" t="n"/>
      <c r="E1031" s="71" t="n"/>
      <c r="F1031" s="70" t="n"/>
      <c r="G1031" s="72">
        <f>IF(OR($A1031="",$B1031=""),"",ROUND(MAX(0,MOD(I1031-H1031,1)*24-L1031/60),2))</f>
        <v/>
      </c>
      <c r="H1031">
        <f>IF($A1031="","",IF($D1031="",IFERROR(INDEX(Settings!$E$11:$E$18,MATCH($C1031,Settings!$D$11:$D$18,0)),0),$D1031))</f>
        <v/>
      </c>
      <c r="I1031">
        <f>IF($A1031="","",IF($E1031="",IFERROR(INDEX(Settings!$F$11:$F$18,MATCH($C1031,Settings!$D$11:$D$18,0)),0),$E1031))</f>
        <v/>
      </c>
      <c r="J1031">
        <f>IF($A1031="",0,WEEKDAY($A1031,2))</f>
        <v/>
      </c>
      <c r="K1031">
        <f>IF(OR($A1031="",$B1031=""),"",$B1031&amp;"|"&amp;$A1031)</f>
        <v/>
      </c>
      <c r="L1031">
        <f>IF($A1031="",0,IF($F1031="",IFERROR(N(INDEX(Settings!$G$11:$G$18,MATCH($C1031,Settings!$D$11:$D$18,0))),0),N($F1031)))</f>
        <v/>
      </c>
    </row>
    <row r="1032">
      <c r="A1032" s="69" t="n"/>
      <c r="B1032" s="70" t="n"/>
      <c r="C1032" s="70" t="n"/>
      <c r="D1032" s="71" t="n"/>
      <c r="E1032" s="71" t="n"/>
      <c r="F1032" s="70" t="n"/>
      <c r="G1032" s="72">
        <f>IF(OR($A1032="",$B1032=""),"",ROUND(MAX(0,MOD(I1032-H1032,1)*24-L1032/60),2))</f>
        <v/>
      </c>
      <c r="H1032">
        <f>IF($A1032="","",IF($D1032="",IFERROR(INDEX(Settings!$E$11:$E$18,MATCH($C1032,Settings!$D$11:$D$18,0)),0),$D1032))</f>
        <v/>
      </c>
      <c r="I1032">
        <f>IF($A1032="","",IF($E1032="",IFERROR(INDEX(Settings!$F$11:$F$18,MATCH($C1032,Settings!$D$11:$D$18,0)),0),$E1032))</f>
        <v/>
      </c>
      <c r="J1032">
        <f>IF($A1032="",0,WEEKDAY($A1032,2))</f>
        <v/>
      </c>
      <c r="K1032">
        <f>IF(OR($A1032="",$B1032=""),"",$B1032&amp;"|"&amp;$A1032)</f>
        <v/>
      </c>
      <c r="L1032">
        <f>IF($A1032="",0,IF($F1032="",IFERROR(N(INDEX(Settings!$G$11:$G$18,MATCH($C1032,Settings!$D$11:$D$18,0))),0),N($F1032)))</f>
        <v/>
      </c>
    </row>
    <row r="1033">
      <c r="A1033" s="69" t="n"/>
      <c r="B1033" s="70" t="n"/>
      <c r="C1033" s="70" t="n"/>
      <c r="D1033" s="71" t="n"/>
      <c r="E1033" s="71" t="n"/>
      <c r="F1033" s="70" t="n"/>
      <c r="G1033" s="72">
        <f>IF(OR($A1033="",$B1033=""),"",ROUND(MAX(0,MOD(I1033-H1033,1)*24-L1033/60),2))</f>
        <v/>
      </c>
      <c r="H1033">
        <f>IF($A1033="","",IF($D1033="",IFERROR(INDEX(Settings!$E$11:$E$18,MATCH($C1033,Settings!$D$11:$D$18,0)),0),$D1033))</f>
        <v/>
      </c>
      <c r="I1033">
        <f>IF($A1033="","",IF($E1033="",IFERROR(INDEX(Settings!$F$11:$F$18,MATCH($C1033,Settings!$D$11:$D$18,0)),0),$E1033))</f>
        <v/>
      </c>
      <c r="J1033">
        <f>IF($A1033="",0,WEEKDAY($A1033,2))</f>
        <v/>
      </c>
      <c r="K1033">
        <f>IF(OR($A1033="",$B1033=""),"",$B1033&amp;"|"&amp;$A1033)</f>
        <v/>
      </c>
      <c r="L1033">
        <f>IF($A1033="",0,IF($F1033="",IFERROR(N(INDEX(Settings!$G$11:$G$18,MATCH($C1033,Settings!$D$11:$D$18,0))),0),N($F1033)))</f>
        <v/>
      </c>
    </row>
    <row r="1034">
      <c r="A1034" s="69" t="n"/>
      <c r="B1034" s="70" t="n"/>
      <c r="C1034" s="70" t="n"/>
      <c r="D1034" s="71" t="n"/>
      <c r="E1034" s="71" t="n"/>
      <c r="F1034" s="70" t="n"/>
      <c r="G1034" s="72">
        <f>IF(OR($A1034="",$B1034=""),"",ROUND(MAX(0,MOD(I1034-H1034,1)*24-L1034/60),2))</f>
        <v/>
      </c>
      <c r="H1034">
        <f>IF($A1034="","",IF($D1034="",IFERROR(INDEX(Settings!$E$11:$E$18,MATCH($C1034,Settings!$D$11:$D$18,0)),0),$D1034))</f>
        <v/>
      </c>
      <c r="I1034">
        <f>IF($A1034="","",IF($E1034="",IFERROR(INDEX(Settings!$F$11:$F$18,MATCH($C1034,Settings!$D$11:$D$18,0)),0),$E1034))</f>
        <v/>
      </c>
      <c r="J1034">
        <f>IF($A1034="",0,WEEKDAY($A1034,2))</f>
        <v/>
      </c>
      <c r="K1034">
        <f>IF(OR($A1034="",$B1034=""),"",$B1034&amp;"|"&amp;$A1034)</f>
        <v/>
      </c>
      <c r="L1034">
        <f>IF($A1034="",0,IF($F1034="",IFERROR(N(INDEX(Settings!$G$11:$G$18,MATCH($C1034,Settings!$D$11:$D$18,0))),0),N($F1034)))</f>
        <v/>
      </c>
    </row>
    <row r="1035">
      <c r="A1035" s="69" t="n"/>
      <c r="B1035" s="70" t="n"/>
      <c r="C1035" s="70" t="n"/>
      <c r="D1035" s="71" t="n"/>
      <c r="E1035" s="71" t="n"/>
      <c r="F1035" s="70" t="n"/>
      <c r="G1035" s="72">
        <f>IF(OR($A1035="",$B1035=""),"",ROUND(MAX(0,MOD(I1035-H1035,1)*24-L1035/60),2))</f>
        <v/>
      </c>
      <c r="H1035">
        <f>IF($A1035="","",IF($D1035="",IFERROR(INDEX(Settings!$E$11:$E$18,MATCH($C1035,Settings!$D$11:$D$18,0)),0),$D1035))</f>
        <v/>
      </c>
      <c r="I1035">
        <f>IF($A1035="","",IF($E1035="",IFERROR(INDEX(Settings!$F$11:$F$18,MATCH($C1035,Settings!$D$11:$D$18,0)),0),$E1035))</f>
        <v/>
      </c>
      <c r="J1035">
        <f>IF($A1035="",0,WEEKDAY($A1035,2))</f>
        <v/>
      </c>
      <c r="K1035">
        <f>IF(OR($A1035="",$B1035=""),"",$B1035&amp;"|"&amp;$A1035)</f>
        <v/>
      </c>
      <c r="L1035">
        <f>IF($A1035="",0,IF($F1035="",IFERROR(N(INDEX(Settings!$G$11:$G$18,MATCH($C1035,Settings!$D$11:$D$18,0))),0),N($F1035)))</f>
        <v/>
      </c>
    </row>
    <row r="1036">
      <c r="A1036" s="69" t="n"/>
      <c r="B1036" s="70" t="n"/>
      <c r="C1036" s="70" t="n"/>
      <c r="D1036" s="71" t="n"/>
      <c r="E1036" s="71" t="n"/>
      <c r="F1036" s="70" t="n"/>
      <c r="G1036" s="72">
        <f>IF(OR($A1036="",$B1036=""),"",ROUND(MAX(0,MOD(I1036-H1036,1)*24-L1036/60),2))</f>
        <v/>
      </c>
      <c r="H1036">
        <f>IF($A1036="","",IF($D1036="",IFERROR(INDEX(Settings!$E$11:$E$18,MATCH($C1036,Settings!$D$11:$D$18,0)),0),$D1036))</f>
        <v/>
      </c>
      <c r="I1036">
        <f>IF($A1036="","",IF($E1036="",IFERROR(INDEX(Settings!$F$11:$F$18,MATCH($C1036,Settings!$D$11:$D$18,0)),0),$E1036))</f>
        <v/>
      </c>
      <c r="J1036">
        <f>IF($A1036="",0,WEEKDAY($A1036,2))</f>
        <v/>
      </c>
      <c r="K1036">
        <f>IF(OR($A1036="",$B1036=""),"",$B1036&amp;"|"&amp;$A1036)</f>
        <v/>
      </c>
      <c r="L1036">
        <f>IF($A1036="",0,IF($F1036="",IFERROR(N(INDEX(Settings!$G$11:$G$18,MATCH($C1036,Settings!$D$11:$D$18,0))),0),N($F1036)))</f>
        <v/>
      </c>
    </row>
    <row r="1037">
      <c r="A1037" s="69" t="n"/>
      <c r="B1037" s="70" t="n"/>
      <c r="C1037" s="70" t="n"/>
      <c r="D1037" s="71" t="n"/>
      <c r="E1037" s="71" t="n"/>
      <c r="F1037" s="70" t="n"/>
      <c r="G1037" s="72">
        <f>IF(OR($A1037="",$B1037=""),"",ROUND(MAX(0,MOD(I1037-H1037,1)*24-L1037/60),2))</f>
        <v/>
      </c>
      <c r="H1037">
        <f>IF($A1037="","",IF($D1037="",IFERROR(INDEX(Settings!$E$11:$E$18,MATCH($C1037,Settings!$D$11:$D$18,0)),0),$D1037))</f>
        <v/>
      </c>
      <c r="I1037">
        <f>IF($A1037="","",IF($E1037="",IFERROR(INDEX(Settings!$F$11:$F$18,MATCH($C1037,Settings!$D$11:$D$18,0)),0),$E1037))</f>
        <v/>
      </c>
      <c r="J1037">
        <f>IF($A1037="",0,WEEKDAY($A1037,2))</f>
        <v/>
      </c>
      <c r="K1037">
        <f>IF(OR($A1037="",$B1037=""),"",$B1037&amp;"|"&amp;$A1037)</f>
        <v/>
      </c>
      <c r="L1037">
        <f>IF($A1037="",0,IF($F1037="",IFERROR(N(INDEX(Settings!$G$11:$G$18,MATCH($C1037,Settings!$D$11:$D$18,0))),0),N($F1037)))</f>
        <v/>
      </c>
    </row>
    <row r="1038">
      <c r="A1038" s="69" t="n"/>
      <c r="B1038" s="70" t="n"/>
      <c r="C1038" s="70" t="n"/>
      <c r="D1038" s="71" t="n"/>
      <c r="E1038" s="71" t="n"/>
      <c r="F1038" s="70" t="n"/>
      <c r="G1038" s="72">
        <f>IF(OR($A1038="",$B1038=""),"",ROUND(MAX(0,MOD(I1038-H1038,1)*24-L1038/60),2))</f>
        <v/>
      </c>
      <c r="H1038">
        <f>IF($A1038="","",IF($D1038="",IFERROR(INDEX(Settings!$E$11:$E$18,MATCH($C1038,Settings!$D$11:$D$18,0)),0),$D1038))</f>
        <v/>
      </c>
      <c r="I1038">
        <f>IF($A1038="","",IF($E1038="",IFERROR(INDEX(Settings!$F$11:$F$18,MATCH($C1038,Settings!$D$11:$D$18,0)),0),$E1038))</f>
        <v/>
      </c>
      <c r="J1038">
        <f>IF($A1038="",0,WEEKDAY($A1038,2))</f>
        <v/>
      </c>
      <c r="K1038">
        <f>IF(OR($A1038="",$B1038=""),"",$B1038&amp;"|"&amp;$A1038)</f>
        <v/>
      </c>
      <c r="L1038">
        <f>IF($A1038="",0,IF($F1038="",IFERROR(N(INDEX(Settings!$G$11:$G$18,MATCH($C1038,Settings!$D$11:$D$18,0))),0),N($F1038)))</f>
        <v/>
      </c>
    </row>
    <row r="1039">
      <c r="A1039" s="69" t="n"/>
      <c r="B1039" s="70" t="n"/>
      <c r="C1039" s="70" t="n"/>
      <c r="D1039" s="71" t="n"/>
      <c r="E1039" s="71" t="n"/>
      <c r="F1039" s="70" t="n"/>
      <c r="G1039" s="72">
        <f>IF(OR($A1039="",$B1039=""),"",ROUND(MAX(0,MOD(I1039-H1039,1)*24-L1039/60),2))</f>
        <v/>
      </c>
      <c r="H1039">
        <f>IF($A1039="","",IF($D1039="",IFERROR(INDEX(Settings!$E$11:$E$18,MATCH($C1039,Settings!$D$11:$D$18,0)),0),$D1039))</f>
        <v/>
      </c>
      <c r="I1039">
        <f>IF($A1039="","",IF($E1039="",IFERROR(INDEX(Settings!$F$11:$F$18,MATCH($C1039,Settings!$D$11:$D$18,0)),0),$E1039))</f>
        <v/>
      </c>
      <c r="J1039">
        <f>IF($A1039="",0,WEEKDAY($A1039,2))</f>
        <v/>
      </c>
      <c r="K1039">
        <f>IF(OR($A1039="",$B1039=""),"",$B1039&amp;"|"&amp;$A1039)</f>
        <v/>
      </c>
      <c r="L1039">
        <f>IF($A1039="",0,IF($F1039="",IFERROR(N(INDEX(Settings!$G$11:$G$18,MATCH($C1039,Settings!$D$11:$D$18,0))),0),N($F1039)))</f>
        <v/>
      </c>
    </row>
    <row r="1040">
      <c r="A1040" s="69" t="n"/>
      <c r="B1040" s="70" t="n"/>
      <c r="C1040" s="70" t="n"/>
      <c r="D1040" s="71" t="n"/>
      <c r="E1040" s="71" t="n"/>
      <c r="F1040" s="70" t="n"/>
      <c r="G1040" s="72">
        <f>IF(OR($A1040="",$B1040=""),"",ROUND(MAX(0,MOD(I1040-H1040,1)*24-L1040/60),2))</f>
        <v/>
      </c>
      <c r="H1040">
        <f>IF($A1040="","",IF($D1040="",IFERROR(INDEX(Settings!$E$11:$E$18,MATCH($C1040,Settings!$D$11:$D$18,0)),0),$D1040))</f>
        <v/>
      </c>
      <c r="I1040">
        <f>IF($A1040="","",IF($E1040="",IFERROR(INDEX(Settings!$F$11:$F$18,MATCH($C1040,Settings!$D$11:$D$18,0)),0),$E1040))</f>
        <v/>
      </c>
      <c r="J1040">
        <f>IF($A1040="",0,WEEKDAY($A1040,2))</f>
        <v/>
      </c>
      <c r="K1040">
        <f>IF(OR($A1040="",$B1040=""),"",$B1040&amp;"|"&amp;$A1040)</f>
        <v/>
      </c>
      <c r="L1040">
        <f>IF($A1040="",0,IF($F1040="",IFERROR(N(INDEX(Settings!$G$11:$G$18,MATCH($C1040,Settings!$D$11:$D$18,0))),0),N($F1040)))</f>
        <v/>
      </c>
    </row>
    <row r="1041">
      <c r="A1041" s="69" t="n"/>
      <c r="B1041" s="70" t="n"/>
      <c r="C1041" s="70" t="n"/>
      <c r="D1041" s="71" t="n"/>
      <c r="E1041" s="71" t="n"/>
      <c r="F1041" s="70" t="n"/>
      <c r="G1041" s="72">
        <f>IF(OR($A1041="",$B1041=""),"",ROUND(MAX(0,MOD(I1041-H1041,1)*24-L1041/60),2))</f>
        <v/>
      </c>
      <c r="H1041">
        <f>IF($A1041="","",IF($D1041="",IFERROR(INDEX(Settings!$E$11:$E$18,MATCH($C1041,Settings!$D$11:$D$18,0)),0),$D1041))</f>
        <v/>
      </c>
      <c r="I1041">
        <f>IF($A1041="","",IF($E1041="",IFERROR(INDEX(Settings!$F$11:$F$18,MATCH($C1041,Settings!$D$11:$D$18,0)),0),$E1041))</f>
        <v/>
      </c>
      <c r="J1041">
        <f>IF($A1041="",0,WEEKDAY($A1041,2))</f>
        <v/>
      </c>
      <c r="K1041">
        <f>IF(OR($A1041="",$B1041=""),"",$B1041&amp;"|"&amp;$A1041)</f>
        <v/>
      </c>
      <c r="L1041">
        <f>IF($A1041="",0,IF($F1041="",IFERROR(N(INDEX(Settings!$G$11:$G$18,MATCH($C1041,Settings!$D$11:$D$18,0))),0),N($F1041)))</f>
        <v/>
      </c>
    </row>
    <row r="1042">
      <c r="A1042" s="69" t="n"/>
      <c r="B1042" s="70" t="n"/>
      <c r="C1042" s="70" t="n"/>
      <c r="D1042" s="71" t="n"/>
      <c r="E1042" s="71" t="n"/>
      <c r="F1042" s="70" t="n"/>
      <c r="G1042" s="72">
        <f>IF(OR($A1042="",$B1042=""),"",ROUND(MAX(0,MOD(I1042-H1042,1)*24-L1042/60),2))</f>
        <v/>
      </c>
      <c r="H1042">
        <f>IF($A1042="","",IF($D1042="",IFERROR(INDEX(Settings!$E$11:$E$18,MATCH($C1042,Settings!$D$11:$D$18,0)),0),$D1042))</f>
        <v/>
      </c>
      <c r="I1042">
        <f>IF($A1042="","",IF($E1042="",IFERROR(INDEX(Settings!$F$11:$F$18,MATCH($C1042,Settings!$D$11:$D$18,0)),0),$E1042))</f>
        <v/>
      </c>
      <c r="J1042">
        <f>IF($A1042="",0,WEEKDAY($A1042,2))</f>
        <v/>
      </c>
      <c r="K1042">
        <f>IF(OR($A1042="",$B1042=""),"",$B1042&amp;"|"&amp;$A1042)</f>
        <v/>
      </c>
      <c r="L1042">
        <f>IF($A1042="",0,IF($F1042="",IFERROR(N(INDEX(Settings!$G$11:$G$18,MATCH($C1042,Settings!$D$11:$D$18,0))),0),N($F1042)))</f>
        <v/>
      </c>
    </row>
    <row r="1043">
      <c r="A1043" s="69" t="n"/>
      <c r="B1043" s="70" t="n"/>
      <c r="C1043" s="70" t="n"/>
      <c r="D1043" s="71" t="n"/>
      <c r="E1043" s="71" t="n"/>
      <c r="F1043" s="70" t="n"/>
      <c r="G1043" s="72">
        <f>IF(OR($A1043="",$B1043=""),"",ROUND(MAX(0,MOD(I1043-H1043,1)*24-L1043/60),2))</f>
        <v/>
      </c>
      <c r="H1043">
        <f>IF($A1043="","",IF($D1043="",IFERROR(INDEX(Settings!$E$11:$E$18,MATCH($C1043,Settings!$D$11:$D$18,0)),0),$D1043))</f>
        <v/>
      </c>
      <c r="I1043">
        <f>IF($A1043="","",IF($E1043="",IFERROR(INDEX(Settings!$F$11:$F$18,MATCH($C1043,Settings!$D$11:$D$18,0)),0),$E1043))</f>
        <v/>
      </c>
      <c r="J1043">
        <f>IF($A1043="",0,WEEKDAY($A1043,2))</f>
        <v/>
      </c>
      <c r="K1043">
        <f>IF(OR($A1043="",$B1043=""),"",$B1043&amp;"|"&amp;$A1043)</f>
        <v/>
      </c>
      <c r="L1043">
        <f>IF($A1043="",0,IF($F1043="",IFERROR(N(INDEX(Settings!$G$11:$G$18,MATCH($C1043,Settings!$D$11:$D$18,0))),0),N($F1043)))</f>
        <v/>
      </c>
    </row>
    <row r="1044">
      <c r="A1044" s="69" t="n"/>
      <c r="B1044" s="70" t="n"/>
      <c r="C1044" s="70" t="n"/>
      <c r="D1044" s="71" t="n"/>
      <c r="E1044" s="71" t="n"/>
      <c r="F1044" s="70" t="n"/>
      <c r="G1044" s="72">
        <f>IF(OR($A1044="",$B1044=""),"",ROUND(MAX(0,MOD(I1044-H1044,1)*24-L1044/60),2))</f>
        <v/>
      </c>
      <c r="H1044">
        <f>IF($A1044="","",IF($D1044="",IFERROR(INDEX(Settings!$E$11:$E$18,MATCH($C1044,Settings!$D$11:$D$18,0)),0),$D1044))</f>
        <v/>
      </c>
      <c r="I1044">
        <f>IF($A1044="","",IF($E1044="",IFERROR(INDEX(Settings!$F$11:$F$18,MATCH($C1044,Settings!$D$11:$D$18,0)),0),$E1044))</f>
        <v/>
      </c>
      <c r="J1044">
        <f>IF($A1044="",0,WEEKDAY($A1044,2))</f>
        <v/>
      </c>
      <c r="K1044">
        <f>IF(OR($A1044="",$B1044=""),"",$B1044&amp;"|"&amp;$A1044)</f>
        <v/>
      </c>
      <c r="L1044">
        <f>IF($A1044="",0,IF($F1044="",IFERROR(N(INDEX(Settings!$G$11:$G$18,MATCH($C1044,Settings!$D$11:$D$18,0))),0),N($F1044)))</f>
        <v/>
      </c>
    </row>
    <row r="1045">
      <c r="A1045" s="69" t="n"/>
      <c r="B1045" s="70" t="n"/>
      <c r="C1045" s="70" t="n"/>
      <c r="D1045" s="71" t="n"/>
      <c r="E1045" s="71" t="n"/>
      <c r="F1045" s="70" t="n"/>
      <c r="G1045" s="72">
        <f>IF(OR($A1045="",$B1045=""),"",ROUND(MAX(0,MOD(I1045-H1045,1)*24-L1045/60),2))</f>
        <v/>
      </c>
      <c r="H1045">
        <f>IF($A1045="","",IF($D1045="",IFERROR(INDEX(Settings!$E$11:$E$18,MATCH($C1045,Settings!$D$11:$D$18,0)),0),$D1045))</f>
        <v/>
      </c>
      <c r="I1045">
        <f>IF($A1045="","",IF($E1045="",IFERROR(INDEX(Settings!$F$11:$F$18,MATCH($C1045,Settings!$D$11:$D$18,0)),0),$E1045))</f>
        <v/>
      </c>
      <c r="J1045">
        <f>IF($A1045="",0,WEEKDAY($A1045,2))</f>
        <v/>
      </c>
      <c r="K1045">
        <f>IF(OR($A1045="",$B1045=""),"",$B1045&amp;"|"&amp;$A1045)</f>
        <v/>
      </c>
      <c r="L1045">
        <f>IF($A1045="",0,IF($F1045="",IFERROR(N(INDEX(Settings!$G$11:$G$18,MATCH($C1045,Settings!$D$11:$D$18,0))),0),N($F1045)))</f>
        <v/>
      </c>
    </row>
    <row r="1046">
      <c r="A1046" s="69" t="n"/>
      <c r="B1046" s="70" t="n"/>
      <c r="C1046" s="70" t="n"/>
      <c r="D1046" s="71" t="n"/>
      <c r="E1046" s="71" t="n"/>
      <c r="F1046" s="70" t="n"/>
      <c r="G1046" s="72">
        <f>IF(OR($A1046="",$B1046=""),"",ROUND(MAX(0,MOD(I1046-H1046,1)*24-L1046/60),2))</f>
        <v/>
      </c>
      <c r="H1046">
        <f>IF($A1046="","",IF($D1046="",IFERROR(INDEX(Settings!$E$11:$E$18,MATCH($C1046,Settings!$D$11:$D$18,0)),0),$D1046))</f>
        <v/>
      </c>
      <c r="I1046">
        <f>IF($A1046="","",IF($E1046="",IFERROR(INDEX(Settings!$F$11:$F$18,MATCH($C1046,Settings!$D$11:$D$18,0)),0),$E1046))</f>
        <v/>
      </c>
      <c r="J1046">
        <f>IF($A1046="",0,WEEKDAY($A1046,2))</f>
        <v/>
      </c>
      <c r="K1046">
        <f>IF(OR($A1046="",$B1046=""),"",$B1046&amp;"|"&amp;$A1046)</f>
        <v/>
      </c>
      <c r="L1046">
        <f>IF($A1046="",0,IF($F1046="",IFERROR(N(INDEX(Settings!$G$11:$G$18,MATCH($C1046,Settings!$D$11:$D$18,0))),0),N($F1046)))</f>
        <v/>
      </c>
    </row>
    <row r="1047">
      <c r="A1047" s="69" t="n"/>
      <c r="B1047" s="70" t="n"/>
      <c r="C1047" s="70" t="n"/>
      <c r="D1047" s="71" t="n"/>
      <c r="E1047" s="71" t="n"/>
      <c r="F1047" s="70" t="n"/>
      <c r="G1047" s="72">
        <f>IF(OR($A1047="",$B1047=""),"",ROUND(MAX(0,MOD(I1047-H1047,1)*24-L1047/60),2))</f>
        <v/>
      </c>
      <c r="H1047">
        <f>IF($A1047="","",IF($D1047="",IFERROR(INDEX(Settings!$E$11:$E$18,MATCH($C1047,Settings!$D$11:$D$18,0)),0),$D1047))</f>
        <v/>
      </c>
      <c r="I1047">
        <f>IF($A1047="","",IF($E1047="",IFERROR(INDEX(Settings!$F$11:$F$18,MATCH($C1047,Settings!$D$11:$D$18,0)),0),$E1047))</f>
        <v/>
      </c>
      <c r="J1047">
        <f>IF($A1047="",0,WEEKDAY($A1047,2))</f>
        <v/>
      </c>
      <c r="K1047">
        <f>IF(OR($A1047="",$B1047=""),"",$B1047&amp;"|"&amp;$A1047)</f>
        <v/>
      </c>
      <c r="L1047">
        <f>IF($A1047="",0,IF($F1047="",IFERROR(N(INDEX(Settings!$G$11:$G$18,MATCH($C1047,Settings!$D$11:$D$18,0))),0),N($F1047)))</f>
        <v/>
      </c>
    </row>
    <row r="1048">
      <c r="A1048" s="69" t="n"/>
      <c r="B1048" s="70" t="n"/>
      <c r="C1048" s="70" t="n"/>
      <c r="D1048" s="71" t="n"/>
      <c r="E1048" s="71" t="n"/>
      <c r="F1048" s="70" t="n"/>
      <c r="G1048" s="72">
        <f>IF(OR($A1048="",$B1048=""),"",ROUND(MAX(0,MOD(I1048-H1048,1)*24-L1048/60),2))</f>
        <v/>
      </c>
      <c r="H1048">
        <f>IF($A1048="","",IF($D1048="",IFERROR(INDEX(Settings!$E$11:$E$18,MATCH($C1048,Settings!$D$11:$D$18,0)),0),$D1048))</f>
        <v/>
      </c>
      <c r="I1048">
        <f>IF($A1048="","",IF($E1048="",IFERROR(INDEX(Settings!$F$11:$F$18,MATCH($C1048,Settings!$D$11:$D$18,0)),0),$E1048))</f>
        <v/>
      </c>
      <c r="J1048">
        <f>IF($A1048="",0,WEEKDAY($A1048,2))</f>
        <v/>
      </c>
      <c r="K1048">
        <f>IF(OR($A1048="",$B1048=""),"",$B1048&amp;"|"&amp;$A1048)</f>
        <v/>
      </c>
      <c r="L1048">
        <f>IF($A1048="",0,IF($F1048="",IFERROR(N(INDEX(Settings!$G$11:$G$18,MATCH($C1048,Settings!$D$11:$D$18,0))),0),N($F1048)))</f>
        <v/>
      </c>
    </row>
    <row r="1049">
      <c r="A1049" s="69" t="n"/>
      <c r="B1049" s="70" t="n"/>
      <c r="C1049" s="70" t="n"/>
      <c r="D1049" s="71" t="n"/>
      <c r="E1049" s="71" t="n"/>
      <c r="F1049" s="70" t="n"/>
      <c r="G1049" s="72">
        <f>IF(OR($A1049="",$B1049=""),"",ROUND(MAX(0,MOD(I1049-H1049,1)*24-L1049/60),2))</f>
        <v/>
      </c>
      <c r="H1049">
        <f>IF($A1049="","",IF($D1049="",IFERROR(INDEX(Settings!$E$11:$E$18,MATCH($C1049,Settings!$D$11:$D$18,0)),0),$D1049))</f>
        <v/>
      </c>
      <c r="I1049">
        <f>IF($A1049="","",IF($E1049="",IFERROR(INDEX(Settings!$F$11:$F$18,MATCH($C1049,Settings!$D$11:$D$18,0)),0),$E1049))</f>
        <v/>
      </c>
      <c r="J1049">
        <f>IF($A1049="",0,WEEKDAY($A1049,2))</f>
        <v/>
      </c>
      <c r="K1049">
        <f>IF(OR($A1049="",$B1049=""),"",$B1049&amp;"|"&amp;$A1049)</f>
        <v/>
      </c>
      <c r="L1049">
        <f>IF($A1049="",0,IF($F1049="",IFERROR(N(INDEX(Settings!$G$11:$G$18,MATCH($C1049,Settings!$D$11:$D$18,0))),0),N($F1049)))</f>
        <v/>
      </c>
    </row>
    <row r="1050">
      <c r="A1050" s="69" t="n"/>
      <c r="B1050" s="70" t="n"/>
      <c r="C1050" s="70" t="n"/>
      <c r="D1050" s="71" t="n"/>
      <c r="E1050" s="71" t="n"/>
      <c r="F1050" s="70" t="n"/>
      <c r="G1050" s="72">
        <f>IF(OR($A1050="",$B1050=""),"",ROUND(MAX(0,MOD(I1050-H1050,1)*24-L1050/60),2))</f>
        <v/>
      </c>
      <c r="H1050">
        <f>IF($A1050="","",IF($D1050="",IFERROR(INDEX(Settings!$E$11:$E$18,MATCH($C1050,Settings!$D$11:$D$18,0)),0),$D1050))</f>
        <v/>
      </c>
      <c r="I1050">
        <f>IF($A1050="","",IF($E1050="",IFERROR(INDEX(Settings!$F$11:$F$18,MATCH($C1050,Settings!$D$11:$D$18,0)),0),$E1050))</f>
        <v/>
      </c>
      <c r="J1050">
        <f>IF($A1050="",0,WEEKDAY($A1050,2))</f>
        <v/>
      </c>
      <c r="K1050">
        <f>IF(OR($A1050="",$B1050=""),"",$B1050&amp;"|"&amp;$A1050)</f>
        <v/>
      </c>
      <c r="L1050">
        <f>IF($A1050="",0,IF($F1050="",IFERROR(N(INDEX(Settings!$G$11:$G$18,MATCH($C1050,Settings!$D$11:$D$18,0))),0),N($F1050)))</f>
        <v/>
      </c>
    </row>
    <row r="1051">
      <c r="A1051" s="69" t="n"/>
      <c r="B1051" s="70" t="n"/>
      <c r="C1051" s="70" t="n"/>
      <c r="D1051" s="71" t="n"/>
      <c r="E1051" s="71" t="n"/>
      <c r="F1051" s="70" t="n"/>
      <c r="G1051" s="72">
        <f>IF(OR($A1051="",$B1051=""),"",ROUND(MAX(0,MOD(I1051-H1051,1)*24-L1051/60),2))</f>
        <v/>
      </c>
      <c r="H1051">
        <f>IF($A1051="","",IF($D1051="",IFERROR(INDEX(Settings!$E$11:$E$18,MATCH($C1051,Settings!$D$11:$D$18,0)),0),$D1051))</f>
        <v/>
      </c>
      <c r="I1051">
        <f>IF($A1051="","",IF($E1051="",IFERROR(INDEX(Settings!$F$11:$F$18,MATCH($C1051,Settings!$D$11:$D$18,0)),0),$E1051))</f>
        <v/>
      </c>
      <c r="J1051">
        <f>IF($A1051="",0,WEEKDAY($A1051,2))</f>
        <v/>
      </c>
      <c r="K1051">
        <f>IF(OR($A1051="",$B1051=""),"",$B1051&amp;"|"&amp;$A1051)</f>
        <v/>
      </c>
      <c r="L1051">
        <f>IF($A1051="",0,IF($F1051="",IFERROR(N(INDEX(Settings!$G$11:$G$18,MATCH($C1051,Settings!$D$11:$D$18,0))),0),N($F1051)))</f>
        <v/>
      </c>
    </row>
    <row r="1052">
      <c r="A1052" s="69" t="n"/>
      <c r="B1052" s="70" t="n"/>
      <c r="C1052" s="70" t="n"/>
      <c r="D1052" s="71" t="n"/>
      <c r="E1052" s="71" t="n"/>
      <c r="F1052" s="70" t="n"/>
      <c r="G1052" s="72">
        <f>IF(OR($A1052="",$B1052=""),"",ROUND(MAX(0,MOD(I1052-H1052,1)*24-L1052/60),2))</f>
        <v/>
      </c>
      <c r="H1052">
        <f>IF($A1052="","",IF($D1052="",IFERROR(INDEX(Settings!$E$11:$E$18,MATCH($C1052,Settings!$D$11:$D$18,0)),0),$D1052))</f>
        <v/>
      </c>
      <c r="I1052">
        <f>IF($A1052="","",IF($E1052="",IFERROR(INDEX(Settings!$F$11:$F$18,MATCH($C1052,Settings!$D$11:$D$18,0)),0),$E1052))</f>
        <v/>
      </c>
      <c r="J1052">
        <f>IF($A1052="",0,WEEKDAY($A1052,2))</f>
        <v/>
      </c>
      <c r="K1052">
        <f>IF(OR($A1052="",$B1052=""),"",$B1052&amp;"|"&amp;$A1052)</f>
        <v/>
      </c>
      <c r="L1052">
        <f>IF($A1052="",0,IF($F1052="",IFERROR(N(INDEX(Settings!$G$11:$G$18,MATCH($C1052,Settings!$D$11:$D$18,0))),0),N($F1052)))</f>
        <v/>
      </c>
    </row>
    <row r="1053">
      <c r="A1053" s="69" t="n"/>
      <c r="B1053" s="70" t="n"/>
      <c r="C1053" s="70" t="n"/>
      <c r="D1053" s="71" t="n"/>
      <c r="E1053" s="71" t="n"/>
      <c r="F1053" s="70" t="n"/>
      <c r="G1053" s="72">
        <f>IF(OR($A1053="",$B1053=""),"",ROUND(MAX(0,MOD(I1053-H1053,1)*24-L1053/60),2))</f>
        <v/>
      </c>
      <c r="H1053">
        <f>IF($A1053="","",IF($D1053="",IFERROR(INDEX(Settings!$E$11:$E$18,MATCH($C1053,Settings!$D$11:$D$18,0)),0),$D1053))</f>
        <v/>
      </c>
      <c r="I1053">
        <f>IF($A1053="","",IF($E1053="",IFERROR(INDEX(Settings!$F$11:$F$18,MATCH($C1053,Settings!$D$11:$D$18,0)),0),$E1053))</f>
        <v/>
      </c>
      <c r="J1053">
        <f>IF($A1053="",0,WEEKDAY($A1053,2))</f>
        <v/>
      </c>
      <c r="K1053">
        <f>IF(OR($A1053="",$B1053=""),"",$B1053&amp;"|"&amp;$A1053)</f>
        <v/>
      </c>
      <c r="L1053">
        <f>IF($A1053="",0,IF($F1053="",IFERROR(N(INDEX(Settings!$G$11:$G$18,MATCH($C1053,Settings!$D$11:$D$18,0))),0),N($F1053)))</f>
        <v/>
      </c>
    </row>
    <row r="1054">
      <c r="A1054" s="69" t="n"/>
      <c r="B1054" s="70" t="n"/>
      <c r="C1054" s="70" t="n"/>
      <c r="D1054" s="71" t="n"/>
      <c r="E1054" s="71" t="n"/>
      <c r="F1054" s="70" t="n"/>
      <c r="G1054" s="72">
        <f>IF(OR($A1054="",$B1054=""),"",ROUND(MAX(0,MOD(I1054-H1054,1)*24-L1054/60),2))</f>
        <v/>
      </c>
      <c r="H1054">
        <f>IF($A1054="","",IF($D1054="",IFERROR(INDEX(Settings!$E$11:$E$18,MATCH($C1054,Settings!$D$11:$D$18,0)),0),$D1054))</f>
        <v/>
      </c>
      <c r="I1054">
        <f>IF($A1054="","",IF($E1054="",IFERROR(INDEX(Settings!$F$11:$F$18,MATCH($C1054,Settings!$D$11:$D$18,0)),0),$E1054))</f>
        <v/>
      </c>
      <c r="J1054">
        <f>IF($A1054="",0,WEEKDAY($A1054,2))</f>
        <v/>
      </c>
      <c r="K1054">
        <f>IF(OR($A1054="",$B1054=""),"",$B1054&amp;"|"&amp;$A1054)</f>
        <v/>
      </c>
      <c r="L1054">
        <f>IF($A1054="",0,IF($F1054="",IFERROR(N(INDEX(Settings!$G$11:$G$18,MATCH($C1054,Settings!$D$11:$D$18,0))),0),N($F1054)))</f>
        <v/>
      </c>
    </row>
    <row r="1055">
      <c r="A1055" s="69" t="n"/>
      <c r="B1055" s="70" t="n"/>
      <c r="C1055" s="70" t="n"/>
      <c r="D1055" s="71" t="n"/>
      <c r="E1055" s="71" t="n"/>
      <c r="F1055" s="70" t="n"/>
      <c r="G1055" s="72">
        <f>IF(OR($A1055="",$B1055=""),"",ROUND(MAX(0,MOD(I1055-H1055,1)*24-L1055/60),2))</f>
        <v/>
      </c>
      <c r="H1055">
        <f>IF($A1055="","",IF($D1055="",IFERROR(INDEX(Settings!$E$11:$E$18,MATCH($C1055,Settings!$D$11:$D$18,0)),0),$D1055))</f>
        <v/>
      </c>
      <c r="I1055">
        <f>IF($A1055="","",IF($E1055="",IFERROR(INDEX(Settings!$F$11:$F$18,MATCH($C1055,Settings!$D$11:$D$18,0)),0),$E1055))</f>
        <v/>
      </c>
      <c r="J1055">
        <f>IF($A1055="",0,WEEKDAY($A1055,2))</f>
        <v/>
      </c>
      <c r="K1055">
        <f>IF(OR($A1055="",$B1055=""),"",$B1055&amp;"|"&amp;$A1055)</f>
        <v/>
      </c>
      <c r="L1055">
        <f>IF($A1055="",0,IF($F1055="",IFERROR(N(INDEX(Settings!$G$11:$G$18,MATCH($C1055,Settings!$D$11:$D$18,0))),0),N($F1055)))</f>
        <v/>
      </c>
    </row>
    <row r="1056">
      <c r="A1056" s="69" t="n"/>
      <c r="B1056" s="70" t="n"/>
      <c r="C1056" s="70" t="n"/>
      <c r="D1056" s="71" t="n"/>
      <c r="E1056" s="71" t="n"/>
      <c r="F1056" s="70" t="n"/>
      <c r="G1056" s="72">
        <f>IF(OR($A1056="",$B1056=""),"",ROUND(MAX(0,MOD(I1056-H1056,1)*24-L1056/60),2))</f>
        <v/>
      </c>
      <c r="H1056">
        <f>IF($A1056="","",IF($D1056="",IFERROR(INDEX(Settings!$E$11:$E$18,MATCH($C1056,Settings!$D$11:$D$18,0)),0),$D1056))</f>
        <v/>
      </c>
      <c r="I1056">
        <f>IF($A1056="","",IF($E1056="",IFERROR(INDEX(Settings!$F$11:$F$18,MATCH($C1056,Settings!$D$11:$D$18,0)),0),$E1056))</f>
        <v/>
      </c>
      <c r="J1056">
        <f>IF($A1056="",0,WEEKDAY($A1056,2))</f>
        <v/>
      </c>
      <c r="K1056">
        <f>IF(OR($A1056="",$B1056=""),"",$B1056&amp;"|"&amp;$A1056)</f>
        <v/>
      </c>
      <c r="L1056">
        <f>IF($A1056="",0,IF($F1056="",IFERROR(N(INDEX(Settings!$G$11:$G$18,MATCH($C1056,Settings!$D$11:$D$18,0))),0),N($F1056)))</f>
        <v/>
      </c>
    </row>
    <row r="1057">
      <c r="A1057" s="69" t="n"/>
      <c r="B1057" s="70" t="n"/>
      <c r="C1057" s="70" t="n"/>
      <c r="D1057" s="71" t="n"/>
      <c r="E1057" s="71" t="n"/>
      <c r="F1057" s="70" t="n"/>
      <c r="G1057" s="72">
        <f>IF(OR($A1057="",$B1057=""),"",ROUND(MAX(0,MOD(I1057-H1057,1)*24-L1057/60),2))</f>
        <v/>
      </c>
      <c r="H1057">
        <f>IF($A1057="","",IF($D1057="",IFERROR(INDEX(Settings!$E$11:$E$18,MATCH($C1057,Settings!$D$11:$D$18,0)),0),$D1057))</f>
        <v/>
      </c>
      <c r="I1057">
        <f>IF($A1057="","",IF($E1057="",IFERROR(INDEX(Settings!$F$11:$F$18,MATCH($C1057,Settings!$D$11:$D$18,0)),0),$E1057))</f>
        <v/>
      </c>
      <c r="J1057">
        <f>IF($A1057="",0,WEEKDAY($A1057,2))</f>
        <v/>
      </c>
      <c r="K1057">
        <f>IF(OR($A1057="",$B1057=""),"",$B1057&amp;"|"&amp;$A1057)</f>
        <v/>
      </c>
      <c r="L1057">
        <f>IF($A1057="",0,IF($F1057="",IFERROR(N(INDEX(Settings!$G$11:$G$18,MATCH($C1057,Settings!$D$11:$D$18,0))),0),N($F1057)))</f>
        <v/>
      </c>
    </row>
    <row r="1058">
      <c r="A1058" s="69" t="n"/>
      <c r="B1058" s="70" t="n"/>
      <c r="C1058" s="70" t="n"/>
      <c r="D1058" s="71" t="n"/>
      <c r="E1058" s="71" t="n"/>
      <c r="F1058" s="70" t="n"/>
      <c r="G1058" s="72">
        <f>IF(OR($A1058="",$B1058=""),"",ROUND(MAX(0,MOD(I1058-H1058,1)*24-L1058/60),2))</f>
        <v/>
      </c>
      <c r="H1058">
        <f>IF($A1058="","",IF($D1058="",IFERROR(INDEX(Settings!$E$11:$E$18,MATCH($C1058,Settings!$D$11:$D$18,0)),0),$D1058))</f>
        <v/>
      </c>
      <c r="I1058">
        <f>IF($A1058="","",IF($E1058="",IFERROR(INDEX(Settings!$F$11:$F$18,MATCH($C1058,Settings!$D$11:$D$18,0)),0),$E1058))</f>
        <v/>
      </c>
      <c r="J1058">
        <f>IF($A1058="",0,WEEKDAY($A1058,2))</f>
        <v/>
      </c>
      <c r="K1058">
        <f>IF(OR($A1058="",$B1058=""),"",$B1058&amp;"|"&amp;$A1058)</f>
        <v/>
      </c>
      <c r="L1058">
        <f>IF($A1058="",0,IF($F1058="",IFERROR(N(INDEX(Settings!$G$11:$G$18,MATCH($C1058,Settings!$D$11:$D$18,0))),0),N($F1058)))</f>
        <v/>
      </c>
    </row>
    <row r="1059">
      <c r="A1059" s="69" t="n"/>
      <c r="B1059" s="70" t="n"/>
      <c r="C1059" s="70" t="n"/>
      <c r="D1059" s="71" t="n"/>
      <c r="E1059" s="71" t="n"/>
      <c r="F1059" s="70" t="n"/>
      <c r="G1059" s="72">
        <f>IF(OR($A1059="",$B1059=""),"",ROUND(MAX(0,MOD(I1059-H1059,1)*24-L1059/60),2))</f>
        <v/>
      </c>
      <c r="H1059">
        <f>IF($A1059="","",IF($D1059="",IFERROR(INDEX(Settings!$E$11:$E$18,MATCH($C1059,Settings!$D$11:$D$18,0)),0),$D1059))</f>
        <v/>
      </c>
      <c r="I1059">
        <f>IF($A1059="","",IF($E1059="",IFERROR(INDEX(Settings!$F$11:$F$18,MATCH($C1059,Settings!$D$11:$D$18,0)),0),$E1059))</f>
        <v/>
      </c>
      <c r="J1059">
        <f>IF($A1059="",0,WEEKDAY($A1059,2))</f>
        <v/>
      </c>
      <c r="K1059">
        <f>IF(OR($A1059="",$B1059=""),"",$B1059&amp;"|"&amp;$A1059)</f>
        <v/>
      </c>
      <c r="L1059">
        <f>IF($A1059="",0,IF($F1059="",IFERROR(N(INDEX(Settings!$G$11:$G$18,MATCH($C1059,Settings!$D$11:$D$18,0))),0),N($F1059)))</f>
        <v/>
      </c>
    </row>
    <row r="1060">
      <c r="A1060" s="69" t="n"/>
      <c r="B1060" s="70" t="n"/>
      <c r="C1060" s="70" t="n"/>
      <c r="D1060" s="71" t="n"/>
      <c r="E1060" s="71" t="n"/>
      <c r="F1060" s="70" t="n"/>
      <c r="G1060" s="72">
        <f>IF(OR($A1060="",$B1060=""),"",ROUND(MAX(0,MOD(I1060-H1060,1)*24-L1060/60),2))</f>
        <v/>
      </c>
      <c r="H1060">
        <f>IF($A1060="","",IF($D1060="",IFERROR(INDEX(Settings!$E$11:$E$18,MATCH($C1060,Settings!$D$11:$D$18,0)),0),$D1060))</f>
        <v/>
      </c>
      <c r="I1060">
        <f>IF($A1060="","",IF($E1060="",IFERROR(INDEX(Settings!$F$11:$F$18,MATCH($C1060,Settings!$D$11:$D$18,0)),0),$E1060))</f>
        <v/>
      </c>
      <c r="J1060">
        <f>IF($A1060="",0,WEEKDAY($A1060,2))</f>
        <v/>
      </c>
      <c r="K1060">
        <f>IF(OR($A1060="",$B1060=""),"",$B1060&amp;"|"&amp;$A1060)</f>
        <v/>
      </c>
      <c r="L1060">
        <f>IF($A1060="",0,IF($F1060="",IFERROR(N(INDEX(Settings!$G$11:$G$18,MATCH($C1060,Settings!$D$11:$D$18,0))),0),N($F1060)))</f>
        <v/>
      </c>
    </row>
    <row r="1061">
      <c r="A1061" s="69" t="n"/>
      <c r="B1061" s="70" t="n"/>
      <c r="C1061" s="70" t="n"/>
      <c r="D1061" s="71" t="n"/>
      <c r="E1061" s="71" t="n"/>
      <c r="F1061" s="70" t="n"/>
      <c r="G1061" s="72">
        <f>IF(OR($A1061="",$B1061=""),"",ROUND(MAX(0,MOD(I1061-H1061,1)*24-L1061/60),2))</f>
        <v/>
      </c>
      <c r="H1061">
        <f>IF($A1061="","",IF($D1061="",IFERROR(INDEX(Settings!$E$11:$E$18,MATCH($C1061,Settings!$D$11:$D$18,0)),0),$D1061))</f>
        <v/>
      </c>
      <c r="I1061">
        <f>IF($A1061="","",IF($E1061="",IFERROR(INDEX(Settings!$F$11:$F$18,MATCH($C1061,Settings!$D$11:$D$18,0)),0),$E1061))</f>
        <v/>
      </c>
      <c r="J1061">
        <f>IF($A1061="",0,WEEKDAY($A1061,2))</f>
        <v/>
      </c>
      <c r="K1061">
        <f>IF(OR($A1061="",$B1061=""),"",$B1061&amp;"|"&amp;$A1061)</f>
        <v/>
      </c>
      <c r="L1061">
        <f>IF($A1061="",0,IF($F1061="",IFERROR(N(INDEX(Settings!$G$11:$G$18,MATCH($C1061,Settings!$D$11:$D$18,0))),0),N($F1061)))</f>
        <v/>
      </c>
    </row>
    <row r="1062">
      <c r="A1062" s="69" t="n"/>
      <c r="B1062" s="70" t="n"/>
      <c r="C1062" s="70" t="n"/>
      <c r="D1062" s="71" t="n"/>
      <c r="E1062" s="71" t="n"/>
      <c r="F1062" s="70" t="n"/>
      <c r="G1062" s="72">
        <f>IF(OR($A1062="",$B1062=""),"",ROUND(MAX(0,MOD(I1062-H1062,1)*24-L1062/60),2))</f>
        <v/>
      </c>
      <c r="H1062">
        <f>IF($A1062="","",IF($D1062="",IFERROR(INDEX(Settings!$E$11:$E$18,MATCH($C1062,Settings!$D$11:$D$18,0)),0),$D1062))</f>
        <v/>
      </c>
      <c r="I1062">
        <f>IF($A1062="","",IF($E1062="",IFERROR(INDEX(Settings!$F$11:$F$18,MATCH($C1062,Settings!$D$11:$D$18,0)),0),$E1062))</f>
        <v/>
      </c>
      <c r="J1062">
        <f>IF($A1062="",0,WEEKDAY($A1062,2))</f>
        <v/>
      </c>
      <c r="K1062">
        <f>IF(OR($A1062="",$B1062=""),"",$B1062&amp;"|"&amp;$A1062)</f>
        <v/>
      </c>
      <c r="L1062">
        <f>IF($A1062="",0,IF($F1062="",IFERROR(N(INDEX(Settings!$G$11:$G$18,MATCH($C1062,Settings!$D$11:$D$18,0))),0),N($F1062)))</f>
        <v/>
      </c>
    </row>
    <row r="1063">
      <c r="A1063" s="69" t="n"/>
      <c r="B1063" s="70" t="n"/>
      <c r="C1063" s="70" t="n"/>
      <c r="D1063" s="71" t="n"/>
      <c r="E1063" s="71" t="n"/>
      <c r="F1063" s="70" t="n"/>
      <c r="G1063" s="72">
        <f>IF(OR($A1063="",$B1063=""),"",ROUND(MAX(0,MOD(I1063-H1063,1)*24-L1063/60),2))</f>
        <v/>
      </c>
      <c r="H1063">
        <f>IF($A1063="","",IF($D1063="",IFERROR(INDEX(Settings!$E$11:$E$18,MATCH($C1063,Settings!$D$11:$D$18,0)),0),$D1063))</f>
        <v/>
      </c>
      <c r="I1063">
        <f>IF($A1063="","",IF($E1063="",IFERROR(INDEX(Settings!$F$11:$F$18,MATCH($C1063,Settings!$D$11:$D$18,0)),0),$E1063))</f>
        <v/>
      </c>
      <c r="J1063">
        <f>IF($A1063="",0,WEEKDAY($A1063,2))</f>
        <v/>
      </c>
      <c r="K1063">
        <f>IF(OR($A1063="",$B1063=""),"",$B1063&amp;"|"&amp;$A1063)</f>
        <v/>
      </c>
      <c r="L1063">
        <f>IF($A1063="",0,IF($F1063="",IFERROR(N(INDEX(Settings!$G$11:$G$18,MATCH($C1063,Settings!$D$11:$D$18,0))),0),N($F1063)))</f>
        <v/>
      </c>
    </row>
    <row r="1064">
      <c r="A1064" s="69" t="n"/>
      <c r="B1064" s="70" t="n"/>
      <c r="C1064" s="70" t="n"/>
      <c r="D1064" s="71" t="n"/>
      <c r="E1064" s="71" t="n"/>
      <c r="F1064" s="70" t="n"/>
      <c r="G1064" s="72">
        <f>IF(OR($A1064="",$B1064=""),"",ROUND(MAX(0,MOD(I1064-H1064,1)*24-L1064/60),2))</f>
        <v/>
      </c>
      <c r="H1064">
        <f>IF($A1064="","",IF($D1064="",IFERROR(INDEX(Settings!$E$11:$E$18,MATCH($C1064,Settings!$D$11:$D$18,0)),0),$D1064))</f>
        <v/>
      </c>
      <c r="I1064">
        <f>IF($A1064="","",IF($E1064="",IFERROR(INDEX(Settings!$F$11:$F$18,MATCH($C1064,Settings!$D$11:$D$18,0)),0),$E1064))</f>
        <v/>
      </c>
      <c r="J1064">
        <f>IF($A1064="",0,WEEKDAY($A1064,2))</f>
        <v/>
      </c>
      <c r="K1064">
        <f>IF(OR($A1064="",$B1064=""),"",$B1064&amp;"|"&amp;$A1064)</f>
        <v/>
      </c>
      <c r="L1064">
        <f>IF($A1064="",0,IF($F1064="",IFERROR(N(INDEX(Settings!$G$11:$G$18,MATCH($C1064,Settings!$D$11:$D$18,0))),0),N($F1064)))</f>
        <v/>
      </c>
    </row>
    <row r="1065">
      <c r="A1065" s="69" t="n"/>
      <c r="B1065" s="70" t="n"/>
      <c r="C1065" s="70" t="n"/>
      <c r="D1065" s="71" t="n"/>
      <c r="E1065" s="71" t="n"/>
      <c r="F1065" s="70" t="n"/>
      <c r="G1065" s="72">
        <f>IF(OR($A1065="",$B1065=""),"",ROUND(MAX(0,MOD(I1065-H1065,1)*24-L1065/60),2))</f>
        <v/>
      </c>
      <c r="H1065">
        <f>IF($A1065="","",IF($D1065="",IFERROR(INDEX(Settings!$E$11:$E$18,MATCH($C1065,Settings!$D$11:$D$18,0)),0),$D1065))</f>
        <v/>
      </c>
      <c r="I1065">
        <f>IF($A1065="","",IF($E1065="",IFERROR(INDEX(Settings!$F$11:$F$18,MATCH($C1065,Settings!$D$11:$D$18,0)),0),$E1065))</f>
        <v/>
      </c>
      <c r="J1065">
        <f>IF($A1065="",0,WEEKDAY($A1065,2))</f>
        <v/>
      </c>
      <c r="K1065">
        <f>IF(OR($A1065="",$B1065=""),"",$B1065&amp;"|"&amp;$A1065)</f>
        <v/>
      </c>
      <c r="L1065">
        <f>IF($A1065="",0,IF($F1065="",IFERROR(N(INDEX(Settings!$G$11:$G$18,MATCH($C1065,Settings!$D$11:$D$18,0))),0),N($F1065)))</f>
        <v/>
      </c>
    </row>
    <row r="1066">
      <c r="A1066" s="69" t="n"/>
      <c r="B1066" s="70" t="n"/>
      <c r="C1066" s="70" t="n"/>
      <c r="D1066" s="71" t="n"/>
      <c r="E1066" s="71" t="n"/>
      <c r="F1066" s="70" t="n"/>
      <c r="G1066" s="72">
        <f>IF(OR($A1066="",$B1066=""),"",ROUND(MAX(0,MOD(I1066-H1066,1)*24-L1066/60),2))</f>
        <v/>
      </c>
      <c r="H1066">
        <f>IF($A1066="","",IF($D1066="",IFERROR(INDEX(Settings!$E$11:$E$18,MATCH($C1066,Settings!$D$11:$D$18,0)),0),$D1066))</f>
        <v/>
      </c>
      <c r="I1066">
        <f>IF($A1066="","",IF($E1066="",IFERROR(INDEX(Settings!$F$11:$F$18,MATCH($C1066,Settings!$D$11:$D$18,0)),0),$E1066))</f>
        <v/>
      </c>
      <c r="J1066">
        <f>IF($A1066="",0,WEEKDAY($A1066,2))</f>
        <v/>
      </c>
      <c r="K1066">
        <f>IF(OR($A1066="",$B1066=""),"",$B1066&amp;"|"&amp;$A1066)</f>
        <v/>
      </c>
      <c r="L1066">
        <f>IF($A1066="",0,IF($F1066="",IFERROR(N(INDEX(Settings!$G$11:$G$18,MATCH($C1066,Settings!$D$11:$D$18,0))),0),N($F1066)))</f>
        <v/>
      </c>
    </row>
    <row r="1067">
      <c r="A1067" s="69" t="n"/>
      <c r="B1067" s="70" t="n"/>
      <c r="C1067" s="70" t="n"/>
      <c r="D1067" s="71" t="n"/>
      <c r="E1067" s="71" t="n"/>
      <c r="F1067" s="70" t="n"/>
      <c r="G1067" s="72">
        <f>IF(OR($A1067="",$B1067=""),"",ROUND(MAX(0,MOD(I1067-H1067,1)*24-L1067/60),2))</f>
        <v/>
      </c>
      <c r="H1067">
        <f>IF($A1067="","",IF($D1067="",IFERROR(INDEX(Settings!$E$11:$E$18,MATCH($C1067,Settings!$D$11:$D$18,0)),0),$D1067))</f>
        <v/>
      </c>
      <c r="I1067">
        <f>IF($A1067="","",IF($E1067="",IFERROR(INDEX(Settings!$F$11:$F$18,MATCH($C1067,Settings!$D$11:$D$18,0)),0),$E1067))</f>
        <v/>
      </c>
      <c r="J1067">
        <f>IF($A1067="",0,WEEKDAY($A1067,2))</f>
        <v/>
      </c>
      <c r="K1067">
        <f>IF(OR($A1067="",$B1067=""),"",$B1067&amp;"|"&amp;$A1067)</f>
        <v/>
      </c>
      <c r="L1067">
        <f>IF($A1067="",0,IF($F1067="",IFERROR(N(INDEX(Settings!$G$11:$G$18,MATCH($C1067,Settings!$D$11:$D$18,0))),0),N($F1067)))</f>
        <v/>
      </c>
    </row>
    <row r="1068">
      <c r="A1068" s="69" t="n"/>
      <c r="B1068" s="70" t="n"/>
      <c r="C1068" s="70" t="n"/>
      <c r="D1068" s="71" t="n"/>
      <c r="E1068" s="71" t="n"/>
      <c r="F1068" s="70" t="n"/>
      <c r="G1068" s="72">
        <f>IF(OR($A1068="",$B1068=""),"",ROUND(MAX(0,MOD(I1068-H1068,1)*24-L1068/60),2))</f>
        <v/>
      </c>
      <c r="H1068">
        <f>IF($A1068="","",IF($D1068="",IFERROR(INDEX(Settings!$E$11:$E$18,MATCH($C1068,Settings!$D$11:$D$18,0)),0),$D1068))</f>
        <v/>
      </c>
      <c r="I1068">
        <f>IF($A1068="","",IF($E1068="",IFERROR(INDEX(Settings!$F$11:$F$18,MATCH($C1068,Settings!$D$11:$D$18,0)),0),$E1068))</f>
        <v/>
      </c>
      <c r="J1068">
        <f>IF($A1068="",0,WEEKDAY($A1068,2))</f>
        <v/>
      </c>
      <c r="K1068">
        <f>IF(OR($A1068="",$B1068=""),"",$B1068&amp;"|"&amp;$A1068)</f>
        <v/>
      </c>
      <c r="L1068">
        <f>IF($A1068="",0,IF($F1068="",IFERROR(N(INDEX(Settings!$G$11:$G$18,MATCH($C1068,Settings!$D$11:$D$18,0))),0),N($F1068)))</f>
        <v/>
      </c>
    </row>
    <row r="1069">
      <c r="A1069" s="69" t="n"/>
      <c r="B1069" s="70" t="n"/>
      <c r="C1069" s="70" t="n"/>
      <c r="D1069" s="71" t="n"/>
      <c r="E1069" s="71" t="n"/>
      <c r="F1069" s="70" t="n"/>
      <c r="G1069" s="72">
        <f>IF(OR($A1069="",$B1069=""),"",ROUND(MAX(0,MOD(I1069-H1069,1)*24-L1069/60),2))</f>
        <v/>
      </c>
      <c r="H1069">
        <f>IF($A1069="","",IF($D1069="",IFERROR(INDEX(Settings!$E$11:$E$18,MATCH($C1069,Settings!$D$11:$D$18,0)),0),$D1069))</f>
        <v/>
      </c>
      <c r="I1069">
        <f>IF($A1069="","",IF($E1069="",IFERROR(INDEX(Settings!$F$11:$F$18,MATCH($C1069,Settings!$D$11:$D$18,0)),0),$E1069))</f>
        <v/>
      </c>
      <c r="J1069">
        <f>IF($A1069="",0,WEEKDAY($A1069,2))</f>
        <v/>
      </c>
      <c r="K1069">
        <f>IF(OR($A1069="",$B1069=""),"",$B1069&amp;"|"&amp;$A1069)</f>
        <v/>
      </c>
      <c r="L1069">
        <f>IF($A1069="",0,IF($F1069="",IFERROR(N(INDEX(Settings!$G$11:$G$18,MATCH($C1069,Settings!$D$11:$D$18,0))),0),N($F1069)))</f>
        <v/>
      </c>
    </row>
    <row r="1070">
      <c r="A1070" s="69" t="n"/>
      <c r="B1070" s="70" t="n"/>
      <c r="C1070" s="70" t="n"/>
      <c r="D1070" s="71" t="n"/>
      <c r="E1070" s="71" t="n"/>
      <c r="F1070" s="70" t="n"/>
      <c r="G1070" s="72">
        <f>IF(OR($A1070="",$B1070=""),"",ROUND(MAX(0,MOD(I1070-H1070,1)*24-L1070/60),2))</f>
        <v/>
      </c>
      <c r="H1070">
        <f>IF($A1070="","",IF($D1070="",IFERROR(INDEX(Settings!$E$11:$E$18,MATCH($C1070,Settings!$D$11:$D$18,0)),0),$D1070))</f>
        <v/>
      </c>
      <c r="I1070">
        <f>IF($A1070="","",IF($E1070="",IFERROR(INDEX(Settings!$F$11:$F$18,MATCH($C1070,Settings!$D$11:$D$18,0)),0),$E1070))</f>
        <v/>
      </c>
      <c r="J1070">
        <f>IF($A1070="",0,WEEKDAY($A1070,2))</f>
        <v/>
      </c>
      <c r="K1070">
        <f>IF(OR($A1070="",$B1070=""),"",$B1070&amp;"|"&amp;$A1070)</f>
        <v/>
      </c>
      <c r="L1070">
        <f>IF($A1070="",0,IF($F1070="",IFERROR(N(INDEX(Settings!$G$11:$G$18,MATCH($C1070,Settings!$D$11:$D$18,0))),0),N($F1070)))</f>
        <v/>
      </c>
    </row>
    <row r="1071">
      <c r="A1071" s="69" t="n"/>
      <c r="B1071" s="70" t="n"/>
      <c r="C1071" s="70" t="n"/>
      <c r="D1071" s="71" t="n"/>
      <c r="E1071" s="71" t="n"/>
      <c r="F1071" s="70" t="n"/>
      <c r="G1071" s="72">
        <f>IF(OR($A1071="",$B1071=""),"",ROUND(MAX(0,MOD(I1071-H1071,1)*24-L1071/60),2))</f>
        <v/>
      </c>
      <c r="H1071">
        <f>IF($A1071="","",IF($D1071="",IFERROR(INDEX(Settings!$E$11:$E$18,MATCH($C1071,Settings!$D$11:$D$18,0)),0),$D1071))</f>
        <v/>
      </c>
      <c r="I1071">
        <f>IF($A1071="","",IF($E1071="",IFERROR(INDEX(Settings!$F$11:$F$18,MATCH($C1071,Settings!$D$11:$D$18,0)),0),$E1071))</f>
        <v/>
      </c>
      <c r="J1071">
        <f>IF($A1071="",0,WEEKDAY($A1071,2))</f>
        <v/>
      </c>
      <c r="K1071">
        <f>IF(OR($A1071="",$B1071=""),"",$B1071&amp;"|"&amp;$A1071)</f>
        <v/>
      </c>
      <c r="L1071">
        <f>IF($A1071="",0,IF($F1071="",IFERROR(N(INDEX(Settings!$G$11:$G$18,MATCH($C1071,Settings!$D$11:$D$18,0))),0),N($F1071)))</f>
        <v/>
      </c>
    </row>
    <row r="1072">
      <c r="A1072" s="69" t="n"/>
      <c r="B1072" s="70" t="n"/>
      <c r="C1072" s="70" t="n"/>
      <c r="D1072" s="71" t="n"/>
      <c r="E1072" s="71" t="n"/>
      <c r="F1072" s="70" t="n"/>
      <c r="G1072" s="72">
        <f>IF(OR($A1072="",$B1072=""),"",ROUND(MAX(0,MOD(I1072-H1072,1)*24-L1072/60),2))</f>
        <v/>
      </c>
      <c r="H1072">
        <f>IF($A1072="","",IF($D1072="",IFERROR(INDEX(Settings!$E$11:$E$18,MATCH($C1072,Settings!$D$11:$D$18,0)),0),$D1072))</f>
        <v/>
      </c>
      <c r="I1072">
        <f>IF($A1072="","",IF($E1072="",IFERROR(INDEX(Settings!$F$11:$F$18,MATCH($C1072,Settings!$D$11:$D$18,0)),0),$E1072))</f>
        <v/>
      </c>
      <c r="J1072">
        <f>IF($A1072="",0,WEEKDAY($A1072,2))</f>
        <v/>
      </c>
      <c r="K1072">
        <f>IF(OR($A1072="",$B1072=""),"",$B1072&amp;"|"&amp;$A1072)</f>
        <v/>
      </c>
      <c r="L1072">
        <f>IF($A1072="",0,IF($F1072="",IFERROR(N(INDEX(Settings!$G$11:$G$18,MATCH($C1072,Settings!$D$11:$D$18,0))),0),N($F1072)))</f>
        <v/>
      </c>
    </row>
    <row r="1073">
      <c r="A1073" s="69" t="n"/>
      <c r="B1073" s="70" t="n"/>
      <c r="C1073" s="70" t="n"/>
      <c r="D1073" s="71" t="n"/>
      <c r="E1073" s="71" t="n"/>
      <c r="F1073" s="70" t="n"/>
      <c r="G1073" s="72">
        <f>IF(OR($A1073="",$B1073=""),"",ROUND(MAX(0,MOD(I1073-H1073,1)*24-L1073/60),2))</f>
        <v/>
      </c>
      <c r="H1073">
        <f>IF($A1073="","",IF($D1073="",IFERROR(INDEX(Settings!$E$11:$E$18,MATCH($C1073,Settings!$D$11:$D$18,0)),0),$D1073))</f>
        <v/>
      </c>
      <c r="I1073">
        <f>IF($A1073="","",IF($E1073="",IFERROR(INDEX(Settings!$F$11:$F$18,MATCH($C1073,Settings!$D$11:$D$18,0)),0),$E1073))</f>
        <v/>
      </c>
      <c r="J1073">
        <f>IF($A1073="",0,WEEKDAY($A1073,2))</f>
        <v/>
      </c>
      <c r="K1073">
        <f>IF(OR($A1073="",$B1073=""),"",$B1073&amp;"|"&amp;$A1073)</f>
        <v/>
      </c>
      <c r="L1073">
        <f>IF($A1073="",0,IF($F1073="",IFERROR(N(INDEX(Settings!$G$11:$G$18,MATCH($C1073,Settings!$D$11:$D$18,0))),0),N($F1073)))</f>
        <v/>
      </c>
    </row>
    <row r="1074">
      <c r="A1074" s="69" t="n"/>
      <c r="B1074" s="70" t="n"/>
      <c r="C1074" s="70" t="n"/>
      <c r="D1074" s="71" t="n"/>
      <c r="E1074" s="71" t="n"/>
      <c r="F1074" s="70" t="n"/>
      <c r="G1074" s="72">
        <f>IF(OR($A1074="",$B1074=""),"",ROUND(MAX(0,MOD(I1074-H1074,1)*24-L1074/60),2))</f>
        <v/>
      </c>
      <c r="H1074">
        <f>IF($A1074="","",IF($D1074="",IFERROR(INDEX(Settings!$E$11:$E$18,MATCH($C1074,Settings!$D$11:$D$18,0)),0),$D1074))</f>
        <v/>
      </c>
      <c r="I1074">
        <f>IF($A1074="","",IF($E1074="",IFERROR(INDEX(Settings!$F$11:$F$18,MATCH($C1074,Settings!$D$11:$D$18,0)),0),$E1074))</f>
        <v/>
      </c>
      <c r="J1074">
        <f>IF($A1074="",0,WEEKDAY($A1074,2))</f>
        <v/>
      </c>
      <c r="K1074">
        <f>IF(OR($A1074="",$B1074=""),"",$B1074&amp;"|"&amp;$A1074)</f>
        <v/>
      </c>
      <c r="L1074">
        <f>IF($A1074="",0,IF($F1074="",IFERROR(N(INDEX(Settings!$G$11:$G$18,MATCH($C1074,Settings!$D$11:$D$18,0))),0),N($F1074)))</f>
        <v/>
      </c>
    </row>
    <row r="1075">
      <c r="A1075" s="69" t="n"/>
      <c r="B1075" s="70" t="n"/>
      <c r="C1075" s="70" t="n"/>
      <c r="D1075" s="71" t="n"/>
      <c r="E1075" s="71" t="n"/>
      <c r="F1075" s="70" t="n"/>
      <c r="G1075" s="72">
        <f>IF(OR($A1075="",$B1075=""),"",ROUND(MAX(0,MOD(I1075-H1075,1)*24-L1075/60),2))</f>
        <v/>
      </c>
      <c r="H1075">
        <f>IF($A1075="","",IF($D1075="",IFERROR(INDEX(Settings!$E$11:$E$18,MATCH($C1075,Settings!$D$11:$D$18,0)),0),$D1075))</f>
        <v/>
      </c>
      <c r="I1075">
        <f>IF($A1075="","",IF($E1075="",IFERROR(INDEX(Settings!$F$11:$F$18,MATCH($C1075,Settings!$D$11:$D$18,0)),0),$E1075))</f>
        <v/>
      </c>
      <c r="J1075">
        <f>IF($A1075="",0,WEEKDAY($A1075,2))</f>
        <v/>
      </c>
      <c r="K1075">
        <f>IF(OR($A1075="",$B1075=""),"",$B1075&amp;"|"&amp;$A1075)</f>
        <v/>
      </c>
      <c r="L1075">
        <f>IF($A1075="",0,IF($F1075="",IFERROR(N(INDEX(Settings!$G$11:$G$18,MATCH($C1075,Settings!$D$11:$D$18,0))),0),N($F1075)))</f>
        <v/>
      </c>
    </row>
    <row r="1076">
      <c r="A1076" s="69" t="n"/>
      <c r="B1076" s="70" t="n"/>
      <c r="C1076" s="70" t="n"/>
      <c r="D1076" s="71" t="n"/>
      <c r="E1076" s="71" t="n"/>
      <c r="F1076" s="70" t="n"/>
      <c r="G1076" s="72">
        <f>IF(OR($A1076="",$B1076=""),"",ROUND(MAX(0,MOD(I1076-H1076,1)*24-L1076/60),2))</f>
        <v/>
      </c>
      <c r="H1076">
        <f>IF($A1076="","",IF($D1076="",IFERROR(INDEX(Settings!$E$11:$E$18,MATCH($C1076,Settings!$D$11:$D$18,0)),0),$D1076))</f>
        <v/>
      </c>
      <c r="I1076">
        <f>IF($A1076="","",IF($E1076="",IFERROR(INDEX(Settings!$F$11:$F$18,MATCH($C1076,Settings!$D$11:$D$18,0)),0),$E1076))</f>
        <v/>
      </c>
      <c r="J1076">
        <f>IF($A1076="",0,WEEKDAY($A1076,2))</f>
        <v/>
      </c>
      <c r="K1076">
        <f>IF(OR($A1076="",$B1076=""),"",$B1076&amp;"|"&amp;$A1076)</f>
        <v/>
      </c>
      <c r="L1076">
        <f>IF($A1076="",0,IF($F1076="",IFERROR(N(INDEX(Settings!$G$11:$G$18,MATCH($C1076,Settings!$D$11:$D$18,0))),0),N($F1076)))</f>
        <v/>
      </c>
    </row>
    <row r="1077">
      <c r="A1077" s="69" t="n"/>
      <c r="B1077" s="70" t="n"/>
      <c r="C1077" s="70" t="n"/>
      <c r="D1077" s="71" t="n"/>
      <c r="E1077" s="71" t="n"/>
      <c r="F1077" s="70" t="n"/>
      <c r="G1077" s="72">
        <f>IF(OR($A1077="",$B1077=""),"",ROUND(MAX(0,MOD(I1077-H1077,1)*24-L1077/60),2))</f>
        <v/>
      </c>
      <c r="H1077">
        <f>IF($A1077="","",IF($D1077="",IFERROR(INDEX(Settings!$E$11:$E$18,MATCH($C1077,Settings!$D$11:$D$18,0)),0),$D1077))</f>
        <v/>
      </c>
      <c r="I1077">
        <f>IF($A1077="","",IF($E1077="",IFERROR(INDEX(Settings!$F$11:$F$18,MATCH($C1077,Settings!$D$11:$D$18,0)),0),$E1077))</f>
        <v/>
      </c>
      <c r="J1077">
        <f>IF($A1077="",0,WEEKDAY($A1077,2))</f>
        <v/>
      </c>
      <c r="K1077">
        <f>IF(OR($A1077="",$B1077=""),"",$B1077&amp;"|"&amp;$A1077)</f>
        <v/>
      </c>
      <c r="L1077">
        <f>IF($A1077="",0,IF($F1077="",IFERROR(N(INDEX(Settings!$G$11:$G$18,MATCH($C1077,Settings!$D$11:$D$18,0))),0),N($F1077)))</f>
        <v/>
      </c>
    </row>
    <row r="1078">
      <c r="A1078" s="69" t="n"/>
      <c r="B1078" s="70" t="n"/>
      <c r="C1078" s="70" t="n"/>
      <c r="D1078" s="71" t="n"/>
      <c r="E1078" s="71" t="n"/>
      <c r="F1078" s="70" t="n"/>
      <c r="G1078" s="72">
        <f>IF(OR($A1078="",$B1078=""),"",ROUND(MAX(0,MOD(I1078-H1078,1)*24-L1078/60),2))</f>
        <v/>
      </c>
      <c r="H1078">
        <f>IF($A1078="","",IF($D1078="",IFERROR(INDEX(Settings!$E$11:$E$18,MATCH($C1078,Settings!$D$11:$D$18,0)),0),$D1078))</f>
        <v/>
      </c>
      <c r="I1078">
        <f>IF($A1078="","",IF($E1078="",IFERROR(INDEX(Settings!$F$11:$F$18,MATCH($C1078,Settings!$D$11:$D$18,0)),0),$E1078))</f>
        <v/>
      </c>
      <c r="J1078">
        <f>IF($A1078="",0,WEEKDAY($A1078,2))</f>
        <v/>
      </c>
      <c r="K1078">
        <f>IF(OR($A1078="",$B1078=""),"",$B1078&amp;"|"&amp;$A1078)</f>
        <v/>
      </c>
      <c r="L1078">
        <f>IF($A1078="",0,IF($F1078="",IFERROR(N(INDEX(Settings!$G$11:$G$18,MATCH($C1078,Settings!$D$11:$D$18,0))),0),N($F1078)))</f>
        <v/>
      </c>
    </row>
    <row r="1079">
      <c r="A1079" s="69" t="n"/>
      <c r="B1079" s="70" t="n"/>
      <c r="C1079" s="70" t="n"/>
      <c r="D1079" s="71" t="n"/>
      <c r="E1079" s="71" t="n"/>
      <c r="F1079" s="70" t="n"/>
      <c r="G1079" s="72">
        <f>IF(OR($A1079="",$B1079=""),"",ROUND(MAX(0,MOD(I1079-H1079,1)*24-L1079/60),2))</f>
        <v/>
      </c>
      <c r="H1079">
        <f>IF($A1079="","",IF($D1079="",IFERROR(INDEX(Settings!$E$11:$E$18,MATCH($C1079,Settings!$D$11:$D$18,0)),0),$D1079))</f>
        <v/>
      </c>
      <c r="I1079">
        <f>IF($A1079="","",IF($E1079="",IFERROR(INDEX(Settings!$F$11:$F$18,MATCH($C1079,Settings!$D$11:$D$18,0)),0),$E1079))</f>
        <v/>
      </c>
      <c r="J1079">
        <f>IF($A1079="",0,WEEKDAY($A1079,2))</f>
        <v/>
      </c>
      <c r="K1079">
        <f>IF(OR($A1079="",$B1079=""),"",$B1079&amp;"|"&amp;$A1079)</f>
        <v/>
      </c>
      <c r="L1079">
        <f>IF($A1079="",0,IF($F1079="",IFERROR(N(INDEX(Settings!$G$11:$G$18,MATCH($C1079,Settings!$D$11:$D$18,0))),0),N($F1079)))</f>
        <v/>
      </c>
    </row>
    <row r="1080">
      <c r="A1080" s="69" t="n"/>
      <c r="B1080" s="70" t="n"/>
      <c r="C1080" s="70" t="n"/>
      <c r="D1080" s="71" t="n"/>
      <c r="E1080" s="71" t="n"/>
      <c r="F1080" s="70" t="n"/>
      <c r="G1080" s="72">
        <f>IF(OR($A1080="",$B1080=""),"",ROUND(MAX(0,MOD(I1080-H1080,1)*24-L1080/60),2))</f>
        <v/>
      </c>
      <c r="H1080">
        <f>IF($A1080="","",IF($D1080="",IFERROR(INDEX(Settings!$E$11:$E$18,MATCH($C1080,Settings!$D$11:$D$18,0)),0),$D1080))</f>
        <v/>
      </c>
      <c r="I1080">
        <f>IF($A1080="","",IF($E1080="",IFERROR(INDEX(Settings!$F$11:$F$18,MATCH($C1080,Settings!$D$11:$D$18,0)),0),$E1080))</f>
        <v/>
      </c>
      <c r="J1080">
        <f>IF($A1080="",0,WEEKDAY($A1080,2))</f>
        <v/>
      </c>
      <c r="K1080">
        <f>IF(OR($A1080="",$B1080=""),"",$B1080&amp;"|"&amp;$A1080)</f>
        <v/>
      </c>
      <c r="L1080">
        <f>IF($A1080="",0,IF($F1080="",IFERROR(N(INDEX(Settings!$G$11:$G$18,MATCH($C1080,Settings!$D$11:$D$18,0))),0),N($F1080)))</f>
        <v/>
      </c>
    </row>
    <row r="1081">
      <c r="A1081" s="69" t="n"/>
      <c r="B1081" s="70" t="n"/>
      <c r="C1081" s="70" t="n"/>
      <c r="D1081" s="71" t="n"/>
      <c r="E1081" s="71" t="n"/>
      <c r="F1081" s="70" t="n"/>
      <c r="G1081" s="72">
        <f>IF(OR($A1081="",$B1081=""),"",ROUND(MAX(0,MOD(I1081-H1081,1)*24-L1081/60),2))</f>
        <v/>
      </c>
      <c r="H1081">
        <f>IF($A1081="","",IF($D1081="",IFERROR(INDEX(Settings!$E$11:$E$18,MATCH($C1081,Settings!$D$11:$D$18,0)),0),$D1081))</f>
        <v/>
      </c>
      <c r="I1081">
        <f>IF($A1081="","",IF($E1081="",IFERROR(INDEX(Settings!$F$11:$F$18,MATCH($C1081,Settings!$D$11:$D$18,0)),0),$E1081))</f>
        <v/>
      </c>
      <c r="J1081">
        <f>IF($A1081="",0,WEEKDAY($A1081,2))</f>
        <v/>
      </c>
      <c r="K1081">
        <f>IF(OR($A1081="",$B1081=""),"",$B1081&amp;"|"&amp;$A1081)</f>
        <v/>
      </c>
      <c r="L1081">
        <f>IF($A1081="",0,IF($F1081="",IFERROR(N(INDEX(Settings!$G$11:$G$18,MATCH($C1081,Settings!$D$11:$D$18,0))),0),N($F1081)))</f>
        <v/>
      </c>
    </row>
    <row r="1082">
      <c r="A1082" s="69" t="n"/>
      <c r="B1082" s="70" t="n"/>
      <c r="C1082" s="70" t="n"/>
      <c r="D1082" s="71" t="n"/>
      <c r="E1082" s="71" t="n"/>
      <c r="F1082" s="70" t="n"/>
      <c r="G1082" s="72">
        <f>IF(OR($A1082="",$B1082=""),"",ROUND(MAX(0,MOD(I1082-H1082,1)*24-L1082/60),2))</f>
        <v/>
      </c>
      <c r="H1082">
        <f>IF($A1082="","",IF($D1082="",IFERROR(INDEX(Settings!$E$11:$E$18,MATCH($C1082,Settings!$D$11:$D$18,0)),0),$D1082))</f>
        <v/>
      </c>
      <c r="I1082">
        <f>IF($A1082="","",IF($E1082="",IFERROR(INDEX(Settings!$F$11:$F$18,MATCH($C1082,Settings!$D$11:$D$18,0)),0),$E1082))</f>
        <v/>
      </c>
      <c r="J1082">
        <f>IF($A1082="",0,WEEKDAY($A1082,2))</f>
        <v/>
      </c>
      <c r="K1082">
        <f>IF(OR($A1082="",$B1082=""),"",$B1082&amp;"|"&amp;$A1082)</f>
        <v/>
      </c>
      <c r="L1082">
        <f>IF($A1082="",0,IF($F1082="",IFERROR(N(INDEX(Settings!$G$11:$G$18,MATCH($C1082,Settings!$D$11:$D$18,0))),0),N($F1082)))</f>
        <v/>
      </c>
    </row>
    <row r="1083">
      <c r="A1083" s="69" t="n"/>
      <c r="B1083" s="70" t="n"/>
      <c r="C1083" s="70" t="n"/>
      <c r="D1083" s="71" t="n"/>
      <c r="E1083" s="71" t="n"/>
      <c r="F1083" s="70" t="n"/>
      <c r="G1083" s="72">
        <f>IF(OR($A1083="",$B1083=""),"",ROUND(MAX(0,MOD(I1083-H1083,1)*24-L1083/60),2))</f>
        <v/>
      </c>
      <c r="H1083">
        <f>IF($A1083="","",IF($D1083="",IFERROR(INDEX(Settings!$E$11:$E$18,MATCH($C1083,Settings!$D$11:$D$18,0)),0),$D1083))</f>
        <v/>
      </c>
      <c r="I1083">
        <f>IF($A1083="","",IF($E1083="",IFERROR(INDEX(Settings!$F$11:$F$18,MATCH($C1083,Settings!$D$11:$D$18,0)),0),$E1083))</f>
        <v/>
      </c>
      <c r="J1083">
        <f>IF($A1083="",0,WEEKDAY($A1083,2))</f>
        <v/>
      </c>
      <c r="K1083">
        <f>IF(OR($A1083="",$B1083=""),"",$B1083&amp;"|"&amp;$A1083)</f>
        <v/>
      </c>
      <c r="L1083">
        <f>IF($A1083="",0,IF($F1083="",IFERROR(N(INDEX(Settings!$G$11:$G$18,MATCH($C1083,Settings!$D$11:$D$18,0))),0),N($F1083)))</f>
        <v/>
      </c>
    </row>
    <row r="1084">
      <c r="A1084" s="69" t="n"/>
      <c r="B1084" s="70" t="n"/>
      <c r="C1084" s="70" t="n"/>
      <c r="D1084" s="71" t="n"/>
      <c r="E1084" s="71" t="n"/>
      <c r="F1084" s="70" t="n"/>
      <c r="G1084" s="72">
        <f>IF(OR($A1084="",$B1084=""),"",ROUND(MAX(0,MOD(I1084-H1084,1)*24-L1084/60),2))</f>
        <v/>
      </c>
      <c r="H1084">
        <f>IF($A1084="","",IF($D1084="",IFERROR(INDEX(Settings!$E$11:$E$18,MATCH($C1084,Settings!$D$11:$D$18,0)),0),$D1084))</f>
        <v/>
      </c>
      <c r="I1084">
        <f>IF($A1084="","",IF($E1084="",IFERROR(INDEX(Settings!$F$11:$F$18,MATCH($C1084,Settings!$D$11:$D$18,0)),0),$E1084))</f>
        <v/>
      </c>
      <c r="J1084">
        <f>IF($A1084="",0,WEEKDAY($A1084,2))</f>
        <v/>
      </c>
      <c r="K1084">
        <f>IF(OR($A1084="",$B1084=""),"",$B1084&amp;"|"&amp;$A1084)</f>
        <v/>
      </c>
      <c r="L1084">
        <f>IF($A1084="",0,IF($F1084="",IFERROR(N(INDEX(Settings!$G$11:$G$18,MATCH($C1084,Settings!$D$11:$D$18,0))),0),N($F1084)))</f>
        <v/>
      </c>
    </row>
    <row r="1085">
      <c r="A1085" s="69" t="n"/>
      <c r="B1085" s="70" t="n"/>
      <c r="C1085" s="70" t="n"/>
      <c r="D1085" s="71" t="n"/>
      <c r="E1085" s="71" t="n"/>
      <c r="F1085" s="70" t="n"/>
      <c r="G1085" s="72">
        <f>IF(OR($A1085="",$B1085=""),"",ROUND(MAX(0,MOD(I1085-H1085,1)*24-L1085/60),2))</f>
        <v/>
      </c>
      <c r="H1085">
        <f>IF($A1085="","",IF($D1085="",IFERROR(INDEX(Settings!$E$11:$E$18,MATCH($C1085,Settings!$D$11:$D$18,0)),0),$D1085))</f>
        <v/>
      </c>
      <c r="I1085">
        <f>IF($A1085="","",IF($E1085="",IFERROR(INDEX(Settings!$F$11:$F$18,MATCH($C1085,Settings!$D$11:$D$18,0)),0),$E1085))</f>
        <v/>
      </c>
      <c r="J1085">
        <f>IF($A1085="",0,WEEKDAY($A1085,2))</f>
        <v/>
      </c>
      <c r="K1085">
        <f>IF(OR($A1085="",$B1085=""),"",$B1085&amp;"|"&amp;$A1085)</f>
        <v/>
      </c>
      <c r="L1085">
        <f>IF($A1085="",0,IF($F1085="",IFERROR(N(INDEX(Settings!$G$11:$G$18,MATCH($C1085,Settings!$D$11:$D$18,0))),0),N($F1085)))</f>
        <v/>
      </c>
    </row>
    <row r="1086">
      <c r="A1086" s="69" t="n"/>
      <c r="B1086" s="70" t="n"/>
      <c r="C1086" s="70" t="n"/>
      <c r="D1086" s="71" t="n"/>
      <c r="E1086" s="71" t="n"/>
      <c r="F1086" s="70" t="n"/>
      <c r="G1086" s="72">
        <f>IF(OR($A1086="",$B1086=""),"",ROUND(MAX(0,MOD(I1086-H1086,1)*24-L1086/60),2))</f>
        <v/>
      </c>
      <c r="H1086">
        <f>IF($A1086="","",IF($D1086="",IFERROR(INDEX(Settings!$E$11:$E$18,MATCH($C1086,Settings!$D$11:$D$18,0)),0),$D1086))</f>
        <v/>
      </c>
      <c r="I1086">
        <f>IF($A1086="","",IF($E1086="",IFERROR(INDEX(Settings!$F$11:$F$18,MATCH($C1086,Settings!$D$11:$D$18,0)),0),$E1086))</f>
        <v/>
      </c>
      <c r="J1086">
        <f>IF($A1086="",0,WEEKDAY($A1086,2))</f>
        <v/>
      </c>
      <c r="K1086">
        <f>IF(OR($A1086="",$B1086=""),"",$B1086&amp;"|"&amp;$A1086)</f>
        <v/>
      </c>
      <c r="L1086">
        <f>IF($A1086="",0,IF($F1086="",IFERROR(N(INDEX(Settings!$G$11:$G$18,MATCH($C1086,Settings!$D$11:$D$18,0))),0),N($F1086)))</f>
        <v/>
      </c>
    </row>
    <row r="1087">
      <c r="A1087" s="69" t="n"/>
      <c r="B1087" s="70" t="n"/>
      <c r="C1087" s="70" t="n"/>
      <c r="D1087" s="71" t="n"/>
      <c r="E1087" s="71" t="n"/>
      <c r="F1087" s="70" t="n"/>
      <c r="G1087" s="72">
        <f>IF(OR($A1087="",$B1087=""),"",ROUND(MAX(0,MOD(I1087-H1087,1)*24-L1087/60),2))</f>
        <v/>
      </c>
      <c r="H1087">
        <f>IF($A1087="","",IF($D1087="",IFERROR(INDEX(Settings!$E$11:$E$18,MATCH($C1087,Settings!$D$11:$D$18,0)),0),$D1087))</f>
        <v/>
      </c>
      <c r="I1087">
        <f>IF($A1087="","",IF($E1087="",IFERROR(INDEX(Settings!$F$11:$F$18,MATCH($C1087,Settings!$D$11:$D$18,0)),0),$E1087))</f>
        <v/>
      </c>
      <c r="J1087">
        <f>IF($A1087="",0,WEEKDAY($A1087,2))</f>
        <v/>
      </c>
      <c r="K1087">
        <f>IF(OR($A1087="",$B1087=""),"",$B1087&amp;"|"&amp;$A1087)</f>
        <v/>
      </c>
      <c r="L1087">
        <f>IF($A1087="",0,IF($F1087="",IFERROR(N(INDEX(Settings!$G$11:$G$18,MATCH($C1087,Settings!$D$11:$D$18,0))),0),N($F1087)))</f>
        <v/>
      </c>
    </row>
    <row r="1088">
      <c r="A1088" s="69" t="n"/>
      <c r="B1088" s="70" t="n"/>
      <c r="C1088" s="70" t="n"/>
      <c r="D1088" s="71" t="n"/>
      <c r="E1088" s="71" t="n"/>
      <c r="F1088" s="70" t="n"/>
      <c r="G1088" s="72">
        <f>IF(OR($A1088="",$B1088=""),"",ROUND(MAX(0,MOD(I1088-H1088,1)*24-L1088/60),2))</f>
        <v/>
      </c>
      <c r="H1088">
        <f>IF($A1088="","",IF($D1088="",IFERROR(INDEX(Settings!$E$11:$E$18,MATCH($C1088,Settings!$D$11:$D$18,0)),0),$D1088))</f>
        <v/>
      </c>
      <c r="I1088">
        <f>IF($A1088="","",IF($E1088="",IFERROR(INDEX(Settings!$F$11:$F$18,MATCH($C1088,Settings!$D$11:$D$18,0)),0),$E1088))</f>
        <v/>
      </c>
      <c r="J1088">
        <f>IF($A1088="",0,WEEKDAY($A1088,2))</f>
        <v/>
      </c>
      <c r="K1088">
        <f>IF(OR($A1088="",$B1088=""),"",$B1088&amp;"|"&amp;$A1088)</f>
        <v/>
      </c>
      <c r="L1088">
        <f>IF($A1088="",0,IF($F1088="",IFERROR(N(INDEX(Settings!$G$11:$G$18,MATCH($C1088,Settings!$D$11:$D$18,0))),0),N($F1088)))</f>
        <v/>
      </c>
    </row>
    <row r="1089">
      <c r="A1089" s="69" t="n"/>
      <c r="B1089" s="70" t="n"/>
      <c r="C1089" s="70" t="n"/>
      <c r="D1089" s="71" t="n"/>
      <c r="E1089" s="71" t="n"/>
      <c r="F1089" s="70" t="n"/>
      <c r="G1089" s="72">
        <f>IF(OR($A1089="",$B1089=""),"",ROUND(MAX(0,MOD(I1089-H1089,1)*24-L1089/60),2))</f>
        <v/>
      </c>
      <c r="H1089">
        <f>IF($A1089="","",IF($D1089="",IFERROR(INDEX(Settings!$E$11:$E$18,MATCH($C1089,Settings!$D$11:$D$18,0)),0),$D1089))</f>
        <v/>
      </c>
      <c r="I1089">
        <f>IF($A1089="","",IF($E1089="",IFERROR(INDEX(Settings!$F$11:$F$18,MATCH($C1089,Settings!$D$11:$D$18,0)),0),$E1089))</f>
        <v/>
      </c>
      <c r="J1089">
        <f>IF($A1089="",0,WEEKDAY($A1089,2))</f>
        <v/>
      </c>
      <c r="K1089">
        <f>IF(OR($A1089="",$B1089=""),"",$B1089&amp;"|"&amp;$A1089)</f>
        <v/>
      </c>
      <c r="L1089">
        <f>IF($A1089="",0,IF($F1089="",IFERROR(N(INDEX(Settings!$G$11:$G$18,MATCH($C1089,Settings!$D$11:$D$18,0))),0),N($F1089)))</f>
        <v/>
      </c>
    </row>
    <row r="1090">
      <c r="A1090" s="69" t="n"/>
      <c r="B1090" s="70" t="n"/>
      <c r="C1090" s="70" t="n"/>
      <c r="D1090" s="71" t="n"/>
      <c r="E1090" s="71" t="n"/>
      <c r="F1090" s="70" t="n"/>
      <c r="G1090" s="72">
        <f>IF(OR($A1090="",$B1090=""),"",ROUND(MAX(0,MOD(I1090-H1090,1)*24-L1090/60),2))</f>
        <v/>
      </c>
      <c r="H1090">
        <f>IF($A1090="","",IF($D1090="",IFERROR(INDEX(Settings!$E$11:$E$18,MATCH($C1090,Settings!$D$11:$D$18,0)),0),$D1090))</f>
        <v/>
      </c>
      <c r="I1090">
        <f>IF($A1090="","",IF($E1090="",IFERROR(INDEX(Settings!$F$11:$F$18,MATCH($C1090,Settings!$D$11:$D$18,0)),0),$E1090))</f>
        <v/>
      </c>
      <c r="J1090">
        <f>IF($A1090="",0,WEEKDAY($A1090,2))</f>
        <v/>
      </c>
      <c r="K1090">
        <f>IF(OR($A1090="",$B1090=""),"",$B1090&amp;"|"&amp;$A1090)</f>
        <v/>
      </c>
      <c r="L1090">
        <f>IF($A1090="",0,IF($F1090="",IFERROR(N(INDEX(Settings!$G$11:$G$18,MATCH($C1090,Settings!$D$11:$D$18,0))),0),N($F1090)))</f>
        <v/>
      </c>
    </row>
    <row r="1091">
      <c r="A1091" s="69" t="n"/>
      <c r="B1091" s="70" t="n"/>
      <c r="C1091" s="70" t="n"/>
      <c r="D1091" s="71" t="n"/>
      <c r="E1091" s="71" t="n"/>
      <c r="F1091" s="70" t="n"/>
      <c r="G1091" s="72">
        <f>IF(OR($A1091="",$B1091=""),"",ROUND(MAX(0,MOD(I1091-H1091,1)*24-L1091/60),2))</f>
        <v/>
      </c>
      <c r="H1091">
        <f>IF($A1091="","",IF($D1091="",IFERROR(INDEX(Settings!$E$11:$E$18,MATCH($C1091,Settings!$D$11:$D$18,0)),0),$D1091))</f>
        <v/>
      </c>
      <c r="I1091">
        <f>IF($A1091="","",IF($E1091="",IFERROR(INDEX(Settings!$F$11:$F$18,MATCH($C1091,Settings!$D$11:$D$18,0)),0),$E1091))</f>
        <v/>
      </c>
      <c r="J1091">
        <f>IF($A1091="",0,WEEKDAY($A1091,2))</f>
        <v/>
      </c>
      <c r="K1091">
        <f>IF(OR($A1091="",$B1091=""),"",$B1091&amp;"|"&amp;$A1091)</f>
        <v/>
      </c>
      <c r="L1091">
        <f>IF($A1091="",0,IF($F1091="",IFERROR(N(INDEX(Settings!$G$11:$G$18,MATCH($C1091,Settings!$D$11:$D$18,0))),0),N($F1091)))</f>
        <v/>
      </c>
    </row>
    <row r="1092">
      <c r="A1092" s="69" t="n"/>
      <c r="B1092" s="70" t="n"/>
      <c r="C1092" s="70" t="n"/>
      <c r="D1092" s="71" t="n"/>
      <c r="E1092" s="71" t="n"/>
      <c r="F1092" s="70" t="n"/>
      <c r="G1092" s="72">
        <f>IF(OR($A1092="",$B1092=""),"",ROUND(MAX(0,MOD(I1092-H1092,1)*24-L1092/60),2))</f>
        <v/>
      </c>
      <c r="H1092">
        <f>IF($A1092="","",IF($D1092="",IFERROR(INDEX(Settings!$E$11:$E$18,MATCH($C1092,Settings!$D$11:$D$18,0)),0),$D1092))</f>
        <v/>
      </c>
      <c r="I1092">
        <f>IF($A1092="","",IF($E1092="",IFERROR(INDEX(Settings!$F$11:$F$18,MATCH($C1092,Settings!$D$11:$D$18,0)),0),$E1092))</f>
        <v/>
      </c>
      <c r="J1092">
        <f>IF($A1092="",0,WEEKDAY($A1092,2))</f>
        <v/>
      </c>
      <c r="K1092">
        <f>IF(OR($A1092="",$B1092=""),"",$B1092&amp;"|"&amp;$A1092)</f>
        <v/>
      </c>
      <c r="L1092">
        <f>IF($A1092="",0,IF($F1092="",IFERROR(N(INDEX(Settings!$G$11:$G$18,MATCH($C1092,Settings!$D$11:$D$18,0))),0),N($F1092)))</f>
        <v/>
      </c>
    </row>
    <row r="1093">
      <c r="A1093" s="69" t="n"/>
      <c r="B1093" s="70" t="n"/>
      <c r="C1093" s="70" t="n"/>
      <c r="D1093" s="71" t="n"/>
      <c r="E1093" s="71" t="n"/>
      <c r="F1093" s="70" t="n"/>
      <c r="G1093" s="72">
        <f>IF(OR($A1093="",$B1093=""),"",ROUND(MAX(0,MOD(I1093-H1093,1)*24-L1093/60),2))</f>
        <v/>
      </c>
      <c r="H1093">
        <f>IF($A1093="","",IF($D1093="",IFERROR(INDEX(Settings!$E$11:$E$18,MATCH($C1093,Settings!$D$11:$D$18,0)),0),$D1093))</f>
        <v/>
      </c>
      <c r="I1093">
        <f>IF($A1093="","",IF($E1093="",IFERROR(INDEX(Settings!$F$11:$F$18,MATCH($C1093,Settings!$D$11:$D$18,0)),0),$E1093))</f>
        <v/>
      </c>
      <c r="J1093">
        <f>IF($A1093="",0,WEEKDAY($A1093,2))</f>
        <v/>
      </c>
      <c r="K1093">
        <f>IF(OR($A1093="",$B1093=""),"",$B1093&amp;"|"&amp;$A1093)</f>
        <v/>
      </c>
      <c r="L1093">
        <f>IF($A1093="",0,IF($F1093="",IFERROR(N(INDEX(Settings!$G$11:$G$18,MATCH($C1093,Settings!$D$11:$D$18,0))),0),N($F1093)))</f>
        <v/>
      </c>
    </row>
    <row r="1094">
      <c r="A1094" s="69" t="n"/>
      <c r="B1094" s="70" t="n"/>
      <c r="C1094" s="70" t="n"/>
      <c r="D1094" s="71" t="n"/>
      <c r="E1094" s="71" t="n"/>
      <c r="F1094" s="70" t="n"/>
      <c r="G1094" s="72">
        <f>IF(OR($A1094="",$B1094=""),"",ROUND(MAX(0,MOD(I1094-H1094,1)*24-L1094/60),2))</f>
        <v/>
      </c>
      <c r="H1094">
        <f>IF($A1094="","",IF($D1094="",IFERROR(INDEX(Settings!$E$11:$E$18,MATCH($C1094,Settings!$D$11:$D$18,0)),0),$D1094))</f>
        <v/>
      </c>
      <c r="I1094">
        <f>IF($A1094="","",IF($E1094="",IFERROR(INDEX(Settings!$F$11:$F$18,MATCH($C1094,Settings!$D$11:$D$18,0)),0),$E1094))</f>
        <v/>
      </c>
      <c r="J1094">
        <f>IF($A1094="",0,WEEKDAY($A1094,2))</f>
        <v/>
      </c>
      <c r="K1094">
        <f>IF(OR($A1094="",$B1094=""),"",$B1094&amp;"|"&amp;$A1094)</f>
        <v/>
      </c>
      <c r="L1094">
        <f>IF($A1094="",0,IF($F1094="",IFERROR(N(INDEX(Settings!$G$11:$G$18,MATCH($C1094,Settings!$D$11:$D$18,0))),0),N($F1094)))</f>
        <v/>
      </c>
    </row>
    <row r="1095">
      <c r="A1095" s="69" t="n"/>
      <c r="B1095" s="70" t="n"/>
      <c r="C1095" s="70" t="n"/>
      <c r="D1095" s="71" t="n"/>
      <c r="E1095" s="71" t="n"/>
      <c r="F1095" s="70" t="n"/>
      <c r="G1095" s="72">
        <f>IF(OR($A1095="",$B1095=""),"",ROUND(MAX(0,MOD(I1095-H1095,1)*24-L1095/60),2))</f>
        <v/>
      </c>
      <c r="H1095">
        <f>IF($A1095="","",IF($D1095="",IFERROR(INDEX(Settings!$E$11:$E$18,MATCH($C1095,Settings!$D$11:$D$18,0)),0),$D1095))</f>
        <v/>
      </c>
      <c r="I1095">
        <f>IF($A1095="","",IF($E1095="",IFERROR(INDEX(Settings!$F$11:$F$18,MATCH($C1095,Settings!$D$11:$D$18,0)),0),$E1095))</f>
        <v/>
      </c>
      <c r="J1095">
        <f>IF($A1095="",0,WEEKDAY($A1095,2))</f>
        <v/>
      </c>
      <c r="K1095">
        <f>IF(OR($A1095="",$B1095=""),"",$B1095&amp;"|"&amp;$A1095)</f>
        <v/>
      </c>
      <c r="L1095">
        <f>IF($A1095="",0,IF($F1095="",IFERROR(N(INDEX(Settings!$G$11:$G$18,MATCH($C1095,Settings!$D$11:$D$18,0))),0),N($F1095)))</f>
        <v/>
      </c>
    </row>
    <row r="1096">
      <c r="A1096" s="69" t="n"/>
      <c r="B1096" s="70" t="n"/>
      <c r="C1096" s="70" t="n"/>
      <c r="D1096" s="71" t="n"/>
      <c r="E1096" s="71" t="n"/>
      <c r="F1096" s="70" t="n"/>
      <c r="G1096" s="72">
        <f>IF(OR($A1096="",$B1096=""),"",ROUND(MAX(0,MOD(I1096-H1096,1)*24-L1096/60),2))</f>
        <v/>
      </c>
      <c r="H1096">
        <f>IF($A1096="","",IF($D1096="",IFERROR(INDEX(Settings!$E$11:$E$18,MATCH($C1096,Settings!$D$11:$D$18,0)),0),$D1096))</f>
        <v/>
      </c>
      <c r="I1096">
        <f>IF($A1096="","",IF($E1096="",IFERROR(INDEX(Settings!$F$11:$F$18,MATCH($C1096,Settings!$D$11:$D$18,0)),0),$E1096))</f>
        <v/>
      </c>
      <c r="J1096">
        <f>IF($A1096="",0,WEEKDAY($A1096,2))</f>
        <v/>
      </c>
      <c r="K1096">
        <f>IF(OR($A1096="",$B1096=""),"",$B1096&amp;"|"&amp;$A1096)</f>
        <v/>
      </c>
      <c r="L1096">
        <f>IF($A1096="",0,IF($F1096="",IFERROR(N(INDEX(Settings!$G$11:$G$18,MATCH($C1096,Settings!$D$11:$D$18,0))),0),N($F1096)))</f>
        <v/>
      </c>
    </row>
    <row r="1097">
      <c r="A1097" s="69" t="n"/>
      <c r="B1097" s="70" t="n"/>
      <c r="C1097" s="70" t="n"/>
      <c r="D1097" s="71" t="n"/>
      <c r="E1097" s="71" t="n"/>
      <c r="F1097" s="70" t="n"/>
      <c r="G1097" s="72">
        <f>IF(OR($A1097="",$B1097=""),"",ROUND(MAX(0,MOD(I1097-H1097,1)*24-L1097/60),2))</f>
        <v/>
      </c>
      <c r="H1097">
        <f>IF($A1097="","",IF($D1097="",IFERROR(INDEX(Settings!$E$11:$E$18,MATCH($C1097,Settings!$D$11:$D$18,0)),0),$D1097))</f>
        <v/>
      </c>
      <c r="I1097">
        <f>IF($A1097="","",IF($E1097="",IFERROR(INDEX(Settings!$F$11:$F$18,MATCH($C1097,Settings!$D$11:$D$18,0)),0),$E1097))</f>
        <v/>
      </c>
      <c r="J1097">
        <f>IF($A1097="",0,WEEKDAY($A1097,2))</f>
        <v/>
      </c>
      <c r="K1097">
        <f>IF(OR($A1097="",$B1097=""),"",$B1097&amp;"|"&amp;$A1097)</f>
        <v/>
      </c>
      <c r="L1097">
        <f>IF($A1097="",0,IF($F1097="",IFERROR(N(INDEX(Settings!$G$11:$G$18,MATCH($C1097,Settings!$D$11:$D$18,0))),0),N($F1097)))</f>
        <v/>
      </c>
    </row>
    <row r="1098">
      <c r="A1098" s="69" t="n"/>
      <c r="B1098" s="70" t="n"/>
      <c r="C1098" s="70" t="n"/>
      <c r="D1098" s="71" t="n"/>
      <c r="E1098" s="71" t="n"/>
      <c r="F1098" s="70" t="n"/>
      <c r="G1098" s="72">
        <f>IF(OR($A1098="",$B1098=""),"",ROUND(MAX(0,MOD(I1098-H1098,1)*24-L1098/60),2))</f>
        <v/>
      </c>
      <c r="H1098">
        <f>IF($A1098="","",IF($D1098="",IFERROR(INDEX(Settings!$E$11:$E$18,MATCH($C1098,Settings!$D$11:$D$18,0)),0),$D1098))</f>
        <v/>
      </c>
      <c r="I1098">
        <f>IF($A1098="","",IF($E1098="",IFERROR(INDEX(Settings!$F$11:$F$18,MATCH($C1098,Settings!$D$11:$D$18,0)),0),$E1098))</f>
        <v/>
      </c>
      <c r="J1098">
        <f>IF($A1098="",0,WEEKDAY($A1098,2))</f>
        <v/>
      </c>
      <c r="K1098">
        <f>IF(OR($A1098="",$B1098=""),"",$B1098&amp;"|"&amp;$A1098)</f>
        <v/>
      </c>
      <c r="L1098">
        <f>IF($A1098="",0,IF($F1098="",IFERROR(N(INDEX(Settings!$G$11:$G$18,MATCH($C1098,Settings!$D$11:$D$18,0))),0),N($F1098)))</f>
        <v/>
      </c>
    </row>
    <row r="1099">
      <c r="A1099" s="69" t="n"/>
      <c r="B1099" s="70" t="n"/>
      <c r="C1099" s="70" t="n"/>
      <c r="D1099" s="71" t="n"/>
      <c r="E1099" s="71" t="n"/>
      <c r="F1099" s="70" t="n"/>
      <c r="G1099" s="72">
        <f>IF(OR($A1099="",$B1099=""),"",ROUND(MAX(0,MOD(I1099-H1099,1)*24-L1099/60),2))</f>
        <v/>
      </c>
      <c r="H1099">
        <f>IF($A1099="","",IF($D1099="",IFERROR(INDEX(Settings!$E$11:$E$18,MATCH($C1099,Settings!$D$11:$D$18,0)),0),$D1099))</f>
        <v/>
      </c>
      <c r="I1099">
        <f>IF($A1099="","",IF($E1099="",IFERROR(INDEX(Settings!$F$11:$F$18,MATCH($C1099,Settings!$D$11:$D$18,0)),0),$E1099))</f>
        <v/>
      </c>
      <c r="J1099">
        <f>IF($A1099="",0,WEEKDAY($A1099,2))</f>
        <v/>
      </c>
      <c r="K1099">
        <f>IF(OR($A1099="",$B1099=""),"",$B1099&amp;"|"&amp;$A1099)</f>
        <v/>
      </c>
      <c r="L1099">
        <f>IF($A1099="",0,IF($F1099="",IFERROR(N(INDEX(Settings!$G$11:$G$18,MATCH($C1099,Settings!$D$11:$D$18,0))),0),N($F1099)))</f>
        <v/>
      </c>
    </row>
    <row r="1100">
      <c r="A1100" s="69" t="n"/>
      <c r="B1100" s="70" t="n"/>
      <c r="C1100" s="70" t="n"/>
      <c r="D1100" s="71" t="n"/>
      <c r="E1100" s="71" t="n"/>
      <c r="F1100" s="70" t="n"/>
      <c r="G1100" s="72">
        <f>IF(OR($A1100="",$B1100=""),"",ROUND(MAX(0,MOD(I1100-H1100,1)*24-L1100/60),2))</f>
        <v/>
      </c>
      <c r="H1100">
        <f>IF($A1100="","",IF($D1100="",IFERROR(INDEX(Settings!$E$11:$E$18,MATCH($C1100,Settings!$D$11:$D$18,0)),0),$D1100))</f>
        <v/>
      </c>
      <c r="I1100">
        <f>IF($A1100="","",IF($E1100="",IFERROR(INDEX(Settings!$F$11:$F$18,MATCH($C1100,Settings!$D$11:$D$18,0)),0),$E1100))</f>
        <v/>
      </c>
      <c r="J1100">
        <f>IF($A1100="",0,WEEKDAY($A1100,2))</f>
        <v/>
      </c>
      <c r="K1100">
        <f>IF(OR($A1100="",$B1100=""),"",$B1100&amp;"|"&amp;$A1100)</f>
        <v/>
      </c>
      <c r="L1100">
        <f>IF($A1100="",0,IF($F1100="",IFERROR(N(INDEX(Settings!$G$11:$G$18,MATCH($C1100,Settings!$D$11:$D$18,0))),0),N($F1100)))</f>
        <v/>
      </c>
    </row>
    <row r="1101">
      <c r="A1101" s="69" t="n"/>
      <c r="B1101" s="70" t="n"/>
      <c r="C1101" s="70" t="n"/>
      <c r="D1101" s="71" t="n"/>
      <c r="E1101" s="71" t="n"/>
      <c r="F1101" s="70" t="n"/>
      <c r="G1101" s="72">
        <f>IF(OR($A1101="",$B1101=""),"",ROUND(MAX(0,MOD(I1101-H1101,1)*24-L1101/60),2))</f>
        <v/>
      </c>
      <c r="H1101">
        <f>IF($A1101="","",IF($D1101="",IFERROR(INDEX(Settings!$E$11:$E$18,MATCH($C1101,Settings!$D$11:$D$18,0)),0),$D1101))</f>
        <v/>
      </c>
      <c r="I1101">
        <f>IF($A1101="","",IF($E1101="",IFERROR(INDEX(Settings!$F$11:$F$18,MATCH($C1101,Settings!$D$11:$D$18,0)),0),$E1101))</f>
        <v/>
      </c>
      <c r="J1101">
        <f>IF($A1101="",0,WEEKDAY($A1101,2))</f>
        <v/>
      </c>
      <c r="K1101">
        <f>IF(OR($A1101="",$B1101=""),"",$B1101&amp;"|"&amp;$A1101)</f>
        <v/>
      </c>
      <c r="L1101">
        <f>IF($A1101="",0,IF($F1101="",IFERROR(N(INDEX(Settings!$G$11:$G$18,MATCH($C1101,Settings!$D$11:$D$18,0))),0),N($F1101)))</f>
        <v/>
      </c>
    </row>
    <row r="1102">
      <c r="A1102" s="69" t="n"/>
      <c r="B1102" s="70" t="n"/>
      <c r="C1102" s="70" t="n"/>
      <c r="D1102" s="71" t="n"/>
      <c r="E1102" s="71" t="n"/>
      <c r="F1102" s="70" t="n"/>
      <c r="G1102" s="72">
        <f>IF(OR($A1102="",$B1102=""),"",ROUND(MAX(0,MOD(I1102-H1102,1)*24-L1102/60),2))</f>
        <v/>
      </c>
      <c r="H1102">
        <f>IF($A1102="","",IF($D1102="",IFERROR(INDEX(Settings!$E$11:$E$18,MATCH($C1102,Settings!$D$11:$D$18,0)),0),$D1102))</f>
        <v/>
      </c>
      <c r="I1102">
        <f>IF($A1102="","",IF($E1102="",IFERROR(INDEX(Settings!$F$11:$F$18,MATCH($C1102,Settings!$D$11:$D$18,0)),0),$E1102))</f>
        <v/>
      </c>
      <c r="J1102">
        <f>IF($A1102="",0,WEEKDAY($A1102,2))</f>
        <v/>
      </c>
      <c r="K1102">
        <f>IF(OR($A1102="",$B1102=""),"",$B1102&amp;"|"&amp;$A1102)</f>
        <v/>
      </c>
      <c r="L1102">
        <f>IF($A1102="",0,IF($F1102="",IFERROR(N(INDEX(Settings!$G$11:$G$18,MATCH($C1102,Settings!$D$11:$D$18,0))),0),N($F1102)))</f>
        <v/>
      </c>
    </row>
    <row r="1103">
      <c r="A1103" s="69" t="n"/>
      <c r="B1103" s="70" t="n"/>
      <c r="C1103" s="70" t="n"/>
      <c r="D1103" s="71" t="n"/>
      <c r="E1103" s="71" t="n"/>
      <c r="F1103" s="70" t="n"/>
      <c r="G1103" s="72">
        <f>IF(OR($A1103="",$B1103=""),"",ROUND(MAX(0,MOD(I1103-H1103,1)*24-L1103/60),2))</f>
        <v/>
      </c>
      <c r="H1103">
        <f>IF($A1103="","",IF($D1103="",IFERROR(INDEX(Settings!$E$11:$E$18,MATCH($C1103,Settings!$D$11:$D$18,0)),0),$D1103))</f>
        <v/>
      </c>
      <c r="I1103">
        <f>IF($A1103="","",IF($E1103="",IFERROR(INDEX(Settings!$F$11:$F$18,MATCH($C1103,Settings!$D$11:$D$18,0)),0),$E1103))</f>
        <v/>
      </c>
      <c r="J1103">
        <f>IF($A1103="",0,WEEKDAY($A1103,2))</f>
        <v/>
      </c>
      <c r="K1103">
        <f>IF(OR($A1103="",$B1103=""),"",$B1103&amp;"|"&amp;$A1103)</f>
        <v/>
      </c>
      <c r="L1103">
        <f>IF($A1103="",0,IF($F1103="",IFERROR(N(INDEX(Settings!$G$11:$G$18,MATCH($C1103,Settings!$D$11:$D$18,0))),0),N($F1103)))</f>
        <v/>
      </c>
    </row>
    <row r="1104">
      <c r="A1104" s="69" t="n"/>
      <c r="B1104" s="70" t="n"/>
      <c r="C1104" s="70" t="n"/>
      <c r="D1104" s="71" t="n"/>
      <c r="E1104" s="71" t="n"/>
      <c r="F1104" s="70" t="n"/>
      <c r="G1104" s="72">
        <f>IF(OR($A1104="",$B1104=""),"",ROUND(MAX(0,MOD(I1104-H1104,1)*24-L1104/60),2))</f>
        <v/>
      </c>
      <c r="H1104">
        <f>IF($A1104="","",IF($D1104="",IFERROR(INDEX(Settings!$E$11:$E$18,MATCH($C1104,Settings!$D$11:$D$18,0)),0),$D1104))</f>
        <v/>
      </c>
      <c r="I1104">
        <f>IF($A1104="","",IF($E1104="",IFERROR(INDEX(Settings!$F$11:$F$18,MATCH($C1104,Settings!$D$11:$D$18,0)),0),$E1104))</f>
        <v/>
      </c>
      <c r="J1104">
        <f>IF($A1104="",0,WEEKDAY($A1104,2))</f>
        <v/>
      </c>
      <c r="K1104">
        <f>IF(OR($A1104="",$B1104=""),"",$B1104&amp;"|"&amp;$A1104)</f>
        <v/>
      </c>
      <c r="L1104">
        <f>IF($A1104="",0,IF($F1104="",IFERROR(N(INDEX(Settings!$G$11:$G$18,MATCH($C1104,Settings!$D$11:$D$18,0))),0),N($F1104)))</f>
        <v/>
      </c>
    </row>
    <row r="1105">
      <c r="A1105" s="69" t="n"/>
      <c r="B1105" s="70" t="n"/>
      <c r="C1105" s="70" t="n"/>
      <c r="D1105" s="71" t="n"/>
      <c r="E1105" s="71" t="n"/>
      <c r="F1105" s="70" t="n"/>
      <c r="G1105" s="72">
        <f>IF(OR($A1105="",$B1105=""),"",ROUND(MAX(0,MOD(I1105-H1105,1)*24-L1105/60),2))</f>
        <v/>
      </c>
      <c r="H1105">
        <f>IF($A1105="","",IF($D1105="",IFERROR(INDEX(Settings!$E$11:$E$18,MATCH($C1105,Settings!$D$11:$D$18,0)),0),$D1105))</f>
        <v/>
      </c>
      <c r="I1105">
        <f>IF($A1105="","",IF($E1105="",IFERROR(INDEX(Settings!$F$11:$F$18,MATCH($C1105,Settings!$D$11:$D$18,0)),0),$E1105))</f>
        <v/>
      </c>
      <c r="J1105">
        <f>IF($A1105="",0,WEEKDAY($A1105,2))</f>
        <v/>
      </c>
      <c r="K1105">
        <f>IF(OR($A1105="",$B1105=""),"",$B1105&amp;"|"&amp;$A1105)</f>
        <v/>
      </c>
      <c r="L1105">
        <f>IF($A1105="",0,IF($F1105="",IFERROR(N(INDEX(Settings!$G$11:$G$18,MATCH($C1105,Settings!$D$11:$D$18,0))),0),N($F1105)))</f>
        <v/>
      </c>
    </row>
    <row r="1106">
      <c r="A1106" s="69" t="n"/>
      <c r="B1106" s="70" t="n"/>
      <c r="C1106" s="70" t="n"/>
      <c r="D1106" s="71" t="n"/>
      <c r="E1106" s="71" t="n"/>
      <c r="F1106" s="70" t="n"/>
      <c r="G1106" s="72">
        <f>IF(OR($A1106="",$B1106=""),"",ROUND(MAX(0,MOD(I1106-H1106,1)*24-L1106/60),2))</f>
        <v/>
      </c>
      <c r="H1106">
        <f>IF($A1106="","",IF($D1106="",IFERROR(INDEX(Settings!$E$11:$E$18,MATCH($C1106,Settings!$D$11:$D$18,0)),0),$D1106))</f>
        <v/>
      </c>
      <c r="I1106">
        <f>IF($A1106="","",IF($E1106="",IFERROR(INDEX(Settings!$F$11:$F$18,MATCH($C1106,Settings!$D$11:$D$18,0)),0),$E1106))</f>
        <v/>
      </c>
      <c r="J1106">
        <f>IF($A1106="",0,WEEKDAY($A1106,2))</f>
        <v/>
      </c>
      <c r="K1106">
        <f>IF(OR($A1106="",$B1106=""),"",$B1106&amp;"|"&amp;$A1106)</f>
        <v/>
      </c>
      <c r="L1106">
        <f>IF($A1106="",0,IF($F1106="",IFERROR(N(INDEX(Settings!$G$11:$G$18,MATCH($C1106,Settings!$D$11:$D$18,0))),0),N($F1106)))</f>
        <v/>
      </c>
    </row>
    <row r="1107">
      <c r="A1107" s="69" t="n"/>
      <c r="B1107" s="70" t="n"/>
      <c r="C1107" s="70" t="n"/>
      <c r="D1107" s="71" t="n"/>
      <c r="E1107" s="71" t="n"/>
      <c r="F1107" s="70" t="n"/>
      <c r="G1107" s="72">
        <f>IF(OR($A1107="",$B1107=""),"",ROUND(MAX(0,MOD(I1107-H1107,1)*24-L1107/60),2))</f>
        <v/>
      </c>
      <c r="H1107">
        <f>IF($A1107="","",IF($D1107="",IFERROR(INDEX(Settings!$E$11:$E$18,MATCH($C1107,Settings!$D$11:$D$18,0)),0),$D1107))</f>
        <v/>
      </c>
      <c r="I1107">
        <f>IF($A1107="","",IF($E1107="",IFERROR(INDEX(Settings!$F$11:$F$18,MATCH($C1107,Settings!$D$11:$D$18,0)),0),$E1107))</f>
        <v/>
      </c>
      <c r="J1107">
        <f>IF($A1107="",0,WEEKDAY($A1107,2))</f>
        <v/>
      </c>
      <c r="K1107">
        <f>IF(OR($A1107="",$B1107=""),"",$B1107&amp;"|"&amp;$A1107)</f>
        <v/>
      </c>
      <c r="L1107">
        <f>IF($A1107="",0,IF($F1107="",IFERROR(N(INDEX(Settings!$G$11:$G$18,MATCH($C1107,Settings!$D$11:$D$18,0))),0),N($F1107)))</f>
        <v/>
      </c>
    </row>
    <row r="1108">
      <c r="A1108" s="69" t="n"/>
      <c r="B1108" s="70" t="n"/>
      <c r="C1108" s="70" t="n"/>
      <c r="D1108" s="71" t="n"/>
      <c r="E1108" s="71" t="n"/>
      <c r="F1108" s="70" t="n"/>
      <c r="G1108" s="72">
        <f>IF(OR($A1108="",$B1108=""),"",ROUND(MAX(0,MOD(I1108-H1108,1)*24-L1108/60),2))</f>
        <v/>
      </c>
      <c r="H1108">
        <f>IF($A1108="","",IF($D1108="",IFERROR(INDEX(Settings!$E$11:$E$18,MATCH($C1108,Settings!$D$11:$D$18,0)),0),$D1108))</f>
        <v/>
      </c>
      <c r="I1108">
        <f>IF($A1108="","",IF($E1108="",IFERROR(INDEX(Settings!$F$11:$F$18,MATCH($C1108,Settings!$D$11:$D$18,0)),0),$E1108))</f>
        <v/>
      </c>
      <c r="J1108">
        <f>IF($A1108="",0,WEEKDAY($A1108,2))</f>
        <v/>
      </c>
      <c r="K1108">
        <f>IF(OR($A1108="",$B1108=""),"",$B1108&amp;"|"&amp;$A1108)</f>
        <v/>
      </c>
      <c r="L1108">
        <f>IF($A1108="",0,IF($F1108="",IFERROR(N(INDEX(Settings!$G$11:$G$18,MATCH($C1108,Settings!$D$11:$D$18,0))),0),N($F1108)))</f>
        <v/>
      </c>
    </row>
    <row r="1109">
      <c r="A1109" s="69" t="n"/>
      <c r="B1109" s="70" t="n"/>
      <c r="C1109" s="70" t="n"/>
      <c r="D1109" s="71" t="n"/>
      <c r="E1109" s="71" t="n"/>
      <c r="F1109" s="70" t="n"/>
      <c r="G1109" s="72">
        <f>IF(OR($A1109="",$B1109=""),"",ROUND(MAX(0,MOD(I1109-H1109,1)*24-L1109/60),2))</f>
        <v/>
      </c>
      <c r="H1109">
        <f>IF($A1109="","",IF($D1109="",IFERROR(INDEX(Settings!$E$11:$E$18,MATCH($C1109,Settings!$D$11:$D$18,0)),0),$D1109))</f>
        <v/>
      </c>
      <c r="I1109">
        <f>IF($A1109="","",IF($E1109="",IFERROR(INDEX(Settings!$F$11:$F$18,MATCH($C1109,Settings!$D$11:$D$18,0)),0),$E1109))</f>
        <v/>
      </c>
      <c r="J1109">
        <f>IF($A1109="",0,WEEKDAY($A1109,2))</f>
        <v/>
      </c>
      <c r="K1109">
        <f>IF(OR($A1109="",$B1109=""),"",$B1109&amp;"|"&amp;$A1109)</f>
        <v/>
      </c>
      <c r="L1109">
        <f>IF($A1109="",0,IF($F1109="",IFERROR(N(INDEX(Settings!$G$11:$G$18,MATCH($C1109,Settings!$D$11:$D$18,0))),0),N($F1109)))</f>
        <v/>
      </c>
    </row>
    <row r="1110">
      <c r="A1110" s="69" t="n"/>
      <c r="B1110" s="70" t="n"/>
      <c r="C1110" s="70" t="n"/>
      <c r="D1110" s="71" t="n"/>
      <c r="E1110" s="71" t="n"/>
      <c r="F1110" s="70" t="n"/>
      <c r="G1110" s="72">
        <f>IF(OR($A1110="",$B1110=""),"",ROUND(MAX(0,MOD(I1110-H1110,1)*24-L1110/60),2))</f>
        <v/>
      </c>
      <c r="H1110">
        <f>IF($A1110="","",IF($D1110="",IFERROR(INDEX(Settings!$E$11:$E$18,MATCH($C1110,Settings!$D$11:$D$18,0)),0),$D1110))</f>
        <v/>
      </c>
      <c r="I1110">
        <f>IF($A1110="","",IF($E1110="",IFERROR(INDEX(Settings!$F$11:$F$18,MATCH($C1110,Settings!$D$11:$D$18,0)),0),$E1110))</f>
        <v/>
      </c>
      <c r="J1110">
        <f>IF($A1110="",0,WEEKDAY($A1110,2))</f>
        <v/>
      </c>
      <c r="K1110">
        <f>IF(OR($A1110="",$B1110=""),"",$B1110&amp;"|"&amp;$A1110)</f>
        <v/>
      </c>
      <c r="L1110">
        <f>IF($A1110="",0,IF($F1110="",IFERROR(N(INDEX(Settings!$G$11:$G$18,MATCH($C1110,Settings!$D$11:$D$18,0))),0),N($F1110)))</f>
        <v/>
      </c>
    </row>
    <row r="1111">
      <c r="A1111" s="69" t="n"/>
      <c r="B1111" s="70" t="n"/>
      <c r="C1111" s="70" t="n"/>
      <c r="D1111" s="71" t="n"/>
      <c r="E1111" s="71" t="n"/>
      <c r="F1111" s="70" t="n"/>
      <c r="G1111" s="72">
        <f>IF(OR($A1111="",$B1111=""),"",ROUND(MAX(0,MOD(I1111-H1111,1)*24-L1111/60),2))</f>
        <v/>
      </c>
      <c r="H1111">
        <f>IF($A1111="","",IF($D1111="",IFERROR(INDEX(Settings!$E$11:$E$18,MATCH($C1111,Settings!$D$11:$D$18,0)),0),$D1111))</f>
        <v/>
      </c>
      <c r="I1111">
        <f>IF($A1111="","",IF($E1111="",IFERROR(INDEX(Settings!$F$11:$F$18,MATCH($C1111,Settings!$D$11:$D$18,0)),0),$E1111))</f>
        <v/>
      </c>
      <c r="J1111">
        <f>IF($A1111="",0,WEEKDAY($A1111,2))</f>
        <v/>
      </c>
      <c r="K1111">
        <f>IF(OR($A1111="",$B1111=""),"",$B1111&amp;"|"&amp;$A1111)</f>
        <v/>
      </c>
      <c r="L1111">
        <f>IF($A1111="",0,IF($F1111="",IFERROR(N(INDEX(Settings!$G$11:$G$18,MATCH($C1111,Settings!$D$11:$D$18,0))),0),N($F1111)))</f>
        <v/>
      </c>
    </row>
    <row r="1112">
      <c r="A1112" s="69" t="n"/>
      <c r="B1112" s="70" t="n"/>
      <c r="C1112" s="70" t="n"/>
      <c r="D1112" s="71" t="n"/>
      <c r="E1112" s="71" t="n"/>
      <c r="F1112" s="70" t="n"/>
      <c r="G1112" s="72">
        <f>IF(OR($A1112="",$B1112=""),"",ROUND(MAX(0,MOD(I1112-H1112,1)*24-L1112/60),2))</f>
        <v/>
      </c>
      <c r="H1112">
        <f>IF($A1112="","",IF($D1112="",IFERROR(INDEX(Settings!$E$11:$E$18,MATCH($C1112,Settings!$D$11:$D$18,0)),0),$D1112))</f>
        <v/>
      </c>
      <c r="I1112">
        <f>IF($A1112="","",IF($E1112="",IFERROR(INDEX(Settings!$F$11:$F$18,MATCH($C1112,Settings!$D$11:$D$18,0)),0),$E1112))</f>
        <v/>
      </c>
      <c r="J1112">
        <f>IF($A1112="",0,WEEKDAY($A1112,2))</f>
        <v/>
      </c>
      <c r="K1112">
        <f>IF(OR($A1112="",$B1112=""),"",$B1112&amp;"|"&amp;$A1112)</f>
        <v/>
      </c>
      <c r="L1112">
        <f>IF($A1112="",0,IF($F1112="",IFERROR(N(INDEX(Settings!$G$11:$G$18,MATCH($C1112,Settings!$D$11:$D$18,0))),0),N($F1112)))</f>
        <v/>
      </c>
    </row>
    <row r="1113">
      <c r="A1113" s="69" t="n"/>
      <c r="B1113" s="70" t="n"/>
      <c r="C1113" s="70" t="n"/>
      <c r="D1113" s="71" t="n"/>
      <c r="E1113" s="71" t="n"/>
      <c r="F1113" s="70" t="n"/>
      <c r="G1113" s="72">
        <f>IF(OR($A1113="",$B1113=""),"",ROUND(MAX(0,MOD(I1113-H1113,1)*24-L1113/60),2))</f>
        <v/>
      </c>
      <c r="H1113">
        <f>IF($A1113="","",IF($D1113="",IFERROR(INDEX(Settings!$E$11:$E$18,MATCH($C1113,Settings!$D$11:$D$18,0)),0),$D1113))</f>
        <v/>
      </c>
      <c r="I1113">
        <f>IF($A1113="","",IF($E1113="",IFERROR(INDEX(Settings!$F$11:$F$18,MATCH($C1113,Settings!$D$11:$D$18,0)),0),$E1113))</f>
        <v/>
      </c>
      <c r="J1113">
        <f>IF($A1113="",0,WEEKDAY($A1113,2))</f>
        <v/>
      </c>
      <c r="K1113">
        <f>IF(OR($A1113="",$B1113=""),"",$B1113&amp;"|"&amp;$A1113)</f>
        <v/>
      </c>
      <c r="L1113">
        <f>IF($A1113="",0,IF($F1113="",IFERROR(N(INDEX(Settings!$G$11:$G$18,MATCH($C1113,Settings!$D$11:$D$18,0))),0),N($F1113)))</f>
        <v/>
      </c>
    </row>
    <row r="1114">
      <c r="A1114" s="69" t="n"/>
      <c r="B1114" s="70" t="n"/>
      <c r="C1114" s="70" t="n"/>
      <c r="D1114" s="71" t="n"/>
      <c r="E1114" s="71" t="n"/>
      <c r="F1114" s="70" t="n"/>
      <c r="G1114" s="72">
        <f>IF(OR($A1114="",$B1114=""),"",ROUND(MAX(0,MOD(I1114-H1114,1)*24-L1114/60),2))</f>
        <v/>
      </c>
      <c r="H1114">
        <f>IF($A1114="","",IF($D1114="",IFERROR(INDEX(Settings!$E$11:$E$18,MATCH($C1114,Settings!$D$11:$D$18,0)),0),$D1114))</f>
        <v/>
      </c>
      <c r="I1114">
        <f>IF($A1114="","",IF($E1114="",IFERROR(INDEX(Settings!$F$11:$F$18,MATCH($C1114,Settings!$D$11:$D$18,0)),0),$E1114))</f>
        <v/>
      </c>
      <c r="J1114">
        <f>IF($A1114="",0,WEEKDAY($A1114,2))</f>
        <v/>
      </c>
      <c r="K1114">
        <f>IF(OR($A1114="",$B1114=""),"",$B1114&amp;"|"&amp;$A1114)</f>
        <v/>
      </c>
      <c r="L1114">
        <f>IF($A1114="",0,IF($F1114="",IFERROR(N(INDEX(Settings!$G$11:$G$18,MATCH($C1114,Settings!$D$11:$D$18,0))),0),N($F1114)))</f>
        <v/>
      </c>
    </row>
    <row r="1115">
      <c r="A1115" s="69" t="n"/>
      <c r="B1115" s="70" t="n"/>
      <c r="C1115" s="70" t="n"/>
      <c r="D1115" s="71" t="n"/>
      <c r="E1115" s="71" t="n"/>
      <c r="F1115" s="70" t="n"/>
      <c r="G1115" s="72">
        <f>IF(OR($A1115="",$B1115=""),"",ROUND(MAX(0,MOD(I1115-H1115,1)*24-L1115/60),2))</f>
        <v/>
      </c>
      <c r="H1115">
        <f>IF($A1115="","",IF($D1115="",IFERROR(INDEX(Settings!$E$11:$E$18,MATCH($C1115,Settings!$D$11:$D$18,0)),0),$D1115))</f>
        <v/>
      </c>
      <c r="I1115">
        <f>IF($A1115="","",IF($E1115="",IFERROR(INDEX(Settings!$F$11:$F$18,MATCH($C1115,Settings!$D$11:$D$18,0)),0),$E1115))</f>
        <v/>
      </c>
      <c r="J1115">
        <f>IF($A1115="",0,WEEKDAY($A1115,2))</f>
        <v/>
      </c>
      <c r="K1115">
        <f>IF(OR($A1115="",$B1115=""),"",$B1115&amp;"|"&amp;$A1115)</f>
        <v/>
      </c>
      <c r="L1115">
        <f>IF($A1115="",0,IF($F1115="",IFERROR(N(INDEX(Settings!$G$11:$G$18,MATCH($C1115,Settings!$D$11:$D$18,0))),0),N($F1115)))</f>
        <v/>
      </c>
    </row>
    <row r="1116">
      <c r="A1116" s="69" t="n"/>
      <c r="B1116" s="70" t="n"/>
      <c r="C1116" s="70" t="n"/>
      <c r="D1116" s="71" t="n"/>
      <c r="E1116" s="71" t="n"/>
      <c r="F1116" s="70" t="n"/>
      <c r="G1116" s="72">
        <f>IF(OR($A1116="",$B1116=""),"",ROUND(MAX(0,MOD(I1116-H1116,1)*24-L1116/60),2))</f>
        <v/>
      </c>
      <c r="H1116">
        <f>IF($A1116="","",IF($D1116="",IFERROR(INDEX(Settings!$E$11:$E$18,MATCH($C1116,Settings!$D$11:$D$18,0)),0),$D1116))</f>
        <v/>
      </c>
      <c r="I1116">
        <f>IF($A1116="","",IF($E1116="",IFERROR(INDEX(Settings!$F$11:$F$18,MATCH($C1116,Settings!$D$11:$D$18,0)),0),$E1116))</f>
        <v/>
      </c>
      <c r="J1116">
        <f>IF($A1116="",0,WEEKDAY($A1116,2))</f>
        <v/>
      </c>
      <c r="K1116">
        <f>IF(OR($A1116="",$B1116=""),"",$B1116&amp;"|"&amp;$A1116)</f>
        <v/>
      </c>
      <c r="L1116">
        <f>IF($A1116="",0,IF($F1116="",IFERROR(N(INDEX(Settings!$G$11:$G$18,MATCH($C1116,Settings!$D$11:$D$18,0))),0),N($F1116)))</f>
        <v/>
      </c>
    </row>
    <row r="1117">
      <c r="A1117" s="69" t="n"/>
      <c r="B1117" s="70" t="n"/>
      <c r="C1117" s="70" t="n"/>
      <c r="D1117" s="71" t="n"/>
      <c r="E1117" s="71" t="n"/>
      <c r="F1117" s="70" t="n"/>
      <c r="G1117" s="72">
        <f>IF(OR($A1117="",$B1117=""),"",ROUND(MAX(0,MOD(I1117-H1117,1)*24-L1117/60),2))</f>
        <v/>
      </c>
      <c r="H1117">
        <f>IF($A1117="","",IF($D1117="",IFERROR(INDEX(Settings!$E$11:$E$18,MATCH($C1117,Settings!$D$11:$D$18,0)),0),$D1117))</f>
        <v/>
      </c>
      <c r="I1117">
        <f>IF($A1117="","",IF($E1117="",IFERROR(INDEX(Settings!$F$11:$F$18,MATCH($C1117,Settings!$D$11:$D$18,0)),0),$E1117))</f>
        <v/>
      </c>
      <c r="J1117">
        <f>IF($A1117="",0,WEEKDAY($A1117,2))</f>
        <v/>
      </c>
      <c r="K1117">
        <f>IF(OR($A1117="",$B1117=""),"",$B1117&amp;"|"&amp;$A1117)</f>
        <v/>
      </c>
      <c r="L1117">
        <f>IF($A1117="",0,IF($F1117="",IFERROR(N(INDEX(Settings!$G$11:$G$18,MATCH($C1117,Settings!$D$11:$D$18,0))),0),N($F1117)))</f>
        <v/>
      </c>
    </row>
    <row r="1118">
      <c r="A1118" s="69" t="n"/>
      <c r="B1118" s="70" t="n"/>
      <c r="C1118" s="70" t="n"/>
      <c r="D1118" s="71" t="n"/>
      <c r="E1118" s="71" t="n"/>
      <c r="F1118" s="70" t="n"/>
      <c r="G1118" s="72">
        <f>IF(OR($A1118="",$B1118=""),"",ROUND(MAX(0,MOD(I1118-H1118,1)*24-L1118/60),2))</f>
        <v/>
      </c>
      <c r="H1118">
        <f>IF($A1118="","",IF($D1118="",IFERROR(INDEX(Settings!$E$11:$E$18,MATCH($C1118,Settings!$D$11:$D$18,0)),0),$D1118))</f>
        <v/>
      </c>
      <c r="I1118">
        <f>IF($A1118="","",IF($E1118="",IFERROR(INDEX(Settings!$F$11:$F$18,MATCH($C1118,Settings!$D$11:$D$18,0)),0),$E1118))</f>
        <v/>
      </c>
      <c r="J1118">
        <f>IF($A1118="",0,WEEKDAY($A1118,2))</f>
        <v/>
      </c>
      <c r="K1118">
        <f>IF(OR($A1118="",$B1118=""),"",$B1118&amp;"|"&amp;$A1118)</f>
        <v/>
      </c>
      <c r="L1118">
        <f>IF($A1118="",0,IF($F1118="",IFERROR(N(INDEX(Settings!$G$11:$G$18,MATCH($C1118,Settings!$D$11:$D$18,0))),0),N($F1118)))</f>
        <v/>
      </c>
    </row>
    <row r="1119">
      <c r="A1119" s="69" t="n"/>
      <c r="B1119" s="70" t="n"/>
      <c r="C1119" s="70" t="n"/>
      <c r="D1119" s="71" t="n"/>
      <c r="E1119" s="71" t="n"/>
      <c r="F1119" s="70" t="n"/>
      <c r="G1119" s="72">
        <f>IF(OR($A1119="",$B1119=""),"",ROUND(MAX(0,MOD(I1119-H1119,1)*24-L1119/60),2))</f>
        <v/>
      </c>
      <c r="H1119">
        <f>IF($A1119="","",IF($D1119="",IFERROR(INDEX(Settings!$E$11:$E$18,MATCH($C1119,Settings!$D$11:$D$18,0)),0),$D1119))</f>
        <v/>
      </c>
      <c r="I1119">
        <f>IF($A1119="","",IF($E1119="",IFERROR(INDEX(Settings!$F$11:$F$18,MATCH($C1119,Settings!$D$11:$D$18,0)),0),$E1119))</f>
        <v/>
      </c>
      <c r="J1119">
        <f>IF($A1119="",0,WEEKDAY($A1119,2))</f>
        <v/>
      </c>
      <c r="K1119">
        <f>IF(OR($A1119="",$B1119=""),"",$B1119&amp;"|"&amp;$A1119)</f>
        <v/>
      </c>
      <c r="L1119">
        <f>IF($A1119="",0,IF($F1119="",IFERROR(N(INDEX(Settings!$G$11:$G$18,MATCH($C1119,Settings!$D$11:$D$18,0))),0),N($F1119)))</f>
        <v/>
      </c>
    </row>
    <row r="1120">
      <c r="A1120" s="69" t="n"/>
      <c r="B1120" s="70" t="n"/>
      <c r="C1120" s="70" t="n"/>
      <c r="D1120" s="71" t="n"/>
      <c r="E1120" s="71" t="n"/>
      <c r="F1120" s="70" t="n"/>
      <c r="G1120" s="72">
        <f>IF(OR($A1120="",$B1120=""),"",ROUND(MAX(0,MOD(I1120-H1120,1)*24-L1120/60),2))</f>
        <v/>
      </c>
      <c r="H1120">
        <f>IF($A1120="","",IF($D1120="",IFERROR(INDEX(Settings!$E$11:$E$18,MATCH($C1120,Settings!$D$11:$D$18,0)),0),$D1120))</f>
        <v/>
      </c>
      <c r="I1120">
        <f>IF($A1120="","",IF($E1120="",IFERROR(INDEX(Settings!$F$11:$F$18,MATCH($C1120,Settings!$D$11:$D$18,0)),0),$E1120))</f>
        <v/>
      </c>
      <c r="J1120">
        <f>IF($A1120="",0,WEEKDAY($A1120,2))</f>
        <v/>
      </c>
      <c r="K1120">
        <f>IF(OR($A1120="",$B1120=""),"",$B1120&amp;"|"&amp;$A1120)</f>
        <v/>
      </c>
      <c r="L1120">
        <f>IF($A1120="",0,IF($F1120="",IFERROR(N(INDEX(Settings!$G$11:$G$18,MATCH($C1120,Settings!$D$11:$D$18,0))),0),N($F1120)))</f>
        <v/>
      </c>
    </row>
    <row r="1121">
      <c r="A1121" s="69" t="n"/>
      <c r="B1121" s="70" t="n"/>
      <c r="C1121" s="70" t="n"/>
      <c r="D1121" s="71" t="n"/>
      <c r="E1121" s="71" t="n"/>
      <c r="F1121" s="70" t="n"/>
      <c r="G1121" s="72">
        <f>IF(OR($A1121="",$B1121=""),"",ROUND(MAX(0,MOD(I1121-H1121,1)*24-L1121/60),2))</f>
        <v/>
      </c>
      <c r="H1121">
        <f>IF($A1121="","",IF($D1121="",IFERROR(INDEX(Settings!$E$11:$E$18,MATCH($C1121,Settings!$D$11:$D$18,0)),0),$D1121))</f>
        <v/>
      </c>
      <c r="I1121">
        <f>IF($A1121="","",IF($E1121="",IFERROR(INDEX(Settings!$F$11:$F$18,MATCH($C1121,Settings!$D$11:$D$18,0)),0),$E1121))</f>
        <v/>
      </c>
      <c r="J1121">
        <f>IF($A1121="",0,WEEKDAY($A1121,2))</f>
        <v/>
      </c>
      <c r="K1121">
        <f>IF(OR($A1121="",$B1121=""),"",$B1121&amp;"|"&amp;$A1121)</f>
        <v/>
      </c>
      <c r="L1121">
        <f>IF($A1121="",0,IF($F1121="",IFERROR(N(INDEX(Settings!$G$11:$G$18,MATCH($C1121,Settings!$D$11:$D$18,0))),0),N($F1121)))</f>
        <v/>
      </c>
    </row>
    <row r="1122">
      <c r="A1122" s="69" t="n"/>
      <c r="B1122" s="70" t="n"/>
      <c r="C1122" s="70" t="n"/>
      <c r="D1122" s="71" t="n"/>
      <c r="E1122" s="71" t="n"/>
      <c r="F1122" s="70" t="n"/>
      <c r="G1122" s="72">
        <f>IF(OR($A1122="",$B1122=""),"",ROUND(MAX(0,MOD(I1122-H1122,1)*24-L1122/60),2))</f>
        <v/>
      </c>
      <c r="H1122">
        <f>IF($A1122="","",IF($D1122="",IFERROR(INDEX(Settings!$E$11:$E$18,MATCH($C1122,Settings!$D$11:$D$18,0)),0),$D1122))</f>
        <v/>
      </c>
      <c r="I1122">
        <f>IF($A1122="","",IF($E1122="",IFERROR(INDEX(Settings!$F$11:$F$18,MATCH($C1122,Settings!$D$11:$D$18,0)),0),$E1122))</f>
        <v/>
      </c>
      <c r="J1122">
        <f>IF($A1122="",0,WEEKDAY($A1122,2))</f>
        <v/>
      </c>
      <c r="K1122">
        <f>IF(OR($A1122="",$B1122=""),"",$B1122&amp;"|"&amp;$A1122)</f>
        <v/>
      </c>
      <c r="L1122">
        <f>IF($A1122="",0,IF($F1122="",IFERROR(N(INDEX(Settings!$G$11:$G$18,MATCH($C1122,Settings!$D$11:$D$18,0))),0),N($F1122)))</f>
        <v/>
      </c>
    </row>
    <row r="1123">
      <c r="A1123" s="69" t="n"/>
      <c r="B1123" s="70" t="n"/>
      <c r="C1123" s="70" t="n"/>
      <c r="D1123" s="71" t="n"/>
      <c r="E1123" s="71" t="n"/>
      <c r="F1123" s="70" t="n"/>
      <c r="G1123" s="72">
        <f>IF(OR($A1123="",$B1123=""),"",ROUND(MAX(0,MOD(I1123-H1123,1)*24-L1123/60),2))</f>
        <v/>
      </c>
      <c r="H1123">
        <f>IF($A1123="","",IF($D1123="",IFERROR(INDEX(Settings!$E$11:$E$18,MATCH($C1123,Settings!$D$11:$D$18,0)),0),$D1123))</f>
        <v/>
      </c>
      <c r="I1123">
        <f>IF($A1123="","",IF($E1123="",IFERROR(INDEX(Settings!$F$11:$F$18,MATCH($C1123,Settings!$D$11:$D$18,0)),0),$E1123))</f>
        <v/>
      </c>
      <c r="J1123">
        <f>IF($A1123="",0,WEEKDAY($A1123,2))</f>
        <v/>
      </c>
      <c r="K1123">
        <f>IF(OR($A1123="",$B1123=""),"",$B1123&amp;"|"&amp;$A1123)</f>
        <v/>
      </c>
      <c r="L1123">
        <f>IF($A1123="",0,IF($F1123="",IFERROR(N(INDEX(Settings!$G$11:$G$18,MATCH($C1123,Settings!$D$11:$D$18,0))),0),N($F1123)))</f>
        <v/>
      </c>
    </row>
    <row r="1124">
      <c r="A1124" s="69" t="n"/>
      <c r="B1124" s="70" t="n"/>
      <c r="C1124" s="70" t="n"/>
      <c r="D1124" s="71" t="n"/>
      <c r="E1124" s="71" t="n"/>
      <c r="F1124" s="70" t="n"/>
      <c r="G1124" s="72">
        <f>IF(OR($A1124="",$B1124=""),"",ROUND(MAX(0,MOD(I1124-H1124,1)*24-L1124/60),2))</f>
        <v/>
      </c>
      <c r="H1124">
        <f>IF($A1124="","",IF($D1124="",IFERROR(INDEX(Settings!$E$11:$E$18,MATCH($C1124,Settings!$D$11:$D$18,0)),0),$D1124))</f>
        <v/>
      </c>
      <c r="I1124">
        <f>IF($A1124="","",IF($E1124="",IFERROR(INDEX(Settings!$F$11:$F$18,MATCH($C1124,Settings!$D$11:$D$18,0)),0),$E1124))</f>
        <v/>
      </c>
      <c r="J1124">
        <f>IF($A1124="",0,WEEKDAY($A1124,2))</f>
        <v/>
      </c>
      <c r="K1124">
        <f>IF(OR($A1124="",$B1124=""),"",$B1124&amp;"|"&amp;$A1124)</f>
        <v/>
      </c>
      <c r="L1124">
        <f>IF($A1124="",0,IF($F1124="",IFERROR(N(INDEX(Settings!$G$11:$G$18,MATCH($C1124,Settings!$D$11:$D$18,0))),0),N($F1124)))</f>
        <v/>
      </c>
    </row>
    <row r="1125">
      <c r="A1125" s="69" t="n"/>
      <c r="B1125" s="70" t="n"/>
      <c r="C1125" s="70" t="n"/>
      <c r="D1125" s="71" t="n"/>
      <c r="E1125" s="71" t="n"/>
      <c r="F1125" s="70" t="n"/>
      <c r="G1125" s="72">
        <f>IF(OR($A1125="",$B1125=""),"",ROUND(MAX(0,MOD(I1125-H1125,1)*24-L1125/60),2))</f>
        <v/>
      </c>
      <c r="H1125">
        <f>IF($A1125="","",IF($D1125="",IFERROR(INDEX(Settings!$E$11:$E$18,MATCH($C1125,Settings!$D$11:$D$18,0)),0),$D1125))</f>
        <v/>
      </c>
      <c r="I1125">
        <f>IF($A1125="","",IF($E1125="",IFERROR(INDEX(Settings!$F$11:$F$18,MATCH($C1125,Settings!$D$11:$D$18,0)),0),$E1125))</f>
        <v/>
      </c>
      <c r="J1125">
        <f>IF($A1125="",0,WEEKDAY($A1125,2))</f>
        <v/>
      </c>
      <c r="K1125">
        <f>IF(OR($A1125="",$B1125=""),"",$B1125&amp;"|"&amp;$A1125)</f>
        <v/>
      </c>
      <c r="L1125">
        <f>IF($A1125="",0,IF($F1125="",IFERROR(N(INDEX(Settings!$G$11:$G$18,MATCH($C1125,Settings!$D$11:$D$18,0))),0),N($F1125)))</f>
        <v/>
      </c>
    </row>
    <row r="1126">
      <c r="A1126" s="69" t="n"/>
      <c r="B1126" s="70" t="n"/>
      <c r="C1126" s="70" t="n"/>
      <c r="D1126" s="71" t="n"/>
      <c r="E1126" s="71" t="n"/>
      <c r="F1126" s="70" t="n"/>
      <c r="G1126" s="72">
        <f>IF(OR($A1126="",$B1126=""),"",ROUND(MAX(0,MOD(I1126-H1126,1)*24-L1126/60),2))</f>
        <v/>
      </c>
      <c r="H1126">
        <f>IF($A1126="","",IF($D1126="",IFERROR(INDEX(Settings!$E$11:$E$18,MATCH($C1126,Settings!$D$11:$D$18,0)),0),$D1126))</f>
        <v/>
      </c>
      <c r="I1126">
        <f>IF($A1126="","",IF($E1126="",IFERROR(INDEX(Settings!$F$11:$F$18,MATCH($C1126,Settings!$D$11:$D$18,0)),0),$E1126))</f>
        <v/>
      </c>
      <c r="J1126">
        <f>IF($A1126="",0,WEEKDAY($A1126,2))</f>
        <v/>
      </c>
      <c r="K1126">
        <f>IF(OR($A1126="",$B1126=""),"",$B1126&amp;"|"&amp;$A1126)</f>
        <v/>
      </c>
      <c r="L1126">
        <f>IF($A1126="",0,IF($F1126="",IFERROR(N(INDEX(Settings!$G$11:$G$18,MATCH($C1126,Settings!$D$11:$D$18,0))),0),N($F1126)))</f>
        <v/>
      </c>
    </row>
    <row r="1127">
      <c r="A1127" s="69" t="n"/>
      <c r="B1127" s="70" t="n"/>
      <c r="C1127" s="70" t="n"/>
      <c r="D1127" s="71" t="n"/>
      <c r="E1127" s="71" t="n"/>
      <c r="F1127" s="70" t="n"/>
      <c r="G1127" s="72">
        <f>IF(OR($A1127="",$B1127=""),"",ROUND(MAX(0,MOD(I1127-H1127,1)*24-L1127/60),2))</f>
        <v/>
      </c>
      <c r="H1127">
        <f>IF($A1127="","",IF($D1127="",IFERROR(INDEX(Settings!$E$11:$E$18,MATCH($C1127,Settings!$D$11:$D$18,0)),0),$D1127))</f>
        <v/>
      </c>
      <c r="I1127">
        <f>IF($A1127="","",IF($E1127="",IFERROR(INDEX(Settings!$F$11:$F$18,MATCH($C1127,Settings!$D$11:$D$18,0)),0),$E1127))</f>
        <v/>
      </c>
      <c r="J1127">
        <f>IF($A1127="",0,WEEKDAY($A1127,2))</f>
        <v/>
      </c>
      <c r="K1127">
        <f>IF(OR($A1127="",$B1127=""),"",$B1127&amp;"|"&amp;$A1127)</f>
        <v/>
      </c>
      <c r="L1127">
        <f>IF($A1127="",0,IF($F1127="",IFERROR(N(INDEX(Settings!$G$11:$G$18,MATCH($C1127,Settings!$D$11:$D$18,0))),0),N($F1127)))</f>
        <v/>
      </c>
    </row>
    <row r="1128">
      <c r="A1128" s="69" t="n"/>
      <c r="B1128" s="70" t="n"/>
      <c r="C1128" s="70" t="n"/>
      <c r="D1128" s="71" t="n"/>
      <c r="E1128" s="71" t="n"/>
      <c r="F1128" s="70" t="n"/>
      <c r="G1128" s="72">
        <f>IF(OR($A1128="",$B1128=""),"",ROUND(MAX(0,MOD(I1128-H1128,1)*24-L1128/60),2))</f>
        <v/>
      </c>
      <c r="H1128">
        <f>IF($A1128="","",IF($D1128="",IFERROR(INDEX(Settings!$E$11:$E$18,MATCH($C1128,Settings!$D$11:$D$18,0)),0),$D1128))</f>
        <v/>
      </c>
      <c r="I1128">
        <f>IF($A1128="","",IF($E1128="",IFERROR(INDEX(Settings!$F$11:$F$18,MATCH($C1128,Settings!$D$11:$D$18,0)),0),$E1128))</f>
        <v/>
      </c>
      <c r="J1128">
        <f>IF($A1128="",0,WEEKDAY($A1128,2))</f>
        <v/>
      </c>
      <c r="K1128">
        <f>IF(OR($A1128="",$B1128=""),"",$B1128&amp;"|"&amp;$A1128)</f>
        <v/>
      </c>
      <c r="L1128">
        <f>IF($A1128="",0,IF($F1128="",IFERROR(N(INDEX(Settings!$G$11:$G$18,MATCH($C1128,Settings!$D$11:$D$18,0))),0),N($F1128)))</f>
        <v/>
      </c>
    </row>
    <row r="1129">
      <c r="A1129" s="69" t="n"/>
      <c r="B1129" s="70" t="n"/>
      <c r="C1129" s="70" t="n"/>
      <c r="D1129" s="71" t="n"/>
      <c r="E1129" s="71" t="n"/>
      <c r="F1129" s="70" t="n"/>
      <c r="G1129" s="72">
        <f>IF(OR($A1129="",$B1129=""),"",ROUND(MAX(0,MOD(I1129-H1129,1)*24-L1129/60),2))</f>
        <v/>
      </c>
      <c r="H1129">
        <f>IF($A1129="","",IF($D1129="",IFERROR(INDEX(Settings!$E$11:$E$18,MATCH($C1129,Settings!$D$11:$D$18,0)),0),$D1129))</f>
        <v/>
      </c>
      <c r="I1129">
        <f>IF($A1129="","",IF($E1129="",IFERROR(INDEX(Settings!$F$11:$F$18,MATCH($C1129,Settings!$D$11:$D$18,0)),0),$E1129))</f>
        <v/>
      </c>
      <c r="J1129">
        <f>IF($A1129="",0,WEEKDAY($A1129,2))</f>
        <v/>
      </c>
      <c r="K1129">
        <f>IF(OR($A1129="",$B1129=""),"",$B1129&amp;"|"&amp;$A1129)</f>
        <v/>
      </c>
      <c r="L1129">
        <f>IF($A1129="",0,IF($F1129="",IFERROR(N(INDEX(Settings!$G$11:$G$18,MATCH($C1129,Settings!$D$11:$D$18,0))),0),N($F1129)))</f>
        <v/>
      </c>
    </row>
    <row r="1130">
      <c r="A1130" s="69" t="n"/>
      <c r="B1130" s="70" t="n"/>
      <c r="C1130" s="70" t="n"/>
      <c r="D1130" s="71" t="n"/>
      <c r="E1130" s="71" t="n"/>
      <c r="F1130" s="70" t="n"/>
      <c r="G1130" s="72">
        <f>IF(OR($A1130="",$B1130=""),"",ROUND(MAX(0,MOD(I1130-H1130,1)*24-L1130/60),2))</f>
        <v/>
      </c>
      <c r="H1130">
        <f>IF($A1130="","",IF($D1130="",IFERROR(INDEX(Settings!$E$11:$E$18,MATCH($C1130,Settings!$D$11:$D$18,0)),0),$D1130))</f>
        <v/>
      </c>
      <c r="I1130">
        <f>IF($A1130="","",IF($E1130="",IFERROR(INDEX(Settings!$F$11:$F$18,MATCH($C1130,Settings!$D$11:$D$18,0)),0),$E1130))</f>
        <v/>
      </c>
      <c r="J1130">
        <f>IF($A1130="",0,WEEKDAY($A1130,2))</f>
        <v/>
      </c>
      <c r="K1130">
        <f>IF(OR($A1130="",$B1130=""),"",$B1130&amp;"|"&amp;$A1130)</f>
        <v/>
      </c>
      <c r="L1130">
        <f>IF($A1130="",0,IF($F1130="",IFERROR(N(INDEX(Settings!$G$11:$G$18,MATCH($C1130,Settings!$D$11:$D$18,0))),0),N($F1130)))</f>
        <v/>
      </c>
    </row>
    <row r="1131">
      <c r="A1131" s="69" t="n"/>
      <c r="B1131" s="70" t="n"/>
      <c r="C1131" s="70" t="n"/>
      <c r="D1131" s="71" t="n"/>
      <c r="E1131" s="71" t="n"/>
      <c r="F1131" s="70" t="n"/>
      <c r="G1131" s="72">
        <f>IF(OR($A1131="",$B1131=""),"",ROUND(MAX(0,MOD(I1131-H1131,1)*24-L1131/60),2))</f>
        <v/>
      </c>
      <c r="H1131">
        <f>IF($A1131="","",IF($D1131="",IFERROR(INDEX(Settings!$E$11:$E$18,MATCH($C1131,Settings!$D$11:$D$18,0)),0),$D1131))</f>
        <v/>
      </c>
      <c r="I1131">
        <f>IF($A1131="","",IF($E1131="",IFERROR(INDEX(Settings!$F$11:$F$18,MATCH($C1131,Settings!$D$11:$D$18,0)),0),$E1131))</f>
        <v/>
      </c>
      <c r="J1131">
        <f>IF($A1131="",0,WEEKDAY($A1131,2))</f>
        <v/>
      </c>
      <c r="K1131">
        <f>IF(OR($A1131="",$B1131=""),"",$B1131&amp;"|"&amp;$A1131)</f>
        <v/>
      </c>
      <c r="L1131">
        <f>IF($A1131="",0,IF($F1131="",IFERROR(N(INDEX(Settings!$G$11:$G$18,MATCH($C1131,Settings!$D$11:$D$18,0))),0),N($F1131)))</f>
        <v/>
      </c>
    </row>
    <row r="1132">
      <c r="A1132" s="69" t="n"/>
      <c r="B1132" s="70" t="n"/>
      <c r="C1132" s="70" t="n"/>
      <c r="D1132" s="71" t="n"/>
      <c r="E1132" s="71" t="n"/>
      <c r="F1132" s="70" t="n"/>
      <c r="G1132" s="72">
        <f>IF(OR($A1132="",$B1132=""),"",ROUND(MAX(0,MOD(I1132-H1132,1)*24-L1132/60),2))</f>
        <v/>
      </c>
      <c r="H1132">
        <f>IF($A1132="","",IF($D1132="",IFERROR(INDEX(Settings!$E$11:$E$18,MATCH($C1132,Settings!$D$11:$D$18,0)),0),$D1132))</f>
        <v/>
      </c>
      <c r="I1132">
        <f>IF($A1132="","",IF($E1132="",IFERROR(INDEX(Settings!$F$11:$F$18,MATCH($C1132,Settings!$D$11:$D$18,0)),0),$E1132))</f>
        <v/>
      </c>
      <c r="J1132">
        <f>IF($A1132="",0,WEEKDAY($A1132,2))</f>
        <v/>
      </c>
      <c r="K1132">
        <f>IF(OR($A1132="",$B1132=""),"",$B1132&amp;"|"&amp;$A1132)</f>
        <v/>
      </c>
      <c r="L1132">
        <f>IF($A1132="",0,IF($F1132="",IFERROR(N(INDEX(Settings!$G$11:$G$18,MATCH($C1132,Settings!$D$11:$D$18,0))),0),N($F1132)))</f>
        <v/>
      </c>
    </row>
    <row r="1133">
      <c r="A1133" s="69" t="n"/>
      <c r="B1133" s="70" t="n"/>
      <c r="C1133" s="70" t="n"/>
      <c r="D1133" s="71" t="n"/>
      <c r="E1133" s="71" t="n"/>
      <c r="F1133" s="70" t="n"/>
      <c r="G1133" s="72">
        <f>IF(OR($A1133="",$B1133=""),"",ROUND(MAX(0,MOD(I1133-H1133,1)*24-L1133/60),2))</f>
        <v/>
      </c>
      <c r="H1133">
        <f>IF($A1133="","",IF($D1133="",IFERROR(INDEX(Settings!$E$11:$E$18,MATCH($C1133,Settings!$D$11:$D$18,0)),0),$D1133))</f>
        <v/>
      </c>
      <c r="I1133">
        <f>IF($A1133="","",IF($E1133="",IFERROR(INDEX(Settings!$F$11:$F$18,MATCH($C1133,Settings!$D$11:$D$18,0)),0),$E1133))</f>
        <v/>
      </c>
      <c r="J1133">
        <f>IF($A1133="",0,WEEKDAY($A1133,2))</f>
        <v/>
      </c>
      <c r="K1133">
        <f>IF(OR($A1133="",$B1133=""),"",$B1133&amp;"|"&amp;$A1133)</f>
        <v/>
      </c>
      <c r="L1133">
        <f>IF($A1133="",0,IF($F1133="",IFERROR(N(INDEX(Settings!$G$11:$G$18,MATCH($C1133,Settings!$D$11:$D$18,0))),0),N($F1133)))</f>
        <v/>
      </c>
    </row>
    <row r="1134">
      <c r="A1134" s="69" t="n"/>
      <c r="B1134" s="70" t="n"/>
      <c r="C1134" s="70" t="n"/>
      <c r="D1134" s="71" t="n"/>
      <c r="E1134" s="71" t="n"/>
      <c r="F1134" s="70" t="n"/>
      <c r="G1134" s="72">
        <f>IF(OR($A1134="",$B1134=""),"",ROUND(MAX(0,MOD(I1134-H1134,1)*24-L1134/60),2))</f>
        <v/>
      </c>
      <c r="H1134">
        <f>IF($A1134="","",IF($D1134="",IFERROR(INDEX(Settings!$E$11:$E$18,MATCH($C1134,Settings!$D$11:$D$18,0)),0),$D1134))</f>
        <v/>
      </c>
      <c r="I1134">
        <f>IF($A1134="","",IF($E1134="",IFERROR(INDEX(Settings!$F$11:$F$18,MATCH($C1134,Settings!$D$11:$D$18,0)),0),$E1134))</f>
        <v/>
      </c>
      <c r="J1134">
        <f>IF($A1134="",0,WEEKDAY($A1134,2))</f>
        <v/>
      </c>
      <c r="K1134">
        <f>IF(OR($A1134="",$B1134=""),"",$B1134&amp;"|"&amp;$A1134)</f>
        <v/>
      </c>
      <c r="L1134">
        <f>IF($A1134="",0,IF($F1134="",IFERROR(N(INDEX(Settings!$G$11:$G$18,MATCH($C1134,Settings!$D$11:$D$18,0))),0),N($F1134)))</f>
        <v/>
      </c>
    </row>
    <row r="1135">
      <c r="A1135" s="69" t="n"/>
      <c r="B1135" s="70" t="n"/>
      <c r="C1135" s="70" t="n"/>
      <c r="D1135" s="71" t="n"/>
      <c r="E1135" s="71" t="n"/>
      <c r="F1135" s="70" t="n"/>
      <c r="G1135" s="72">
        <f>IF(OR($A1135="",$B1135=""),"",ROUND(MAX(0,MOD(I1135-H1135,1)*24-L1135/60),2))</f>
        <v/>
      </c>
      <c r="H1135">
        <f>IF($A1135="","",IF($D1135="",IFERROR(INDEX(Settings!$E$11:$E$18,MATCH($C1135,Settings!$D$11:$D$18,0)),0),$D1135))</f>
        <v/>
      </c>
      <c r="I1135">
        <f>IF($A1135="","",IF($E1135="",IFERROR(INDEX(Settings!$F$11:$F$18,MATCH($C1135,Settings!$D$11:$D$18,0)),0),$E1135))</f>
        <v/>
      </c>
      <c r="J1135">
        <f>IF($A1135="",0,WEEKDAY($A1135,2))</f>
        <v/>
      </c>
      <c r="K1135">
        <f>IF(OR($A1135="",$B1135=""),"",$B1135&amp;"|"&amp;$A1135)</f>
        <v/>
      </c>
      <c r="L1135">
        <f>IF($A1135="",0,IF($F1135="",IFERROR(N(INDEX(Settings!$G$11:$G$18,MATCH($C1135,Settings!$D$11:$D$18,0))),0),N($F1135)))</f>
        <v/>
      </c>
    </row>
    <row r="1136">
      <c r="A1136" s="69" t="n"/>
      <c r="B1136" s="70" t="n"/>
      <c r="C1136" s="70" t="n"/>
      <c r="D1136" s="71" t="n"/>
      <c r="E1136" s="71" t="n"/>
      <c r="F1136" s="70" t="n"/>
      <c r="G1136" s="72">
        <f>IF(OR($A1136="",$B1136=""),"",ROUND(MAX(0,MOD(I1136-H1136,1)*24-L1136/60),2))</f>
        <v/>
      </c>
      <c r="H1136">
        <f>IF($A1136="","",IF($D1136="",IFERROR(INDEX(Settings!$E$11:$E$18,MATCH($C1136,Settings!$D$11:$D$18,0)),0),$D1136))</f>
        <v/>
      </c>
      <c r="I1136">
        <f>IF($A1136="","",IF($E1136="",IFERROR(INDEX(Settings!$F$11:$F$18,MATCH($C1136,Settings!$D$11:$D$18,0)),0),$E1136))</f>
        <v/>
      </c>
      <c r="J1136">
        <f>IF($A1136="",0,WEEKDAY($A1136,2))</f>
        <v/>
      </c>
      <c r="K1136">
        <f>IF(OR($A1136="",$B1136=""),"",$B1136&amp;"|"&amp;$A1136)</f>
        <v/>
      </c>
      <c r="L1136">
        <f>IF($A1136="",0,IF($F1136="",IFERROR(N(INDEX(Settings!$G$11:$G$18,MATCH($C1136,Settings!$D$11:$D$18,0))),0),N($F1136)))</f>
        <v/>
      </c>
    </row>
    <row r="1137">
      <c r="A1137" s="69" t="n"/>
      <c r="B1137" s="70" t="n"/>
      <c r="C1137" s="70" t="n"/>
      <c r="D1137" s="71" t="n"/>
      <c r="E1137" s="71" t="n"/>
      <c r="F1137" s="70" t="n"/>
      <c r="G1137" s="72">
        <f>IF(OR($A1137="",$B1137=""),"",ROUND(MAX(0,MOD(I1137-H1137,1)*24-L1137/60),2))</f>
        <v/>
      </c>
      <c r="H1137">
        <f>IF($A1137="","",IF($D1137="",IFERROR(INDEX(Settings!$E$11:$E$18,MATCH($C1137,Settings!$D$11:$D$18,0)),0),$D1137))</f>
        <v/>
      </c>
      <c r="I1137">
        <f>IF($A1137="","",IF($E1137="",IFERROR(INDEX(Settings!$F$11:$F$18,MATCH($C1137,Settings!$D$11:$D$18,0)),0),$E1137))</f>
        <v/>
      </c>
      <c r="J1137">
        <f>IF($A1137="",0,WEEKDAY($A1137,2))</f>
        <v/>
      </c>
      <c r="K1137">
        <f>IF(OR($A1137="",$B1137=""),"",$B1137&amp;"|"&amp;$A1137)</f>
        <v/>
      </c>
      <c r="L1137">
        <f>IF($A1137="",0,IF($F1137="",IFERROR(N(INDEX(Settings!$G$11:$G$18,MATCH($C1137,Settings!$D$11:$D$18,0))),0),N($F1137)))</f>
        <v/>
      </c>
    </row>
    <row r="1138">
      <c r="A1138" s="69" t="n"/>
      <c r="B1138" s="70" t="n"/>
      <c r="C1138" s="70" t="n"/>
      <c r="D1138" s="71" t="n"/>
      <c r="E1138" s="71" t="n"/>
      <c r="F1138" s="70" t="n"/>
      <c r="G1138" s="72">
        <f>IF(OR($A1138="",$B1138=""),"",ROUND(MAX(0,MOD(I1138-H1138,1)*24-L1138/60),2))</f>
        <v/>
      </c>
      <c r="H1138">
        <f>IF($A1138="","",IF($D1138="",IFERROR(INDEX(Settings!$E$11:$E$18,MATCH($C1138,Settings!$D$11:$D$18,0)),0),$D1138))</f>
        <v/>
      </c>
      <c r="I1138">
        <f>IF($A1138="","",IF($E1138="",IFERROR(INDEX(Settings!$F$11:$F$18,MATCH($C1138,Settings!$D$11:$D$18,0)),0),$E1138))</f>
        <v/>
      </c>
      <c r="J1138">
        <f>IF($A1138="",0,WEEKDAY($A1138,2))</f>
        <v/>
      </c>
      <c r="K1138">
        <f>IF(OR($A1138="",$B1138=""),"",$B1138&amp;"|"&amp;$A1138)</f>
        <v/>
      </c>
      <c r="L1138">
        <f>IF($A1138="",0,IF($F1138="",IFERROR(N(INDEX(Settings!$G$11:$G$18,MATCH($C1138,Settings!$D$11:$D$18,0))),0),N($F1138)))</f>
        <v/>
      </c>
    </row>
    <row r="1139">
      <c r="A1139" s="69" t="n"/>
      <c r="B1139" s="70" t="n"/>
      <c r="C1139" s="70" t="n"/>
      <c r="D1139" s="71" t="n"/>
      <c r="E1139" s="71" t="n"/>
      <c r="F1139" s="70" t="n"/>
      <c r="G1139" s="72">
        <f>IF(OR($A1139="",$B1139=""),"",ROUND(MAX(0,MOD(I1139-H1139,1)*24-L1139/60),2))</f>
        <v/>
      </c>
      <c r="H1139">
        <f>IF($A1139="","",IF($D1139="",IFERROR(INDEX(Settings!$E$11:$E$18,MATCH($C1139,Settings!$D$11:$D$18,0)),0),$D1139))</f>
        <v/>
      </c>
      <c r="I1139">
        <f>IF($A1139="","",IF($E1139="",IFERROR(INDEX(Settings!$F$11:$F$18,MATCH($C1139,Settings!$D$11:$D$18,0)),0),$E1139))</f>
        <v/>
      </c>
      <c r="J1139">
        <f>IF($A1139="",0,WEEKDAY($A1139,2))</f>
        <v/>
      </c>
      <c r="K1139">
        <f>IF(OR($A1139="",$B1139=""),"",$B1139&amp;"|"&amp;$A1139)</f>
        <v/>
      </c>
      <c r="L1139">
        <f>IF($A1139="",0,IF($F1139="",IFERROR(N(INDEX(Settings!$G$11:$G$18,MATCH($C1139,Settings!$D$11:$D$18,0))),0),N($F1139)))</f>
        <v/>
      </c>
    </row>
    <row r="1140">
      <c r="A1140" s="69" t="n"/>
      <c r="B1140" s="70" t="n"/>
      <c r="C1140" s="70" t="n"/>
      <c r="D1140" s="71" t="n"/>
      <c r="E1140" s="71" t="n"/>
      <c r="F1140" s="70" t="n"/>
      <c r="G1140" s="72">
        <f>IF(OR($A1140="",$B1140=""),"",ROUND(MAX(0,MOD(I1140-H1140,1)*24-L1140/60),2))</f>
        <v/>
      </c>
      <c r="H1140">
        <f>IF($A1140="","",IF($D1140="",IFERROR(INDEX(Settings!$E$11:$E$18,MATCH($C1140,Settings!$D$11:$D$18,0)),0),$D1140))</f>
        <v/>
      </c>
      <c r="I1140">
        <f>IF($A1140="","",IF($E1140="",IFERROR(INDEX(Settings!$F$11:$F$18,MATCH($C1140,Settings!$D$11:$D$18,0)),0),$E1140))</f>
        <v/>
      </c>
      <c r="J1140">
        <f>IF($A1140="",0,WEEKDAY($A1140,2))</f>
        <v/>
      </c>
      <c r="K1140">
        <f>IF(OR($A1140="",$B1140=""),"",$B1140&amp;"|"&amp;$A1140)</f>
        <v/>
      </c>
      <c r="L1140">
        <f>IF($A1140="",0,IF($F1140="",IFERROR(N(INDEX(Settings!$G$11:$G$18,MATCH($C1140,Settings!$D$11:$D$18,0))),0),N($F1140)))</f>
        <v/>
      </c>
    </row>
    <row r="1141">
      <c r="A1141" s="69" t="n"/>
      <c r="B1141" s="70" t="n"/>
      <c r="C1141" s="70" t="n"/>
      <c r="D1141" s="71" t="n"/>
      <c r="E1141" s="71" t="n"/>
      <c r="F1141" s="70" t="n"/>
      <c r="G1141" s="72">
        <f>IF(OR($A1141="",$B1141=""),"",ROUND(MAX(0,MOD(I1141-H1141,1)*24-L1141/60),2))</f>
        <v/>
      </c>
      <c r="H1141">
        <f>IF($A1141="","",IF($D1141="",IFERROR(INDEX(Settings!$E$11:$E$18,MATCH($C1141,Settings!$D$11:$D$18,0)),0),$D1141))</f>
        <v/>
      </c>
      <c r="I1141">
        <f>IF($A1141="","",IF($E1141="",IFERROR(INDEX(Settings!$F$11:$F$18,MATCH($C1141,Settings!$D$11:$D$18,0)),0),$E1141))</f>
        <v/>
      </c>
      <c r="J1141">
        <f>IF($A1141="",0,WEEKDAY($A1141,2))</f>
        <v/>
      </c>
      <c r="K1141">
        <f>IF(OR($A1141="",$B1141=""),"",$B1141&amp;"|"&amp;$A1141)</f>
        <v/>
      </c>
      <c r="L1141">
        <f>IF($A1141="",0,IF($F1141="",IFERROR(N(INDEX(Settings!$G$11:$G$18,MATCH($C1141,Settings!$D$11:$D$18,0))),0),N($F1141)))</f>
        <v/>
      </c>
    </row>
    <row r="1142">
      <c r="A1142" s="69" t="n"/>
      <c r="B1142" s="70" t="n"/>
      <c r="C1142" s="70" t="n"/>
      <c r="D1142" s="71" t="n"/>
      <c r="E1142" s="71" t="n"/>
      <c r="F1142" s="70" t="n"/>
      <c r="G1142" s="72">
        <f>IF(OR($A1142="",$B1142=""),"",ROUND(MAX(0,MOD(I1142-H1142,1)*24-L1142/60),2))</f>
        <v/>
      </c>
      <c r="H1142">
        <f>IF($A1142="","",IF($D1142="",IFERROR(INDEX(Settings!$E$11:$E$18,MATCH($C1142,Settings!$D$11:$D$18,0)),0),$D1142))</f>
        <v/>
      </c>
      <c r="I1142">
        <f>IF($A1142="","",IF($E1142="",IFERROR(INDEX(Settings!$F$11:$F$18,MATCH($C1142,Settings!$D$11:$D$18,0)),0),$E1142))</f>
        <v/>
      </c>
      <c r="J1142">
        <f>IF($A1142="",0,WEEKDAY($A1142,2))</f>
        <v/>
      </c>
      <c r="K1142">
        <f>IF(OR($A1142="",$B1142=""),"",$B1142&amp;"|"&amp;$A1142)</f>
        <v/>
      </c>
      <c r="L1142">
        <f>IF($A1142="",0,IF($F1142="",IFERROR(N(INDEX(Settings!$G$11:$G$18,MATCH($C1142,Settings!$D$11:$D$18,0))),0),N($F1142)))</f>
        <v/>
      </c>
    </row>
    <row r="1143">
      <c r="A1143" s="69" t="n"/>
      <c r="B1143" s="70" t="n"/>
      <c r="C1143" s="70" t="n"/>
      <c r="D1143" s="71" t="n"/>
      <c r="E1143" s="71" t="n"/>
      <c r="F1143" s="70" t="n"/>
      <c r="G1143" s="72">
        <f>IF(OR($A1143="",$B1143=""),"",ROUND(MAX(0,MOD(I1143-H1143,1)*24-L1143/60),2))</f>
        <v/>
      </c>
      <c r="H1143">
        <f>IF($A1143="","",IF($D1143="",IFERROR(INDEX(Settings!$E$11:$E$18,MATCH($C1143,Settings!$D$11:$D$18,0)),0),$D1143))</f>
        <v/>
      </c>
      <c r="I1143">
        <f>IF($A1143="","",IF($E1143="",IFERROR(INDEX(Settings!$F$11:$F$18,MATCH($C1143,Settings!$D$11:$D$18,0)),0),$E1143))</f>
        <v/>
      </c>
      <c r="J1143">
        <f>IF($A1143="",0,WEEKDAY($A1143,2))</f>
        <v/>
      </c>
      <c r="K1143">
        <f>IF(OR($A1143="",$B1143=""),"",$B1143&amp;"|"&amp;$A1143)</f>
        <v/>
      </c>
      <c r="L1143">
        <f>IF($A1143="",0,IF($F1143="",IFERROR(N(INDEX(Settings!$G$11:$G$18,MATCH($C1143,Settings!$D$11:$D$18,0))),0),N($F1143)))</f>
        <v/>
      </c>
    </row>
    <row r="1144">
      <c r="A1144" s="69" t="n"/>
      <c r="B1144" s="70" t="n"/>
      <c r="C1144" s="70" t="n"/>
      <c r="D1144" s="71" t="n"/>
      <c r="E1144" s="71" t="n"/>
      <c r="F1144" s="70" t="n"/>
      <c r="G1144" s="72">
        <f>IF(OR($A1144="",$B1144=""),"",ROUND(MAX(0,MOD(I1144-H1144,1)*24-L1144/60),2))</f>
        <v/>
      </c>
      <c r="H1144">
        <f>IF($A1144="","",IF($D1144="",IFERROR(INDEX(Settings!$E$11:$E$18,MATCH($C1144,Settings!$D$11:$D$18,0)),0),$D1144))</f>
        <v/>
      </c>
      <c r="I1144">
        <f>IF($A1144="","",IF($E1144="",IFERROR(INDEX(Settings!$F$11:$F$18,MATCH($C1144,Settings!$D$11:$D$18,0)),0),$E1144))</f>
        <v/>
      </c>
      <c r="J1144">
        <f>IF($A1144="",0,WEEKDAY($A1144,2))</f>
        <v/>
      </c>
      <c r="K1144">
        <f>IF(OR($A1144="",$B1144=""),"",$B1144&amp;"|"&amp;$A1144)</f>
        <v/>
      </c>
      <c r="L1144">
        <f>IF($A1144="",0,IF($F1144="",IFERROR(N(INDEX(Settings!$G$11:$G$18,MATCH($C1144,Settings!$D$11:$D$18,0))),0),N($F1144)))</f>
        <v/>
      </c>
    </row>
    <row r="1145">
      <c r="A1145" s="69" t="n"/>
      <c r="B1145" s="70" t="n"/>
      <c r="C1145" s="70" t="n"/>
      <c r="D1145" s="71" t="n"/>
      <c r="E1145" s="71" t="n"/>
      <c r="F1145" s="70" t="n"/>
      <c r="G1145" s="72">
        <f>IF(OR($A1145="",$B1145=""),"",ROUND(MAX(0,MOD(I1145-H1145,1)*24-L1145/60),2))</f>
        <v/>
      </c>
      <c r="H1145">
        <f>IF($A1145="","",IF($D1145="",IFERROR(INDEX(Settings!$E$11:$E$18,MATCH($C1145,Settings!$D$11:$D$18,0)),0),$D1145))</f>
        <v/>
      </c>
      <c r="I1145">
        <f>IF($A1145="","",IF($E1145="",IFERROR(INDEX(Settings!$F$11:$F$18,MATCH($C1145,Settings!$D$11:$D$18,0)),0),$E1145))</f>
        <v/>
      </c>
      <c r="J1145">
        <f>IF($A1145="",0,WEEKDAY($A1145,2))</f>
        <v/>
      </c>
      <c r="K1145">
        <f>IF(OR($A1145="",$B1145=""),"",$B1145&amp;"|"&amp;$A1145)</f>
        <v/>
      </c>
      <c r="L1145">
        <f>IF($A1145="",0,IF($F1145="",IFERROR(N(INDEX(Settings!$G$11:$G$18,MATCH($C1145,Settings!$D$11:$D$18,0))),0),N($F1145)))</f>
        <v/>
      </c>
    </row>
    <row r="1146">
      <c r="A1146" s="69" t="n"/>
      <c r="B1146" s="70" t="n"/>
      <c r="C1146" s="70" t="n"/>
      <c r="D1146" s="71" t="n"/>
      <c r="E1146" s="71" t="n"/>
      <c r="F1146" s="70" t="n"/>
      <c r="G1146" s="72">
        <f>IF(OR($A1146="",$B1146=""),"",ROUND(MAX(0,MOD(I1146-H1146,1)*24-L1146/60),2))</f>
        <v/>
      </c>
      <c r="H1146">
        <f>IF($A1146="","",IF($D1146="",IFERROR(INDEX(Settings!$E$11:$E$18,MATCH($C1146,Settings!$D$11:$D$18,0)),0),$D1146))</f>
        <v/>
      </c>
      <c r="I1146">
        <f>IF($A1146="","",IF($E1146="",IFERROR(INDEX(Settings!$F$11:$F$18,MATCH($C1146,Settings!$D$11:$D$18,0)),0),$E1146))</f>
        <v/>
      </c>
      <c r="J1146">
        <f>IF($A1146="",0,WEEKDAY($A1146,2))</f>
        <v/>
      </c>
      <c r="K1146">
        <f>IF(OR($A1146="",$B1146=""),"",$B1146&amp;"|"&amp;$A1146)</f>
        <v/>
      </c>
      <c r="L1146">
        <f>IF($A1146="",0,IF($F1146="",IFERROR(N(INDEX(Settings!$G$11:$G$18,MATCH($C1146,Settings!$D$11:$D$18,0))),0),N($F1146)))</f>
        <v/>
      </c>
    </row>
    <row r="1147">
      <c r="A1147" s="69" t="n"/>
      <c r="B1147" s="70" t="n"/>
      <c r="C1147" s="70" t="n"/>
      <c r="D1147" s="71" t="n"/>
      <c r="E1147" s="71" t="n"/>
      <c r="F1147" s="70" t="n"/>
      <c r="G1147" s="72">
        <f>IF(OR($A1147="",$B1147=""),"",ROUND(MAX(0,MOD(I1147-H1147,1)*24-L1147/60),2))</f>
        <v/>
      </c>
      <c r="H1147">
        <f>IF($A1147="","",IF($D1147="",IFERROR(INDEX(Settings!$E$11:$E$18,MATCH($C1147,Settings!$D$11:$D$18,0)),0),$D1147))</f>
        <v/>
      </c>
      <c r="I1147">
        <f>IF($A1147="","",IF($E1147="",IFERROR(INDEX(Settings!$F$11:$F$18,MATCH($C1147,Settings!$D$11:$D$18,0)),0),$E1147))</f>
        <v/>
      </c>
      <c r="J1147">
        <f>IF($A1147="",0,WEEKDAY($A1147,2))</f>
        <v/>
      </c>
      <c r="K1147">
        <f>IF(OR($A1147="",$B1147=""),"",$B1147&amp;"|"&amp;$A1147)</f>
        <v/>
      </c>
      <c r="L1147">
        <f>IF($A1147="",0,IF($F1147="",IFERROR(N(INDEX(Settings!$G$11:$G$18,MATCH($C1147,Settings!$D$11:$D$18,0))),0),N($F1147)))</f>
        <v/>
      </c>
    </row>
    <row r="1148">
      <c r="A1148" s="69" t="n"/>
      <c r="B1148" s="70" t="n"/>
      <c r="C1148" s="70" t="n"/>
      <c r="D1148" s="71" t="n"/>
      <c r="E1148" s="71" t="n"/>
      <c r="F1148" s="70" t="n"/>
      <c r="G1148" s="72">
        <f>IF(OR($A1148="",$B1148=""),"",ROUND(MAX(0,MOD(I1148-H1148,1)*24-L1148/60),2))</f>
        <v/>
      </c>
      <c r="H1148">
        <f>IF($A1148="","",IF($D1148="",IFERROR(INDEX(Settings!$E$11:$E$18,MATCH($C1148,Settings!$D$11:$D$18,0)),0),$D1148))</f>
        <v/>
      </c>
      <c r="I1148">
        <f>IF($A1148="","",IF($E1148="",IFERROR(INDEX(Settings!$F$11:$F$18,MATCH($C1148,Settings!$D$11:$D$18,0)),0),$E1148))</f>
        <v/>
      </c>
      <c r="J1148">
        <f>IF($A1148="",0,WEEKDAY($A1148,2))</f>
        <v/>
      </c>
      <c r="K1148">
        <f>IF(OR($A1148="",$B1148=""),"",$B1148&amp;"|"&amp;$A1148)</f>
        <v/>
      </c>
      <c r="L1148">
        <f>IF($A1148="",0,IF($F1148="",IFERROR(N(INDEX(Settings!$G$11:$G$18,MATCH($C1148,Settings!$D$11:$D$18,0))),0),N($F1148)))</f>
        <v/>
      </c>
    </row>
    <row r="1149">
      <c r="A1149" s="69" t="n"/>
      <c r="B1149" s="70" t="n"/>
      <c r="C1149" s="70" t="n"/>
      <c r="D1149" s="71" t="n"/>
      <c r="E1149" s="71" t="n"/>
      <c r="F1149" s="70" t="n"/>
      <c r="G1149" s="72">
        <f>IF(OR($A1149="",$B1149=""),"",ROUND(MAX(0,MOD(I1149-H1149,1)*24-L1149/60),2))</f>
        <v/>
      </c>
      <c r="H1149">
        <f>IF($A1149="","",IF($D1149="",IFERROR(INDEX(Settings!$E$11:$E$18,MATCH($C1149,Settings!$D$11:$D$18,0)),0),$D1149))</f>
        <v/>
      </c>
      <c r="I1149">
        <f>IF($A1149="","",IF($E1149="",IFERROR(INDEX(Settings!$F$11:$F$18,MATCH($C1149,Settings!$D$11:$D$18,0)),0),$E1149))</f>
        <v/>
      </c>
      <c r="J1149">
        <f>IF($A1149="",0,WEEKDAY($A1149,2))</f>
        <v/>
      </c>
      <c r="K1149">
        <f>IF(OR($A1149="",$B1149=""),"",$B1149&amp;"|"&amp;$A1149)</f>
        <v/>
      </c>
      <c r="L1149">
        <f>IF($A1149="",0,IF($F1149="",IFERROR(N(INDEX(Settings!$G$11:$G$18,MATCH($C1149,Settings!$D$11:$D$18,0))),0),N($F1149)))</f>
        <v/>
      </c>
    </row>
    <row r="1150">
      <c r="A1150" s="69" t="n"/>
      <c r="B1150" s="70" t="n"/>
      <c r="C1150" s="70" t="n"/>
      <c r="D1150" s="71" t="n"/>
      <c r="E1150" s="71" t="n"/>
      <c r="F1150" s="70" t="n"/>
      <c r="G1150" s="72">
        <f>IF(OR($A1150="",$B1150=""),"",ROUND(MAX(0,MOD(I1150-H1150,1)*24-L1150/60),2))</f>
        <v/>
      </c>
      <c r="H1150">
        <f>IF($A1150="","",IF($D1150="",IFERROR(INDEX(Settings!$E$11:$E$18,MATCH($C1150,Settings!$D$11:$D$18,0)),0),$D1150))</f>
        <v/>
      </c>
      <c r="I1150">
        <f>IF($A1150="","",IF($E1150="",IFERROR(INDEX(Settings!$F$11:$F$18,MATCH($C1150,Settings!$D$11:$D$18,0)),0),$E1150))</f>
        <v/>
      </c>
      <c r="J1150">
        <f>IF($A1150="",0,WEEKDAY($A1150,2))</f>
        <v/>
      </c>
      <c r="K1150">
        <f>IF(OR($A1150="",$B1150=""),"",$B1150&amp;"|"&amp;$A1150)</f>
        <v/>
      </c>
      <c r="L1150">
        <f>IF($A1150="",0,IF($F1150="",IFERROR(N(INDEX(Settings!$G$11:$G$18,MATCH($C1150,Settings!$D$11:$D$18,0))),0),N($F1150)))</f>
        <v/>
      </c>
    </row>
    <row r="1151">
      <c r="A1151" s="69" t="n"/>
      <c r="B1151" s="70" t="n"/>
      <c r="C1151" s="70" t="n"/>
      <c r="D1151" s="71" t="n"/>
      <c r="E1151" s="71" t="n"/>
      <c r="F1151" s="70" t="n"/>
      <c r="G1151" s="72">
        <f>IF(OR($A1151="",$B1151=""),"",ROUND(MAX(0,MOD(I1151-H1151,1)*24-L1151/60),2))</f>
        <v/>
      </c>
      <c r="H1151">
        <f>IF($A1151="","",IF($D1151="",IFERROR(INDEX(Settings!$E$11:$E$18,MATCH($C1151,Settings!$D$11:$D$18,0)),0),$D1151))</f>
        <v/>
      </c>
      <c r="I1151">
        <f>IF($A1151="","",IF($E1151="",IFERROR(INDEX(Settings!$F$11:$F$18,MATCH($C1151,Settings!$D$11:$D$18,0)),0),$E1151))</f>
        <v/>
      </c>
      <c r="J1151">
        <f>IF($A1151="",0,WEEKDAY($A1151,2))</f>
        <v/>
      </c>
      <c r="K1151">
        <f>IF(OR($A1151="",$B1151=""),"",$B1151&amp;"|"&amp;$A1151)</f>
        <v/>
      </c>
      <c r="L1151">
        <f>IF($A1151="",0,IF($F1151="",IFERROR(N(INDEX(Settings!$G$11:$G$18,MATCH($C1151,Settings!$D$11:$D$18,0))),0),N($F1151)))</f>
        <v/>
      </c>
    </row>
    <row r="1152">
      <c r="A1152" s="69" t="n"/>
      <c r="B1152" s="70" t="n"/>
      <c r="C1152" s="70" t="n"/>
      <c r="D1152" s="71" t="n"/>
      <c r="E1152" s="71" t="n"/>
      <c r="F1152" s="70" t="n"/>
      <c r="G1152" s="72">
        <f>IF(OR($A1152="",$B1152=""),"",ROUND(MAX(0,MOD(I1152-H1152,1)*24-L1152/60),2))</f>
        <v/>
      </c>
      <c r="H1152">
        <f>IF($A1152="","",IF($D1152="",IFERROR(INDEX(Settings!$E$11:$E$18,MATCH($C1152,Settings!$D$11:$D$18,0)),0),$D1152))</f>
        <v/>
      </c>
      <c r="I1152">
        <f>IF($A1152="","",IF($E1152="",IFERROR(INDEX(Settings!$F$11:$F$18,MATCH($C1152,Settings!$D$11:$D$18,0)),0),$E1152))</f>
        <v/>
      </c>
      <c r="J1152">
        <f>IF($A1152="",0,WEEKDAY($A1152,2))</f>
        <v/>
      </c>
      <c r="K1152">
        <f>IF(OR($A1152="",$B1152=""),"",$B1152&amp;"|"&amp;$A1152)</f>
        <v/>
      </c>
      <c r="L1152">
        <f>IF($A1152="",0,IF($F1152="",IFERROR(N(INDEX(Settings!$G$11:$G$18,MATCH($C1152,Settings!$D$11:$D$18,0))),0),N($F1152)))</f>
        <v/>
      </c>
    </row>
    <row r="1153">
      <c r="A1153" s="69" t="n"/>
      <c r="B1153" s="70" t="n"/>
      <c r="C1153" s="70" t="n"/>
      <c r="D1153" s="71" t="n"/>
      <c r="E1153" s="71" t="n"/>
      <c r="F1153" s="70" t="n"/>
      <c r="G1153" s="72">
        <f>IF(OR($A1153="",$B1153=""),"",ROUND(MAX(0,MOD(I1153-H1153,1)*24-L1153/60),2))</f>
        <v/>
      </c>
      <c r="H1153">
        <f>IF($A1153="","",IF($D1153="",IFERROR(INDEX(Settings!$E$11:$E$18,MATCH($C1153,Settings!$D$11:$D$18,0)),0),$D1153))</f>
        <v/>
      </c>
      <c r="I1153">
        <f>IF($A1153="","",IF($E1153="",IFERROR(INDEX(Settings!$F$11:$F$18,MATCH($C1153,Settings!$D$11:$D$18,0)),0),$E1153))</f>
        <v/>
      </c>
      <c r="J1153">
        <f>IF($A1153="",0,WEEKDAY($A1153,2))</f>
        <v/>
      </c>
      <c r="K1153">
        <f>IF(OR($A1153="",$B1153=""),"",$B1153&amp;"|"&amp;$A1153)</f>
        <v/>
      </c>
      <c r="L1153">
        <f>IF($A1153="",0,IF($F1153="",IFERROR(N(INDEX(Settings!$G$11:$G$18,MATCH($C1153,Settings!$D$11:$D$18,0))),0),N($F1153)))</f>
        <v/>
      </c>
    </row>
    <row r="1154">
      <c r="A1154" s="69" t="n"/>
      <c r="B1154" s="70" t="n"/>
      <c r="C1154" s="70" t="n"/>
      <c r="D1154" s="71" t="n"/>
      <c r="E1154" s="71" t="n"/>
      <c r="F1154" s="70" t="n"/>
      <c r="G1154" s="72">
        <f>IF(OR($A1154="",$B1154=""),"",ROUND(MAX(0,MOD(I1154-H1154,1)*24-L1154/60),2))</f>
        <v/>
      </c>
      <c r="H1154">
        <f>IF($A1154="","",IF($D1154="",IFERROR(INDEX(Settings!$E$11:$E$18,MATCH($C1154,Settings!$D$11:$D$18,0)),0),$D1154))</f>
        <v/>
      </c>
      <c r="I1154">
        <f>IF($A1154="","",IF($E1154="",IFERROR(INDEX(Settings!$F$11:$F$18,MATCH($C1154,Settings!$D$11:$D$18,0)),0),$E1154))</f>
        <v/>
      </c>
      <c r="J1154">
        <f>IF($A1154="",0,WEEKDAY($A1154,2))</f>
        <v/>
      </c>
      <c r="K1154">
        <f>IF(OR($A1154="",$B1154=""),"",$B1154&amp;"|"&amp;$A1154)</f>
        <v/>
      </c>
      <c r="L1154">
        <f>IF($A1154="",0,IF($F1154="",IFERROR(N(INDEX(Settings!$G$11:$G$18,MATCH($C1154,Settings!$D$11:$D$18,0))),0),N($F1154)))</f>
        <v/>
      </c>
    </row>
    <row r="1155">
      <c r="A1155" s="69" t="n"/>
      <c r="B1155" s="70" t="n"/>
      <c r="C1155" s="70" t="n"/>
      <c r="D1155" s="71" t="n"/>
      <c r="E1155" s="71" t="n"/>
      <c r="F1155" s="70" t="n"/>
      <c r="G1155" s="72">
        <f>IF(OR($A1155="",$B1155=""),"",ROUND(MAX(0,MOD(I1155-H1155,1)*24-L1155/60),2))</f>
        <v/>
      </c>
      <c r="H1155">
        <f>IF($A1155="","",IF($D1155="",IFERROR(INDEX(Settings!$E$11:$E$18,MATCH($C1155,Settings!$D$11:$D$18,0)),0),$D1155))</f>
        <v/>
      </c>
      <c r="I1155">
        <f>IF($A1155="","",IF($E1155="",IFERROR(INDEX(Settings!$F$11:$F$18,MATCH($C1155,Settings!$D$11:$D$18,0)),0),$E1155))</f>
        <v/>
      </c>
      <c r="J1155">
        <f>IF($A1155="",0,WEEKDAY($A1155,2))</f>
        <v/>
      </c>
      <c r="K1155">
        <f>IF(OR($A1155="",$B1155=""),"",$B1155&amp;"|"&amp;$A1155)</f>
        <v/>
      </c>
      <c r="L1155">
        <f>IF($A1155="",0,IF($F1155="",IFERROR(N(INDEX(Settings!$G$11:$G$18,MATCH($C1155,Settings!$D$11:$D$18,0))),0),N($F1155)))</f>
        <v/>
      </c>
    </row>
    <row r="1156">
      <c r="A1156" s="69" t="n"/>
      <c r="B1156" s="70" t="n"/>
      <c r="C1156" s="70" t="n"/>
      <c r="D1156" s="71" t="n"/>
      <c r="E1156" s="71" t="n"/>
      <c r="F1156" s="70" t="n"/>
      <c r="G1156" s="72">
        <f>IF(OR($A1156="",$B1156=""),"",ROUND(MAX(0,MOD(I1156-H1156,1)*24-L1156/60),2))</f>
        <v/>
      </c>
      <c r="H1156">
        <f>IF($A1156="","",IF($D1156="",IFERROR(INDEX(Settings!$E$11:$E$18,MATCH($C1156,Settings!$D$11:$D$18,0)),0),$D1156))</f>
        <v/>
      </c>
      <c r="I1156">
        <f>IF($A1156="","",IF($E1156="",IFERROR(INDEX(Settings!$F$11:$F$18,MATCH($C1156,Settings!$D$11:$D$18,0)),0),$E1156))</f>
        <v/>
      </c>
      <c r="J1156">
        <f>IF($A1156="",0,WEEKDAY($A1156,2))</f>
        <v/>
      </c>
      <c r="K1156">
        <f>IF(OR($A1156="",$B1156=""),"",$B1156&amp;"|"&amp;$A1156)</f>
        <v/>
      </c>
      <c r="L1156">
        <f>IF($A1156="",0,IF($F1156="",IFERROR(N(INDEX(Settings!$G$11:$G$18,MATCH($C1156,Settings!$D$11:$D$18,0))),0),N($F1156)))</f>
        <v/>
      </c>
    </row>
    <row r="1157">
      <c r="A1157" s="69" t="n"/>
      <c r="B1157" s="70" t="n"/>
      <c r="C1157" s="70" t="n"/>
      <c r="D1157" s="71" t="n"/>
      <c r="E1157" s="71" t="n"/>
      <c r="F1157" s="70" t="n"/>
      <c r="G1157" s="72">
        <f>IF(OR($A1157="",$B1157=""),"",ROUND(MAX(0,MOD(I1157-H1157,1)*24-L1157/60),2))</f>
        <v/>
      </c>
      <c r="H1157">
        <f>IF($A1157="","",IF($D1157="",IFERROR(INDEX(Settings!$E$11:$E$18,MATCH($C1157,Settings!$D$11:$D$18,0)),0),$D1157))</f>
        <v/>
      </c>
      <c r="I1157">
        <f>IF($A1157="","",IF($E1157="",IFERROR(INDEX(Settings!$F$11:$F$18,MATCH($C1157,Settings!$D$11:$D$18,0)),0),$E1157))</f>
        <v/>
      </c>
      <c r="J1157">
        <f>IF($A1157="",0,WEEKDAY($A1157,2))</f>
        <v/>
      </c>
      <c r="K1157">
        <f>IF(OR($A1157="",$B1157=""),"",$B1157&amp;"|"&amp;$A1157)</f>
        <v/>
      </c>
      <c r="L1157">
        <f>IF($A1157="",0,IF($F1157="",IFERROR(N(INDEX(Settings!$G$11:$G$18,MATCH($C1157,Settings!$D$11:$D$18,0))),0),N($F1157)))</f>
        <v/>
      </c>
    </row>
    <row r="1158">
      <c r="A1158" s="69" t="n"/>
      <c r="B1158" s="70" t="n"/>
      <c r="C1158" s="70" t="n"/>
      <c r="D1158" s="71" t="n"/>
      <c r="E1158" s="71" t="n"/>
      <c r="F1158" s="70" t="n"/>
      <c r="G1158" s="72">
        <f>IF(OR($A1158="",$B1158=""),"",ROUND(MAX(0,MOD(I1158-H1158,1)*24-L1158/60),2))</f>
        <v/>
      </c>
      <c r="H1158">
        <f>IF($A1158="","",IF($D1158="",IFERROR(INDEX(Settings!$E$11:$E$18,MATCH($C1158,Settings!$D$11:$D$18,0)),0),$D1158))</f>
        <v/>
      </c>
      <c r="I1158">
        <f>IF($A1158="","",IF($E1158="",IFERROR(INDEX(Settings!$F$11:$F$18,MATCH($C1158,Settings!$D$11:$D$18,0)),0),$E1158))</f>
        <v/>
      </c>
      <c r="J1158">
        <f>IF($A1158="",0,WEEKDAY($A1158,2))</f>
        <v/>
      </c>
      <c r="K1158">
        <f>IF(OR($A1158="",$B1158=""),"",$B1158&amp;"|"&amp;$A1158)</f>
        <v/>
      </c>
      <c r="L1158">
        <f>IF($A1158="",0,IF($F1158="",IFERROR(N(INDEX(Settings!$G$11:$G$18,MATCH($C1158,Settings!$D$11:$D$18,0))),0),N($F1158)))</f>
        <v/>
      </c>
    </row>
    <row r="1159">
      <c r="A1159" s="69" t="n"/>
      <c r="B1159" s="70" t="n"/>
      <c r="C1159" s="70" t="n"/>
      <c r="D1159" s="71" t="n"/>
      <c r="E1159" s="71" t="n"/>
      <c r="F1159" s="70" t="n"/>
      <c r="G1159" s="72">
        <f>IF(OR($A1159="",$B1159=""),"",ROUND(MAX(0,MOD(I1159-H1159,1)*24-L1159/60),2))</f>
        <v/>
      </c>
      <c r="H1159">
        <f>IF($A1159="","",IF($D1159="",IFERROR(INDEX(Settings!$E$11:$E$18,MATCH($C1159,Settings!$D$11:$D$18,0)),0),$D1159))</f>
        <v/>
      </c>
      <c r="I1159">
        <f>IF($A1159="","",IF($E1159="",IFERROR(INDEX(Settings!$F$11:$F$18,MATCH($C1159,Settings!$D$11:$D$18,0)),0),$E1159))</f>
        <v/>
      </c>
      <c r="J1159">
        <f>IF($A1159="",0,WEEKDAY($A1159,2))</f>
        <v/>
      </c>
      <c r="K1159">
        <f>IF(OR($A1159="",$B1159=""),"",$B1159&amp;"|"&amp;$A1159)</f>
        <v/>
      </c>
      <c r="L1159">
        <f>IF($A1159="",0,IF($F1159="",IFERROR(N(INDEX(Settings!$G$11:$G$18,MATCH($C1159,Settings!$D$11:$D$18,0))),0),N($F1159)))</f>
        <v/>
      </c>
    </row>
    <row r="1160">
      <c r="A1160" s="69" t="n"/>
      <c r="B1160" s="70" t="n"/>
      <c r="C1160" s="70" t="n"/>
      <c r="D1160" s="71" t="n"/>
      <c r="E1160" s="71" t="n"/>
      <c r="F1160" s="70" t="n"/>
      <c r="G1160" s="72">
        <f>IF(OR($A1160="",$B1160=""),"",ROUND(MAX(0,MOD(I1160-H1160,1)*24-L1160/60),2))</f>
        <v/>
      </c>
      <c r="H1160">
        <f>IF($A1160="","",IF($D1160="",IFERROR(INDEX(Settings!$E$11:$E$18,MATCH($C1160,Settings!$D$11:$D$18,0)),0),$D1160))</f>
        <v/>
      </c>
      <c r="I1160">
        <f>IF($A1160="","",IF($E1160="",IFERROR(INDEX(Settings!$F$11:$F$18,MATCH($C1160,Settings!$D$11:$D$18,0)),0),$E1160))</f>
        <v/>
      </c>
      <c r="J1160">
        <f>IF($A1160="",0,WEEKDAY($A1160,2))</f>
        <v/>
      </c>
      <c r="K1160">
        <f>IF(OR($A1160="",$B1160=""),"",$B1160&amp;"|"&amp;$A1160)</f>
        <v/>
      </c>
      <c r="L1160">
        <f>IF($A1160="",0,IF($F1160="",IFERROR(N(INDEX(Settings!$G$11:$G$18,MATCH($C1160,Settings!$D$11:$D$18,0))),0),N($F1160)))</f>
        <v/>
      </c>
    </row>
    <row r="1161">
      <c r="A1161" s="69" t="n"/>
      <c r="B1161" s="70" t="n"/>
      <c r="C1161" s="70" t="n"/>
      <c r="D1161" s="71" t="n"/>
      <c r="E1161" s="71" t="n"/>
      <c r="F1161" s="70" t="n"/>
      <c r="G1161" s="72">
        <f>IF(OR($A1161="",$B1161=""),"",ROUND(MAX(0,MOD(I1161-H1161,1)*24-L1161/60),2))</f>
        <v/>
      </c>
      <c r="H1161">
        <f>IF($A1161="","",IF($D1161="",IFERROR(INDEX(Settings!$E$11:$E$18,MATCH($C1161,Settings!$D$11:$D$18,0)),0),$D1161))</f>
        <v/>
      </c>
      <c r="I1161">
        <f>IF($A1161="","",IF($E1161="",IFERROR(INDEX(Settings!$F$11:$F$18,MATCH($C1161,Settings!$D$11:$D$18,0)),0),$E1161))</f>
        <v/>
      </c>
      <c r="J1161">
        <f>IF($A1161="",0,WEEKDAY($A1161,2))</f>
        <v/>
      </c>
      <c r="K1161">
        <f>IF(OR($A1161="",$B1161=""),"",$B1161&amp;"|"&amp;$A1161)</f>
        <v/>
      </c>
      <c r="L1161">
        <f>IF($A1161="",0,IF($F1161="",IFERROR(N(INDEX(Settings!$G$11:$G$18,MATCH($C1161,Settings!$D$11:$D$18,0))),0),N($F1161)))</f>
        <v/>
      </c>
    </row>
    <row r="1162">
      <c r="A1162" s="69" t="n"/>
      <c r="B1162" s="70" t="n"/>
      <c r="C1162" s="70" t="n"/>
      <c r="D1162" s="71" t="n"/>
      <c r="E1162" s="71" t="n"/>
      <c r="F1162" s="70" t="n"/>
      <c r="G1162" s="72">
        <f>IF(OR($A1162="",$B1162=""),"",ROUND(MAX(0,MOD(I1162-H1162,1)*24-L1162/60),2))</f>
        <v/>
      </c>
      <c r="H1162">
        <f>IF($A1162="","",IF($D1162="",IFERROR(INDEX(Settings!$E$11:$E$18,MATCH($C1162,Settings!$D$11:$D$18,0)),0),$D1162))</f>
        <v/>
      </c>
      <c r="I1162">
        <f>IF($A1162="","",IF($E1162="",IFERROR(INDEX(Settings!$F$11:$F$18,MATCH($C1162,Settings!$D$11:$D$18,0)),0),$E1162))</f>
        <v/>
      </c>
      <c r="J1162">
        <f>IF($A1162="",0,WEEKDAY($A1162,2))</f>
        <v/>
      </c>
      <c r="K1162">
        <f>IF(OR($A1162="",$B1162=""),"",$B1162&amp;"|"&amp;$A1162)</f>
        <v/>
      </c>
      <c r="L1162">
        <f>IF($A1162="",0,IF($F1162="",IFERROR(N(INDEX(Settings!$G$11:$G$18,MATCH($C1162,Settings!$D$11:$D$18,0))),0),N($F1162)))</f>
        <v/>
      </c>
    </row>
    <row r="1163">
      <c r="A1163" s="69" t="n"/>
      <c r="B1163" s="70" t="n"/>
      <c r="C1163" s="70" t="n"/>
      <c r="D1163" s="71" t="n"/>
      <c r="E1163" s="71" t="n"/>
      <c r="F1163" s="70" t="n"/>
      <c r="G1163" s="72">
        <f>IF(OR($A1163="",$B1163=""),"",ROUND(MAX(0,MOD(I1163-H1163,1)*24-L1163/60),2))</f>
        <v/>
      </c>
      <c r="H1163">
        <f>IF($A1163="","",IF($D1163="",IFERROR(INDEX(Settings!$E$11:$E$18,MATCH($C1163,Settings!$D$11:$D$18,0)),0),$D1163))</f>
        <v/>
      </c>
      <c r="I1163">
        <f>IF($A1163="","",IF($E1163="",IFERROR(INDEX(Settings!$F$11:$F$18,MATCH($C1163,Settings!$D$11:$D$18,0)),0),$E1163))</f>
        <v/>
      </c>
      <c r="J1163">
        <f>IF($A1163="",0,WEEKDAY($A1163,2))</f>
        <v/>
      </c>
      <c r="K1163">
        <f>IF(OR($A1163="",$B1163=""),"",$B1163&amp;"|"&amp;$A1163)</f>
        <v/>
      </c>
      <c r="L1163">
        <f>IF($A1163="",0,IF($F1163="",IFERROR(N(INDEX(Settings!$G$11:$G$18,MATCH($C1163,Settings!$D$11:$D$18,0))),0),N($F1163)))</f>
        <v/>
      </c>
    </row>
    <row r="1164">
      <c r="A1164" s="69" t="n"/>
      <c r="B1164" s="70" t="n"/>
      <c r="C1164" s="70" t="n"/>
      <c r="D1164" s="71" t="n"/>
      <c r="E1164" s="71" t="n"/>
      <c r="F1164" s="70" t="n"/>
      <c r="G1164" s="72">
        <f>IF(OR($A1164="",$B1164=""),"",ROUND(MAX(0,MOD(I1164-H1164,1)*24-L1164/60),2))</f>
        <v/>
      </c>
      <c r="H1164">
        <f>IF($A1164="","",IF($D1164="",IFERROR(INDEX(Settings!$E$11:$E$18,MATCH($C1164,Settings!$D$11:$D$18,0)),0),$D1164))</f>
        <v/>
      </c>
      <c r="I1164">
        <f>IF($A1164="","",IF($E1164="",IFERROR(INDEX(Settings!$F$11:$F$18,MATCH($C1164,Settings!$D$11:$D$18,0)),0),$E1164))</f>
        <v/>
      </c>
      <c r="J1164">
        <f>IF($A1164="",0,WEEKDAY($A1164,2))</f>
        <v/>
      </c>
      <c r="K1164">
        <f>IF(OR($A1164="",$B1164=""),"",$B1164&amp;"|"&amp;$A1164)</f>
        <v/>
      </c>
      <c r="L1164">
        <f>IF($A1164="",0,IF($F1164="",IFERROR(N(INDEX(Settings!$G$11:$G$18,MATCH($C1164,Settings!$D$11:$D$18,0))),0),N($F1164)))</f>
        <v/>
      </c>
    </row>
    <row r="1165">
      <c r="A1165" s="69" t="n"/>
      <c r="B1165" s="70" t="n"/>
      <c r="C1165" s="70" t="n"/>
      <c r="D1165" s="71" t="n"/>
      <c r="E1165" s="71" t="n"/>
      <c r="F1165" s="70" t="n"/>
      <c r="G1165" s="72">
        <f>IF(OR($A1165="",$B1165=""),"",ROUND(MAX(0,MOD(I1165-H1165,1)*24-L1165/60),2))</f>
        <v/>
      </c>
      <c r="H1165">
        <f>IF($A1165="","",IF($D1165="",IFERROR(INDEX(Settings!$E$11:$E$18,MATCH($C1165,Settings!$D$11:$D$18,0)),0),$D1165))</f>
        <v/>
      </c>
      <c r="I1165">
        <f>IF($A1165="","",IF($E1165="",IFERROR(INDEX(Settings!$F$11:$F$18,MATCH($C1165,Settings!$D$11:$D$18,0)),0),$E1165))</f>
        <v/>
      </c>
      <c r="J1165">
        <f>IF($A1165="",0,WEEKDAY($A1165,2))</f>
        <v/>
      </c>
      <c r="K1165">
        <f>IF(OR($A1165="",$B1165=""),"",$B1165&amp;"|"&amp;$A1165)</f>
        <v/>
      </c>
      <c r="L1165">
        <f>IF($A1165="",0,IF($F1165="",IFERROR(N(INDEX(Settings!$G$11:$G$18,MATCH($C1165,Settings!$D$11:$D$18,0))),0),N($F1165)))</f>
        <v/>
      </c>
    </row>
    <row r="1166">
      <c r="A1166" s="69" t="n"/>
      <c r="B1166" s="70" t="n"/>
      <c r="C1166" s="70" t="n"/>
      <c r="D1166" s="71" t="n"/>
      <c r="E1166" s="71" t="n"/>
      <c r="F1166" s="70" t="n"/>
      <c r="G1166" s="72">
        <f>IF(OR($A1166="",$B1166=""),"",ROUND(MAX(0,MOD(I1166-H1166,1)*24-L1166/60),2))</f>
        <v/>
      </c>
      <c r="H1166">
        <f>IF($A1166="","",IF($D1166="",IFERROR(INDEX(Settings!$E$11:$E$18,MATCH($C1166,Settings!$D$11:$D$18,0)),0),$D1166))</f>
        <v/>
      </c>
      <c r="I1166">
        <f>IF($A1166="","",IF($E1166="",IFERROR(INDEX(Settings!$F$11:$F$18,MATCH($C1166,Settings!$D$11:$D$18,0)),0),$E1166))</f>
        <v/>
      </c>
      <c r="J1166">
        <f>IF($A1166="",0,WEEKDAY($A1166,2))</f>
        <v/>
      </c>
      <c r="K1166">
        <f>IF(OR($A1166="",$B1166=""),"",$B1166&amp;"|"&amp;$A1166)</f>
        <v/>
      </c>
      <c r="L1166">
        <f>IF($A1166="",0,IF($F1166="",IFERROR(N(INDEX(Settings!$G$11:$G$18,MATCH($C1166,Settings!$D$11:$D$18,0))),0),N($F1166)))</f>
        <v/>
      </c>
    </row>
    <row r="1167">
      <c r="A1167" s="69" t="n"/>
      <c r="B1167" s="70" t="n"/>
      <c r="C1167" s="70" t="n"/>
      <c r="D1167" s="71" t="n"/>
      <c r="E1167" s="71" t="n"/>
      <c r="F1167" s="70" t="n"/>
      <c r="G1167" s="72">
        <f>IF(OR($A1167="",$B1167=""),"",ROUND(MAX(0,MOD(I1167-H1167,1)*24-L1167/60),2))</f>
        <v/>
      </c>
      <c r="H1167">
        <f>IF($A1167="","",IF($D1167="",IFERROR(INDEX(Settings!$E$11:$E$18,MATCH($C1167,Settings!$D$11:$D$18,0)),0),$D1167))</f>
        <v/>
      </c>
      <c r="I1167">
        <f>IF($A1167="","",IF($E1167="",IFERROR(INDEX(Settings!$F$11:$F$18,MATCH($C1167,Settings!$D$11:$D$18,0)),0),$E1167))</f>
        <v/>
      </c>
      <c r="J1167">
        <f>IF($A1167="",0,WEEKDAY($A1167,2))</f>
        <v/>
      </c>
      <c r="K1167">
        <f>IF(OR($A1167="",$B1167=""),"",$B1167&amp;"|"&amp;$A1167)</f>
        <v/>
      </c>
      <c r="L1167">
        <f>IF($A1167="",0,IF($F1167="",IFERROR(N(INDEX(Settings!$G$11:$G$18,MATCH($C1167,Settings!$D$11:$D$18,0))),0),N($F1167)))</f>
        <v/>
      </c>
    </row>
    <row r="1168">
      <c r="A1168" s="69" t="n"/>
      <c r="B1168" s="70" t="n"/>
      <c r="C1168" s="70" t="n"/>
      <c r="D1168" s="71" t="n"/>
      <c r="E1168" s="71" t="n"/>
      <c r="F1168" s="70" t="n"/>
      <c r="G1168" s="72">
        <f>IF(OR($A1168="",$B1168=""),"",ROUND(MAX(0,MOD(I1168-H1168,1)*24-L1168/60),2))</f>
        <v/>
      </c>
      <c r="H1168">
        <f>IF($A1168="","",IF($D1168="",IFERROR(INDEX(Settings!$E$11:$E$18,MATCH($C1168,Settings!$D$11:$D$18,0)),0),$D1168))</f>
        <v/>
      </c>
      <c r="I1168">
        <f>IF($A1168="","",IF($E1168="",IFERROR(INDEX(Settings!$F$11:$F$18,MATCH($C1168,Settings!$D$11:$D$18,0)),0),$E1168))</f>
        <v/>
      </c>
      <c r="J1168">
        <f>IF($A1168="",0,WEEKDAY($A1168,2))</f>
        <v/>
      </c>
      <c r="K1168">
        <f>IF(OR($A1168="",$B1168=""),"",$B1168&amp;"|"&amp;$A1168)</f>
        <v/>
      </c>
      <c r="L1168">
        <f>IF($A1168="",0,IF($F1168="",IFERROR(N(INDEX(Settings!$G$11:$G$18,MATCH($C1168,Settings!$D$11:$D$18,0))),0),N($F1168)))</f>
        <v/>
      </c>
    </row>
    <row r="1169">
      <c r="A1169" s="69" t="n"/>
      <c r="B1169" s="70" t="n"/>
      <c r="C1169" s="70" t="n"/>
      <c r="D1169" s="71" t="n"/>
      <c r="E1169" s="71" t="n"/>
      <c r="F1169" s="70" t="n"/>
      <c r="G1169" s="72">
        <f>IF(OR($A1169="",$B1169=""),"",ROUND(MAX(0,MOD(I1169-H1169,1)*24-L1169/60),2))</f>
        <v/>
      </c>
      <c r="H1169">
        <f>IF($A1169="","",IF($D1169="",IFERROR(INDEX(Settings!$E$11:$E$18,MATCH($C1169,Settings!$D$11:$D$18,0)),0),$D1169))</f>
        <v/>
      </c>
      <c r="I1169">
        <f>IF($A1169="","",IF($E1169="",IFERROR(INDEX(Settings!$F$11:$F$18,MATCH($C1169,Settings!$D$11:$D$18,0)),0),$E1169))</f>
        <v/>
      </c>
      <c r="J1169">
        <f>IF($A1169="",0,WEEKDAY($A1169,2))</f>
        <v/>
      </c>
      <c r="K1169">
        <f>IF(OR($A1169="",$B1169=""),"",$B1169&amp;"|"&amp;$A1169)</f>
        <v/>
      </c>
      <c r="L1169">
        <f>IF($A1169="",0,IF($F1169="",IFERROR(N(INDEX(Settings!$G$11:$G$18,MATCH($C1169,Settings!$D$11:$D$18,0))),0),N($F1169)))</f>
        <v/>
      </c>
    </row>
    <row r="1170">
      <c r="A1170" s="69" t="n"/>
      <c r="B1170" s="70" t="n"/>
      <c r="C1170" s="70" t="n"/>
      <c r="D1170" s="71" t="n"/>
      <c r="E1170" s="71" t="n"/>
      <c r="F1170" s="70" t="n"/>
      <c r="G1170" s="72">
        <f>IF(OR($A1170="",$B1170=""),"",ROUND(MAX(0,MOD(I1170-H1170,1)*24-L1170/60),2))</f>
        <v/>
      </c>
      <c r="H1170">
        <f>IF($A1170="","",IF($D1170="",IFERROR(INDEX(Settings!$E$11:$E$18,MATCH($C1170,Settings!$D$11:$D$18,0)),0),$D1170))</f>
        <v/>
      </c>
      <c r="I1170">
        <f>IF($A1170="","",IF($E1170="",IFERROR(INDEX(Settings!$F$11:$F$18,MATCH($C1170,Settings!$D$11:$D$18,0)),0),$E1170))</f>
        <v/>
      </c>
      <c r="J1170">
        <f>IF($A1170="",0,WEEKDAY($A1170,2))</f>
        <v/>
      </c>
      <c r="K1170">
        <f>IF(OR($A1170="",$B1170=""),"",$B1170&amp;"|"&amp;$A1170)</f>
        <v/>
      </c>
      <c r="L1170">
        <f>IF($A1170="",0,IF($F1170="",IFERROR(N(INDEX(Settings!$G$11:$G$18,MATCH($C1170,Settings!$D$11:$D$18,0))),0),N($F1170)))</f>
        <v/>
      </c>
    </row>
    <row r="1171">
      <c r="A1171" s="69" t="n"/>
      <c r="B1171" s="70" t="n"/>
      <c r="C1171" s="70" t="n"/>
      <c r="D1171" s="71" t="n"/>
      <c r="E1171" s="71" t="n"/>
      <c r="F1171" s="70" t="n"/>
      <c r="G1171" s="72">
        <f>IF(OR($A1171="",$B1171=""),"",ROUND(MAX(0,MOD(I1171-H1171,1)*24-L1171/60),2))</f>
        <v/>
      </c>
      <c r="H1171">
        <f>IF($A1171="","",IF($D1171="",IFERROR(INDEX(Settings!$E$11:$E$18,MATCH($C1171,Settings!$D$11:$D$18,0)),0),$D1171))</f>
        <v/>
      </c>
      <c r="I1171">
        <f>IF($A1171="","",IF($E1171="",IFERROR(INDEX(Settings!$F$11:$F$18,MATCH($C1171,Settings!$D$11:$D$18,0)),0),$E1171))</f>
        <v/>
      </c>
      <c r="J1171">
        <f>IF($A1171="",0,WEEKDAY($A1171,2))</f>
        <v/>
      </c>
      <c r="K1171">
        <f>IF(OR($A1171="",$B1171=""),"",$B1171&amp;"|"&amp;$A1171)</f>
        <v/>
      </c>
      <c r="L1171">
        <f>IF($A1171="",0,IF($F1171="",IFERROR(N(INDEX(Settings!$G$11:$G$18,MATCH($C1171,Settings!$D$11:$D$18,0))),0),N($F1171)))</f>
        <v/>
      </c>
    </row>
    <row r="1172">
      <c r="A1172" s="69" t="n"/>
      <c r="B1172" s="70" t="n"/>
      <c r="C1172" s="70" t="n"/>
      <c r="D1172" s="71" t="n"/>
      <c r="E1172" s="71" t="n"/>
      <c r="F1172" s="70" t="n"/>
      <c r="G1172" s="72">
        <f>IF(OR($A1172="",$B1172=""),"",ROUND(MAX(0,MOD(I1172-H1172,1)*24-L1172/60),2))</f>
        <v/>
      </c>
      <c r="H1172">
        <f>IF($A1172="","",IF($D1172="",IFERROR(INDEX(Settings!$E$11:$E$18,MATCH($C1172,Settings!$D$11:$D$18,0)),0),$D1172))</f>
        <v/>
      </c>
      <c r="I1172">
        <f>IF($A1172="","",IF($E1172="",IFERROR(INDEX(Settings!$F$11:$F$18,MATCH($C1172,Settings!$D$11:$D$18,0)),0),$E1172))</f>
        <v/>
      </c>
      <c r="J1172">
        <f>IF($A1172="",0,WEEKDAY($A1172,2))</f>
        <v/>
      </c>
      <c r="K1172">
        <f>IF(OR($A1172="",$B1172=""),"",$B1172&amp;"|"&amp;$A1172)</f>
        <v/>
      </c>
      <c r="L1172">
        <f>IF($A1172="",0,IF($F1172="",IFERROR(N(INDEX(Settings!$G$11:$G$18,MATCH($C1172,Settings!$D$11:$D$18,0))),0),N($F1172)))</f>
        <v/>
      </c>
    </row>
    <row r="1173">
      <c r="A1173" s="69" t="n"/>
      <c r="B1173" s="70" t="n"/>
      <c r="C1173" s="70" t="n"/>
      <c r="D1173" s="71" t="n"/>
      <c r="E1173" s="71" t="n"/>
      <c r="F1173" s="70" t="n"/>
      <c r="G1173" s="72">
        <f>IF(OR($A1173="",$B1173=""),"",ROUND(MAX(0,MOD(I1173-H1173,1)*24-L1173/60),2))</f>
        <v/>
      </c>
      <c r="H1173">
        <f>IF($A1173="","",IF($D1173="",IFERROR(INDEX(Settings!$E$11:$E$18,MATCH($C1173,Settings!$D$11:$D$18,0)),0),$D1173))</f>
        <v/>
      </c>
      <c r="I1173">
        <f>IF($A1173="","",IF($E1173="",IFERROR(INDEX(Settings!$F$11:$F$18,MATCH($C1173,Settings!$D$11:$D$18,0)),0),$E1173))</f>
        <v/>
      </c>
      <c r="J1173">
        <f>IF($A1173="",0,WEEKDAY($A1173,2))</f>
        <v/>
      </c>
      <c r="K1173">
        <f>IF(OR($A1173="",$B1173=""),"",$B1173&amp;"|"&amp;$A1173)</f>
        <v/>
      </c>
      <c r="L1173">
        <f>IF($A1173="",0,IF($F1173="",IFERROR(N(INDEX(Settings!$G$11:$G$18,MATCH($C1173,Settings!$D$11:$D$18,0))),0),N($F1173)))</f>
        <v/>
      </c>
    </row>
    <row r="1174">
      <c r="A1174" s="69" t="n"/>
      <c r="B1174" s="70" t="n"/>
      <c r="C1174" s="70" t="n"/>
      <c r="D1174" s="71" t="n"/>
      <c r="E1174" s="71" t="n"/>
      <c r="F1174" s="70" t="n"/>
      <c r="G1174" s="72">
        <f>IF(OR($A1174="",$B1174=""),"",ROUND(MAX(0,MOD(I1174-H1174,1)*24-L1174/60),2))</f>
        <v/>
      </c>
      <c r="H1174">
        <f>IF($A1174="","",IF($D1174="",IFERROR(INDEX(Settings!$E$11:$E$18,MATCH($C1174,Settings!$D$11:$D$18,0)),0),$D1174))</f>
        <v/>
      </c>
      <c r="I1174">
        <f>IF($A1174="","",IF($E1174="",IFERROR(INDEX(Settings!$F$11:$F$18,MATCH($C1174,Settings!$D$11:$D$18,0)),0),$E1174))</f>
        <v/>
      </c>
      <c r="J1174">
        <f>IF($A1174="",0,WEEKDAY($A1174,2))</f>
        <v/>
      </c>
      <c r="K1174">
        <f>IF(OR($A1174="",$B1174=""),"",$B1174&amp;"|"&amp;$A1174)</f>
        <v/>
      </c>
      <c r="L1174">
        <f>IF($A1174="",0,IF($F1174="",IFERROR(N(INDEX(Settings!$G$11:$G$18,MATCH($C1174,Settings!$D$11:$D$18,0))),0),N($F1174)))</f>
        <v/>
      </c>
    </row>
    <row r="1175">
      <c r="A1175" s="69" t="n"/>
      <c r="B1175" s="70" t="n"/>
      <c r="C1175" s="70" t="n"/>
      <c r="D1175" s="71" t="n"/>
      <c r="E1175" s="71" t="n"/>
      <c r="F1175" s="70" t="n"/>
      <c r="G1175" s="72">
        <f>IF(OR($A1175="",$B1175=""),"",ROUND(MAX(0,MOD(I1175-H1175,1)*24-L1175/60),2))</f>
        <v/>
      </c>
      <c r="H1175">
        <f>IF($A1175="","",IF($D1175="",IFERROR(INDEX(Settings!$E$11:$E$18,MATCH($C1175,Settings!$D$11:$D$18,0)),0),$D1175))</f>
        <v/>
      </c>
      <c r="I1175">
        <f>IF($A1175="","",IF($E1175="",IFERROR(INDEX(Settings!$F$11:$F$18,MATCH($C1175,Settings!$D$11:$D$18,0)),0),$E1175))</f>
        <v/>
      </c>
      <c r="J1175">
        <f>IF($A1175="",0,WEEKDAY($A1175,2))</f>
        <v/>
      </c>
      <c r="K1175">
        <f>IF(OR($A1175="",$B1175=""),"",$B1175&amp;"|"&amp;$A1175)</f>
        <v/>
      </c>
      <c r="L1175">
        <f>IF($A1175="",0,IF($F1175="",IFERROR(N(INDEX(Settings!$G$11:$G$18,MATCH($C1175,Settings!$D$11:$D$18,0))),0),N($F1175)))</f>
        <v/>
      </c>
    </row>
    <row r="1176">
      <c r="A1176" s="69" t="n"/>
      <c r="B1176" s="70" t="n"/>
      <c r="C1176" s="70" t="n"/>
      <c r="D1176" s="71" t="n"/>
      <c r="E1176" s="71" t="n"/>
      <c r="F1176" s="70" t="n"/>
      <c r="G1176" s="72">
        <f>IF(OR($A1176="",$B1176=""),"",ROUND(MAX(0,MOD(I1176-H1176,1)*24-L1176/60),2))</f>
        <v/>
      </c>
      <c r="H1176">
        <f>IF($A1176="","",IF($D1176="",IFERROR(INDEX(Settings!$E$11:$E$18,MATCH($C1176,Settings!$D$11:$D$18,0)),0),$D1176))</f>
        <v/>
      </c>
      <c r="I1176">
        <f>IF($A1176="","",IF($E1176="",IFERROR(INDEX(Settings!$F$11:$F$18,MATCH($C1176,Settings!$D$11:$D$18,0)),0),$E1176))</f>
        <v/>
      </c>
      <c r="J1176">
        <f>IF($A1176="",0,WEEKDAY($A1176,2))</f>
        <v/>
      </c>
      <c r="K1176">
        <f>IF(OR($A1176="",$B1176=""),"",$B1176&amp;"|"&amp;$A1176)</f>
        <v/>
      </c>
      <c r="L1176">
        <f>IF($A1176="",0,IF($F1176="",IFERROR(N(INDEX(Settings!$G$11:$G$18,MATCH($C1176,Settings!$D$11:$D$18,0))),0),N($F1176)))</f>
        <v/>
      </c>
    </row>
    <row r="1177">
      <c r="A1177" s="69" t="n"/>
      <c r="B1177" s="70" t="n"/>
      <c r="C1177" s="70" t="n"/>
      <c r="D1177" s="71" t="n"/>
      <c r="E1177" s="71" t="n"/>
      <c r="F1177" s="70" t="n"/>
      <c r="G1177" s="72">
        <f>IF(OR($A1177="",$B1177=""),"",ROUND(MAX(0,MOD(I1177-H1177,1)*24-L1177/60),2))</f>
        <v/>
      </c>
      <c r="H1177">
        <f>IF($A1177="","",IF($D1177="",IFERROR(INDEX(Settings!$E$11:$E$18,MATCH($C1177,Settings!$D$11:$D$18,0)),0),$D1177))</f>
        <v/>
      </c>
      <c r="I1177">
        <f>IF($A1177="","",IF($E1177="",IFERROR(INDEX(Settings!$F$11:$F$18,MATCH($C1177,Settings!$D$11:$D$18,0)),0),$E1177))</f>
        <v/>
      </c>
      <c r="J1177">
        <f>IF($A1177="",0,WEEKDAY($A1177,2))</f>
        <v/>
      </c>
      <c r="K1177">
        <f>IF(OR($A1177="",$B1177=""),"",$B1177&amp;"|"&amp;$A1177)</f>
        <v/>
      </c>
      <c r="L1177">
        <f>IF($A1177="",0,IF($F1177="",IFERROR(N(INDEX(Settings!$G$11:$G$18,MATCH($C1177,Settings!$D$11:$D$18,0))),0),N($F1177)))</f>
        <v/>
      </c>
    </row>
    <row r="1178">
      <c r="A1178" s="69" t="n"/>
      <c r="B1178" s="70" t="n"/>
      <c r="C1178" s="70" t="n"/>
      <c r="D1178" s="71" t="n"/>
      <c r="E1178" s="71" t="n"/>
      <c r="F1178" s="70" t="n"/>
      <c r="G1178" s="72">
        <f>IF(OR($A1178="",$B1178=""),"",ROUND(MAX(0,MOD(I1178-H1178,1)*24-L1178/60),2))</f>
        <v/>
      </c>
      <c r="H1178">
        <f>IF($A1178="","",IF($D1178="",IFERROR(INDEX(Settings!$E$11:$E$18,MATCH($C1178,Settings!$D$11:$D$18,0)),0),$D1178))</f>
        <v/>
      </c>
      <c r="I1178">
        <f>IF($A1178="","",IF($E1178="",IFERROR(INDEX(Settings!$F$11:$F$18,MATCH($C1178,Settings!$D$11:$D$18,0)),0),$E1178))</f>
        <v/>
      </c>
      <c r="J1178">
        <f>IF($A1178="",0,WEEKDAY($A1178,2))</f>
        <v/>
      </c>
      <c r="K1178">
        <f>IF(OR($A1178="",$B1178=""),"",$B1178&amp;"|"&amp;$A1178)</f>
        <v/>
      </c>
      <c r="L1178">
        <f>IF($A1178="",0,IF($F1178="",IFERROR(N(INDEX(Settings!$G$11:$G$18,MATCH($C1178,Settings!$D$11:$D$18,0))),0),N($F1178)))</f>
        <v/>
      </c>
    </row>
    <row r="1179">
      <c r="A1179" s="69" t="n"/>
      <c r="B1179" s="70" t="n"/>
      <c r="C1179" s="70" t="n"/>
      <c r="D1179" s="71" t="n"/>
      <c r="E1179" s="71" t="n"/>
      <c r="F1179" s="70" t="n"/>
      <c r="G1179" s="72">
        <f>IF(OR($A1179="",$B1179=""),"",ROUND(MAX(0,MOD(I1179-H1179,1)*24-L1179/60),2))</f>
        <v/>
      </c>
      <c r="H1179">
        <f>IF($A1179="","",IF($D1179="",IFERROR(INDEX(Settings!$E$11:$E$18,MATCH($C1179,Settings!$D$11:$D$18,0)),0),$D1179))</f>
        <v/>
      </c>
      <c r="I1179">
        <f>IF($A1179="","",IF($E1179="",IFERROR(INDEX(Settings!$F$11:$F$18,MATCH($C1179,Settings!$D$11:$D$18,0)),0),$E1179))</f>
        <v/>
      </c>
      <c r="J1179">
        <f>IF($A1179="",0,WEEKDAY($A1179,2))</f>
        <v/>
      </c>
      <c r="K1179">
        <f>IF(OR($A1179="",$B1179=""),"",$B1179&amp;"|"&amp;$A1179)</f>
        <v/>
      </c>
      <c r="L1179">
        <f>IF($A1179="",0,IF($F1179="",IFERROR(N(INDEX(Settings!$G$11:$G$18,MATCH($C1179,Settings!$D$11:$D$18,0))),0),N($F1179)))</f>
        <v/>
      </c>
    </row>
    <row r="1180">
      <c r="A1180" s="69" t="n"/>
      <c r="B1180" s="70" t="n"/>
      <c r="C1180" s="70" t="n"/>
      <c r="D1180" s="71" t="n"/>
      <c r="E1180" s="71" t="n"/>
      <c r="F1180" s="70" t="n"/>
      <c r="G1180" s="72">
        <f>IF(OR($A1180="",$B1180=""),"",ROUND(MAX(0,MOD(I1180-H1180,1)*24-L1180/60),2))</f>
        <v/>
      </c>
      <c r="H1180">
        <f>IF($A1180="","",IF($D1180="",IFERROR(INDEX(Settings!$E$11:$E$18,MATCH($C1180,Settings!$D$11:$D$18,0)),0),$D1180))</f>
        <v/>
      </c>
      <c r="I1180">
        <f>IF($A1180="","",IF($E1180="",IFERROR(INDEX(Settings!$F$11:$F$18,MATCH($C1180,Settings!$D$11:$D$18,0)),0),$E1180))</f>
        <v/>
      </c>
      <c r="J1180">
        <f>IF($A1180="",0,WEEKDAY($A1180,2))</f>
        <v/>
      </c>
      <c r="K1180">
        <f>IF(OR($A1180="",$B1180=""),"",$B1180&amp;"|"&amp;$A1180)</f>
        <v/>
      </c>
      <c r="L1180">
        <f>IF($A1180="",0,IF($F1180="",IFERROR(N(INDEX(Settings!$G$11:$G$18,MATCH($C1180,Settings!$D$11:$D$18,0))),0),N($F1180)))</f>
        <v/>
      </c>
    </row>
    <row r="1181">
      <c r="A1181" s="69" t="n"/>
      <c r="B1181" s="70" t="n"/>
      <c r="C1181" s="70" t="n"/>
      <c r="D1181" s="71" t="n"/>
      <c r="E1181" s="71" t="n"/>
      <c r="F1181" s="70" t="n"/>
      <c r="G1181" s="72">
        <f>IF(OR($A1181="",$B1181=""),"",ROUND(MAX(0,MOD(I1181-H1181,1)*24-L1181/60),2))</f>
        <v/>
      </c>
      <c r="H1181">
        <f>IF($A1181="","",IF($D1181="",IFERROR(INDEX(Settings!$E$11:$E$18,MATCH($C1181,Settings!$D$11:$D$18,0)),0),$D1181))</f>
        <v/>
      </c>
      <c r="I1181">
        <f>IF($A1181="","",IF($E1181="",IFERROR(INDEX(Settings!$F$11:$F$18,MATCH($C1181,Settings!$D$11:$D$18,0)),0),$E1181))</f>
        <v/>
      </c>
      <c r="J1181">
        <f>IF($A1181="",0,WEEKDAY($A1181,2))</f>
        <v/>
      </c>
      <c r="K1181">
        <f>IF(OR($A1181="",$B1181=""),"",$B1181&amp;"|"&amp;$A1181)</f>
        <v/>
      </c>
      <c r="L1181">
        <f>IF($A1181="",0,IF($F1181="",IFERROR(N(INDEX(Settings!$G$11:$G$18,MATCH($C1181,Settings!$D$11:$D$18,0))),0),N($F1181)))</f>
        <v/>
      </c>
    </row>
    <row r="1182">
      <c r="A1182" s="69" t="n"/>
      <c r="B1182" s="70" t="n"/>
      <c r="C1182" s="70" t="n"/>
      <c r="D1182" s="71" t="n"/>
      <c r="E1182" s="71" t="n"/>
      <c r="F1182" s="70" t="n"/>
      <c r="G1182" s="72">
        <f>IF(OR($A1182="",$B1182=""),"",ROUND(MAX(0,MOD(I1182-H1182,1)*24-L1182/60),2))</f>
        <v/>
      </c>
      <c r="H1182">
        <f>IF($A1182="","",IF($D1182="",IFERROR(INDEX(Settings!$E$11:$E$18,MATCH($C1182,Settings!$D$11:$D$18,0)),0),$D1182))</f>
        <v/>
      </c>
      <c r="I1182">
        <f>IF($A1182="","",IF($E1182="",IFERROR(INDEX(Settings!$F$11:$F$18,MATCH($C1182,Settings!$D$11:$D$18,0)),0),$E1182))</f>
        <v/>
      </c>
      <c r="J1182">
        <f>IF($A1182="",0,WEEKDAY($A1182,2))</f>
        <v/>
      </c>
      <c r="K1182">
        <f>IF(OR($A1182="",$B1182=""),"",$B1182&amp;"|"&amp;$A1182)</f>
        <v/>
      </c>
      <c r="L1182">
        <f>IF($A1182="",0,IF($F1182="",IFERROR(N(INDEX(Settings!$G$11:$G$18,MATCH($C1182,Settings!$D$11:$D$18,0))),0),N($F1182)))</f>
        <v/>
      </c>
    </row>
    <row r="1183">
      <c r="A1183" s="69" t="n"/>
      <c r="B1183" s="70" t="n"/>
      <c r="C1183" s="70" t="n"/>
      <c r="D1183" s="71" t="n"/>
      <c r="E1183" s="71" t="n"/>
      <c r="F1183" s="70" t="n"/>
      <c r="G1183" s="72">
        <f>IF(OR($A1183="",$B1183=""),"",ROUND(MAX(0,MOD(I1183-H1183,1)*24-L1183/60),2))</f>
        <v/>
      </c>
      <c r="H1183">
        <f>IF($A1183="","",IF($D1183="",IFERROR(INDEX(Settings!$E$11:$E$18,MATCH($C1183,Settings!$D$11:$D$18,0)),0),$D1183))</f>
        <v/>
      </c>
      <c r="I1183">
        <f>IF($A1183="","",IF($E1183="",IFERROR(INDEX(Settings!$F$11:$F$18,MATCH($C1183,Settings!$D$11:$D$18,0)),0),$E1183))</f>
        <v/>
      </c>
      <c r="J1183">
        <f>IF($A1183="",0,WEEKDAY($A1183,2))</f>
        <v/>
      </c>
      <c r="K1183">
        <f>IF(OR($A1183="",$B1183=""),"",$B1183&amp;"|"&amp;$A1183)</f>
        <v/>
      </c>
      <c r="L1183">
        <f>IF($A1183="",0,IF($F1183="",IFERROR(N(INDEX(Settings!$G$11:$G$18,MATCH($C1183,Settings!$D$11:$D$18,0))),0),N($F1183)))</f>
        <v/>
      </c>
    </row>
    <row r="1184">
      <c r="A1184" s="69" t="n"/>
      <c r="B1184" s="70" t="n"/>
      <c r="C1184" s="70" t="n"/>
      <c r="D1184" s="71" t="n"/>
      <c r="E1184" s="71" t="n"/>
      <c r="F1184" s="70" t="n"/>
      <c r="G1184" s="72">
        <f>IF(OR($A1184="",$B1184=""),"",ROUND(MAX(0,MOD(I1184-H1184,1)*24-L1184/60),2))</f>
        <v/>
      </c>
      <c r="H1184">
        <f>IF($A1184="","",IF($D1184="",IFERROR(INDEX(Settings!$E$11:$E$18,MATCH($C1184,Settings!$D$11:$D$18,0)),0),$D1184))</f>
        <v/>
      </c>
      <c r="I1184">
        <f>IF($A1184="","",IF($E1184="",IFERROR(INDEX(Settings!$F$11:$F$18,MATCH($C1184,Settings!$D$11:$D$18,0)),0),$E1184))</f>
        <v/>
      </c>
      <c r="J1184">
        <f>IF($A1184="",0,WEEKDAY($A1184,2))</f>
        <v/>
      </c>
      <c r="K1184">
        <f>IF(OR($A1184="",$B1184=""),"",$B1184&amp;"|"&amp;$A1184)</f>
        <v/>
      </c>
      <c r="L1184">
        <f>IF($A1184="",0,IF($F1184="",IFERROR(N(INDEX(Settings!$G$11:$G$18,MATCH($C1184,Settings!$D$11:$D$18,0))),0),N($F1184)))</f>
        <v/>
      </c>
    </row>
    <row r="1185">
      <c r="A1185" s="69" t="n"/>
      <c r="B1185" s="70" t="n"/>
      <c r="C1185" s="70" t="n"/>
      <c r="D1185" s="71" t="n"/>
      <c r="E1185" s="71" t="n"/>
      <c r="F1185" s="70" t="n"/>
      <c r="G1185" s="72">
        <f>IF(OR($A1185="",$B1185=""),"",ROUND(MAX(0,MOD(I1185-H1185,1)*24-L1185/60),2))</f>
        <v/>
      </c>
      <c r="H1185">
        <f>IF($A1185="","",IF($D1185="",IFERROR(INDEX(Settings!$E$11:$E$18,MATCH($C1185,Settings!$D$11:$D$18,0)),0),$D1185))</f>
        <v/>
      </c>
      <c r="I1185">
        <f>IF($A1185="","",IF($E1185="",IFERROR(INDEX(Settings!$F$11:$F$18,MATCH($C1185,Settings!$D$11:$D$18,0)),0),$E1185))</f>
        <v/>
      </c>
      <c r="J1185">
        <f>IF($A1185="",0,WEEKDAY($A1185,2))</f>
        <v/>
      </c>
      <c r="K1185">
        <f>IF(OR($A1185="",$B1185=""),"",$B1185&amp;"|"&amp;$A1185)</f>
        <v/>
      </c>
      <c r="L1185">
        <f>IF($A1185="",0,IF($F1185="",IFERROR(N(INDEX(Settings!$G$11:$G$18,MATCH($C1185,Settings!$D$11:$D$18,0))),0),N($F1185)))</f>
        <v/>
      </c>
    </row>
    <row r="1186">
      <c r="A1186" s="69" t="n"/>
      <c r="B1186" s="70" t="n"/>
      <c r="C1186" s="70" t="n"/>
      <c r="D1186" s="71" t="n"/>
      <c r="E1186" s="71" t="n"/>
      <c r="F1186" s="70" t="n"/>
      <c r="G1186" s="72">
        <f>IF(OR($A1186="",$B1186=""),"",ROUND(MAX(0,MOD(I1186-H1186,1)*24-L1186/60),2))</f>
        <v/>
      </c>
      <c r="H1186">
        <f>IF($A1186="","",IF($D1186="",IFERROR(INDEX(Settings!$E$11:$E$18,MATCH($C1186,Settings!$D$11:$D$18,0)),0),$D1186))</f>
        <v/>
      </c>
      <c r="I1186">
        <f>IF($A1186="","",IF($E1186="",IFERROR(INDEX(Settings!$F$11:$F$18,MATCH($C1186,Settings!$D$11:$D$18,0)),0),$E1186))</f>
        <v/>
      </c>
      <c r="J1186">
        <f>IF($A1186="",0,WEEKDAY($A1186,2))</f>
        <v/>
      </c>
      <c r="K1186">
        <f>IF(OR($A1186="",$B1186=""),"",$B1186&amp;"|"&amp;$A1186)</f>
        <v/>
      </c>
      <c r="L1186">
        <f>IF($A1186="",0,IF($F1186="",IFERROR(N(INDEX(Settings!$G$11:$G$18,MATCH($C1186,Settings!$D$11:$D$18,0))),0),N($F1186)))</f>
        <v/>
      </c>
    </row>
    <row r="1187">
      <c r="A1187" s="69" t="n"/>
      <c r="B1187" s="70" t="n"/>
      <c r="C1187" s="70" t="n"/>
      <c r="D1187" s="71" t="n"/>
      <c r="E1187" s="71" t="n"/>
      <c r="F1187" s="70" t="n"/>
      <c r="G1187" s="72">
        <f>IF(OR($A1187="",$B1187=""),"",ROUND(MAX(0,MOD(I1187-H1187,1)*24-L1187/60),2))</f>
        <v/>
      </c>
      <c r="H1187">
        <f>IF($A1187="","",IF($D1187="",IFERROR(INDEX(Settings!$E$11:$E$18,MATCH($C1187,Settings!$D$11:$D$18,0)),0),$D1187))</f>
        <v/>
      </c>
      <c r="I1187">
        <f>IF($A1187="","",IF($E1187="",IFERROR(INDEX(Settings!$F$11:$F$18,MATCH($C1187,Settings!$D$11:$D$18,0)),0),$E1187))</f>
        <v/>
      </c>
      <c r="J1187">
        <f>IF($A1187="",0,WEEKDAY($A1187,2))</f>
        <v/>
      </c>
      <c r="K1187">
        <f>IF(OR($A1187="",$B1187=""),"",$B1187&amp;"|"&amp;$A1187)</f>
        <v/>
      </c>
      <c r="L1187">
        <f>IF($A1187="",0,IF($F1187="",IFERROR(N(INDEX(Settings!$G$11:$G$18,MATCH($C1187,Settings!$D$11:$D$18,0))),0),N($F1187)))</f>
        <v/>
      </c>
    </row>
    <row r="1188">
      <c r="A1188" s="69" t="n"/>
      <c r="B1188" s="70" t="n"/>
      <c r="C1188" s="70" t="n"/>
      <c r="D1188" s="71" t="n"/>
      <c r="E1188" s="71" t="n"/>
      <c r="F1188" s="70" t="n"/>
      <c r="G1188" s="72">
        <f>IF(OR($A1188="",$B1188=""),"",ROUND(MAX(0,MOD(I1188-H1188,1)*24-L1188/60),2))</f>
        <v/>
      </c>
      <c r="H1188">
        <f>IF($A1188="","",IF($D1188="",IFERROR(INDEX(Settings!$E$11:$E$18,MATCH($C1188,Settings!$D$11:$D$18,0)),0),$D1188))</f>
        <v/>
      </c>
      <c r="I1188">
        <f>IF($A1188="","",IF($E1188="",IFERROR(INDEX(Settings!$F$11:$F$18,MATCH($C1188,Settings!$D$11:$D$18,0)),0),$E1188))</f>
        <v/>
      </c>
      <c r="J1188">
        <f>IF($A1188="",0,WEEKDAY($A1188,2))</f>
        <v/>
      </c>
      <c r="K1188">
        <f>IF(OR($A1188="",$B1188=""),"",$B1188&amp;"|"&amp;$A1188)</f>
        <v/>
      </c>
      <c r="L1188">
        <f>IF($A1188="",0,IF($F1188="",IFERROR(N(INDEX(Settings!$G$11:$G$18,MATCH($C1188,Settings!$D$11:$D$18,0))),0),N($F1188)))</f>
        <v/>
      </c>
    </row>
    <row r="1189">
      <c r="A1189" s="69" t="n"/>
      <c r="B1189" s="70" t="n"/>
      <c r="C1189" s="70" t="n"/>
      <c r="D1189" s="71" t="n"/>
      <c r="E1189" s="71" t="n"/>
      <c r="F1189" s="70" t="n"/>
      <c r="G1189" s="72">
        <f>IF(OR($A1189="",$B1189=""),"",ROUND(MAX(0,MOD(I1189-H1189,1)*24-L1189/60),2))</f>
        <v/>
      </c>
      <c r="H1189">
        <f>IF($A1189="","",IF($D1189="",IFERROR(INDEX(Settings!$E$11:$E$18,MATCH($C1189,Settings!$D$11:$D$18,0)),0),$D1189))</f>
        <v/>
      </c>
      <c r="I1189">
        <f>IF($A1189="","",IF($E1189="",IFERROR(INDEX(Settings!$F$11:$F$18,MATCH($C1189,Settings!$D$11:$D$18,0)),0),$E1189))</f>
        <v/>
      </c>
      <c r="J1189">
        <f>IF($A1189="",0,WEEKDAY($A1189,2))</f>
        <v/>
      </c>
      <c r="K1189">
        <f>IF(OR($A1189="",$B1189=""),"",$B1189&amp;"|"&amp;$A1189)</f>
        <v/>
      </c>
      <c r="L1189">
        <f>IF($A1189="",0,IF($F1189="",IFERROR(N(INDEX(Settings!$G$11:$G$18,MATCH($C1189,Settings!$D$11:$D$18,0))),0),N($F1189)))</f>
        <v/>
      </c>
    </row>
    <row r="1190">
      <c r="A1190" s="69" t="n"/>
      <c r="B1190" s="70" t="n"/>
      <c r="C1190" s="70" t="n"/>
      <c r="D1190" s="71" t="n"/>
      <c r="E1190" s="71" t="n"/>
      <c r="F1190" s="70" t="n"/>
      <c r="G1190" s="72">
        <f>IF(OR($A1190="",$B1190=""),"",ROUND(MAX(0,MOD(I1190-H1190,1)*24-L1190/60),2))</f>
        <v/>
      </c>
      <c r="H1190">
        <f>IF($A1190="","",IF($D1190="",IFERROR(INDEX(Settings!$E$11:$E$18,MATCH($C1190,Settings!$D$11:$D$18,0)),0),$D1190))</f>
        <v/>
      </c>
      <c r="I1190">
        <f>IF($A1190="","",IF($E1190="",IFERROR(INDEX(Settings!$F$11:$F$18,MATCH($C1190,Settings!$D$11:$D$18,0)),0),$E1190))</f>
        <v/>
      </c>
      <c r="J1190">
        <f>IF($A1190="",0,WEEKDAY($A1190,2))</f>
        <v/>
      </c>
      <c r="K1190">
        <f>IF(OR($A1190="",$B1190=""),"",$B1190&amp;"|"&amp;$A1190)</f>
        <v/>
      </c>
      <c r="L1190">
        <f>IF($A1190="",0,IF($F1190="",IFERROR(N(INDEX(Settings!$G$11:$G$18,MATCH($C1190,Settings!$D$11:$D$18,0))),0),N($F1190)))</f>
        <v/>
      </c>
    </row>
    <row r="1191">
      <c r="A1191" s="69" t="n"/>
      <c r="B1191" s="70" t="n"/>
      <c r="C1191" s="70" t="n"/>
      <c r="D1191" s="71" t="n"/>
      <c r="E1191" s="71" t="n"/>
      <c r="F1191" s="70" t="n"/>
      <c r="G1191" s="72">
        <f>IF(OR($A1191="",$B1191=""),"",ROUND(MAX(0,MOD(I1191-H1191,1)*24-L1191/60),2))</f>
        <v/>
      </c>
      <c r="H1191">
        <f>IF($A1191="","",IF($D1191="",IFERROR(INDEX(Settings!$E$11:$E$18,MATCH($C1191,Settings!$D$11:$D$18,0)),0),$D1191))</f>
        <v/>
      </c>
      <c r="I1191">
        <f>IF($A1191="","",IF($E1191="",IFERROR(INDEX(Settings!$F$11:$F$18,MATCH($C1191,Settings!$D$11:$D$18,0)),0),$E1191))</f>
        <v/>
      </c>
      <c r="J1191">
        <f>IF($A1191="",0,WEEKDAY($A1191,2))</f>
        <v/>
      </c>
      <c r="K1191">
        <f>IF(OR($A1191="",$B1191=""),"",$B1191&amp;"|"&amp;$A1191)</f>
        <v/>
      </c>
      <c r="L1191">
        <f>IF($A1191="",0,IF($F1191="",IFERROR(N(INDEX(Settings!$G$11:$G$18,MATCH($C1191,Settings!$D$11:$D$18,0))),0),N($F1191)))</f>
        <v/>
      </c>
    </row>
    <row r="1192">
      <c r="A1192" s="69" t="n"/>
      <c r="B1192" s="70" t="n"/>
      <c r="C1192" s="70" t="n"/>
      <c r="D1192" s="71" t="n"/>
      <c r="E1192" s="71" t="n"/>
      <c r="F1192" s="70" t="n"/>
      <c r="G1192" s="72">
        <f>IF(OR($A1192="",$B1192=""),"",ROUND(MAX(0,MOD(I1192-H1192,1)*24-L1192/60),2))</f>
        <v/>
      </c>
      <c r="H1192">
        <f>IF($A1192="","",IF($D1192="",IFERROR(INDEX(Settings!$E$11:$E$18,MATCH($C1192,Settings!$D$11:$D$18,0)),0),$D1192))</f>
        <v/>
      </c>
      <c r="I1192">
        <f>IF($A1192="","",IF($E1192="",IFERROR(INDEX(Settings!$F$11:$F$18,MATCH($C1192,Settings!$D$11:$D$18,0)),0),$E1192))</f>
        <v/>
      </c>
      <c r="J1192">
        <f>IF($A1192="",0,WEEKDAY($A1192,2))</f>
        <v/>
      </c>
      <c r="K1192">
        <f>IF(OR($A1192="",$B1192=""),"",$B1192&amp;"|"&amp;$A1192)</f>
        <v/>
      </c>
      <c r="L1192">
        <f>IF($A1192="",0,IF($F1192="",IFERROR(N(INDEX(Settings!$G$11:$G$18,MATCH($C1192,Settings!$D$11:$D$18,0))),0),N($F1192)))</f>
        <v/>
      </c>
    </row>
    <row r="1193">
      <c r="A1193" s="69" t="n"/>
      <c r="B1193" s="70" t="n"/>
      <c r="C1193" s="70" t="n"/>
      <c r="D1193" s="71" t="n"/>
      <c r="E1193" s="71" t="n"/>
      <c r="F1193" s="70" t="n"/>
      <c r="G1193" s="72">
        <f>IF(OR($A1193="",$B1193=""),"",ROUND(MAX(0,MOD(I1193-H1193,1)*24-L1193/60),2))</f>
        <v/>
      </c>
      <c r="H1193">
        <f>IF($A1193="","",IF($D1193="",IFERROR(INDEX(Settings!$E$11:$E$18,MATCH($C1193,Settings!$D$11:$D$18,0)),0),$D1193))</f>
        <v/>
      </c>
      <c r="I1193">
        <f>IF($A1193="","",IF($E1193="",IFERROR(INDEX(Settings!$F$11:$F$18,MATCH($C1193,Settings!$D$11:$D$18,0)),0),$E1193))</f>
        <v/>
      </c>
      <c r="J1193">
        <f>IF($A1193="",0,WEEKDAY($A1193,2))</f>
        <v/>
      </c>
      <c r="K1193">
        <f>IF(OR($A1193="",$B1193=""),"",$B1193&amp;"|"&amp;$A1193)</f>
        <v/>
      </c>
      <c r="L1193">
        <f>IF($A1193="",0,IF($F1193="",IFERROR(N(INDEX(Settings!$G$11:$G$18,MATCH($C1193,Settings!$D$11:$D$18,0))),0),N($F1193)))</f>
        <v/>
      </c>
    </row>
    <row r="1194">
      <c r="A1194" s="69" t="n"/>
      <c r="B1194" s="70" t="n"/>
      <c r="C1194" s="70" t="n"/>
      <c r="D1194" s="71" t="n"/>
      <c r="E1194" s="71" t="n"/>
      <c r="F1194" s="70" t="n"/>
      <c r="G1194" s="72">
        <f>IF(OR($A1194="",$B1194=""),"",ROUND(MAX(0,MOD(I1194-H1194,1)*24-L1194/60),2))</f>
        <v/>
      </c>
      <c r="H1194">
        <f>IF($A1194="","",IF($D1194="",IFERROR(INDEX(Settings!$E$11:$E$18,MATCH($C1194,Settings!$D$11:$D$18,0)),0),$D1194))</f>
        <v/>
      </c>
      <c r="I1194">
        <f>IF($A1194="","",IF($E1194="",IFERROR(INDEX(Settings!$F$11:$F$18,MATCH($C1194,Settings!$D$11:$D$18,0)),0),$E1194))</f>
        <v/>
      </c>
      <c r="J1194">
        <f>IF($A1194="",0,WEEKDAY($A1194,2))</f>
        <v/>
      </c>
      <c r="K1194">
        <f>IF(OR($A1194="",$B1194=""),"",$B1194&amp;"|"&amp;$A1194)</f>
        <v/>
      </c>
      <c r="L1194">
        <f>IF($A1194="",0,IF($F1194="",IFERROR(N(INDEX(Settings!$G$11:$G$18,MATCH($C1194,Settings!$D$11:$D$18,0))),0),N($F1194)))</f>
        <v/>
      </c>
    </row>
    <row r="1195">
      <c r="A1195" s="69" t="n"/>
      <c r="B1195" s="70" t="n"/>
      <c r="C1195" s="70" t="n"/>
      <c r="D1195" s="71" t="n"/>
      <c r="E1195" s="71" t="n"/>
      <c r="F1195" s="70" t="n"/>
      <c r="G1195" s="72">
        <f>IF(OR($A1195="",$B1195=""),"",ROUND(MAX(0,MOD(I1195-H1195,1)*24-L1195/60),2))</f>
        <v/>
      </c>
      <c r="H1195">
        <f>IF($A1195="","",IF($D1195="",IFERROR(INDEX(Settings!$E$11:$E$18,MATCH($C1195,Settings!$D$11:$D$18,0)),0),$D1195))</f>
        <v/>
      </c>
      <c r="I1195">
        <f>IF($A1195="","",IF($E1195="",IFERROR(INDEX(Settings!$F$11:$F$18,MATCH($C1195,Settings!$D$11:$D$18,0)),0),$E1195))</f>
        <v/>
      </c>
      <c r="J1195">
        <f>IF($A1195="",0,WEEKDAY($A1195,2))</f>
        <v/>
      </c>
      <c r="K1195">
        <f>IF(OR($A1195="",$B1195=""),"",$B1195&amp;"|"&amp;$A1195)</f>
        <v/>
      </c>
      <c r="L1195">
        <f>IF($A1195="",0,IF($F1195="",IFERROR(N(INDEX(Settings!$G$11:$G$18,MATCH($C1195,Settings!$D$11:$D$18,0))),0),N($F1195)))</f>
        <v/>
      </c>
    </row>
    <row r="1196">
      <c r="A1196" s="69" t="n"/>
      <c r="B1196" s="70" t="n"/>
      <c r="C1196" s="70" t="n"/>
      <c r="D1196" s="71" t="n"/>
      <c r="E1196" s="71" t="n"/>
      <c r="F1196" s="70" t="n"/>
      <c r="G1196" s="72">
        <f>IF(OR($A1196="",$B1196=""),"",ROUND(MAX(0,MOD(I1196-H1196,1)*24-L1196/60),2))</f>
        <v/>
      </c>
      <c r="H1196">
        <f>IF($A1196="","",IF($D1196="",IFERROR(INDEX(Settings!$E$11:$E$18,MATCH($C1196,Settings!$D$11:$D$18,0)),0),$D1196))</f>
        <v/>
      </c>
      <c r="I1196">
        <f>IF($A1196="","",IF($E1196="",IFERROR(INDEX(Settings!$F$11:$F$18,MATCH($C1196,Settings!$D$11:$D$18,0)),0),$E1196))</f>
        <v/>
      </c>
      <c r="J1196">
        <f>IF($A1196="",0,WEEKDAY($A1196,2))</f>
        <v/>
      </c>
      <c r="K1196">
        <f>IF(OR($A1196="",$B1196=""),"",$B1196&amp;"|"&amp;$A1196)</f>
        <v/>
      </c>
      <c r="L1196">
        <f>IF($A1196="",0,IF($F1196="",IFERROR(N(INDEX(Settings!$G$11:$G$18,MATCH($C1196,Settings!$D$11:$D$18,0))),0),N($F1196)))</f>
        <v/>
      </c>
    </row>
    <row r="1197">
      <c r="A1197" s="69" t="n"/>
      <c r="B1197" s="70" t="n"/>
      <c r="C1197" s="70" t="n"/>
      <c r="D1197" s="71" t="n"/>
      <c r="E1197" s="71" t="n"/>
      <c r="F1197" s="70" t="n"/>
      <c r="G1197" s="72">
        <f>IF(OR($A1197="",$B1197=""),"",ROUND(MAX(0,MOD(I1197-H1197,1)*24-L1197/60),2))</f>
        <v/>
      </c>
      <c r="H1197">
        <f>IF($A1197="","",IF($D1197="",IFERROR(INDEX(Settings!$E$11:$E$18,MATCH($C1197,Settings!$D$11:$D$18,0)),0),$D1197))</f>
        <v/>
      </c>
      <c r="I1197">
        <f>IF($A1197="","",IF($E1197="",IFERROR(INDEX(Settings!$F$11:$F$18,MATCH($C1197,Settings!$D$11:$D$18,0)),0),$E1197))</f>
        <v/>
      </c>
      <c r="J1197">
        <f>IF($A1197="",0,WEEKDAY($A1197,2))</f>
        <v/>
      </c>
      <c r="K1197">
        <f>IF(OR($A1197="",$B1197=""),"",$B1197&amp;"|"&amp;$A1197)</f>
        <v/>
      </c>
      <c r="L1197">
        <f>IF($A1197="",0,IF($F1197="",IFERROR(N(INDEX(Settings!$G$11:$G$18,MATCH($C1197,Settings!$D$11:$D$18,0))),0),N($F1197)))</f>
        <v/>
      </c>
    </row>
    <row r="1198">
      <c r="A1198" s="69" t="n"/>
      <c r="B1198" s="70" t="n"/>
      <c r="C1198" s="70" t="n"/>
      <c r="D1198" s="71" t="n"/>
      <c r="E1198" s="71" t="n"/>
      <c r="F1198" s="70" t="n"/>
      <c r="G1198" s="72">
        <f>IF(OR($A1198="",$B1198=""),"",ROUND(MAX(0,MOD(I1198-H1198,1)*24-L1198/60),2))</f>
        <v/>
      </c>
      <c r="H1198">
        <f>IF($A1198="","",IF($D1198="",IFERROR(INDEX(Settings!$E$11:$E$18,MATCH($C1198,Settings!$D$11:$D$18,0)),0),$D1198))</f>
        <v/>
      </c>
      <c r="I1198">
        <f>IF($A1198="","",IF($E1198="",IFERROR(INDEX(Settings!$F$11:$F$18,MATCH($C1198,Settings!$D$11:$D$18,0)),0),$E1198))</f>
        <v/>
      </c>
      <c r="J1198">
        <f>IF($A1198="",0,WEEKDAY($A1198,2))</f>
        <v/>
      </c>
      <c r="K1198">
        <f>IF(OR($A1198="",$B1198=""),"",$B1198&amp;"|"&amp;$A1198)</f>
        <v/>
      </c>
      <c r="L1198">
        <f>IF($A1198="",0,IF($F1198="",IFERROR(N(INDEX(Settings!$G$11:$G$18,MATCH($C1198,Settings!$D$11:$D$18,0))),0),N($F1198)))</f>
        <v/>
      </c>
    </row>
    <row r="1199">
      <c r="A1199" s="69" t="n"/>
      <c r="B1199" s="70" t="n"/>
      <c r="C1199" s="70" t="n"/>
      <c r="D1199" s="71" t="n"/>
      <c r="E1199" s="71" t="n"/>
      <c r="F1199" s="70" t="n"/>
      <c r="G1199" s="72">
        <f>IF(OR($A1199="",$B1199=""),"",ROUND(MAX(0,MOD(I1199-H1199,1)*24-L1199/60),2))</f>
        <v/>
      </c>
      <c r="H1199">
        <f>IF($A1199="","",IF($D1199="",IFERROR(INDEX(Settings!$E$11:$E$18,MATCH($C1199,Settings!$D$11:$D$18,0)),0),$D1199))</f>
        <v/>
      </c>
      <c r="I1199">
        <f>IF($A1199="","",IF($E1199="",IFERROR(INDEX(Settings!$F$11:$F$18,MATCH($C1199,Settings!$D$11:$D$18,0)),0),$E1199))</f>
        <v/>
      </c>
      <c r="J1199">
        <f>IF($A1199="",0,WEEKDAY($A1199,2))</f>
        <v/>
      </c>
      <c r="K1199">
        <f>IF(OR($A1199="",$B1199=""),"",$B1199&amp;"|"&amp;$A1199)</f>
        <v/>
      </c>
      <c r="L1199">
        <f>IF($A1199="",0,IF($F1199="",IFERROR(N(INDEX(Settings!$G$11:$G$18,MATCH($C1199,Settings!$D$11:$D$18,0))),0),N($F1199)))</f>
        <v/>
      </c>
    </row>
    <row r="1200">
      <c r="A1200" s="69" t="n"/>
      <c r="B1200" s="70" t="n"/>
      <c r="C1200" s="70" t="n"/>
      <c r="D1200" s="71" t="n"/>
      <c r="E1200" s="71" t="n"/>
      <c r="F1200" s="70" t="n"/>
      <c r="G1200" s="72">
        <f>IF(OR($A1200="",$B1200=""),"",ROUND(MAX(0,MOD(I1200-H1200,1)*24-L1200/60),2))</f>
        <v/>
      </c>
      <c r="H1200">
        <f>IF($A1200="","",IF($D1200="",IFERROR(INDEX(Settings!$E$11:$E$18,MATCH($C1200,Settings!$D$11:$D$18,0)),0),$D1200))</f>
        <v/>
      </c>
      <c r="I1200">
        <f>IF($A1200="","",IF($E1200="",IFERROR(INDEX(Settings!$F$11:$F$18,MATCH($C1200,Settings!$D$11:$D$18,0)),0),$E1200))</f>
        <v/>
      </c>
      <c r="J1200">
        <f>IF($A1200="",0,WEEKDAY($A1200,2))</f>
        <v/>
      </c>
      <c r="K1200">
        <f>IF(OR($A1200="",$B1200=""),"",$B1200&amp;"|"&amp;$A1200)</f>
        <v/>
      </c>
      <c r="L1200">
        <f>IF($A1200="",0,IF($F1200="",IFERROR(N(INDEX(Settings!$G$11:$G$18,MATCH($C1200,Settings!$D$11:$D$18,0))),0),N($F1200)))</f>
        <v/>
      </c>
    </row>
    <row r="1201">
      <c r="A1201" s="69" t="n"/>
      <c r="B1201" s="70" t="n"/>
      <c r="C1201" s="70" t="n"/>
      <c r="D1201" s="71" t="n"/>
      <c r="E1201" s="71" t="n"/>
      <c r="F1201" s="70" t="n"/>
      <c r="G1201" s="72">
        <f>IF(OR($A1201="",$B1201=""),"",ROUND(MAX(0,MOD(I1201-H1201,1)*24-L1201/60),2))</f>
        <v/>
      </c>
      <c r="H1201">
        <f>IF($A1201="","",IF($D1201="",IFERROR(INDEX(Settings!$E$11:$E$18,MATCH($C1201,Settings!$D$11:$D$18,0)),0),$D1201))</f>
        <v/>
      </c>
      <c r="I1201">
        <f>IF($A1201="","",IF($E1201="",IFERROR(INDEX(Settings!$F$11:$F$18,MATCH($C1201,Settings!$D$11:$D$18,0)),0),$E1201))</f>
        <v/>
      </c>
      <c r="J1201">
        <f>IF($A1201="",0,WEEKDAY($A1201,2))</f>
        <v/>
      </c>
      <c r="K1201">
        <f>IF(OR($A1201="",$B1201=""),"",$B1201&amp;"|"&amp;$A1201)</f>
        <v/>
      </c>
      <c r="L1201">
        <f>IF($A1201="",0,IF($F1201="",IFERROR(N(INDEX(Settings!$G$11:$G$18,MATCH($C1201,Settings!$D$11:$D$18,0))),0),N($F1201)))</f>
        <v/>
      </c>
    </row>
    <row r="1202">
      <c r="A1202" s="69" t="n"/>
      <c r="B1202" s="70" t="n"/>
      <c r="C1202" s="70" t="n"/>
      <c r="D1202" s="71" t="n"/>
      <c r="E1202" s="71" t="n"/>
      <c r="F1202" s="70" t="n"/>
      <c r="G1202" s="72">
        <f>IF(OR($A1202="",$B1202=""),"",ROUND(MAX(0,MOD(I1202-H1202,1)*24-L1202/60),2))</f>
        <v/>
      </c>
      <c r="H1202">
        <f>IF($A1202="","",IF($D1202="",IFERROR(INDEX(Settings!$E$11:$E$18,MATCH($C1202,Settings!$D$11:$D$18,0)),0),$D1202))</f>
        <v/>
      </c>
      <c r="I1202">
        <f>IF($A1202="","",IF($E1202="",IFERROR(INDEX(Settings!$F$11:$F$18,MATCH($C1202,Settings!$D$11:$D$18,0)),0),$E1202))</f>
        <v/>
      </c>
      <c r="J1202">
        <f>IF($A1202="",0,WEEKDAY($A1202,2))</f>
        <v/>
      </c>
      <c r="K1202">
        <f>IF(OR($A1202="",$B1202=""),"",$B1202&amp;"|"&amp;$A1202)</f>
        <v/>
      </c>
      <c r="L1202">
        <f>IF($A1202="",0,IF($F1202="",IFERROR(N(INDEX(Settings!$G$11:$G$18,MATCH($C1202,Settings!$D$11:$D$18,0))),0),N($F1202)))</f>
        <v/>
      </c>
    </row>
    <row r="1203">
      <c r="A1203" s="69" t="n"/>
      <c r="B1203" s="70" t="n"/>
      <c r="C1203" s="70" t="n"/>
      <c r="D1203" s="71" t="n"/>
      <c r="E1203" s="71" t="n"/>
      <c r="F1203" s="70" t="n"/>
      <c r="G1203" s="72">
        <f>IF(OR($A1203="",$B1203=""),"",ROUND(MAX(0,MOD(I1203-H1203,1)*24-L1203/60),2))</f>
        <v/>
      </c>
      <c r="H1203">
        <f>IF($A1203="","",IF($D1203="",IFERROR(INDEX(Settings!$E$11:$E$18,MATCH($C1203,Settings!$D$11:$D$18,0)),0),$D1203))</f>
        <v/>
      </c>
      <c r="I1203">
        <f>IF($A1203="","",IF($E1203="",IFERROR(INDEX(Settings!$F$11:$F$18,MATCH($C1203,Settings!$D$11:$D$18,0)),0),$E1203))</f>
        <v/>
      </c>
      <c r="J1203">
        <f>IF($A1203="",0,WEEKDAY($A1203,2))</f>
        <v/>
      </c>
      <c r="K1203">
        <f>IF(OR($A1203="",$B1203=""),"",$B1203&amp;"|"&amp;$A1203)</f>
        <v/>
      </c>
      <c r="L1203">
        <f>IF($A1203="",0,IF($F1203="",IFERROR(N(INDEX(Settings!$G$11:$G$18,MATCH($C1203,Settings!$D$11:$D$18,0))),0),N($F1203)))</f>
        <v/>
      </c>
    </row>
    <row r="1204">
      <c r="A1204" s="69" t="n"/>
      <c r="B1204" s="70" t="n"/>
      <c r="C1204" s="70" t="n"/>
      <c r="D1204" s="71" t="n"/>
      <c r="E1204" s="71" t="n"/>
      <c r="F1204" s="70" t="n"/>
      <c r="G1204" s="72">
        <f>IF(OR($A1204="",$B1204=""),"",ROUND(MAX(0,MOD(I1204-H1204,1)*24-L1204/60),2))</f>
        <v/>
      </c>
      <c r="H1204">
        <f>IF($A1204="","",IF($D1204="",IFERROR(INDEX(Settings!$E$11:$E$18,MATCH($C1204,Settings!$D$11:$D$18,0)),0),$D1204))</f>
        <v/>
      </c>
      <c r="I1204">
        <f>IF($A1204="","",IF($E1204="",IFERROR(INDEX(Settings!$F$11:$F$18,MATCH($C1204,Settings!$D$11:$D$18,0)),0),$E1204))</f>
        <v/>
      </c>
      <c r="J1204">
        <f>IF($A1204="",0,WEEKDAY($A1204,2))</f>
        <v/>
      </c>
      <c r="K1204">
        <f>IF(OR($A1204="",$B1204=""),"",$B1204&amp;"|"&amp;$A1204)</f>
        <v/>
      </c>
      <c r="L1204">
        <f>IF($A1204="",0,IF($F1204="",IFERROR(N(INDEX(Settings!$G$11:$G$18,MATCH($C1204,Settings!$D$11:$D$18,0))),0),N($F1204)))</f>
        <v/>
      </c>
    </row>
    <row r="1205">
      <c r="A1205" s="69" t="n"/>
      <c r="B1205" s="70" t="n"/>
      <c r="C1205" s="70" t="n"/>
      <c r="D1205" s="71" t="n"/>
      <c r="E1205" s="71" t="n"/>
      <c r="F1205" s="70" t="n"/>
      <c r="G1205" s="72">
        <f>IF(OR($A1205="",$B1205=""),"",ROUND(MAX(0,MOD(I1205-H1205,1)*24-L1205/60),2))</f>
        <v/>
      </c>
      <c r="H1205">
        <f>IF($A1205="","",IF($D1205="",IFERROR(INDEX(Settings!$E$11:$E$18,MATCH($C1205,Settings!$D$11:$D$18,0)),0),$D1205))</f>
        <v/>
      </c>
      <c r="I1205">
        <f>IF($A1205="","",IF($E1205="",IFERROR(INDEX(Settings!$F$11:$F$18,MATCH($C1205,Settings!$D$11:$D$18,0)),0),$E1205))</f>
        <v/>
      </c>
      <c r="J1205">
        <f>IF($A1205="",0,WEEKDAY($A1205,2))</f>
        <v/>
      </c>
      <c r="K1205">
        <f>IF(OR($A1205="",$B1205=""),"",$B1205&amp;"|"&amp;$A1205)</f>
        <v/>
      </c>
      <c r="L1205">
        <f>IF($A1205="",0,IF($F1205="",IFERROR(N(INDEX(Settings!$G$11:$G$18,MATCH($C1205,Settings!$D$11:$D$18,0))),0),N($F1205)))</f>
        <v/>
      </c>
    </row>
    <row r="1206">
      <c r="A1206" s="69" t="n"/>
      <c r="B1206" s="70" t="n"/>
      <c r="C1206" s="70" t="n"/>
      <c r="D1206" s="71" t="n"/>
      <c r="E1206" s="71" t="n"/>
      <c r="F1206" s="70" t="n"/>
      <c r="G1206" s="72">
        <f>IF(OR($A1206="",$B1206=""),"",ROUND(MAX(0,MOD(I1206-H1206,1)*24-L1206/60),2))</f>
        <v/>
      </c>
      <c r="H1206">
        <f>IF($A1206="","",IF($D1206="",IFERROR(INDEX(Settings!$E$11:$E$18,MATCH($C1206,Settings!$D$11:$D$18,0)),0),$D1206))</f>
        <v/>
      </c>
      <c r="I1206">
        <f>IF($A1206="","",IF($E1206="",IFERROR(INDEX(Settings!$F$11:$F$18,MATCH($C1206,Settings!$D$11:$D$18,0)),0),$E1206))</f>
        <v/>
      </c>
      <c r="J1206">
        <f>IF($A1206="",0,WEEKDAY($A1206,2))</f>
        <v/>
      </c>
      <c r="K1206">
        <f>IF(OR($A1206="",$B1206=""),"",$B1206&amp;"|"&amp;$A1206)</f>
        <v/>
      </c>
      <c r="L1206">
        <f>IF($A1206="",0,IF($F1206="",IFERROR(N(INDEX(Settings!$G$11:$G$18,MATCH($C1206,Settings!$D$11:$D$18,0))),0),N($F1206)))</f>
        <v/>
      </c>
    </row>
    <row r="1207">
      <c r="A1207" s="69" t="n"/>
      <c r="B1207" s="70" t="n"/>
      <c r="C1207" s="70" t="n"/>
      <c r="D1207" s="71" t="n"/>
      <c r="E1207" s="71" t="n"/>
      <c r="F1207" s="70" t="n"/>
      <c r="G1207" s="72">
        <f>IF(OR($A1207="",$B1207=""),"",ROUND(MAX(0,MOD(I1207-H1207,1)*24-L1207/60),2))</f>
        <v/>
      </c>
      <c r="H1207">
        <f>IF($A1207="","",IF($D1207="",IFERROR(INDEX(Settings!$E$11:$E$18,MATCH($C1207,Settings!$D$11:$D$18,0)),0),$D1207))</f>
        <v/>
      </c>
      <c r="I1207">
        <f>IF($A1207="","",IF($E1207="",IFERROR(INDEX(Settings!$F$11:$F$18,MATCH($C1207,Settings!$D$11:$D$18,0)),0),$E1207))</f>
        <v/>
      </c>
      <c r="J1207">
        <f>IF($A1207="",0,WEEKDAY($A1207,2))</f>
        <v/>
      </c>
      <c r="K1207">
        <f>IF(OR($A1207="",$B1207=""),"",$B1207&amp;"|"&amp;$A1207)</f>
        <v/>
      </c>
      <c r="L1207">
        <f>IF($A1207="",0,IF($F1207="",IFERROR(N(INDEX(Settings!$G$11:$G$18,MATCH($C1207,Settings!$D$11:$D$18,0))),0),N($F1207)))</f>
        <v/>
      </c>
    </row>
    <row r="1208">
      <c r="A1208" s="69" t="n"/>
      <c r="B1208" s="70" t="n"/>
      <c r="C1208" s="70" t="n"/>
      <c r="D1208" s="71" t="n"/>
      <c r="E1208" s="71" t="n"/>
      <c r="F1208" s="70" t="n"/>
      <c r="G1208" s="72">
        <f>IF(OR($A1208="",$B1208=""),"",ROUND(MAX(0,MOD(I1208-H1208,1)*24-L1208/60),2))</f>
        <v/>
      </c>
      <c r="H1208">
        <f>IF($A1208="","",IF($D1208="",IFERROR(INDEX(Settings!$E$11:$E$18,MATCH($C1208,Settings!$D$11:$D$18,0)),0),$D1208))</f>
        <v/>
      </c>
      <c r="I1208">
        <f>IF($A1208="","",IF($E1208="",IFERROR(INDEX(Settings!$F$11:$F$18,MATCH($C1208,Settings!$D$11:$D$18,0)),0),$E1208))</f>
        <v/>
      </c>
      <c r="J1208">
        <f>IF($A1208="",0,WEEKDAY($A1208,2))</f>
        <v/>
      </c>
      <c r="K1208">
        <f>IF(OR($A1208="",$B1208=""),"",$B1208&amp;"|"&amp;$A1208)</f>
        <v/>
      </c>
      <c r="L1208">
        <f>IF($A1208="",0,IF($F1208="",IFERROR(N(INDEX(Settings!$G$11:$G$18,MATCH($C1208,Settings!$D$11:$D$18,0))),0),N($F1208)))</f>
        <v/>
      </c>
    </row>
    <row r="1209">
      <c r="A1209" s="69" t="n"/>
      <c r="B1209" s="70" t="n"/>
      <c r="C1209" s="70" t="n"/>
      <c r="D1209" s="71" t="n"/>
      <c r="E1209" s="71" t="n"/>
      <c r="F1209" s="70" t="n"/>
      <c r="G1209" s="72">
        <f>IF(OR($A1209="",$B1209=""),"",ROUND(MAX(0,MOD(I1209-H1209,1)*24-L1209/60),2))</f>
        <v/>
      </c>
      <c r="H1209">
        <f>IF($A1209="","",IF($D1209="",IFERROR(INDEX(Settings!$E$11:$E$18,MATCH($C1209,Settings!$D$11:$D$18,0)),0),$D1209))</f>
        <v/>
      </c>
      <c r="I1209">
        <f>IF($A1209="","",IF($E1209="",IFERROR(INDEX(Settings!$F$11:$F$18,MATCH($C1209,Settings!$D$11:$D$18,0)),0),$E1209))</f>
        <v/>
      </c>
      <c r="J1209">
        <f>IF($A1209="",0,WEEKDAY($A1209,2))</f>
        <v/>
      </c>
      <c r="K1209">
        <f>IF(OR($A1209="",$B1209=""),"",$B1209&amp;"|"&amp;$A1209)</f>
        <v/>
      </c>
      <c r="L1209">
        <f>IF($A1209="",0,IF($F1209="",IFERROR(N(INDEX(Settings!$G$11:$G$18,MATCH($C1209,Settings!$D$11:$D$18,0))),0),N($F1209)))</f>
        <v/>
      </c>
    </row>
    <row r="1210">
      <c r="A1210" s="69" t="n"/>
      <c r="B1210" s="70" t="n"/>
      <c r="C1210" s="70" t="n"/>
      <c r="D1210" s="71" t="n"/>
      <c r="E1210" s="71" t="n"/>
      <c r="F1210" s="70" t="n"/>
      <c r="G1210" s="72">
        <f>IF(OR($A1210="",$B1210=""),"",ROUND(MAX(0,MOD(I1210-H1210,1)*24-L1210/60),2))</f>
        <v/>
      </c>
      <c r="H1210">
        <f>IF($A1210="","",IF($D1210="",IFERROR(INDEX(Settings!$E$11:$E$18,MATCH($C1210,Settings!$D$11:$D$18,0)),0),$D1210))</f>
        <v/>
      </c>
      <c r="I1210">
        <f>IF($A1210="","",IF($E1210="",IFERROR(INDEX(Settings!$F$11:$F$18,MATCH($C1210,Settings!$D$11:$D$18,0)),0),$E1210))</f>
        <v/>
      </c>
      <c r="J1210">
        <f>IF($A1210="",0,WEEKDAY($A1210,2))</f>
        <v/>
      </c>
      <c r="K1210">
        <f>IF(OR($A1210="",$B1210=""),"",$B1210&amp;"|"&amp;$A1210)</f>
        <v/>
      </c>
      <c r="L1210">
        <f>IF($A1210="",0,IF($F1210="",IFERROR(N(INDEX(Settings!$G$11:$G$18,MATCH($C1210,Settings!$D$11:$D$18,0))),0),N($F1210)))</f>
        <v/>
      </c>
    </row>
    <row r="1211">
      <c r="A1211" s="69" t="n"/>
      <c r="B1211" s="70" t="n"/>
      <c r="C1211" s="70" t="n"/>
      <c r="D1211" s="71" t="n"/>
      <c r="E1211" s="71" t="n"/>
      <c r="F1211" s="70" t="n"/>
      <c r="G1211" s="72">
        <f>IF(OR($A1211="",$B1211=""),"",ROUND(MAX(0,MOD(I1211-H1211,1)*24-L1211/60),2))</f>
        <v/>
      </c>
      <c r="H1211">
        <f>IF($A1211="","",IF($D1211="",IFERROR(INDEX(Settings!$E$11:$E$18,MATCH($C1211,Settings!$D$11:$D$18,0)),0),$D1211))</f>
        <v/>
      </c>
      <c r="I1211">
        <f>IF($A1211="","",IF($E1211="",IFERROR(INDEX(Settings!$F$11:$F$18,MATCH($C1211,Settings!$D$11:$D$18,0)),0),$E1211))</f>
        <v/>
      </c>
      <c r="J1211">
        <f>IF($A1211="",0,WEEKDAY($A1211,2))</f>
        <v/>
      </c>
      <c r="K1211">
        <f>IF(OR($A1211="",$B1211=""),"",$B1211&amp;"|"&amp;$A1211)</f>
        <v/>
      </c>
      <c r="L1211">
        <f>IF($A1211="",0,IF($F1211="",IFERROR(N(INDEX(Settings!$G$11:$G$18,MATCH($C1211,Settings!$D$11:$D$18,0))),0),N($F1211)))</f>
        <v/>
      </c>
    </row>
    <row r="1212">
      <c r="A1212" s="69" t="n"/>
      <c r="B1212" s="70" t="n"/>
      <c r="C1212" s="70" t="n"/>
      <c r="D1212" s="71" t="n"/>
      <c r="E1212" s="71" t="n"/>
      <c r="F1212" s="70" t="n"/>
      <c r="G1212" s="72">
        <f>IF(OR($A1212="",$B1212=""),"",ROUND(MAX(0,MOD(I1212-H1212,1)*24-L1212/60),2))</f>
        <v/>
      </c>
      <c r="H1212">
        <f>IF($A1212="","",IF($D1212="",IFERROR(INDEX(Settings!$E$11:$E$18,MATCH($C1212,Settings!$D$11:$D$18,0)),0),$D1212))</f>
        <v/>
      </c>
      <c r="I1212">
        <f>IF($A1212="","",IF($E1212="",IFERROR(INDEX(Settings!$F$11:$F$18,MATCH($C1212,Settings!$D$11:$D$18,0)),0),$E1212))</f>
        <v/>
      </c>
      <c r="J1212">
        <f>IF($A1212="",0,WEEKDAY($A1212,2))</f>
        <v/>
      </c>
      <c r="K1212">
        <f>IF(OR($A1212="",$B1212=""),"",$B1212&amp;"|"&amp;$A1212)</f>
        <v/>
      </c>
      <c r="L1212">
        <f>IF($A1212="",0,IF($F1212="",IFERROR(N(INDEX(Settings!$G$11:$G$18,MATCH($C1212,Settings!$D$11:$D$18,0))),0),N($F1212)))</f>
        <v/>
      </c>
    </row>
    <row r="1213">
      <c r="A1213" s="69" t="n"/>
      <c r="B1213" s="70" t="n"/>
      <c r="C1213" s="70" t="n"/>
      <c r="D1213" s="71" t="n"/>
      <c r="E1213" s="71" t="n"/>
      <c r="F1213" s="70" t="n"/>
      <c r="G1213" s="72">
        <f>IF(OR($A1213="",$B1213=""),"",ROUND(MAX(0,MOD(I1213-H1213,1)*24-L1213/60),2))</f>
        <v/>
      </c>
      <c r="H1213">
        <f>IF($A1213="","",IF($D1213="",IFERROR(INDEX(Settings!$E$11:$E$18,MATCH($C1213,Settings!$D$11:$D$18,0)),0),$D1213))</f>
        <v/>
      </c>
      <c r="I1213">
        <f>IF($A1213="","",IF($E1213="",IFERROR(INDEX(Settings!$F$11:$F$18,MATCH($C1213,Settings!$D$11:$D$18,0)),0),$E1213))</f>
        <v/>
      </c>
      <c r="J1213">
        <f>IF($A1213="",0,WEEKDAY($A1213,2))</f>
        <v/>
      </c>
      <c r="K1213">
        <f>IF(OR($A1213="",$B1213=""),"",$B1213&amp;"|"&amp;$A1213)</f>
        <v/>
      </c>
      <c r="L1213">
        <f>IF($A1213="",0,IF($F1213="",IFERROR(N(INDEX(Settings!$G$11:$G$18,MATCH($C1213,Settings!$D$11:$D$18,0))),0),N($F1213)))</f>
        <v/>
      </c>
    </row>
    <row r="1214">
      <c r="A1214" s="69" t="n"/>
      <c r="B1214" s="70" t="n"/>
      <c r="C1214" s="70" t="n"/>
      <c r="D1214" s="71" t="n"/>
      <c r="E1214" s="71" t="n"/>
      <c r="F1214" s="70" t="n"/>
      <c r="G1214" s="72">
        <f>IF(OR($A1214="",$B1214=""),"",ROUND(MAX(0,MOD(I1214-H1214,1)*24-L1214/60),2))</f>
        <v/>
      </c>
      <c r="H1214">
        <f>IF($A1214="","",IF($D1214="",IFERROR(INDEX(Settings!$E$11:$E$18,MATCH($C1214,Settings!$D$11:$D$18,0)),0),$D1214))</f>
        <v/>
      </c>
      <c r="I1214">
        <f>IF($A1214="","",IF($E1214="",IFERROR(INDEX(Settings!$F$11:$F$18,MATCH($C1214,Settings!$D$11:$D$18,0)),0),$E1214))</f>
        <v/>
      </c>
      <c r="J1214">
        <f>IF($A1214="",0,WEEKDAY($A1214,2))</f>
        <v/>
      </c>
      <c r="K1214">
        <f>IF(OR($A1214="",$B1214=""),"",$B1214&amp;"|"&amp;$A1214)</f>
        <v/>
      </c>
      <c r="L1214">
        <f>IF($A1214="",0,IF($F1214="",IFERROR(N(INDEX(Settings!$G$11:$G$18,MATCH($C1214,Settings!$D$11:$D$18,0))),0),N($F1214)))</f>
        <v/>
      </c>
    </row>
    <row r="1215">
      <c r="A1215" s="69" t="n"/>
      <c r="B1215" s="70" t="n"/>
      <c r="C1215" s="70" t="n"/>
      <c r="D1215" s="71" t="n"/>
      <c r="E1215" s="71" t="n"/>
      <c r="F1215" s="70" t="n"/>
      <c r="G1215" s="72">
        <f>IF(OR($A1215="",$B1215=""),"",ROUND(MAX(0,MOD(I1215-H1215,1)*24-L1215/60),2))</f>
        <v/>
      </c>
      <c r="H1215">
        <f>IF($A1215="","",IF($D1215="",IFERROR(INDEX(Settings!$E$11:$E$18,MATCH($C1215,Settings!$D$11:$D$18,0)),0),$D1215))</f>
        <v/>
      </c>
      <c r="I1215">
        <f>IF($A1215="","",IF($E1215="",IFERROR(INDEX(Settings!$F$11:$F$18,MATCH($C1215,Settings!$D$11:$D$18,0)),0),$E1215))</f>
        <v/>
      </c>
      <c r="J1215">
        <f>IF($A1215="",0,WEEKDAY($A1215,2))</f>
        <v/>
      </c>
      <c r="K1215">
        <f>IF(OR($A1215="",$B1215=""),"",$B1215&amp;"|"&amp;$A1215)</f>
        <v/>
      </c>
      <c r="L1215">
        <f>IF($A1215="",0,IF($F1215="",IFERROR(N(INDEX(Settings!$G$11:$G$18,MATCH($C1215,Settings!$D$11:$D$18,0))),0),N($F1215)))</f>
        <v/>
      </c>
    </row>
    <row r="1216">
      <c r="A1216" s="69" t="n"/>
      <c r="B1216" s="70" t="n"/>
      <c r="C1216" s="70" t="n"/>
      <c r="D1216" s="71" t="n"/>
      <c r="E1216" s="71" t="n"/>
      <c r="F1216" s="70" t="n"/>
      <c r="G1216" s="72">
        <f>IF(OR($A1216="",$B1216=""),"",ROUND(MAX(0,MOD(I1216-H1216,1)*24-L1216/60),2))</f>
        <v/>
      </c>
      <c r="H1216">
        <f>IF($A1216="","",IF($D1216="",IFERROR(INDEX(Settings!$E$11:$E$18,MATCH($C1216,Settings!$D$11:$D$18,0)),0),$D1216))</f>
        <v/>
      </c>
      <c r="I1216">
        <f>IF($A1216="","",IF($E1216="",IFERROR(INDEX(Settings!$F$11:$F$18,MATCH($C1216,Settings!$D$11:$D$18,0)),0),$E1216))</f>
        <v/>
      </c>
      <c r="J1216">
        <f>IF($A1216="",0,WEEKDAY($A1216,2))</f>
        <v/>
      </c>
      <c r="K1216">
        <f>IF(OR($A1216="",$B1216=""),"",$B1216&amp;"|"&amp;$A1216)</f>
        <v/>
      </c>
      <c r="L1216">
        <f>IF($A1216="",0,IF($F1216="",IFERROR(N(INDEX(Settings!$G$11:$G$18,MATCH($C1216,Settings!$D$11:$D$18,0))),0),N($F1216)))</f>
        <v/>
      </c>
    </row>
    <row r="1217">
      <c r="A1217" s="69" t="n"/>
      <c r="B1217" s="70" t="n"/>
      <c r="C1217" s="70" t="n"/>
      <c r="D1217" s="71" t="n"/>
      <c r="E1217" s="71" t="n"/>
      <c r="F1217" s="70" t="n"/>
      <c r="G1217" s="72">
        <f>IF(OR($A1217="",$B1217=""),"",ROUND(MAX(0,MOD(I1217-H1217,1)*24-L1217/60),2))</f>
        <v/>
      </c>
      <c r="H1217">
        <f>IF($A1217="","",IF($D1217="",IFERROR(INDEX(Settings!$E$11:$E$18,MATCH($C1217,Settings!$D$11:$D$18,0)),0),$D1217))</f>
        <v/>
      </c>
      <c r="I1217">
        <f>IF($A1217="","",IF($E1217="",IFERROR(INDEX(Settings!$F$11:$F$18,MATCH($C1217,Settings!$D$11:$D$18,0)),0),$E1217))</f>
        <v/>
      </c>
      <c r="J1217">
        <f>IF($A1217="",0,WEEKDAY($A1217,2))</f>
        <v/>
      </c>
      <c r="K1217">
        <f>IF(OR($A1217="",$B1217=""),"",$B1217&amp;"|"&amp;$A1217)</f>
        <v/>
      </c>
      <c r="L1217">
        <f>IF($A1217="",0,IF($F1217="",IFERROR(N(INDEX(Settings!$G$11:$G$18,MATCH($C1217,Settings!$D$11:$D$18,0))),0),N($F1217)))</f>
        <v/>
      </c>
    </row>
    <row r="1218">
      <c r="A1218" s="69" t="n"/>
      <c r="B1218" s="70" t="n"/>
      <c r="C1218" s="70" t="n"/>
      <c r="D1218" s="71" t="n"/>
      <c r="E1218" s="71" t="n"/>
      <c r="F1218" s="70" t="n"/>
      <c r="G1218" s="72">
        <f>IF(OR($A1218="",$B1218=""),"",ROUND(MAX(0,MOD(I1218-H1218,1)*24-L1218/60),2))</f>
        <v/>
      </c>
      <c r="H1218">
        <f>IF($A1218="","",IF($D1218="",IFERROR(INDEX(Settings!$E$11:$E$18,MATCH($C1218,Settings!$D$11:$D$18,0)),0),$D1218))</f>
        <v/>
      </c>
      <c r="I1218">
        <f>IF($A1218="","",IF($E1218="",IFERROR(INDEX(Settings!$F$11:$F$18,MATCH($C1218,Settings!$D$11:$D$18,0)),0),$E1218))</f>
        <v/>
      </c>
      <c r="J1218">
        <f>IF($A1218="",0,WEEKDAY($A1218,2))</f>
        <v/>
      </c>
      <c r="K1218">
        <f>IF(OR($A1218="",$B1218=""),"",$B1218&amp;"|"&amp;$A1218)</f>
        <v/>
      </c>
      <c r="L1218">
        <f>IF($A1218="",0,IF($F1218="",IFERROR(N(INDEX(Settings!$G$11:$G$18,MATCH($C1218,Settings!$D$11:$D$18,0))),0),N($F1218)))</f>
        <v/>
      </c>
    </row>
    <row r="1219">
      <c r="A1219" s="69" t="n"/>
      <c r="B1219" s="70" t="n"/>
      <c r="C1219" s="70" t="n"/>
      <c r="D1219" s="71" t="n"/>
      <c r="E1219" s="71" t="n"/>
      <c r="F1219" s="70" t="n"/>
      <c r="G1219" s="72">
        <f>IF(OR($A1219="",$B1219=""),"",ROUND(MAX(0,MOD(I1219-H1219,1)*24-L1219/60),2))</f>
        <v/>
      </c>
      <c r="H1219">
        <f>IF($A1219="","",IF($D1219="",IFERROR(INDEX(Settings!$E$11:$E$18,MATCH($C1219,Settings!$D$11:$D$18,0)),0),$D1219))</f>
        <v/>
      </c>
      <c r="I1219">
        <f>IF($A1219="","",IF($E1219="",IFERROR(INDEX(Settings!$F$11:$F$18,MATCH($C1219,Settings!$D$11:$D$18,0)),0),$E1219))</f>
        <v/>
      </c>
      <c r="J1219">
        <f>IF($A1219="",0,WEEKDAY($A1219,2))</f>
        <v/>
      </c>
      <c r="K1219">
        <f>IF(OR($A1219="",$B1219=""),"",$B1219&amp;"|"&amp;$A1219)</f>
        <v/>
      </c>
      <c r="L1219">
        <f>IF($A1219="",0,IF($F1219="",IFERROR(N(INDEX(Settings!$G$11:$G$18,MATCH($C1219,Settings!$D$11:$D$18,0))),0),N($F1219)))</f>
        <v/>
      </c>
    </row>
    <row r="1220">
      <c r="A1220" s="69" t="n"/>
      <c r="B1220" s="70" t="n"/>
      <c r="C1220" s="70" t="n"/>
      <c r="D1220" s="71" t="n"/>
      <c r="E1220" s="71" t="n"/>
      <c r="F1220" s="70" t="n"/>
      <c r="G1220" s="72">
        <f>IF(OR($A1220="",$B1220=""),"",ROUND(MAX(0,MOD(I1220-H1220,1)*24-L1220/60),2))</f>
        <v/>
      </c>
      <c r="H1220">
        <f>IF($A1220="","",IF($D1220="",IFERROR(INDEX(Settings!$E$11:$E$18,MATCH($C1220,Settings!$D$11:$D$18,0)),0),$D1220))</f>
        <v/>
      </c>
      <c r="I1220">
        <f>IF($A1220="","",IF($E1220="",IFERROR(INDEX(Settings!$F$11:$F$18,MATCH($C1220,Settings!$D$11:$D$18,0)),0),$E1220))</f>
        <v/>
      </c>
      <c r="J1220">
        <f>IF($A1220="",0,WEEKDAY($A1220,2))</f>
        <v/>
      </c>
      <c r="K1220">
        <f>IF(OR($A1220="",$B1220=""),"",$B1220&amp;"|"&amp;$A1220)</f>
        <v/>
      </c>
      <c r="L1220">
        <f>IF($A1220="",0,IF($F1220="",IFERROR(N(INDEX(Settings!$G$11:$G$18,MATCH($C1220,Settings!$D$11:$D$18,0))),0),N($F1220)))</f>
        <v/>
      </c>
    </row>
    <row r="1221">
      <c r="A1221" s="69" t="n"/>
      <c r="B1221" s="70" t="n"/>
      <c r="C1221" s="70" t="n"/>
      <c r="D1221" s="71" t="n"/>
      <c r="E1221" s="71" t="n"/>
      <c r="F1221" s="70" t="n"/>
      <c r="G1221" s="72">
        <f>IF(OR($A1221="",$B1221=""),"",ROUND(MAX(0,MOD(I1221-H1221,1)*24-L1221/60),2))</f>
        <v/>
      </c>
      <c r="H1221">
        <f>IF($A1221="","",IF($D1221="",IFERROR(INDEX(Settings!$E$11:$E$18,MATCH($C1221,Settings!$D$11:$D$18,0)),0),$D1221))</f>
        <v/>
      </c>
      <c r="I1221">
        <f>IF($A1221="","",IF($E1221="",IFERROR(INDEX(Settings!$F$11:$F$18,MATCH($C1221,Settings!$D$11:$D$18,0)),0),$E1221))</f>
        <v/>
      </c>
      <c r="J1221">
        <f>IF($A1221="",0,WEEKDAY($A1221,2))</f>
        <v/>
      </c>
      <c r="K1221">
        <f>IF(OR($A1221="",$B1221=""),"",$B1221&amp;"|"&amp;$A1221)</f>
        <v/>
      </c>
      <c r="L1221">
        <f>IF($A1221="",0,IF($F1221="",IFERROR(N(INDEX(Settings!$G$11:$G$18,MATCH($C1221,Settings!$D$11:$D$18,0))),0),N($F1221)))</f>
        <v/>
      </c>
    </row>
    <row r="1222">
      <c r="A1222" s="69" t="n"/>
      <c r="B1222" s="70" t="n"/>
      <c r="C1222" s="70" t="n"/>
      <c r="D1222" s="71" t="n"/>
      <c r="E1222" s="71" t="n"/>
      <c r="F1222" s="70" t="n"/>
      <c r="G1222" s="72">
        <f>IF(OR($A1222="",$B1222=""),"",ROUND(MAX(0,MOD(I1222-H1222,1)*24-L1222/60),2))</f>
        <v/>
      </c>
      <c r="H1222">
        <f>IF($A1222="","",IF($D1222="",IFERROR(INDEX(Settings!$E$11:$E$18,MATCH($C1222,Settings!$D$11:$D$18,0)),0),$D1222))</f>
        <v/>
      </c>
      <c r="I1222">
        <f>IF($A1222="","",IF($E1222="",IFERROR(INDEX(Settings!$F$11:$F$18,MATCH($C1222,Settings!$D$11:$D$18,0)),0),$E1222))</f>
        <v/>
      </c>
      <c r="J1222">
        <f>IF($A1222="",0,WEEKDAY($A1222,2))</f>
        <v/>
      </c>
      <c r="K1222">
        <f>IF(OR($A1222="",$B1222=""),"",$B1222&amp;"|"&amp;$A1222)</f>
        <v/>
      </c>
      <c r="L1222">
        <f>IF($A1222="",0,IF($F1222="",IFERROR(N(INDEX(Settings!$G$11:$G$18,MATCH($C1222,Settings!$D$11:$D$18,0))),0),N($F1222)))</f>
        <v/>
      </c>
    </row>
    <row r="1223">
      <c r="A1223" s="69" t="n"/>
      <c r="B1223" s="70" t="n"/>
      <c r="C1223" s="70" t="n"/>
      <c r="D1223" s="71" t="n"/>
      <c r="E1223" s="71" t="n"/>
      <c r="F1223" s="70" t="n"/>
      <c r="G1223" s="72">
        <f>IF(OR($A1223="",$B1223=""),"",ROUND(MAX(0,MOD(I1223-H1223,1)*24-L1223/60),2))</f>
        <v/>
      </c>
      <c r="H1223">
        <f>IF($A1223="","",IF($D1223="",IFERROR(INDEX(Settings!$E$11:$E$18,MATCH($C1223,Settings!$D$11:$D$18,0)),0),$D1223))</f>
        <v/>
      </c>
      <c r="I1223">
        <f>IF($A1223="","",IF($E1223="",IFERROR(INDEX(Settings!$F$11:$F$18,MATCH($C1223,Settings!$D$11:$D$18,0)),0),$E1223))</f>
        <v/>
      </c>
      <c r="J1223">
        <f>IF($A1223="",0,WEEKDAY($A1223,2))</f>
        <v/>
      </c>
      <c r="K1223">
        <f>IF(OR($A1223="",$B1223=""),"",$B1223&amp;"|"&amp;$A1223)</f>
        <v/>
      </c>
      <c r="L1223">
        <f>IF($A1223="",0,IF($F1223="",IFERROR(N(INDEX(Settings!$G$11:$G$18,MATCH($C1223,Settings!$D$11:$D$18,0))),0),N($F1223)))</f>
        <v/>
      </c>
    </row>
    <row r="1224">
      <c r="A1224" s="69" t="n"/>
      <c r="B1224" s="70" t="n"/>
      <c r="C1224" s="70" t="n"/>
      <c r="D1224" s="71" t="n"/>
      <c r="E1224" s="71" t="n"/>
      <c r="F1224" s="70" t="n"/>
      <c r="G1224" s="72">
        <f>IF(OR($A1224="",$B1224=""),"",ROUND(MAX(0,MOD(I1224-H1224,1)*24-L1224/60),2))</f>
        <v/>
      </c>
      <c r="H1224">
        <f>IF($A1224="","",IF($D1224="",IFERROR(INDEX(Settings!$E$11:$E$18,MATCH($C1224,Settings!$D$11:$D$18,0)),0),$D1224))</f>
        <v/>
      </c>
      <c r="I1224">
        <f>IF($A1224="","",IF($E1224="",IFERROR(INDEX(Settings!$F$11:$F$18,MATCH($C1224,Settings!$D$11:$D$18,0)),0),$E1224))</f>
        <v/>
      </c>
      <c r="J1224">
        <f>IF($A1224="",0,WEEKDAY($A1224,2))</f>
        <v/>
      </c>
      <c r="K1224">
        <f>IF(OR($A1224="",$B1224=""),"",$B1224&amp;"|"&amp;$A1224)</f>
        <v/>
      </c>
      <c r="L1224">
        <f>IF($A1224="",0,IF($F1224="",IFERROR(N(INDEX(Settings!$G$11:$G$18,MATCH($C1224,Settings!$D$11:$D$18,0))),0),N($F1224)))</f>
        <v/>
      </c>
    </row>
    <row r="1225">
      <c r="A1225" s="69" t="n"/>
      <c r="B1225" s="70" t="n"/>
      <c r="C1225" s="70" t="n"/>
      <c r="D1225" s="71" t="n"/>
      <c r="E1225" s="71" t="n"/>
      <c r="F1225" s="70" t="n"/>
      <c r="G1225" s="72">
        <f>IF(OR($A1225="",$B1225=""),"",ROUND(MAX(0,MOD(I1225-H1225,1)*24-L1225/60),2))</f>
        <v/>
      </c>
      <c r="H1225">
        <f>IF($A1225="","",IF($D1225="",IFERROR(INDEX(Settings!$E$11:$E$18,MATCH($C1225,Settings!$D$11:$D$18,0)),0),$D1225))</f>
        <v/>
      </c>
      <c r="I1225">
        <f>IF($A1225="","",IF($E1225="",IFERROR(INDEX(Settings!$F$11:$F$18,MATCH($C1225,Settings!$D$11:$D$18,0)),0),$E1225))</f>
        <v/>
      </c>
      <c r="J1225">
        <f>IF($A1225="",0,WEEKDAY($A1225,2))</f>
        <v/>
      </c>
      <c r="K1225">
        <f>IF(OR($A1225="",$B1225=""),"",$B1225&amp;"|"&amp;$A1225)</f>
        <v/>
      </c>
      <c r="L1225">
        <f>IF($A1225="",0,IF($F1225="",IFERROR(N(INDEX(Settings!$G$11:$G$18,MATCH($C1225,Settings!$D$11:$D$18,0))),0),N($F1225)))</f>
        <v/>
      </c>
    </row>
    <row r="1226">
      <c r="A1226" s="69" t="n"/>
      <c r="B1226" s="70" t="n"/>
      <c r="C1226" s="70" t="n"/>
      <c r="D1226" s="71" t="n"/>
      <c r="E1226" s="71" t="n"/>
      <c r="F1226" s="70" t="n"/>
      <c r="G1226" s="72">
        <f>IF(OR($A1226="",$B1226=""),"",ROUND(MAX(0,MOD(I1226-H1226,1)*24-L1226/60),2))</f>
        <v/>
      </c>
      <c r="H1226">
        <f>IF($A1226="","",IF($D1226="",IFERROR(INDEX(Settings!$E$11:$E$18,MATCH($C1226,Settings!$D$11:$D$18,0)),0),$D1226))</f>
        <v/>
      </c>
      <c r="I1226">
        <f>IF($A1226="","",IF($E1226="",IFERROR(INDEX(Settings!$F$11:$F$18,MATCH($C1226,Settings!$D$11:$D$18,0)),0),$E1226))</f>
        <v/>
      </c>
      <c r="J1226">
        <f>IF($A1226="",0,WEEKDAY($A1226,2))</f>
        <v/>
      </c>
      <c r="K1226">
        <f>IF(OR($A1226="",$B1226=""),"",$B1226&amp;"|"&amp;$A1226)</f>
        <v/>
      </c>
      <c r="L1226">
        <f>IF($A1226="",0,IF($F1226="",IFERROR(N(INDEX(Settings!$G$11:$G$18,MATCH($C1226,Settings!$D$11:$D$18,0))),0),N($F1226)))</f>
        <v/>
      </c>
    </row>
    <row r="1227">
      <c r="A1227" s="69" t="n"/>
      <c r="B1227" s="70" t="n"/>
      <c r="C1227" s="70" t="n"/>
      <c r="D1227" s="71" t="n"/>
      <c r="E1227" s="71" t="n"/>
      <c r="F1227" s="70" t="n"/>
      <c r="G1227" s="72">
        <f>IF(OR($A1227="",$B1227=""),"",ROUND(MAX(0,MOD(I1227-H1227,1)*24-L1227/60),2))</f>
        <v/>
      </c>
      <c r="H1227">
        <f>IF($A1227="","",IF($D1227="",IFERROR(INDEX(Settings!$E$11:$E$18,MATCH($C1227,Settings!$D$11:$D$18,0)),0),$D1227))</f>
        <v/>
      </c>
      <c r="I1227">
        <f>IF($A1227="","",IF($E1227="",IFERROR(INDEX(Settings!$F$11:$F$18,MATCH($C1227,Settings!$D$11:$D$18,0)),0),$E1227))</f>
        <v/>
      </c>
      <c r="J1227">
        <f>IF($A1227="",0,WEEKDAY($A1227,2))</f>
        <v/>
      </c>
      <c r="K1227">
        <f>IF(OR($A1227="",$B1227=""),"",$B1227&amp;"|"&amp;$A1227)</f>
        <v/>
      </c>
      <c r="L1227">
        <f>IF($A1227="",0,IF($F1227="",IFERROR(N(INDEX(Settings!$G$11:$G$18,MATCH($C1227,Settings!$D$11:$D$18,0))),0),N($F1227)))</f>
        <v/>
      </c>
    </row>
    <row r="1228">
      <c r="A1228" s="69" t="n"/>
      <c r="B1228" s="70" t="n"/>
      <c r="C1228" s="70" t="n"/>
      <c r="D1228" s="71" t="n"/>
      <c r="E1228" s="71" t="n"/>
      <c r="F1228" s="70" t="n"/>
      <c r="G1228" s="72">
        <f>IF(OR($A1228="",$B1228=""),"",ROUND(MAX(0,MOD(I1228-H1228,1)*24-L1228/60),2))</f>
        <v/>
      </c>
      <c r="H1228">
        <f>IF($A1228="","",IF($D1228="",IFERROR(INDEX(Settings!$E$11:$E$18,MATCH($C1228,Settings!$D$11:$D$18,0)),0),$D1228))</f>
        <v/>
      </c>
      <c r="I1228">
        <f>IF($A1228="","",IF($E1228="",IFERROR(INDEX(Settings!$F$11:$F$18,MATCH($C1228,Settings!$D$11:$D$18,0)),0),$E1228))</f>
        <v/>
      </c>
      <c r="J1228">
        <f>IF($A1228="",0,WEEKDAY($A1228,2))</f>
        <v/>
      </c>
      <c r="K1228">
        <f>IF(OR($A1228="",$B1228=""),"",$B1228&amp;"|"&amp;$A1228)</f>
        <v/>
      </c>
      <c r="L1228">
        <f>IF($A1228="",0,IF($F1228="",IFERROR(N(INDEX(Settings!$G$11:$G$18,MATCH($C1228,Settings!$D$11:$D$18,0))),0),N($F1228)))</f>
        <v/>
      </c>
    </row>
    <row r="1229">
      <c r="A1229" s="69" t="n"/>
      <c r="B1229" s="70" t="n"/>
      <c r="C1229" s="70" t="n"/>
      <c r="D1229" s="71" t="n"/>
      <c r="E1229" s="71" t="n"/>
      <c r="F1229" s="70" t="n"/>
      <c r="G1229" s="72">
        <f>IF(OR($A1229="",$B1229=""),"",ROUND(MAX(0,MOD(I1229-H1229,1)*24-L1229/60),2))</f>
        <v/>
      </c>
      <c r="H1229">
        <f>IF($A1229="","",IF($D1229="",IFERROR(INDEX(Settings!$E$11:$E$18,MATCH($C1229,Settings!$D$11:$D$18,0)),0),$D1229))</f>
        <v/>
      </c>
      <c r="I1229">
        <f>IF($A1229="","",IF($E1229="",IFERROR(INDEX(Settings!$F$11:$F$18,MATCH($C1229,Settings!$D$11:$D$18,0)),0),$E1229))</f>
        <v/>
      </c>
      <c r="J1229">
        <f>IF($A1229="",0,WEEKDAY($A1229,2))</f>
        <v/>
      </c>
      <c r="K1229">
        <f>IF(OR($A1229="",$B1229=""),"",$B1229&amp;"|"&amp;$A1229)</f>
        <v/>
      </c>
      <c r="L1229">
        <f>IF($A1229="",0,IF($F1229="",IFERROR(N(INDEX(Settings!$G$11:$G$18,MATCH($C1229,Settings!$D$11:$D$18,0))),0),N($F1229)))</f>
        <v/>
      </c>
    </row>
    <row r="1230">
      <c r="A1230" s="69" t="n"/>
      <c r="B1230" s="70" t="n"/>
      <c r="C1230" s="70" t="n"/>
      <c r="D1230" s="71" t="n"/>
      <c r="E1230" s="71" t="n"/>
      <c r="F1230" s="70" t="n"/>
      <c r="G1230" s="72">
        <f>IF(OR($A1230="",$B1230=""),"",ROUND(MAX(0,MOD(I1230-H1230,1)*24-L1230/60),2))</f>
        <v/>
      </c>
      <c r="H1230">
        <f>IF($A1230="","",IF($D1230="",IFERROR(INDEX(Settings!$E$11:$E$18,MATCH($C1230,Settings!$D$11:$D$18,0)),0),$D1230))</f>
        <v/>
      </c>
      <c r="I1230">
        <f>IF($A1230="","",IF($E1230="",IFERROR(INDEX(Settings!$F$11:$F$18,MATCH($C1230,Settings!$D$11:$D$18,0)),0),$E1230))</f>
        <v/>
      </c>
      <c r="J1230">
        <f>IF($A1230="",0,WEEKDAY($A1230,2))</f>
        <v/>
      </c>
      <c r="K1230">
        <f>IF(OR($A1230="",$B1230=""),"",$B1230&amp;"|"&amp;$A1230)</f>
        <v/>
      </c>
      <c r="L1230">
        <f>IF($A1230="",0,IF($F1230="",IFERROR(N(INDEX(Settings!$G$11:$G$18,MATCH($C1230,Settings!$D$11:$D$18,0))),0),N($F1230)))</f>
        <v/>
      </c>
    </row>
    <row r="1231">
      <c r="A1231" s="69" t="n"/>
      <c r="B1231" s="70" t="n"/>
      <c r="C1231" s="70" t="n"/>
      <c r="D1231" s="71" t="n"/>
      <c r="E1231" s="71" t="n"/>
      <c r="F1231" s="70" t="n"/>
      <c r="G1231" s="72">
        <f>IF(OR($A1231="",$B1231=""),"",ROUND(MAX(0,MOD(I1231-H1231,1)*24-L1231/60),2))</f>
        <v/>
      </c>
      <c r="H1231">
        <f>IF($A1231="","",IF($D1231="",IFERROR(INDEX(Settings!$E$11:$E$18,MATCH($C1231,Settings!$D$11:$D$18,0)),0),$D1231))</f>
        <v/>
      </c>
      <c r="I1231">
        <f>IF($A1231="","",IF($E1231="",IFERROR(INDEX(Settings!$F$11:$F$18,MATCH($C1231,Settings!$D$11:$D$18,0)),0),$E1231))</f>
        <v/>
      </c>
      <c r="J1231">
        <f>IF($A1231="",0,WEEKDAY($A1231,2))</f>
        <v/>
      </c>
      <c r="K1231">
        <f>IF(OR($A1231="",$B1231=""),"",$B1231&amp;"|"&amp;$A1231)</f>
        <v/>
      </c>
      <c r="L1231">
        <f>IF($A1231="",0,IF($F1231="",IFERROR(N(INDEX(Settings!$G$11:$G$18,MATCH($C1231,Settings!$D$11:$D$18,0))),0),N($F1231)))</f>
        <v/>
      </c>
    </row>
    <row r="1232">
      <c r="A1232" s="69" t="n"/>
      <c r="B1232" s="70" t="n"/>
      <c r="C1232" s="70" t="n"/>
      <c r="D1232" s="71" t="n"/>
      <c r="E1232" s="71" t="n"/>
      <c r="F1232" s="70" t="n"/>
      <c r="G1232" s="72">
        <f>IF(OR($A1232="",$B1232=""),"",ROUND(MAX(0,MOD(I1232-H1232,1)*24-L1232/60),2))</f>
        <v/>
      </c>
      <c r="H1232">
        <f>IF($A1232="","",IF($D1232="",IFERROR(INDEX(Settings!$E$11:$E$18,MATCH($C1232,Settings!$D$11:$D$18,0)),0),$D1232))</f>
        <v/>
      </c>
      <c r="I1232">
        <f>IF($A1232="","",IF($E1232="",IFERROR(INDEX(Settings!$F$11:$F$18,MATCH($C1232,Settings!$D$11:$D$18,0)),0),$E1232))</f>
        <v/>
      </c>
      <c r="J1232">
        <f>IF($A1232="",0,WEEKDAY($A1232,2))</f>
        <v/>
      </c>
      <c r="K1232">
        <f>IF(OR($A1232="",$B1232=""),"",$B1232&amp;"|"&amp;$A1232)</f>
        <v/>
      </c>
      <c r="L1232">
        <f>IF($A1232="",0,IF($F1232="",IFERROR(N(INDEX(Settings!$G$11:$G$18,MATCH($C1232,Settings!$D$11:$D$18,0))),0),N($F1232)))</f>
        <v/>
      </c>
    </row>
    <row r="1233">
      <c r="A1233" s="69" t="n"/>
      <c r="B1233" s="70" t="n"/>
      <c r="C1233" s="70" t="n"/>
      <c r="D1233" s="71" t="n"/>
      <c r="E1233" s="71" t="n"/>
      <c r="F1233" s="70" t="n"/>
      <c r="G1233" s="72">
        <f>IF(OR($A1233="",$B1233=""),"",ROUND(MAX(0,MOD(I1233-H1233,1)*24-L1233/60),2))</f>
        <v/>
      </c>
      <c r="H1233">
        <f>IF($A1233="","",IF($D1233="",IFERROR(INDEX(Settings!$E$11:$E$18,MATCH($C1233,Settings!$D$11:$D$18,0)),0),$D1233))</f>
        <v/>
      </c>
      <c r="I1233">
        <f>IF($A1233="","",IF($E1233="",IFERROR(INDEX(Settings!$F$11:$F$18,MATCH($C1233,Settings!$D$11:$D$18,0)),0),$E1233))</f>
        <v/>
      </c>
      <c r="J1233">
        <f>IF($A1233="",0,WEEKDAY($A1233,2))</f>
        <v/>
      </c>
      <c r="K1233">
        <f>IF(OR($A1233="",$B1233=""),"",$B1233&amp;"|"&amp;$A1233)</f>
        <v/>
      </c>
      <c r="L1233">
        <f>IF($A1233="",0,IF($F1233="",IFERROR(N(INDEX(Settings!$G$11:$G$18,MATCH($C1233,Settings!$D$11:$D$18,0))),0),N($F1233)))</f>
        <v/>
      </c>
    </row>
    <row r="1234">
      <c r="A1234" s="69" t="n"/>
      <c r="B1234" s="70" t="n"/>
      <c r="C1234" s="70" t="n"/>
      <c r="D1234" s="71" t="n"/>
      <c r="E1234" s="71" t="n"/>
      <c r="F1234" s="70" t="n"/>
      <c r="G1234" s="72">
        <f>IF(OR($A1234="",$B1234=""),"",ROUND(MAX(0,MOD(I1234-H1234,1)*24-L1234/60),2))</f>
        <v/>
      </c>
      <c r="H1234">
        <f>IF($A1234="","",IF($D1234="",IFERROR(INDEX(Settings!$E$11:$E$18,MATCH($C1234,Settings!$D$11:$D$18,0)),0),$D1234))</f>
        <v/>
      </c>
      <c r="I1234">
        <f>IF($A1234="","",IF($E1234="",IFERROR(INDEX(Settings!$F$11:$F$18,MATCH($C1234,Settings!$D$11:$D$18,0)),0),$E1234))</f>
        <v/>
      </c>
      <c r="J1234">
        <f>IF($A1234="",0,WEEKDAY($A1234,2))</f>
        <v/>
      </c>
      <c r="K1234">
        <f>IF(OR($A1234="",$B1234=""),"",$B1234&amp;"|"&amp;$A1234)</f>
        <v/>
      </c>
      <c r="L1234">
        <f>IF($A1234="",0,IF($F1234="",IFERROR(N(INDEX(Settings!$G$11:$G$18,MATCH($C1234,Settings!$D$11:$D$18,0))),0),N($F1234)))</f>
        <v/>
      </c>
    </row>
    <row r="1235">
      <c r="A1235" s="69" t="n"/>
      <c r="B1235" s="70" t="n"/>
      <c r="C1235" s="70" t="n"/>
      <c r="D1235" s="71" t="n"/>
      <c r="E1235" s="71" t="n"/>
      <c r="F1235" s="70" t="n"/>
      <c r="G1235" s="72">
        <f>IF(OR($A1235="",$B1235=""),"",ROUND(MAX(0,MOD(I1235-H1235,1)*24-L1235/60),2))</f>
        <v/>
      </c>
      <c r="H1235">
        <f>IF($A1235="","",IF($D1235="",IFERROR(INDEX(Settings!$E$11:$E$18,MATCH($C1235,Settings!$D$11:$D$18,0)),0),$D1235))</f>
        <v/>
      </c>
      <c r="I1235">
        <f>IF($A1235="","",IF($E1235="",IFERROR(INDEX(Settings!$F$11:$F$18,MATCH($C1235,Settings!$D$11:$D$18,0)),0),$E1235))</f>
        <v/>
      </c>
      <c r="J1235">
        <f>IF($A1235="",0,WEEKDAY($A1235,2))</f>
        <v/>
      </c>
      <c r="K1235">
        <f>IF(OR($A1235="",$B1235=""),"",$B1235&amp;"|"&amp;$A1235)</f>
        <v/>
      </c>
      <c r="L1235">
        <f>IF($A1235="",0,IF($F1235="",IFERROR(N(INDEX(Settings!$G$11:$G$18,MATCH($C1235,Settings!$D$11:$D$18,0))),0),N($F1235)))</f>
        <v/>
      </c>
    </row>
    <row r="1236">
      <c r="A1236" s="69" t="n"/>
      <c r="B1236" s="70" t="n"/>
      <c r="C1236" s="70" t="n"/>
      <c r="D1236" s="71" t="n"/>
      <c r="E1236" s="71" t="n"/>
      <c r="F1236" s="70" t="n"/>
      <c r="G1236" s="72">
        <f>IF(OR($A1236="",$B1236=""),"",ROUND(MAX(0,MOD(I1236-H1236,1)*24-L1236/60),2))</f>
        <v/>
      </c>
      <c r="H1236">
        <f>IF($A1236="","",IF($D1236="",IFERROR(INDEX(Settings!$E$11:$E$18,MATCH($C1236,Settings!$D$11:$D$18,0)),0),$D1236))</f>
        <v/>
      </c>
      <c r="I1236">
        <f>IF($A1236="","",IF($E1236="",IFERROR(INDEX(Settings!$F$11:$F$18,MATCH($C1236,Settings!$D$11:$D$18,0)),0),$E1236))</f>
        <v/>
      </c>
      <c r="J1236">
        <f>IF($A1236="",0,WEEKDAY($A1236,2))</f>
        <v/>
      </c>
      <c r="K1236">
        <f>IF(OR($A1236="",$B1236=""),"",$B1236&amp;"|"&amp;$A1236)</f>
        <v/>
      </c>
      <c r="L1236">
        <f>IF($A1236="",0,IF($F1236="",IFERROR(N(INDEX(Settings!$G$11:$G$18,MATCH($C1236,Settings!$D$11:$D$18,0))),0),N($F1236)))</f>
        <v/>
      </c>
    </row>
    <row r="1237">
      <c r="A1237" s="69" t="n"/>
      <c r="B1237" s="70" t="n"/>
      <c r="C1237" s="70" t="n"/>
      <c r="D1237" s="71" t="n"/>
      <c r="E1237" s="71" t="n"/>
      <c r="F1237" s="70" t="n"/>
      <c r="G1237" s="72">
        <f>IF(OR($A1237="",$B1237=""),"",ROUND(MAX(0,MOD(I1237-H1237,1)*24-L1237/60),2))</f>
        <v/>
      </c>
      <c r="H1237">
        <f>IF($A1237="","",IF($D1237="",IFERROR(INDEX(Settings!$E$11:$E$18,MATCH($C1237,Settings!$D$11:$D$18,0)),0),$D1237))</f>
        <v/>
      </c>
      <c r="I1237">
        <f>IF($A1237="","",IF($E1237="",IFERROR(INDEX(Settings!$F$11:$F$18,MATCH($C1237,Settings!$D$11:$D$18,0)),0),$E1237))</f>
        <v/>
      </c>
      <c r="J1237">
        <f>IF($A1237="",0,WEEKDAY($A1237,2))</f>
        <v/>
      </c>
      <c r="K1237">
        <f>IF(OR($A1237="",$B1237=""),"",$B1237&amp;"|"&amp;$A1237)</f>
        <v/>
      </c>
      <c r="L1237">
        <f>IF($A1237="",0,IF($F1237="",IFERROR(N(INDEX(Settings!$G$11:$G$18,MATCH($C1237,Settings!$D$11:$D$18,0))),0),N($F1237)))</f>
        <v/>
      </c>
    </row>
    <row r="1238">
      <c r="A1238" s="69" t="n"/>
      <c r="B1238" s="70" t="n"/>
      <c r="C1238" s="70" t="n"/>
      <c r="D1238" s="71" t="n"/>
      <c r="E1238" s="71" t="n"/>
      <c r="F1238" s="70" t="n"/>
      <c r="G1238" s="72">
        <f>IF(OR($A1238="",$B1238=""),"",ROUND(MAX(0,MOD(I1238-H1238,1)*24-L1238/60),2))</f>
        <v/>
      </c>
      <c r="H1238">
        <f>IF($A1238="","",IF($D1238="",IFERROR(INDEX(Settings!$E$11:$E$18,MATCH($C1238,Settings!$D$11:$D$18,0)),0),$D1238))</f>
        <v/>
      </c>
      <c r="I1238">
        <f>IF($A1238="","",IF($E1238="",IFERROR(INDEX(Settings!$F$11:$F$18,MATCH($C1238,Settings!$D$11:$D$18,0)),0),$E1238))</f>
        <v/>
      </c>
      <c r="J1238">
        <f>IF($A1238="",0,WEEKDAY($A1238,2))</f>
        <v/>
      </c>
      <c r="K1238">
        <f>IF(OR($A1238="",$B1238=""),"",$B1238&amp;"|"&amp;$A1238)</f>
        <v/>
      </c>
      <c r="L1238">
        <f>IF($A1238="",0,IF($F1238="",IFERROR(N(INDEX(Settings!$G$11:$G$18,MATCH($C1238,Settings!$D$11:$D$18,0))),0),N($F1238)))</f>
        <v/>
      </c>
    </row>
    <row r="1239">
      <c r="A1239" s="69" t="n"/>
      <c r="B1239" s="70" t="n"/>
      <c r="C1239" s="70" t="n"/>
      <c r="D1239" s="71" t="n"/>
      <c r="E1239" s="71" t="n"/>
      <c r="F1239" s="70" t="n"/>
      <c r="G1239" s="72">
        <f>IF(OR($A1239="",$B1239=""),"",ROUND(MAX(0,MOD(I1239-H1239,1)*24-L1239/60),2))</f>
        <v/>
      </c>
      <c r="H1239">
        <f>IF($A1239="","",IF($D1239="",IFERROR(INDEX(Settings!$E$11:$E$18,MATCH($C1239,Settings!$D$11:$D$18,0)),0),$D1239))</f>
        <v/>
      </c>
      <c r="I1239">
        <f>IF($A1239="","",IF($E1239="",IFERROR(INDEX(Settings!$F$11:$F$18,MATCH($C1239,Settings!$D$11:$D$18,0)),0),$E1239))</f>
        <v/>
      </c>
      <c r="J1239">
        <f>IF($A1239="",0,WEEKDAY($A1239,2))</f>
        <v/>
      </c>
      <c r="K1239">
        <f>IF(OR($A1239="",$B1239=""),"",$B1239&amp;"|"&amp;$A1239)</f>
        <v/>
      </c>
      <c r="L1239">
        <f>IF($A1239="",0,IF($F1239="",IFERROR(N(INDEX(Settings!$G$11:$G$18,MATCH($C1239,Settings!$D$11:$D$18,0))),0),N($F1239)))</f>
        <v/>
      </c>
    </row>
    <row r="1240">
      <c r="A1240" s="69" t="n"/>
      <c r="B1240" s="70" t="n"/>
      <c r="C1240" s="70" t="n"/>
      <c r="D1240" s="71" t="n"/>
      <c r="E1240" s="71" t="n"/>
      <c r="F1240" s="70" t="n"/>
      <c r="G1240" s="72">
        <f>IF(OR($A1240="",$B1240=""),"",ROUND(MAX(0,MOD(I1240-H1240,1)*24-L1240/60),2))</f>
        <v/>
      </c>
      <c r="H1240">
        <f>IF($A1240="","",IF($D1240="",IFERROR(INDEX(Settings!$E$11:$E$18,MATCH($C1240,Settings!$D$11:$D$18,0)),0),$D1240))</f>
        <v/>
      </c>
      <c r="I1240">
        <f>IF($A1240="","",IF($E1240="",IFERROR(INDEX(Settings!$F$11:$F$18,MATCH($C1240,Settings!$D$11:$D$18,0)),0),$E1240))</f>
        <v/>
      </c>
      <c r="J1240">
        <f>IF($A1240="",0,WEEKDAY($A1240,2))</f>
        <v/>
      </c>
      <c r="K1240">
        <f>IF(OR($A1240="",$B1240=""),"",$B1240&amp;"|"&amp;$A1240)</f>
        <v/>
      </c>
      <c r="L1240">
        <f>IF($A1240="",0,IF($F1240="",IFERROR(N(INDEX(Settings!$G$11:$G$18,MATCH($C1240,Settings!$D$11:$D$18,0))),0),N($F1240)))</f>
        <v/>
      </c>
    </row>
    <row r="1241">
      <c r="A1241" s="69" t="n"/>
      <c r="B1241" s="70" t="n"/>
      <c r="C1241" s="70" t="n"/>
      <c r="D1241" s="71" t="n"/>
      <c r="E1241" s="71" t="n"/>
      <c r="F1241" s="70" t="n"/>
      <c r="G1241" s="72">
        <f>IF(OR($A1241="",$B1241=""),"",ROUND(MAX(0,MOD(I1241-H1241,1)*24-L1241/60),2))</f>
        <v/>
      </c>
      <c r="H1241">
        <f>IF($A1241="","",IF($D1241="",IFERROR(INDEX(Settings!$E$11:$E$18,MATCH($C1241,Settings!$D$11:$D$18,0)),0),$D1241))</f>
        <v/>
      </c>
      <c r="I1241">
        <f>IF($A1241="","",IF($E1241="",IFERROR(INDEX(Settings!$F$11:$F$18,MATCH($C1241,Settings!$D$11:$D$18,0)),0),$E1241))</f>
        <v/>
      </c>
      <c r="J1241">
        <f>IF($A1241="",0,WEEKDAY($A1241,2))</f>
        <v/>
      </c>
      <c r="K1241">
        <f>IF(OR($A1241="",$B1241=""),"",$B1241&amp;"|"&amp;$A1241)</f>
        <v/>
      </c>
      <c r="L1241">
        <f>IF($A1241="",0,IF($F1241="",IFERROR(N(INDEX(Settings!$G$11:$G$18,MATCH($C1241,Settings!$D$11:$D$18,0))),0),N($F1241)))</f>
        <v/>
      </c>
    </row>
    <row r="1242">
      <c r="A1242" s="69" t="n"/>
      <c r="B1242" s="70" t="n"/>
      <c r="C1242" s="70" t="n"/>
      <c r="D1242" s="71" t="n"/>
      <c r="E1242" s="71" t="n"/>
      <c r="F1242" s="70" t="n"/>
      <c r="G1242" s="72">
        <f>IF(OR($A1242="",$B1242=""),"",ROUND(MAX(0,MOD(I1242-H1242,1)*24-L1242/60),2))</f>
        <v/>
      </c>
      <c r="H1242">
        <f>IF($A1242="","",IF($D1242="",IFERROR(INDEX(Settings!$E$11:$E$18,MATCH($C1242,Settings!$D$11:$D$18,0)),0),$D1242))</f>
        <v/>
      </c>
      <c r="I1242">
        <f>IF($A1242="","",IF($E1242="",IFERROR(INDEX(Settings!$F$11:$F$18,MATCH($C1242,Settings!$D$11:$D$18,0)),0),$E1242))</f>
        <v/>
      </c>
      <c r="J1242">
        <f>IF($A1242="",0,WEEKDAY($A1242,2))</f>
        <v/>
      </c>
      <c r="K1242">
        <f>IF(OR($A1242="",$B1242=""),"",$B1242&amp;"|"&amp;$A1242)</f>
        <v/>
      </c>
      <c r="L1242">
        <f>IF($A1242="",0,IF($F1242="",IFERROR(N(INDEX(Settings!$G$11:$G$18,MATCH($C1242,Settings!$D$11:$D$18,0))),0),N($F1242)))</f>
        <v/>
      </c>
    </row>
    <row r="1243">
      <c r="A1243" s="69" t="n"/>
      <c r="B1243" s="70" t="n"/>
      <c r="C1243" s="70" t="n"/>
      <c r="D1243" s="71" t="n"/>
      <c r="E1243" s="71" t="n"/>
      <c r="F1243" s="70" t="n"/>
      <c r="G1243" s="72">
        <f>IF(OR($A1243="",$B1243=""),"",ROUND(MAX(0,MOD(I1243-H1243,1)*24-L1243/60),2))</f>
        <v/>
      </c>
      <c r="H1243">
        <f>IF($A1243="","",IF($D1243="",IFERROR(INDEX(Settings!$E$11:$E$18,MATCH($C1243,Settings!$D$11:$D$18,0)),0),$D1243))</f>
        <v/>
      </c>
      <c r="I1243">
        <f>IF($A1243="","",IF($E1243="",IFERROR(INDEX(Settings!$F$11:$F$18,MATCH($C1243,Settings!$D$11:$D$18,0)),0),$E1243))</f>
        <v/>
      </c>
      <c r="J1243">
        <f>IF($A1243="",0,WEEKDAY($A1243,2))</f>
        <v/>
      </c>
      <c r="K1243">
        <f>IF(OR($A1243="",$B1243=""),"",$B1243&amp;"|"&amp;$A1243)</f>
        <v/>
      </c>
      <c r="L1243">
        <f>IF($A1243="",0,IF($F1243="",IFERROR(N(INDEX(Settings!$G$11:$G$18,MATCH($C1243,Settings!$D$11:$D$18,0))),0),N($F1243)))</f>
        <v/>
      </c>
    </row>
    <row r="1244">
      <c r="A1244" s="69" t="n"/>
      <c r="B1244" s="70" t="n"/>
      <c r="C1244" s="70" t="n"/>
      <c r="D1244" s="71" t="n"/>
      <c r="E1244" s="71" t="n"/>
      <c r="F1244" s="70" t="n"/>
      <c r="G1244" s="72">
        <f>IF(OR($A1244="",$B1244=""),"",ROUND(MAX(0,MOD(I1244-H1244,1)*24-L1244/60),2))</f>
        <v/>
      </c>
      <c r="H1244">
        <f>IF($A1244="","",IF($D1244="",IFERROR(INDEX(Settings!$E$11:$E$18,MATCH($C1244,Settings!$D$11:$D$18,0)),0),$D1244))</f>
        <v/>
      </c>
      <c r="I1244">
        <f>IF($A1244="","",IF($E1244="",IFERROR(INDEX(Settings!$F$11:$F$18,MATCH($C1244,Settings!$D$11:$D$18,0)),0),$E1244))</f>
        <v/>
      </c>
      <c r="J1244">
        <f>IF($A1244="",0,WEEKDAY($A1244,2))</f>
        <v/>
      </c>
      <c r="K1244">
        <f>IF(OR($A1244="",$B1244=""),"",$B1244&amp;"|"&amp;$A1244)</f>
        <v/>
      </c>
      <c r="L1244">
        <f>IF($A1244="",0,IF($F1244="",IFERROR(N(INDEX(Settings!$G$11:$G$18,MATCH($C1244,Settings!$D$11:$D$18,0))),0),N($F1244)))</f>
        <v/>
      </c>
    </row>
    <row r="1245">
      <c r="A1245" s="69" t="n"/>
      <c r="B1245" s="70" t="n"/>
      <c r="C1245" s="70" t="n"/>
      <c r="D1245" s="71" t="n"/>
      <c r="E1245" s="71" t="n"/>
      <c r="F1245" s="70" t="n"/>
      <c r="G1245" s="72">
        <f>IF(OR($A1245="",$B1245=""),"",ROUND(MAX(0,MOD(I1245-H1245,1)*24-L1245/60),2))</f>
        <v/>
      </c>
      <c r="H1245">
        <f>IF($A1245="","",IF($D1245="",IFERROR(INDEX(Settings!$E$11:$E$18,MATCH($C1245,Settings!$D$11:$D$18,0)),0),$D1245))</f>
        <v/>
      </c>
      <c r="I1245">
        <f>IF($A1245="","",IF($E1245="",IFERROR(INDEX(Settings!$F$11:$F$18,MATCH($C1245,Settings!$D$11:$D$18,0)),0),$E1245))</f>
        <v/>
      </c>
      <c r="J1245">
        <f>IF($A1245="",0,WEEKDAY($A1245,2))</f>
        <v/>
      </c>
      <c r="K1245">
        <f>IF(OR($A1245="",$B1245=""),"",$B1245&amp;"|"&amp;$A1245)</f>
        <v/>
      </c>
      <c r="L1245">
        <f>IF($A1245="",0,IF($F1245="",IFERROR(N(INDEX(Settings!$G$11:$G$18,MATCH($C1245,Settings!$D$11:$D$18,0))),0),N($F1245)))</f>
        <v/>
      </c>
    </row>
    <row r="1246">
      <c r="A1246" s="69" t="n"/>
      <c r="B1246" s="70" t="n"/>
      <c r="C1246" s="70" t="n"/>
      <c r="D1246" s="71" t="n"/>
      <c r="E1246" s="71" t="n"/>
      <c r="F1246" s="70" t="n"/>
      <c r="G1246" s="72">
        <f>IF(OR($A1246="",$B1246=""),"",ROUND(MAX(0,MOD(I1246-H1246,1)*24-L1246/60),2))</f>
        <v/>
      </c>
      <c r="H1246">
        <f>IF($A1246="","",IF($D1246="",IFERROR(INDEX(Settings!$E$11:$E$18,MATCH($C1246,Settings!$D$11:$D$18,0)),0),$D1246))</f>
        <v/>
      </c>
      <c r="I1246">
        <f>IF($A1246="","",IF($E1246="",IFERROR(INDEX(Settings!$F$11:$F$18,MATCH($C1246,Settings!$D$11:$D$18,0)),0),$E1246))</f>
        <v/>
      </c>
      <c r="J1246">
        <f>IF($A1246="",0,WEEKDAY($A1246,2))</f>
        <v/>
      </c>
      <c r="K1246">
        <f>IF(OR($A1246="",$B1246=""),"",$B1246&amp;"|"&amp;$A1246)</f>
        <v/>
      </c>
      <c r="L1246">
        <f>IF($A1246="",0,IF($F1246="",IFERROR(N(INDEX(Settings!$G$11:$G$18,MATCH($C1246,Settings!$D$11:$D$18,0))),0),N($F1246)))</f>
        <v/>
      </c>
    </row>
    <row r="1247">
      <c r="A1247" s="69" t="n"/>
      <c r="B1247" s="70" t="n"/>
      <c r="C1247" s="70" t="n"/>
      <c r="D1247" s="71" t="n"/>
      <c r="E1247" s="71" t="n"/>
      <c r="F1247" s="70" t="n"/>
      <c r="G1247" s="72">
        <f>IF(OR($A1247="",$B1247=""),"",ROUND(MAX(0,MOD(I1247-H1247,1)*24-L1247/60),2))</f>
        <v/>
      </c>
      <c r="H1247">
        <f>IF($A1247="","",IF($D1247="",IFERROR(INDEX(Settings!$E$11:$E$18,MATCH($C1247,Settings!$D$11:$D$18,0)),0),$D1247))</f>
        <v/>
      </c>
      <c r="I1247">
        <f>IF($A1247="","",IF($E1247="",IFERROR(INDEX(Settings!$F$11:$F$18,MATCH($C1247,Settings!$D$11:$D$18,0)),0),$E1247))</f>
        <v/>
      </c>
      <c r="J1247">
        <f>IF($A1247="",0,WEEKDAY($A1247,2))</f>
        <v/>
      </c>
      <c r="K1247">
        <f>IF(OR($A1247="",$B1247=""),"",$B1247&amp;"|"&amp;$A1247)</f>
        <v/>
      </c>
      <c r="L1247">
        <f>IF($A1247="",0,IF($F1247="",IFERROR(N(INDEX(Settings!$G$11:$G$18,MATCH($C1247,Settings!$D$11:$D$18,0))),0),N($F1247)))</f>
        <v/>
      </c>
    </row>
    <row r="1248">
      <c r="A1248" s="69" t="n"/>
      <c r="B1248" s="70" t="n"/>
      <c r="C1248" s="70" t="n"/>
      <c r="D1248" s="71" t="n"/>
      <c r="E1248" s="71" t="n"/>
      <c r="F1248" s="70" t="n"/>
      <c r="G1248" s="72">
        <f>IF(OR($A1248="",$B1248=""),"",ROUND(MAX(0,MOD(I1248-H1248,1)*24-L1248/60),2))</f>
        <v/>
      </c>
      <c r="H1248">
        <f>IF($A1248="","",IF($D1248="",IFERROR(INDEX(Settings!$E$11:$E$18,MATCH($C1248,Settings!$D$11:$D$18,0)),0),$D1248))</f>
        <v/>
      </c>
      <c r="I1248">
        <f>IF($A1248="","",IF($E1248="",IFERROR(INDEX(Settings!$F$11:$F$18,MATCH($C1248,Settings!$D$11:$D$18,0)),0),$E1248))</f>
        <v/>
      </c>
      <c r="J1248">
        <f>IF($A1248="",0,WEEKDAY($A1248,2))</f>
        <v/>
      </c>
      <c r="K1248">
        <f>IF(OR($A1248="",$B1248=""),"",$B1248&amp;"|"&amp;$A1248)</f>
        <v/>
      </c>
      <c r="L1248">
        <f>IF($A1248="",0,IF($F1248="",IFERROR(N(INDEX(Settings!$G$11:$G$18,MATCH($C1248,Settings!$D$11:$D$18,0))),0),N($F1248)))</f>
        <v/>
      </c>
    </row>
    <row r="1249">
      <c r="A1249" s="69" t="n"/>
      <c r="B1249" s="70" t="n"/>
      <c r="C1249" s="70" t="n"/>
      <c r="D1249" s="71" t="n"/>
      <c r="E1249" s="71" t="n"/>
      <c r="F1249" s="70" t="n"/>
      <c r="G1249" s="72">
        <f>IF(OR($A1249="",$B1249=""),"",ROUND(MAX(0,MOD(I1249-H1249,1)*24-L1249/60),2))</f>
        <v/>
      </c>
      <c r="H1249">
        <f>IF($A1249="","",IF($D1249="",IFERROR(INDEX(Settings!$E$11:$E$18,MATCH($C1249,Settings!$D$11:$D$18,0)),0),$D1249))</f>
        <v/>
      </c>
      <c r="I1249">
        <f>IF($A1249="","",IF($E1249="",IFERROR(INDEX(Settings!$F$11:$F$18,MATCH($C1249,Settings!$D$11:$D$18,0)),0),$E1249))</f>
        <v/>
      </c>
      <c r="J1249">
        <f>IF($A1249="",0,WEEKDAY($A1249,2))</f>
        <v/>
      </c>
      <c r="K1249">
        <f>IF(OR($A1249="",$B1249=""),"",$B1249&amp;"|"&amp;$A1249)</f>
        <v/>
      </c>
      <c r="L1249">
        <f>IF($A1249="",0,IF($F1249="",IFERROR(N(INDEX(Settings!$G$11:$G$18,MATCH($C1249,Settings!$D$11:$D$18,0))),0),N($F1249)))</f>
        <v/>
      </c>
    </row>
    <row r="1250">
      <c r="A1250" s="69" t="n"/>
      <c r="B1250" s="70" t="n"/>
      <c r="C1250" s="70" t="n"/>
      <c r="D1250" s="71" t="n"/>
      <c r="E1250" s="71" t="n"/>
      <c r="F1250" s="70" t="n"/>
      <c r="G1250" s="72">
        <f>IF(OR($A1250="",$B1250=""),"",ROUND(MAX(0,MOD(I1250-H1250,1)*24-L1250/60),2))</f>
        <v/>
      </c>
      <c r="H1250">
        <f>IF($A1250="","",IF($D1250="",IFERROR(INDEX(Settings!$E$11:$E$18,MATCH($C1250,Settings!$D$11:$D$18,0)),0),$D1250))</f>
        <v/>
      </c>
      <c r="I1250">
        <f>IF($A1250="","",IF($E1250="",IFERROR(INDEX(Settings!$F$11:$F$18,MATCH($C1250,Settings!$D$11:$D$18,0)),0),$E1250))</f>
        <v/>
      </c>
      <c r="J1250">
        <f>IF($A1250="",0,WEEKDAY($A1250,2))</f>
        <v/>
      </c>
      <c r="K1250">
        <f>IF(OR($A1250="",$B1250=""),"",$B1250&amp;"|"&amp;$A1250)</f>
        <v/>
      </c>
      <c r="L1250">
        <f>IF($A1250="",0,IF($F1250="",IFERROR(N(INDEX(Settings!$G$11:$G$18,MATCH($C1250,Settings!$D$11:$D$18,0))),0),N($F1250)))</f>
        <v/>
      </c>
    </row>
    <row r="1251">
      <c r="A1251" s="69" t="n"/>
      <c r="B1251" s="70" t="n"/>
      <c r="C1251" s="70" t="n"/>
      <c r="D1251" s="71" t="n"/>
      <c r="E1251" s="71" t="n"/>
      <c r="F1251" s="70" t="n"/>
      <c r="G1251" s="72">
        <f>IF(OR($A1251="",$B1251=""),"",ROUND(MAX(0,MOD(I1251-H1251,1)*24-L1251/60),2))</f>
        <v/>
      </c>
      <c r="H1251">
        <f>IF($A1251="","",IF($D1251="",IFERROR(INDEX(Settings!$E$11:$E$18,MATCH($C1251,Settings!$D$11:$D$18,0)),0),$D1251))</f>
        <v/>
      </c>
      <c r="I1251">
        <f>IF($A1251="","",IF($E1251="",IFERROR(INDEX(Settings!$F$11:$F$18,MATCH($C1251,Settings!$D$11:$D$18,0)),0),$E1251))</f>
        <v/>
      </c>
      <c r="J1251">
        <f>IF($A1251="",0,WEEKDAY($A1251,2))</f>
        <v/>
      </c>
      <c r="K1251">
        <f>IF(OR($A1251="",$B1251=""),"",$B1251&amp;"|"&amp;$A1251)</f>
        <v/>
      </c>
      <c r="L1251">
        <f>IF($A1251="",0,IF($F1251="",IFERROR(N(INDEX(Settings!$G$11:$G$18,MATCH($C1251,Settings!$D$11:$D$18,0))),0),N($F1251)))</f>
        <v/>
      </c>
    </row>
    <row r="1252">
      <c r="A1252" s="69" t="n"/>
      <c r="B1252" s="70" t="n"/>
      <c r="C1252" s="70" t="n"/>
      <c r="D1252" s="71" t="n"/>
      <c r="E1252" s="71" t="n"/>
      <c r="F1252" s="70" t="n"/>
      <c r="G1252" s="72">
        <f>IF(OR($A1252="",$B1252=""),"",ROUND(MAX(0,MOD(I1252-H1252,1)*24-L1252/60),2))</f>
        <v/>
      </c>
      <c r="H1252">
        <f>IF($A1252="","",IF($D1252="",IFERROR(INDEX(Settings!$E$11:$E$18,MATCH($C1252,Settings!$D$11:$D$18,0)),0),$D1252))</f>
        <v/>
      </c>
      <c r="I1252">
        <f>IF($A1252="","",IF($E1252="",IFERROR(INDEX(Settings!$F$11:$F$18,MATCH($C1252,Settings!$D$11:$D$18,0)),0),$E1252))</f>
        <v/>
      </c>
      <c r="J1252">
        <f>IF($A1252="",0,WEEKDAY($A1252,2))</f>
        <v/>
      </c>
      <c r="K1252">
        <f>IF(OR($A1252="",$B1252=""),"",$B1252&amp;"|"&amp;$A1252)</f>
        <v/>
      </c>
      <c r="L1252">
        <f>IF($A1252="",0,IF($F1252="",IFERROR(N(INDEX(Settings!$G$11:$G$18,MATCH($C1252,Settings!$D$11:$D$18,0))),0),N($F1252)))</f>
        <v/>
      </c>
    </row>
    <row r="1253">
      <c r="A1253" s="69" t="n"/>
      <c r="B1253" s="70" t="n"/>
      <c r="C1253" s="70" t="n"/>
      <c r="D1253" s="71" t="n"/>
      <c r="E1253" s="71" t="n"/>
      <c r="F1253" s="70" t="n"/>
      <c r="G1253" s="72">
        <f>IF(OR($A1253="",$B1253=""),"",ROUND(MAX(0,MOD(I1253-H1253,1)*24-L1253/60),2))</f>
        <v/>
      </c>
      <c r="H1253">
        <f>IF($A1253="","",IF($D1253="",IFERROR(INDEX(Settings!$E$11:$E$18,MATCH($C1253,Settings!$D$11:$D$18,0)),0),$D1253))</f>
        <v/>
      </c>
      <c r="I1253">
        <f>IF($A1253="","",IF($E1253="",IFERROR(INDEX(Settings!$F$11:$F$18,MATCH($C1253,Settings!$D$11:$D$18,0)),0),$E1253))</f>
        <v/>
      </c>
      <c r="J1253">
        <f>IF($A1253="",0,WEEKDAY($A1253,2))</f>
        <v/>
      </c>
      <c r="K1253">
        <f>IF(OR($A1253="",$B1253=""),"",$B1253&amp;"|"&amp;$A1253)</f>
        <v/>
      </c>
      <c r="L1253">
        <f>IF($A1253="",0,IF($F1253="",IFERROR(N(INDEX(Settings!$G$11:$G$18,MATCH($C1253,Settings!$D$11:$D$18,0))),0),N($F1253)))</f>
        <v/>
      </c>
    </row>
    <row r="1254">
      <c r="A1254" s="69" t="n"/>
      <c r="B1254" s="70" t="n"/>
      <c r="C1254" s="70" t="n"/>
      <c r="D1254" s="71" t="n"/>
      <c r="E1254" s="71" t="n"/>
      <c r="F1254" s="70" t="n"/>
      <c r="G1254" s="72">
        <f>IF(OR($A1254="",$B1254=""),"",ROUND(MAX(0,MOD(I1254-H1254,1)*24-L1254/60),2))</f>
        <v/>
      </c>
      <c r="H1254">
        <f>IF($A1254="","",IF($D1254="",IFERROR(INDEX(Settings!$E$11:$E$18,MATCH($C1254,Settings!$D$11:$D$18,0)),0),$D1254))</f>
        <v/>
      </c>
      <c r="I1254">
        <f>IF($A1254="","",IF($E1254="",IFERROR(INDEX(Settings!$F$11:$F$18,MATCH($C1254,Settings!$D$11:$D$18,0)),0),$E1254))</f>
        <v/>
      </c>
      <c r="J1254">
        <f>IF($A1254="",0,WEEKDAY($A1254,2))</f>
        <v/>
      </c>
      <c r="K1254">
        <f>IF(OR($A1254="",$B1254=""),"",$B1254&amp;"|"&amp;$A1254)</f>
        <v/>
      </c>
      <c r="L1254">
        <f>IF($A1254="",0,IF($F1254="",IFERROR(N(INDEX(Settings!$G$11:$G$18,MATCH($C1254,Settings!$D$11:$D$18,0))),0),N($F1254)))</f>
        <v/>
      </c>
    </row>
    <row r="1255">
      <c r="A1255" s="69" t="n"/>
      <c r="B1255" s="70" t="n"/>
      <c r="C1255" s="70" t="n"/>
      <c r="D1255" s="71" t="n"/>
      <c r="E1255" s="71" t="n"/>
      <c r="F1255" s="70" t="n"/>
      <c r="G1255" s="72">
        <f>IF(OR($A1255="",$B1255=""),"",ROUND(MAX(0,MOD(I1255-H1255,1)*24-L1255/60),2))</f>
        <v/>
      </c>
      <c r="H1255">
        <f>IF($A1255="","",IF($D1255="",IFERROR(INDEX(Settings!$E$11:$E$18,MATCH($C1255,Settings!$D$11:$D$18,0)),0),$D1255))</f>
        <v/>
      </c>
      <c r="I1255">
        <f>IF($A1255="","",IF($E1255="",IFERROR(INDEX(Settings!$F$11:$F$18,MATCH($C1255,Settings!$D$11:$D$18,0)),0),$E1255))</f>
        <v/>
      </c>
      <c r="J1255">
        <f>IF($A1255="",0,WEEKDAY($A1255,2))</f>
        <v/>
      </c>
      <c r="K1255">
        <f>IF(OR($A1255="",$B1255=""),"",$B1255&amp;"|"&amp;$A1255)</f>
        <v/>
      </c>
      <c r="L1255">
        <f>IF($A1255="",0,IF($F1255="",IFERROR(N(INDEX(Settings!$G$11:$G$18,MATCH($C1255,Settings!$D$11:$D$18,0))),0),N($F1255)))</f>
        <v/>
      </c>
    </row>
    <row r="1256">
      <c r="A1256" s="69" t="n"/>
      <c r="B1256" s="70" t="n"/>
      <c r="C1256" s="70" t="n"/>
      <c r="D1256" s="71" t="n"/>
      <c r="E1256" s="71" t="n"/>
      <c r="F1256" s="70" t="n"/>
      <c r="G1256" s="72">
        <f>IF(OR($A1256="",$B1256=""),"",ROUND(MAX(0,MOD(I1256-H1256,1)*24-L1256/60),2))</f>
        <v/>
      </c>
      <c r="H1256">
        <f>IF($A1256="","",IF($D1256="",IFERROR(INDEX(Settings!$E$11:$E$18,MATCH($C1256,Settings!$D$11:$D$18,0)),0),$D1256))</f>
        <v/>
      </c>
      <c r="I1256">
        <f>IF($A1256="","",IF($E1256="",IFERROR(INDEX(Settings!$F$11:$F$18,MATCH($C1256,Settings!$D$11:$D$18,0)),0),$E1256))</f>
        <v/>
      </c>
      <c r="J1256">
        <f>IF($A1256="",0,WEEKDAY($A1256,2))</f>
        <v/>
      </c>
      <c r="K1256">
        <f>IF(OR($A1256="",$B1256=""),"",$B1256&amp;"|"&amp;$A1256)</f>
        <v/>
      </c>
      <c r="L1256">
        <f>IF($A1256="",0,IF($F1256="",IFERROR(N(INDEX(Settings!$G$11:$G$18,MATCH($C1256,Settings!$D$11:$D$18,0))),0),N($F1256)))</f>
        <v/>
      </c>
    </row>
    <row r="1257">
      <c r="A1257" s="69" t="n"/>
      <c r="B1257" s="70" t="n"/>
      <c r="C1257" s="70" t="n"/>
      <c r="D1257" s="71" t="n"/>
      <c r="E1257" s="71" t="n"/>
      <c r="F1257" s="70" t="n"/>
      <c r="G1257" s="72">
        <f>IF(OR($A1257="",$B1257=""),"",ROUND(MAX(0,MOD(I1257-H1257,1)*24-L1257/60),2))</f>
        <v/>
      </c>
      <c r="H1257">
        <f>IF($A1257="","",IF($D1257="",IFERROR(INDEX(Settings!$E$11:$E$18,MATCH($C1257,Settings!$D$11:$D$18,0)),0),$D1257))</f>
        <v/>
      </c>
      <c r="I1257">
        <f>IF($A1257="","",IF($E1257="",IFERROR(INDEX(Settings!$F$11:$F$18,MATCH($C1257,Settings!$D$11:$D$18,0)),0),$E1257))</f>
        <v/>
      </c>
      <c r="J1257">
        <f>IF($A1257="",0,WEEKDAY($A1257,2))</f>
        <v/>
      </c>
      <c r="K1257">
        <f>IF(OR($A1257="",$B1257=""),"",$B1257&amp;"|"&amp;$A1257)</f>
        <v/>
      </c>
      <c r="L1257">
        <f>IF($A1257="",0,IF($F1257="",IFERROR(N(INDEX(Settings!$G$11:$G$18,MATCH($C1257,Settings!$D$11:$D$18,0))),0),N($F1257)))</f>
        <v/>
      </c>
    </row>
    <row r="1258">
      <c r="A1258" s="69" t="n"/>
      <c r="B1258" s="70" t="n"/>
      <c r="C1258" s="70" t="n"/>
      <c r="D1258" s="71" t="n"/>
      <c r="E1258" s="71" t="n"/>
      <c r="F1258" s="70" t="n"/>
      <c r="G1258" s="72">
        <f>IF(OR($A1258="",$B1258=""),"",ROUND(MAX(0,MOD(I1258-H1258,1)*24-L1258/60),2))</f>
        <v/>
      </c>
      <c r="H1258">
        <f>IF($A1258="","",IF($D1258="",IFERROR(INDEX(Settings!$E$11:$E$18,MATCH($C1258,Settings!$D$11:$D$18,0)),0),$D1258))</f>
        <v/>
      </c>
      <c r="I1258">
        <f>IF($A1258="","",IF($E1258="",IFERROR(INDEX(Settings!$F$11:$F$18,MATCH($C1258,Settings!$D$11:$D$18,0)),0),$E1258))</f>
        <v/>
      </c>
      <c r="J1258">
        <f>IF($A1258="",0,WEEKDAY($A1258,2))</f>
        <v/>
      </c>
      <c r="K1258">
        <f>IF(OR($A1258="",$B1258=""),"",$B1258&amp;"|"&amp;$A1258)</f>
        <v/>
      </c>
      <c r="L1258">
        <f>IF($A1258="",0,IF($F1258="",IFERROR(N(INDEX(Settings!$G$11:$G$18,MATCH($C1258,Settings!$D$11:$D$18,0))),0),N($F1258)))</f>
        <v/>
      </c>
    </row>
    <row r="1259">
      <c r="A1259" s="69" t="n"/>
      <c r="B1259" s="70" t="n"/>
      <c r="C1259" s="70" t="n"/>
      <c r="D1259" s="71" t="n"/>
      <c r="E1259" s="71" t="n"/>
      <c r="F1259" s="70" t="n"/>
      <c r="G1259" s="72">
        <f>IF(OR($A1259="",$B1259=""),"",ROUND(MAX(0,MOD(I1259-H1259,1)*24-L1259/60),2))</f>
        <v/>
      </c>
      <c r="H1259">
        <f>IF($A1259="","",IF($D1259="",IFERROR(INDEX(Settings!$E$11:$E$18,MATCH($C1259,Settings!$D$11:$D$18,0)),0),$D1259))</f>
        <v/>
      </c>
      <c r="I1259">
        <f>IF($A1259="","",IF($E1259="",IFERROR(INDEX(Settings!$F$11:$F$18,MATCH($C1259,Settings!$D$11:$D$18,0)),0),$E1259))</f>
        <v/>
      </c>
      <c r="J1259">
        <f>IF($A1259="",0,WEEKDAY($A1259,2))</f>
        <v/>
      </c>
      <c r="K1259">
        <f>IF(OR($A1259="",$B1259=""),"",$B1259&amp;"|"&amp;$A1259)</f>
        <v/>
      </c>
      <c r="L1259">
        <f>IF($A1259="",0,IF($F1259="",IFERROR(N(INDEX(Settings!$G$11:$G$18,MATCH($C1259,Settings!$D$11:$D$18,0))),0),N($F1259)))</f>
        <v/>
      </c>
    </row>
    <row r="1260">
      <c r="A1260" s="69" t="n"/>
      <c r="B1260" s="70" t="n"/>
      <c r="C1260" s="70" t="n"/>
      <c r="D1260" s="71" t="n"/>
      <c r="E1260" s="71" t="n"/>
      <c r="F1260" s="70" t="n"/>
      <c r="G1260" s="72">
        <f>IF(OR($A1260="",$B1260=""),"",ROUND(MAX(0,MOD(I1260-H1260,1)*24-L1260/60),2))</f>
        <v/>
      </c>
      <c r="H1260">
        <f>IF($A1260="","",IF($D1260="",IFERROR(INDEX(Settings!$E$11:$E$18,MATCH($C1260,Settings!$D$11:$D$18,0)),0),$D1260))</f>
        <v/>
      </c>
      <c r="I1260">
        <f>IF($A1260="","",IF($E1260="",IFERROR(INDEX(Settings!$F$11:$F$18,MATCH($C1260,Settings!$D$11:$D$18,0)),0),$E1260))</f>
        <v/>
      </c>
      <c r="J1260">
        <f>IF($A1260="",0,WEEKDAY($A1260,2))</f>
        <v/>
      </c>
      <c r="K1260">
        <f>IF(OR($A1260="",$B1260=""),"",$B1260&amp;"|"&amp;$A1260)</f>
        <v/>
      </c>
      <c r="L1260">
        <f>IF($A1260="",0,IF($F1260="",IFERROR(N(INDEX(Settings!$G$11:$G$18,MATCH($C1260,Settings!$D$11:$D$18,0))),0),N($F1260)))</f>
        <v/>
      </c>
    </row>
    <row r="1261">
      <c r="A1261" s="69" t="n"/>
      <c r="B1261" s="70" t="n"/>
      <c r="C1261" s="70" t="n"/>
      <c r="D1261" s="71" t="n"/>
      <c r="E1261" s="71" t="n"/>
      <c r="F1261" s="70" t="n"/>
      <c r="G1261" s="72">
        <f>IF(OR($A1261="",$B1261=""),"",ROUND(MAX(0,MOD(I1261-H1261,1)*24-L1261/60),2))</f>
        <v/>
      </c>
      <c r="H1261">
        <f>IF($A1261="","",IF($D1261="",IFERROR(INDEX(Settings!$E$11:$E$18,MATCH($C1261,Settings!$D$11:$D$18,0)),0),$D1261))</f>
        <v/>
      </c>
      <c r="I1261">
        <f>IF($A1261="","",IF($E1261="",IFERROR(INDEX(Settings!$F$11:$F$18,MATCH($C1261,Settings!$D$11:$D$18,0)),0),$E1261))</f>
        <v/>
      </c>
      <c r="J1261">
        <f>IF($A1261="",0,WEEKDAY($A1261,2))</f>
        <v/>
      </c>
      <c r="K1261">
        <f>IF(OR($A1261="",$B1261=""),"",$B1261&amp;"|"&amp;$A1261)</f>
        <v/>
      </c>
      <c r="L1261">
        <f>IF($A1261="",0,IF($F1261="",IFERROR(N(INDEX(Settings!$G$11:$G$18,MATCH($C1261,Settings!$D$11:$D$18,0))),0),N($F1261)))</f>
        <v/>
      </c>
    </row>
    <row r="1262">
      <c r="A1262" s="69" t="n"/>
      <c r="B1262" s="70" t="n"/>
      <c r="C1262" s="70" t="n"/>
      <c r="D1262" s="71" t="n"/>
      <c r="E1262" s="71" t="n"/>
      <c r="F1262" s="70" t="n"/>
      <c r="G1262" s="72">
        <f>IF(OR($A1262="",$B1262=""),"",ROUND(MAX(0,MOD(I1262-H1262,1)*24-L1262/60),2))</f>
        <v/>
      </c>
      <c r="H1262">
        <f>IF($A1262="","",IF($D1262="",IFERROR(INDEX(Settings!$E$11:$E$18,MATCH($C1262,Settings!$D$11:$D$18,0)),0),$D1262))</f>
        <v/>
      </c>
      <c r="I1262">
        <f>IF($A1262="","",IF($E1262="",IFERROR(INDEX(Settings!$F$11:$F$18,MATCH($C1262,Settings!$D$11:$D$18,0)),0),$E1262))</f>
        <v/>
      </c>
      <c r="J1262">
        <f>IF($A1262="",0,WEEKDAY($A1262,2))</f>
        <v/>
      </c>
      <c r="K1262">
        <f>IF(OR($A1262="",$B1262=""),"",$B1262&amp;"|"&amp;$A1262)</f>
        <v/>
      </c>
      <c r="L1262">
        <f>IF($A1262="",0,IF($F1262="",IFERROR(N(INDEX(Settings!$G$11:$G$18,MATCH($C1262,Settings!$D$11:$D$18,0))),0),N($F1262)))</f>
        <v/>
      </c>
    </row>
    <row r="1263">
      <c r="A1263" s="69" t="n"/>
      <c r="B1263" s="70" t="n"/>
      <c r="C1263" s="70" t="n"/>
      <c r="D1263" s="71" t="n"/>
      <c r="E1263" s="71" t="n"/>
      <c r="F1263" s="70" t="n"/>
      <c r="G1263" s="72">
        <f>IF(OR($A1263="",$B1263=""),"",ROUND(MAX(0,MOD(I1263-H1263,1)*24-L1263/60),2))</f>
        <v/>
      </c>
      <c r="H1263">
        <f>IF($A1263="","",IF($D1263="",IFERROR(INDEX(Settings!$E$11:$E$18,MATCH($C1263,Settings!$D$11:$D$18,0)),0),$D1263))</f>
        <v/>
      </c>
      <c r="I1263">
        <f>IF($A1263="","",IF($E1263="",IFERROR(INDEX(Settings!$F$11:$F$18,MATCH($C1263,Settings!$D$11:$D$18,0)),0),$E1263))</f>
        <v/>
      </c>
      <c r="J1263">
        <f>IF($A1263="",0,WEEKDAY($A1263,2))</f>
        <v/>
      </c>
      <c r="K1263">
        <f>IF(OR($A1263="",$B1263=""),"",$B1263&amp;"|"&amp;$A1263)</f>
        <v/>
      </c>
      <c r="L1263">
        <f>IF($A1263="",0,IF($F1263="",IFERROR(N(INDEX(Settings!$G$11:$G$18,MATCH($C1263,Settings!$D$11:$D$18,0))),0),N($F1263)))</f>
        <v/>
      </c>
    </row>
    <row r="1264">
      <c r="A1264" s="69" t="n"/>
      <c r="B1264" s="70" t="n"/>
      <c r="C1264" s="70" t="n"/>
      <c r="D1264" s="71" t="n"/>
      <c r="E1264" s="71" t="n"/>
      <c r="F1264" s="70" t="n"/>
      <c r="G1264" s="72">
        <f>IF(OR($A1264="",$B1264=""),"",ROUND(MAX(0,MOD(I1264-H1264,1)*24-L1264/60),2))</f>
        <v/>
      </c>
      <c r="H1264">
        <f>IF($A1264="","",IF($D1264="",IFERROR(INDEX(Settings!$E$11:$E$18,MATCH($C1264,Settings!$D$11:$D$18,0)),0),$D1264))</f>
        <v/>
      </c>
      <c r="I1264">
        <f>IF($A1264="","",IF($E1264="",IFERROR(INDEX(Settings!$F$11:$F$18,MATCH($C1264,Settings!$D$11:$D$18,0)),0),$E1264))</f>
        <v/>
      </c>
      <c r="J1264">
        <f>IF($A1264="",0,WEEKDAY($A1264,2))</f>
        <v/>
      </c>
      <c r="K1264">
        <f>IF(OR($A1264="",$B1264=""),"",$B1264&amp;"|"&amp;$A1264)</f>
        <v/>
      </c>
      <c r="L1264">
        <f>IF($A1264="",0,IF($F1264="",IFERROR(N(INDEX(Settings!$G$11:$G$18,MATCH($C1264,Settings!$D$11:$D$18,0))),0),N($F1264)))</f>
        <v/>
      </c>
    </row>
    <row r="1265">
      <c r="A1265" s="69" t="n"/>
      <c r="B1265" s="70" t="n"/>
      <c r="C1265" s="70" t="n"/>
      <c r="D1265" s="71" t="n"/>
      <c r="E1265" s="71" t="n"/>
      <c r="F1265" s="70" t="n"/>
      <c r="G1265" s="72">
        <f>IF(OR($A1265="",$B1265=""),"",ROUND(MAX(0,MOD(I1265-H1265,1)*24-L1265/60),2))</f>
        <v/>
      </c>
      <c r="H1265">
        <f>IF($A1265="","",IF($D1265="",IFERROR(INDEX(Settings!$E$11:$E$18,MATCH($C1265,Settings!$D$11:$D$18,0)),0),$D1265))</f>
        <v/>
      </c>
      <c r="I1265">
        <f>IF($A1265="","",IF($E1265="",IFERROR(INDEX(Settings!$F$11:$F$18,MATCH($C1265,Settings!$D$11:$D$18,0)),0),$E1265))</f>
        <v/>
      </c>
      <c r="J1265">
        <f>IF($A1265="",0,WEEKDAY($A1265,2))</f>
        <v/>
      </c>
      <c r="K1265">
        <f>IF(OR($A1265="",$B1265=""),"",$B1265&amp;"|"&amp;$A1265)</f>
        <v/>
      </c>
      <c r="L1265">
        <f>IF($A1265="",0,IF($F1265="",IFERROR(N(INDEX(Settings!$G$11:$G$18,MATCH($C1265,Settings!$D$11:$D$18,0))),0),N($F1265)))</f>
        <v/>
      </c>
    </row>
    <row r="1266">
      <c r="A1266" s="69" t="n"/>
      <c r="B1266" s="70" t="n"/>
      <c r="C1266" s="70" t="n"/>
      <c r="D1266" s="71" t="n"/>
      <c r="E1266" s="71" t="n"/>
      <c r="F1266" s="70" t="n"/>
      <c r="G1266" s="72">
        <f>IF(OR($A1266="",$B1266=""),"",ROUND(MAX(0,MOD(I1266-H1266,1)*24-L1266/60),2))</f>
        <v/>
      </c>
      <c r="H1266">
        <f>IF($A1266="","",IF($D1266="",IFERROR(INDEX(Settings!$E$11:$E$18,MATCH($C1266,Settings!$D$11:$D$18,0)),0),$D1266))</f>
        <v/>
      </c>
      <c r="I1266">
        <f>IF($A1266="","",IF($E1266="",IFERROR(INDEX(Settings!$F$11:$F$18,MATCH($C1266,Settings!$D$11:$D$18,0)),0),$E1266))</f>
        <v/>
      </c>
      <c r="J1266">
        <f>IF($A1266="",0,WEEKDAY($A1266,2))</f>
        <v/>
      </c>
      <c r="K1266">
        <f>IF(OR($A1266="",$B1266=""),"",$B1266&amp;"|"&amp;$A1266)</f>
        <v/>
      </c>
      <c r="L1266">
        <f>IF($A1266="",0,IF($F1266="",IFERROR(N(INDEX(Settings!$G$11:$G$18,MATCH($C1266,Settings!$D$11:$D$18,0))),0),N($F1266)))</f>
        <v/>
      </c>
    </row>
    <row r="1267">
      <c r="A1267" s="69" t="n"/>
      <c r="B1267" s="70" t="n"/>
      <c r="C1267" s="70" t="n"/>
      <c r="D1267" s="71" t="n"/>
      <c r="E1267" s="71" t="n"/>
      <c r="F1267" s="70" t="n"/>
      <c r="G1267" s="72">
        <f>IF(OR($A1267="",$B1267=""),"",ROUND(MAX(0,MOD(I1267-H1267,1)*24-L1267/60),2))</f>
        <v/>
      </c>
      <c r="H1267">
        <f>IF($A1267="","",IF($D1267="",IFERROR(INDEX(Settings!$E$11:$E$18,MATCH($C1267,Settings!$D$11:$D$18,0)),0),$D1267))</f>
        <v/>
      </c>
      <c r="I1267">
        <f>IF($A1267="","",IF($E1267="",IFERROR(INDEX(Settings!$F$11:$F$18,MATCH($C1267,Settings!$D$11:$D$18,0)),0),$E1267))</f>
        <v/>
      </c>
      <c r="J1267">
        <f>IF($A1267="",0,WEEKDAY($A1267,2))</f>
        <v/>
      </c>
      <c r="K1267">
        <f>IF(OR($A1267="",$B1267=""),"",$B1267&amp;"|"&amp;$A1267)</f>
        <v/>
      </c>
      <c r="L1267">
        <f>IF($A1267="",0,IF($F1267="",IFERROR(N(INDEX(Settings!$G$11:$G$18,MATCH($C1267,Settings!$D$11:$D$18,0))),0),N($F1267)))</f>
        <v/>
      </c>
    </row>
    <row r="1268">
      <c r="A1268" s="69" t="n"/>
      <c r="B1268" s="70" t="n"/>
      <c r="C1268" s="70" t="n"/>
      <c r="D1268" s="71" t="n"/>
      <c r="E1268" s="71" t="n"/>
      <c r="F1268" s="70" t="n"/>
      <c r="G1268" s="72">
        <f>IF(OR($A1268="",$B1268=""),"",ROUND(MAX(0,MOD(I1268-H1268,1)*24-L1268/60),2))</f>
        <v/>
      </c>
      <c r="H1268">
        <f>IF($A1268="","",IF($D1268="",IFERROR(INDEX(Settings!$E$11:$E$18,MATCH($C1268,Settings!$D$11:$D$18,0)),0),$D1268))</f>
        <v/>
      </c>
      <c r="I1268">
        <f>IF($A1268="","",IF($E1268="",IFERROR(INDEX(Settings!$F$11:$F$18,MATCH($C1268,Settings!$D$11:$D$18,0)),0),$E1268))</f>
        <v/>
      </c>
      <c r="J1268">
        <f>IF($A1268="",0,WEEKDAY($A1268,2))</f>
        <v/>
      </c>
      <c r="K1268">
        <f>IF(OR($A1268="",$B1268=""),"",$B1268&amp;"|"&amp;$A1268)</f>
        <v/>
      </c>
      <c r="L1268">
        <f>IF($A1268="",0,IF($F1268="",IFERROR(N(INDEX(Settings!$G$11:$G$18,MATCH($C1268,Settings!$D$11:$D$18,0))),0),N($F1268)))</f>
        <v/>
      </c>
    </row>
    <row r="1269">
      <c r="A1269" s="69" t="n"/>
      <c r="B1269" s="70" t="n"/>
      <c r="C1269" s="70" t="n"/>
      <c r="D1269" s="71" t="n"/>
      <c r="E1269" s="71" t="n"/>
      <c r="F1269" s="70" t="n"/>
      <c r="G1269" s="72">
        <f>IF(OR($A1269="",$B1269=""),"",ROUND(MAX(0,MOD(I1269-H1269,1)*24-L1269/60),2))</f>
        <v/>
      </c>
      <c r="H1269">
        <f>IF($A1269="","",IF($D1269="",IFERROR(INDEX(Settings!$E$11:$E$18,MATCH($C1269,Settings!$D$11:$D$18,0)),0),$D1269))</f>
        <v/>
      </c>
      <c r="I1269">
        <f>IF($A1269="","",IF($E1269="",IFERROR(INDEX(Settings!$F$11:$F$18,MATCH($C1269,Settings!$D$11:$D$18,0)),0),$E1269))</f>
        <v/>
      </c>
      <c r="J1269">
        <f>IF($A1269="",0,WEEKDAY($A1269,2))</f>
        <v/>
      </c>
      <c r="K1269">
        <f>IF(OR($A1269="",$B1269=""),"",$B1269&amp;"|"&amp;$A1269)</f>
        <v/>
      </c>
      <c r="L1269">
        <f>IF($A1269="",0,IF($F1269="",IFERROR(N(INDEX(Settings!$G$11:$G$18,MATCH($C1269,Settings!$D$11:$D$18,0))),0),N($F1269)))</f>
        <v/>
      </c>
    </row>
    <row r="1270">
      <c r="A1270" s="69" t="n"/>
      <c r="B1270" s="70" t="n"/>
      <c r="C1270" s="70" t="n"/>
      <c r="D1270" s="71" t="n"/>
      <c r="E1270" s="71" t="n"/>
      <c r="F1270" s="70" t="n"/>
      <c r="G1270" s="72">
        <f>IF(OR($A1270="",$B1270=""),"",ROUND(MAX(0,MOD(I1270-H1270,1)*24-L1270/60),2))</f>
        <v/>
      </c>
      <c r="H1270">
        <f>IF($A1270="","",IF($D1270="",IFERROR(INDEX(Settings!$E$11:$E$18,MATCH($C1270,Settings!$D$11:$D$18,0)),0),$D1270))</f>
        <v/>
      </c>
      <c r="I1270">
        <f>IF($A1270="","",IF($E1270="",IFERROR(INDEX(Settings!$F$11:$F$18,MATCH($C1270,Settings!$D$11:$D$18,0)),0),$E1270))</f>
        <v/>
      </c>
      <c r="J1270">
        <f>IF($A1270="",0,WEEKDAY($A1270,2))</f>
        <v/>
      </c>
      <c r="K1270">
        <f>IF(OR($A1270="",$B1270=""),"",$B1270&amp;"|"&amp;$A1270)</f>
        <v/>
      </c>
      <c r="L1270">
        <f>IF($A1270="",0,IF($F1270="",IFERROR(N(INDEX(Settings!$G$11:$G$18,MATCH($C1270,Settings!$D$11:$D$18,0))),0),N($F1270)))</f>
        <v/>
      </c>
    </row>
    <row r="1271">
      <c r="A1271" s="69" t="n"/>
      <c r="B1271" s="70" t="n"/>
      <c r="C1271" s="70" t="n"/>
      <c r="D1271" s="71" t="n"/>
      <c r="E1271" s="71" t="n"/>
      <c r="F1271" s="70" t="n"/>
      <c r="G1271" s="72">
        <f>IF(OR($A1271="",$B1271=""),"",ROUND(MAX(0,MOD(I1271-H1271,1)*24-L1271/60),2))</f>
        <v/>
      </c>
      <c r="H1271">
        <f>IF($A1271="","",IF($D1271="",IFERROR(INDEX(Settings!$E$11:$E$18,MATCH($C1271,Settings!$D$11:$D$18,0)),0),$D1271))</f>
        <v/>
      </c>
      <c r="I1271">
        <f>IF($A1271="","",IF($E1271="",IFERROR(INDEX(Settings!$F$11:$F$18,MATCH($C1271,Settings!$D$11:$D$18,0)),0),$E1271))</f>
        <v/>
      </c>
      <c r="J1271">
        <f>IF($A1271="",0,WEEKDAY($A1271,2))</f>
        <v/>
      </c>
      <c r="K1271">
        <f>IF(OR($A1271="",$B1271=""),"",$B1271&amp;"|"&amp;$A1271)</f>
        <v/>
      </c>
      <c r="L1271">
        <f>IF($A1271="",0,IF($F1271="",IFERROR(N(INDEX(Settings!$G$11:$G$18,MATCH($C1271,Settings!$D$11:$D$18,0))),0),N($F1271)))</f>
        <v/>
      </c>
    </row>
    <row r="1272">
      <c r="A1272" s="69" t="n"/>
      <c r="B1272" s="70" t="n"/>
      <c r="C1272" s="70" t="n"/>
      <c r="D1272" s="71" t="n"/>
      <c r="E1272" s="71" t="n"/>
      <c r="F1272" s="70" t="n"/>
      <c r="G1272" s="72">
        <f>IF(OR($A1272="",$B1272=""),"",ROUND(MAX(0,MOD(I1272-H1272,1)*24-L1272/60),2))</f>
        <v/>
      </c>
      <c r="H1272">
        <f>IF($A1272="","",IF($D1272="",IFERROR(INDEX(Settings!$E$11:$E$18,MATCH($C1272,Settings!$D$11:$D$18,0)),0),$D1272))</f>
        <v/>
      </c>
      <c r="I1272">
        <f>IF($A1272="","",IF($E1272="",IFERROR(INDEX(Settings!$F$11:$F$18,MATCH($C1272,Settings!$D$11:$D$18,0)),0),$E1272))</f>
        <v/>
      </c>
      <c r="J1272">
        <f>IF($A1272="",0,WEEKDAY($A1272,2))</f>
        <v/>
      </c>
      <c r="K1272">
        <f>IF(OR($A1272="",$B1272=""),"",$B1272&amp;"|"&amp;$A1272)</f>
        <v/>
      </c>
      <c r="L1272">
        <f>IF($A1272="",0,IF($F1272="",IFERROR(N(INDEX(Settings!$G$11:$G$18,MATCH($C1272,Settings!$D$11:$D$18,0))),0),N($F1272)))</f>
        <v/>
      </c>
    </row>
    <row r="1273">
      <c r="A1273" s="69" t="n"/>
      <c r="B1273" s="70" t="n"/>
      <c r="C1273" s="70" t="n"/>
      <c r="D1273" s="71" t="n"/>
      <c r="E1273" s="71" t="n"/>
      <c r="F1273" s="70" t="n"/>
      <c r="G1273" s="72">
        <f>IF(OR($A1273="",$B1273=""),"",ROUND(MAX(0,MOD(I1273-H1273,1)*24-L1273/60),2))</f>
        <v/>
      </c>
      <c r="H1273">
        <f>IF($A1273="","",IF($D1273="",IFERROR(INDEX(Settings!$E$11:$E$18,MATCH($C1273,Settings!$D$11:$D$18,0)),0),$D1273))</f>
        <v/>
      </c>
      <c r="I1273">
        <f>IF($A1273="","",IF($E1273="",IFERROR(INDEX(Settings!$F$11:$F$18,MATCH($C1273,Settings!$D$11:$D$18,0)),0),$E1273))</f>
        <v/>
      </c>
      <c r="J1273">
        <f>IF($A1273="",0,WEEKDAY($A1273,2))</f>
        <v/>
      </c>
      <c r="K1273">
        <f>IF(OR($A1273="",$B1273=""),"",$B1273&amp;"|"&amp;$A1273)</f>
        <v/>
      </c>
      <c r="L1273">
        <f>IF($A1273="",0,IF($F1273="",IFERROR(N(INDEX(Settings!$G$11:$G$18,MATCH($C1273,Settings!$D$11:$D$18,0))),0),N($F1273)))</f>
        <v/>
      </c>
    </row>
    <row r="1274">
      <c r="A1274" s="69" t="n"/>
      <c r="B1274" s="70" t="n"/>
      <c r="C1274" s="70" t="n"/>
      <c r="D1274" s="71" t="n"/>
      <c r="E1274" s="71" t="n"/>
      <c r="F1274" s="70" t="n"/>
      <c r="G1274" s="72">
        <f>IF(OR($A1274="",$B1274=""),"",ROUND(MAX(0,MOD(I1274-H1274,1)*24-L1274/60),2))</f>
        <v/>
      </c>
      <c r="H1274">
        <f>IF($A1274="","",IF($D1274="",IFERROR(INDEX(Settings!$E$11:$E$18,MATCH($C1274,Settings!$D$11:$D$18,0)),0),$D1274))</f>
        <v/>
      </c>
      <c r="I1274">
        <f>IF($A1274="","",IF($E1274="",IFERROR(INDEX(Settings!$F$11:$F$18,MATCH($C1274,Settings!$D$11:$D$18,0)),0),$E1274))</f>
        <v/>
      </c>
      <c r="J1274">
        <f>IF($A1274="",0,WEEKDAY($A1274,2))</f>
        <v/>
      </c>
      <c r="K1274">
        <f>IF(OR($A1274="",$B1274=""),"",$B1274&amp;"|"&amp;$A1274)</f>
        <v/>
      </c>
      <c r="L1274">
        <f>IF($A1274="",0,IF($F1274="",IFERROR(N(INDEX(Settings!$G$11:$G$18,MATCH($C1274,Settings!$D$11:$D$18,0))),0),N($F1274)))</f>
        <v/>
      </c>
    </row>
    <row r="1275">
      <c r="A1275" s="69" t="n"/>
      <c r="B1275" s="70" t="n"/>
      <c r="C1275" s="70" t="n"/>
      <c r="D1275" s="71" t="n"/>
      <c r="E1275" s="71" t="n"/>
      <c r="F1275" s="70" t="n"/>
      <c r="G1275" s="72">
        <f>IF(OR($A1275="",$B1275=""),"",ROUND(MAX(0,MOD(I1275-H1275,1)*24-L1275/60),2))</f>
        <v/>
      </c>
      <c r="H1275">
        <f>IF($A1275="","",IF($D1275="",IFERROR(INDEX(Settings!$E$11:$E$18,MATCH($C1275,Settings!$D$11:$D$18,0)),0),$D1275))</f>
        <v/>
      </c>
      <c r="I1275">
        <f>IF($A1275="","",IF($E1275="",IFERROR(INDEX(Settings!$F$11:$F$18,MATCH($C1275,Settings!$D$11:$D$18,0)),0),$E1275))</f>
        <v/>
      </c>
      <c r="J1275">
        <f>IF($A1275="",0,WEEKDAY($A1275,2))</f>
        <v/>
      </c>
      <c r="K1275">
        <f>IF(OR($A1275="",$B1275=""),"",$B1275&amp;"|"&amp;$A1275)</f>
        <v/>
      </c>
      <c r="L1275">
        <f>IF($A1275="",0,IF($F1275="",IFERROR(N(INDEX(Settings!$G$11:$G$18,MATCH($C1275,Settings!$D$11:$D$18,0))),0),N($F1275)))</f>
        <v/>
      </c>
    </row>
    <row r="1276">
      <c r="A1276" s="69" t="n"/>
      <c r="B1276" s="70" t="n"/>
      <c r="C1276" s="70" t="n"/>
      <c r="D1276" s="71" t="n"/>
      <c r="E1276" s="71" t="n"/>
      <c r="F1276" s="70" t="n"/>
      <c r="G1276" s="72">
        <f>IF(OR($A1276="",$B1276=""),"",ROUND(MAX(0,MOD(I1276-H1276,1)*24-L1276/60),2))</f>
        <v/>
      </c>
      <c r="H1276">
        <f>IF($A1276="","",IF($D1276="",IFERROR(INDEX(Settings!$E$11:$E$18,MATCH($C1276,Settings!$D$11:$D$18,0)),0),$D1276))</f>
        <v/>
      </c>
      <c r="I1276">
        <f>IF($A1276="","",IF($E1276="",IFERROR(INDEX(Settings!$F$11:$F$18,MATCH($C1276,Settings!$D$11:$D$18,0)),0),$E1276))</f>
        <v/>
      </c>
      <c r="J1276">
        <f>IF($A1276="",0,WEEKDAY($A1276,2))</f>
        <v/>
      </c>
      <c r="K1276">
        <f>IF(OR($A1276="",$B1276=""),"",$B1276&amp;"|"&amp;$A1276)</f>
        <v/>
      </c>
      <c r="L1276">
        <f>IF($A1276="",0,IF($F1276="",IFERROR(N(INDEX(Settings!$G$11:$G$18,MATCH($C1276,Settings!$D$11:$D$18,0))),0),N($F1276)))</f>
        <v/>
      </c>
    </row>
    <row r="1277">
      <c r="A1277" s="69" t="n"/>
      <c r="B1277" s="70" t="n"/>
      <c r="C1277" s="70" t="n"/>
      <c r="D1277" s="71" t="n"/>
      <c r="E1277" s="71" t="n"/>
      <c r="F1277" s="70" t="n"/>
      <c r="G1277" s="72">
        <f>IF(OR($A1277="",$B1277=""),"",ROUND(MAX(0,MOD(I1277-H1277,1)*24-L1277/60),2))</f>
        <v/>
      </c>
      <c r="H1277">
        <f>IF($A1277="","",IF($D1277="",IFERROR(INDEX(Settings!$E$11:$E$18,MATCH($C1277,Settings!$D$11:$D$18,0)),0),$D1277))</f>
        <v/>
      </c>
      <c r="I1277">
        <f>IF($A1277="","",IF($E1277="",IFERROR(INDEX(Settings!$F$11:$F$18,MATCH($C1277,Settings!$D$11:$D$18,0)),0),$E1277))</f>
        <v/>
      </c>
      <c r="J1277">
        <f>IF($A1277="",0,WEEKDAY($A1277,2))</f>
        <v/>
      </c>
      <c r="K1277">
        <f>IF(OR($A1277="",$B1277=""),"",$B1277&amp;"|"&amp;$A1277)</f>
        <v/>
      </c>
      <c r="L1277">
        <f>IF($A1277="",0,IF($F1277="",IFERROR(N(INDEX(Settings!$G$11:$G$18,MATCH($C1277,Settings!$D$11:$D$18,0))),0),N($F1277)))</f>
        <v/>
      </c>
    </row>
    <row r="1278">
      <c r="A1278" s="69" t="n"/>
      <c r="B1278" s="70" t="n"/>
      <c r="C1278" s="70" t="n"/>
      <c r="D1278" s="71" t="n"/>
      <c r="E1278" s="71" t="n"/>
      <c r="F1278" s="70" t="n"/>
      <c r="G1278" s="72">
        <f>IF(OR($A1278="",$B1278=""),"",ROUND(MAX(0,MOD(I1278-H1278,1)*24-L1278/60),2))</f>
        <v/>
      </c>
      <c r="H1278">
        <f>IF($A1278="","",IF($D1278="",IFERROR(INDEX(Settings!$E$11:$E$18,MATCH($C1278,Settings!$D$11:$D$18,0)),0),$D1278))</f>
        <v/>
      </c>
      <c r="I1278">
        <f>IF($A1278="","",IF($E1278="",IFERROR(INDEX(Settings!$F$11:$F$18,MATCH($C1278,Settings!$D$11:$D$18,0)),0),$E1278))</f>
        <v/>
      </c>
      <c r="J1278">
        <f>IF($A1278="",0,WEEKDAY($A1278,2))</f>
        <v/>
      </c>
      <c r="K1278">
        <f>IF(OR($A1278="",$B1278=""),"",$B1278&amp;"|"&amp;$A1278)</f>
        <v/>
      </c>
      <c r="L1278">
        <f>IF($A1278="",0,IF($F1278="",IFERROR(N(INDEX(Settings!$G$11:$G$18,MATCH($C1278,Settings!$D$11:$D$18,0))),0),N($F1278)))</f>
        <v/>
      </c>
    </row>
    <row r="1279">
      <c r="A1279" s="69" t="n"/>
      <c r="B1279" s="70" t="n"/>
      <c r="C1279" s="70" t="n"/>
      <c r="D1279" s="71" t="n"/>
      <c r="E1279" s="71" t="n"/>
      <c r="F1279" s="70" t="n"/>
      <c r="G1279" s="72">
        <f>IF(OR($A1279="",$B1279=""),"",ROUND(MAX(0,MOD(I1279-H1279,1)*24-L1279/60),2))</f>
        <v/>
      </c>
      <c r="H1279">
        <f>IF($A1279="","",IF($D1279="",IFERROR(INDEX(Settings!$E$11:$E$18,MATCH($C1279,Settings!$D$11:$D$18,0)),0),$D1279))</f>
        <v/>
      </c>
      <c r="I1279">
        <f>IF($A1279="","",IF($E1279="",IFERROR(INDEX(Settings!$F$11:$F$18,MATCH($C1279,Settings!$D$11:$D$18,0)),0),$E1279))</f>
        <v/>
      </c>
      <c r="J1279">
        <f>IF($A1279="",0,WEEKDAY($A1279,2))</f>
        <v/>
      </c>
      <c r="K1279">
        <f>IF(OR($A1279="",$B1279=""),"",$B1279&amp;"|"&amp;$A1279)</f>
        <v/>
      </c>
      <c r="L1279">
        <f>IF($A1279="",0,IF($F1279="",IFERROR(N(INDEX(Settings!$G$11:$G$18,MATCH($C1279,Settings!$D$11:$D$18,0))),0),N($F1279)))</f>
        <v/>
      </c>
    </row>
    <row r="1280">
      <c r="A1280" s="69" t="n"/>
      <c r="B1280" s="70" t="n"/>
      <c r="C1280" s="70" t="n"/>
      <c r="D1280" s="71" t="n"/>
      <c r="E1280" s="71" t="n"/>
      <c r="F1280" s="70" t="n"/>
      <c r="G1280" s="72">
        <f>IF(OR($A1280="",$B1280=""),"",ROUND(MAX(0,MOD(I1280-H1280,1)*24-L1280/60),2))</f>
        <v/>
      </c>
      <c r="H1280">
        <f>IF($A1280="","",IF($D1280="",IFERROR(INDEX(Settings!$E$11:$E$18,MATCH($C1280,Settings!$D$11:$D$18,0)),0),$D1280))</f>
        <v/>
      </c>
      <c r="I1280">
        <f>IF($A1280="","",IF($E1280="",IFERROR(INDEX(Settings!$F$11:$F$18,MATCH($C1280,Settings!$D$11:$D$18,0)),0),$E1280))</f>
        <v/>
      </c>
      <c r="J1280">
        <f>IF($A1280="",0,WEEKDAY($A1280,2))</f>
        <v/>
      </c>
      <c r="K1280">
        <f>IF(OR($A1280="",$B1280=""),"",$B1280&amp;"|"&amp;$A1280)</f>
        <v/>
      </c>
      <c r="L1280">
        <f>IF($A1280="",0,IF($F1280="",IFERROR(N(INDEX(Settings!$G$11:$G$18,MATCH($C1280,Settings!$D$11:$D$18,0))),0),N($F1280)))</f>
        <v/>
      </c>
    </row>
    <row r="1281">
      <c r="A1281" s="69" t="n"/>
      <c r="B1281" s="70" t="n"/>
      <c r="C1281" s="70" t="n"/>
      <c r="D1281" s="71" t="n"/>
      <c r="E1281" s="71" t="n"/>
      <c r="F1281" s="70" t="n"/>
      <c r="G1281" s="72">
        <f>IF(OR($A1281="",$B1281=""),"",ROUND(MAX(0,MOD(I1281-H1281,1)*24-L1281/60),2))</f>
        <v/>
      </c>
      <c r="H1281">
        <f>IF($A1281="","",IF($D1281="",IFERROR(INDEX(Settings!$E$11:$E$18,MATCH($C1281,Settings!$D$11:$D$18,0)),0),$D1281))</f>
        <v/>
      </c>
      <c r="I1281">
        <f>IF($A1281="","",IF($E1281="",IFERROR(INDEX(Settings!$F$11:$F$18,MATCH($C1281,Settings!$D$11:$D$18,0)),0),$E1281))</f>
        <v/>
      </c>
      <c r="J1281">
        <f>IF($A1281="",0,WEEKDAY($A1281,2))</f>
        <v/>
      </c>
      <c r="K1281">
        <f>IF(OR($A1281="",$B1281=""),"",$B1281&amp;"|"&amp;$A1281)</f>
        <v/>
      </c>
      <c r="L1281">
        <f>IF($A1281="",0,IF($F1281="",IFERROR(N(INDEX(Settings!$G$11:$G$18,MATCH($C1281,Settings!$D$11:$D$18,0))),0),N($F1281)))</f>
        <v/>
      </c>
    </row>
    <row r="1282">
      <c r="A1282" s="69" t="n"/>
      <c r="B1282" s="70" t="n"/>
      <c r="C1282" s="70" t="n"/>
      <c r="D1282" s="71" t="n"/>
      <c r="E1282" s="71" t="n"/>
      <c r="F1282" s="70" t="n"/>
      <c r="G1282" s="72">
        <f>IF(OR($A1282="",$B1282=""),"",ROUND(MAX(0,MOD(I1282-H1282,1)*24-L1282/60),2))</f>
        <v/>
      </c>
      <c r="H1282">
        <f>IF($A1282="","",IF($D1282="",IFERROR(INDEX(Settings!$E$11:$E$18,MATCH($C1282,Settings!$D$11:$D$18,0)),0),$D1282))</f>
        <v/>
      </c>
      <c r="I1282">
        <f>IF($A1282="","",IF($E1282="",IFERROR(INDEX(Settings!$F$11:$F$18,MATCH($C1282,Settings!$D$11:$D$18,0)),0),$E1282))</f>
        <v/>
      </c>
      <c r="J1282">
        <f>IF($A1282="",0,WEEKDAY($A1282,2))</f>
        <v/>
      </c>
      <c r="K1282">
        <f>IF(OR($A1282="",$B1282=""),"",$B1282&amp;"|"&amp;$A1282)</f>
        <v/>
      </c>
      <c r="L1282">
        <f>IF($A1282="",0,IF($F1282="",IFERROR(N(INDEX(Settings!$G$11:$G$18,MATCH($C1282,Settings!$D$11:$D$18,0))),0),N($F1282)))</f>
        <v/>
      </c>
    </row>
    <row r="1283">
      <c r="A1283" s="69" t="n"/>
      <c r="B1283" s="70" t="n"/>
      <c r="C1283" s="70" t="n"/>
      <c r="D1283" s="71" t="n"/>
      <c r="E1283" s="71" t="n"/>
      <c r="F1283" s="70" t="n"/>
      <c r="G1283" s="72">
        <f>IF(OR($A1283="",$B1283=""),"",ROUND(MAX(0,MOD(I1283-H1283,1)*24-L1283/60),2))</f>
        <v/>
      </c>
      <c r="H1283">
        <f>IF($A1283="","",IF($D1283="",IFERROR(INDEX(Settings!$E$11:$E$18,MATCH($C1283,Settings!$D$11:$D$18,0)),0),$D1283))</f>
        <v/>
      </c>
      <c r="I1283">
        <f>IF($A1283="","",IF($E1283="",IFERROR(INDEX(Settings!$F$11:$F$18,MATCH($C1283,Settings!$D$11:$D$18,0)),0),$E1283))</f>
        <v/>
      </c>
      <c r="J1283">
        <f>IF($A1283="",0,WEEKDAY($A1283,2))</f>
        <v/>
      </c>
      <c r="K1283">
        <f>IF(OR($A1283="",$B1283=""),"",$B1283&amp;"|"&amp;$A1283)</f>
        <v/>
      </c>
      <c r="L1283">
        <f>IF($A1283="",0,IF($F1283="",IFERROR(N(INDEX(Settings!$G$11:$G$18,MATCH($C1283,Settings!$D$11:$D$18,0))),0),N($F1283)))</f>
        <v/>
      </c>
    </row>
    <row r="1284">
      <c r="A1284" s="69" t="n"/>
      <c r="B1284" s="70" t="n"/>
      <c r="C1284" s="70" t="n"/>
      <c r="D1284" s="71" t="n"/>
      <c r="E1284" s="71" t="n"/>
      <c r="F1284" s="70" t="n"/>
      <c r="G1284" s="72">
        <f>IF(OR($A1284="",$B1284=""),"",ROUND(MAX(0,MOD(I1284-H1284,1)*24-L1284/60),2))</f>
        <v/>
      </c>
      <c r="H1284">
        <f>IF($A1284="","",IF($D1284="",IFERROR(INDEX(Settings!$E$11:$E$18,MATCH($C1284,Settings!$D$11:$D$18,0)),0),$D1284))</f>
        <v/>
      </c>
      <c r="I1284">
        <f>IF($A1284="","",IF($E1284="",IFERROR(INDEX(Settings!$F$11:$F$18,MATCH($C1284,Settings!$D$11:$D$18,0)),0),$E1284))</f>
        <v/>
      </c>
      <c r="J1284">
        <f>IF($A1284="",0,WEEKDAY($A1284,2))</f>
        <v/>
      </c>
      <c r="K1284">
        <f>IF(OR($A1284="",$B1284=""),"",$B1284&amp;"|"&amp;$A1284)</f>
        <v/>
      </c>
      <c r="L1284">
        <f>IF($A1284="",0,IF($F1284="",IFERROR(N(INDEX(Settings!$G$11:$G$18,MATCH($C1284,Settings!$D$11:$D$18,0))),0),N($F1284)))</f>
        <v/>
      </c>
    </row>
    <row r="1285">
      <c r="A1285" s="69" t="n"/>
      <c r="B1285" s="70" t="n"/>
      <c r="C1285" s="70" t="n"/>
      <c r="D1285" s="71" t="n"/>
      <c r="E1285" s="71" t="n"/>
      <c r="F1285" s="70" t="n"/>
      <c r="G1285" s="72">
        <f>IF(OR($A1285="",$B1285=""),"",ROUND(MAX(0,MOD(I1285-H1285,1)*24-L1285/60),2))</f>
        <v/>
      </c>
      <c r="H1285">
        <f>IF($A1285="","",IF($D1285="",IFERROR(INDEX(Settings!$E$11:$E$18,MATCH($C1285,Settings!$D$11:$D$18,0)),0),$D1285))</f>
        <v/>
      </c>
      <c r="I1285">
        <f>IF($A1285="","",IF($E1285="",IFERROR(INDEX(Settings!$F$11:$F$18,MATCH($C1285,Settings!$D$11:$D$18,0)),0),$E1285))</f>
        <v/>
      </c>
      <c r="J1285">
        <f>IF($A1285="",0,WEEKDAY($A1285,2))</f>
        <v/>
      </c>
      <c r="K1285">
        <f>IF(OR($A1285="",$B1285=""),"",$B1285&amp;"|"&amp;$A1285)</f>
        <v/>
      </c>
      <c r="L1285">
        <f>IF($A1285="",0,IF($F1285="",IFERROR(N(INDEX(Settings!$G$11:$G$18,MATCH($C1285,Settings!$D$11:$D$18,0))),0),N($F1285)))</f>
        <v/>
      </c>
    </row>
    <row r="1286">
      <c r="A1286" s="69" t="n"/>
      <c r="B1286" s="70" t="n"/>
      <c r="C1286" s="70" t="n"/>
      <c r="D1286" s="71" t="n"/>
      <c r="E1286" s="71" t="n"/>
      <c r="F1286" s="70" t="n"/>
      <c r="G1286" s="72">
        <f>IF(OR($A1286="",$B1286=""),"",ROUND(MAX(0,MOD(I1286-H1286,1)*24-L1286/60),2))</f>
        <v/>
      </c>
      <c r="H1286">
        <f>IF($A1286="","",IF($D1286="",IFERROR(INDEX(Settings!$E$11:$E$18,MATCH($C1286,Settings!$D$11:$D$18,0)),0),$D1286))</f>
        <v/>
      </c>
      <c r="I1286">
        <f>IF($A1286="","",IF($E1286="",IFERROR(INDEX(Settings!$F$11:$F$18,MATCH($C1286,Settings!$D$11:$D$18,0)),0),$E1286))</f>
        <v/>
      </c>
      <c r="J1286">
        <f>IF($A1286="",0,WEEKDAY($A1286,2))</f>
        <v/>
      </c>
      <c r="K1286">
        <f>IF(OR($A1286="",$B1286=""),"",$B1286&amp;"|"&amp;$A1286)</f>
        <v/>
      </c>
      <c r="L1286">
        <f>IF($A1286="",0,IF($F1286="",IFERROR(N(INDEX(Settings!$G$11:$G$18,MATCH($C1286,Settings!$D$11:$D$18,0))),0),N($F1286)))</f>
        <v/>
      </c>
    </row>
    <row r="1287">
      <c r="A1287" s="69" t="n"/>
      <c r="B1287" s="70" t="n"/>
      <c r="C1287" s="70" t="n"/>
      <c r="D1287" s="71" t="n"/>
      <c r="E1287" s="71" t="n"/>
      <c r="F1287" s="70" t="n"/>
      <c r="G1287" s="72">
        <f>IF(OR($A1287="",$B1287=""),"",ROUND(MAX(0,MOD(I1287-H1287,1)*24-L1287/60),2))</f>
        <v/>
      </c>
      <c r="H1287">
        <f>IF($A1287="","",IF($D1287="",IFERROR(INDEX(Settings!$E$11:$E$18,MATCH($C1287,Settings!$D$11:$D$18,0)),0),$D1287))</f>
        <v/>
      </c>
      <c r="I1287">
        <f>IF($A1287="","",IF($E1287="",IFERROR(INDEX(Settings!$F$11:$F$18,MATCH($C1287,Settings!$D$11:$D$18,0)),0),$E1287))</f>
        <v/>
      </c>
      <c r="J1287">
        <f>IF($A1287="",0,WEEKDAY($A1287,2))</f>
        <v/>
      </c>
      <c r="K1287">
        <f>IF(OR($A1287="",$B1287=""),"",$B1287&amp;"|"&amp;$A1287)</f>
        <v/>
      </c>
      <c r="L1287">
        <f>IF($A1287="",0,IF($F1287="",IFERROR(N(INDEX(Settings!$G$11:$G$18,MATCH($C1287,Settings!$D$11:$D$18,0))),0),N($F1287)))</f>
        <v/>
      </c>
    </row>
    <row r="1288">
      <c r="A1288" s="69" t="n"/>
      <c r="B1288" s="70" t="n"/>
      <c r="C1288" s="70" t="n"/>
      <c r="D1288" s="71" t="n"/>
      <c r="E1288" s="71" t="n"/>
      <c r="F1288" s="70" t="n"/>
      <c r="G1288" s="72">
        <f>IF(OR($A1288="",$B1288=""),"",ROUND(MAX(0,MOD(I1288-H1288,1)*24-L1288/60),2))</f>
        <v/>
      </c>
      <c r="H1288">
        <f>IF($A1288="","",IF($D1288="",IFERROR(INDEX(Settings!$E$11:$E$18,MATCH($C1288,Settings!$D$11:$D$18,0)),0),$D1288))</f>
        <v/>
      </c>
      <c r="I1288">
        <f>IF($A1288="","",IF($E1288="",IFERROR(INDEX(Settings!$F$11:$F$18,MATCH($C1288,Settings!$D$11:$D$18,0)),0),$E1288))</f>
        <v/>
      </c>
      <c r="J1288">
        <f>IF($A1288="",0,WEEKDAY($A1288,2))</f>
        <v/>
      </c>
      <c r="K1288">
        <f>IF(OR($A1288="",$B1288=""),"",$B1288&amp;"|"&amp;$A1288)</f>
        <v/>
      </c>
      <c r="L1288">
        <f>IF($A1288="",0,IF($F1288="",IFERROR(N(INDEX(Settings!$G$11:$G$18,MATCH($C1288,Settings!$D$11:$D$18,0))),0),N($F1288)))</f>
        <v/>
      </c>
    </row>
    <row r="1289">
      <c r="A1289" s="69" t="n"/>
      <c r="B1289" s="70" t="n"/>
      <c r="C1289" s="70" t="n"/>
      <c r="D1289" s="71" t="n"/>
      <c r="E1289" s="71" t="n"/>
      <c r="F1289" s="70" t="n"/>
      <c r="G1289" s="72">
        <f>IF(OR($A1289="",$B1289=""),"",ROUND(MAX(0,MOD(I1289-H1289,1)*24-L1289/60),2))</f>
        <v/>
      </c>
      <c r="H1289">
        <f>IF($A1289="","",IF($D1289="",IFERROR(INDEX(Settings!$E$11:$E$18,MATCH($C1289,Settings!$D$11:$D$18,0)),0),$D1289))</f>
        <v/>
      </c>
      <c r="I1289">
        <f>IF($A1289="","",IF($E1289="",IFERROR(INDEX(Settings!$F$11:$F$18,MATCH($C1289,Settings!$D$11:$D$18,0)),0),$E1289))</f>
        <v/>
      </c>
      <c r="J1289">
        <f>IF($A1289="",0,WEEKDAY($A1289,2))</f>
        <v/>
      </c>
      <c r="K1289">
        <f>IF(OR($A1289="",$B1289=""),"",$B1289&amp;"|"&amp;$A1289)</f>
        <v/>
      </c>
      <c r="L1289">
        <f>IF($A1289="",0,IF($F1289="",IFERROR(N(INDEX(Settings!$G$11:$G$18,MATCH($C1289,Settings!$D$11:$D$18,0))),0),N($F1289)))</f>
        <v/>
      </c>
    </row>
    <row r="1290">
      <c r="A1290" s="69" t="n"/>
      <c r="B1290" s="70" t="n"/>
      <c r="C1290" s="70" t="n"/>
      <c r="D1290" s="71" t="n"/>
      <c r="E1290" s="71" t="n"/>
      <c r="F1290" s="70" t="n"/>
      <c r="G1290" s="72">
        <f>IF(OR($A1290="",$B1290=""),"",ROUND(MAX(0,MOD(I1290-H1290,1)*24-L1290/60),2))</f>
        <v/>
      </c>
      <c r="H1290">
        <f>IF($A1290="","",IF($D1290="",IFERROR(INDEX(Settings!$E$11:$E$18,MATCH($C1290,Settings!$D$11:$D$18,0)),0),$D1290))</f>
        <v/>
      </c>
      <c r="I1290">
        <f>IF($A1290="","",IF($E1290="",IFERROR(INDEX(Settings!$F$11:$F$18,MATCH($C1290,Settings!$D$11:$D$18,0)),0),$E1290))</f>
        <v/>
      </c>
      <c r="J1290">
        <f>IF($A1290="",0,WEEKDAY($A1290,2))</f>
        <v/>
      </c>
      <c r="K1290">
        <f>IF(OR($A1290="",$B1290=""),"",$B1290&amp;"|"&amp;$A1290)</f>
        <v/>
      </c>
      <c r="L1290">
        <f>IF($A1290="",0,IF($F1290="",IFERROR(N(INDEX(Settings!$G$11:$G$18,MATCH($C1290,Settings!$D$11:$D$18,0))),0),N($F1290)))</f>
        <v/>
      </c>
    </row>
    <row r="1291">
      <c r="A1291" s="69" t="n"/>
      <c r="B1291" s="70" t="n"/>
      <c r="C1291" s="70" t="n"/>
      <c r="D1291" s="71" t="n"/>
      <c r="E1291" s="71" t="n"/>
      <c r="F1291" s="70" t="n"/>
      <c r="G1291" s="72">
        <f>IF(OR($A1291="",$B1291=""),"",ROUND(MAX(0,MOD(I1291-H1291,1)*24-L1291/60),2))</f>
        <v/>
      </c>
      <c r="H1291">
        <f>IF($A1291="","",IF($D1291="",IFERROR(INDEX(Settings!$E$11:$E$18,MATCH($C1291,Settings!$D$11:$D$18,0)),0),$D1291))</f>
        <v/>
      </c>
      <c r="I1291">
        <f>IF($A1291="","",IF($E1291="",IFERROR(INDEX(Settings!$F$11:$F$18,MATCH($C1291,Settings!$D$11:$D$18,0)),0),$E1291))</f>
        <v/>
      </c>
      <c r="J1291">
        <f>IF($A1291="",0,WEEKDAY($A1291,2))</f>
        <v/>
      </c>
      <c r="K1291">
        <f>IF(OR($A1291="",$B1291=""),"",$B1291&amp;"|"&amp;$A1291)</f>
        <v/>
      </c>
      <c r="L1291">
        <f>IF($A1291="",0,IF($F1291="",IFERROR(N(INDEX(Settings!$G$11:$G$18,MATCH($C1291,Settings!$D$11:$D$18,0))),0),N($F1291)))</f>
        <v/>
      </c>
    </row>
    <row r="1292">
      <c r="A1292" s="69" t="n"/>
      <c r="B1292" s="70" t="n"/>
      <c r="C1292" s="70" t="n"/>
      <c r="D1292" s="71" t="n"/>
      <c r="E1292" s="71" t="n"/>
      <c r="F1292" s="70" t="n"/>
      <c r="G1292" s="72">
        <f>IF(OR($A1292="",$B1292=""),"",ROUND(MAX(0,MOD(I1292-H1292,1)*24-L1292/60),2))</f>
        <v/>
      </c>
      <c r="H1292">
        <f>IF($A1292="","",IF($D1292="",IFERROR(INDEX(Settings!$E$11:$E$18,MATCH($C1292,Settings!$D$11:$D$18,0)),0),$D1292))</f>
        <v/>
      </c>
      <c r="I1292">
        <f>IF($A1292="","",IF($E1292="",IFERROR(INDEX(Settings!$F$11:$F$18,MATCH($C1292,Settings!$D$11:$D$18,0)),0),$E1292))</f>
        <v/>
      </c>
      <c r="J1292">
        <f>IF($A1292="",0,WEEKDAY($A1292,2))</f>
        <v/>
      </c>
      <c r="K1292">
        <f>IF(OR($A1292="",$B1292=""),"",$B1292&amp;"|"&amp;$A1292)</f>
        <v/>
      </c>
      <c r="L1292">
        <f>IF($A1292="",0,IF($F1292="",IFERROR(N(INDEX(Settings!$G$11:$G$18,MATCH($C1292,Settings!$D$11:$D$18,0))),0),N($F1292)))</f>
        <v/>
      </c>
    </row>
    <row r="1293">
      <c r="A1293" s="69" t="n"/>
      <c r="B1293" s="70" t="n"/>
      <c r="C1293" s="70" t="n"/>
      <c r="D1293" s="71" t="n"/>
      <c r="E1293" s="71" t="n"/>
      <c r="F1293" s="70" t="n"/>
      <c r="G1293" s="72">
        <f>IF(OR($A1293="",$B1293=""),"",ROUND(MAX(0,MOD(I1293-H1293,1)*24-L1293/60),2))</f>
        <v/>
      </c>
      <c r="H1293">
        <f>IF($A1293="","",IF($D1293="",IFERROR(INDEX(Settings!$E$11:$E$18,MATCH($C1293,Settings!$D$11:$D$18,0)),0),$D1293))</f>
        <v/>
      </c>
      <c r="I1293">
        <f>IF($A1293="","",IF($E1293="",IFERROR(INDEX(Settings!$F$11:$F$18,MATCH($C1293,Settings!$D$11:$D$18,0)),0),$E1293))</f>
        <v/>
      </c>
      <c r="J1293">
        <f>IF($A1293="",0,WEEKDAY($A1293,2))</f>
        <v/>
      </c>
      <c r="K1293">
        <f>IF(OR($A1293="",$B1293=""),"",$B1293&amp;"|"&amp;$A1293)</f>
        <v/>
      </c>
      <c r="L1293">
        <f>IF($A1293="",0,IF($F1293="",IFERROR(N(INDEX(Settings!$G$11:$G$18,MATCH($C1293,Settings!$D$11:$D$18,0))),0),N($F1293)))</f>
        <v/>
      </c>
    </row>
    <row r="1294">
      <c r="A1294" s="69" t="n"/>
      <c r="B1294" s="70" t="n"/>
      <c r="C1294" s="70" t="n"/>
      <c r="D1294" s="71" t="n"/>
      <c r="E1294" s="71" t="n"/>
      <c r="F1294" s="70" t="n"/>
      <c r="G1294" s="72">
        <f>IF(OR($A1294="",$B1294=""),"",ROUND(MAX(0,MOD(I1294-H1294,1)*24-L1294/60),2))</f>
        <v/>
      </c>
      <c r="H1294">
        <f>IF($A1294="","",IF($D1294="",IFERROR(INDEX(Settings!$E$11:$E$18,MATCH($C1294,Settings!$D$11:$D$18,0)),0),$D1294))</f>
        <v/>
      </c>
      <c r="I1294">
        <f>IF($A1294="","",IF($E1294="",IFERROR(INDEX(Settings!$F$11:$F$18,MATCH($C1294,Settings!$D$11:$D$18,0)),0),$E1294))</f>
        <v/>
      </c>
      <c r="J1294">
        <f>IF($A1294="",0,WEEKDAY($A1294,2))</f>
        <v/>
      </c>
      <c r="K1294">
        <f>IF(OR($A1294="",$B1294=""),"",$B1294&amp;"|"&amp;$A1294)</f>
        <v/>
      </c>
      <c r="L1294">
        <f>IF($A1294="",0,IF($F1294="",IFERROR(N(INDEX(Settings!$G$11:$G$18,MATCH($C1294,Settings!$D$11:$D$18,0))),0),N($F1294)))</f>
        <v/>
      </c>
    </row>
    <row r="1295">
      <c r="A1295" s="69" t="n"/>
      <c r="B1295" s="70" t="n"/>
      <c r="C1295" s="70" t="n"/>
      <c r="D1295" s="71" t="n"/>
      <c r="E1295" s="71" t="n"/>
      <c r="F1295" s="70" t="n"/>
      <c r="G1295" s="72">
        <f>IF(OR($A1295="",$B1295=""),"",ROUND(MAX(0,MOD(I1295-H1295,1)*24-L1295/60),2))</f>
        <v/>
      </c>
      <c r="H1295">
        <f>IF($A1295="","",IF($D1295="",IFERROR(INDEX(Settings!$E$11:$E$18,MATCH($C1295,Settings!$D$11:$D$18,0)),0),$D1295))</f>
        <v/>
      </c>
      <c r="I1295">
        <f>IF($A1295="","",IF($E1295="",IFERROR(INDEX(Settings!$F$11:$F$18,MATCH($C1295,Settings!$D$11:$D$18,0)),0),$E1295))</f>
        <v/>
      </c>
      <c r="J1295">
        <f>IF($A1295="",0,WEEKDAY($A1295,2))</f>
        <v/>
      </c>
      <c r="K1295">
        <f>IF(OR($A1295="",$B1295=""),"",$B1295&amp;"|"&amp;$A1295)</f>
        <v/>
      </c>
      <c r="L1295">
        <f>IF($A1295="",0,IF($F1295="",IFERROR(N(INDEX(Settings!$G$11:$G$18,MATCH($C1295,Settings!$D$11:$D$18,0))),0),N($F1295)))</f>
        <v/>
      </c>
    </row>
    <row r="1296">
      <c r="A1296" s="69" t="n"/>
      <c r="B1296" s="70" t="n"/>
      <c r="C1296" s="70" t="n"/>
      <c r="D1296" s="71" t="n"/>
      <c r="E1296" s="71" t="n"/>
      <c r="F1296" s="70" t="n"/>
      <c r="G1296" s="72">
        <f>IF(OR($A1296="",$B1296=""),"",ROUND(MAX(0,MOD(I1296-H1296,1)*24-L1296/60),2))</f>
        <v/>
      </c>
      <c r="H1296">
        <f>IF($A1296="","",IF($D1296="",IFERROR(INDEX(Settings!$E$11:$E$18,MATCH($C1296,Settings!$D$11:$D$18,0)),0),$D1296))</f>
        <v/>
      </c>
      <c r="I1296">
        <f>IF($A1296="","",IF($E1296="",IFERROR(INDEX(Settings!$F$11:$F$18,MATCH($C1296,Settings!$D$11:$D$18,0)),0),$E1296))</f>
        <v/>
      </c>
      <c r="J1296">
        <f>IF($A1296="",0,WEEKDAY($A1296,2))</f>
        <v/>
      </c>
      <c r="K1296">
        <f>IF(OR($A1296="",$B1296=""),"",$B1296&amp;"|"&amp;$A1296)</f>
        <v/>
      </c>
      <c r="L1296">
        <f>IF($A1296="",0,IF($F1296="",IFERROR(N(INDEX(Settings!$G$11:$G$18,MATCH($C1296,Settings!$D$11:$D$18,0))),0),N($F1296)))</f>
        <v/>
      </c>
    </row>
    <row r="1297">
      <c r="A1297" s="69" t="n"/>
      <c r="B1297" s="70" t="n"/>
      <c r="C1297" s="70" t="n"/>
      <c r="D1297" s="71" t="n"/>
      <c r="E1297" s="71" t="n"/>
      <c r="F1297" s="70" t="n"/>
      <c r="G1297" s="72">
        <f>IF(OR($A1297="",$B1297=""),"",ROUND(MAX(0,MOD(I1297-H1297,1)*24-L1297/60),2))</f>
        <v/>
      </c>
      <c r="H1297">
        <f>IF($A1297="","",IF($D1297="",IFERROR(INDEX(Settings!$E$11:$E$18,MATCH($C1297,Settings!$D$11:$D$18,0)),0),$D1297))</f>
        <v/>
      </c>
      <c r="I1297">
        <f>IF($A1297="","",IF($E1297="",IFERROR(INDEX(Settings!$F$11:$F$18,MATCH($C1297,Settings!$D$11:$D$18,0)),0),$E1297))</f>
        <v/>
      </c>
      <c r="J1297">
        <f>IF($A1297="",0,WEEKDAY($A1297,2))</f>
        <v/>
      </c>
      <c r="K1297">
        <f>IF(OR($A1297="",$B1297=""),"",$B1297&amp;"|"&amp;$A1297)</f>
        <v/>
      </c>
      <c r="L1297">
        <f>IF($A1297="",0,IF($F1297="",IFERROR(N(INDEX(Settings!$G$11:$G$18,MATCH($C1297,Settings!$D$11:$D$18,0))),0),N($F1297)))</f>
        <v/>
      </c>
    </row>
    <row r="1298">
      <c r="A1298" s="69" t="n"/>
      <c r="B1298" s="70" t="n"/>
      <c r="C1298" s="70" t="n"/>
      <c r="D1298" s="71" t="n"/>
      <c r="E1298" s="71" t="n"/>
      <c r="F1298" s="70" t="n"/>
      <c r="G1298" s="72">
        <f>IF(OR($A1298="",$B1298=""),"",ROUND(MAX(0,MOD(I1298-H1298,1)*24-L1298/60),2))</f>
        <v/>
      </c>
      <c r="H1298">
        <f>IF($A1298="","",IF($D1298="",IFERROR(INDEX(Settings!$E$11:$E$18,MATCH($C1298,Settings!$D$11:$D$18,0)),0),$D1298))</f>
        <v/>
      </c>
      <c r="I1298">
        <f>IF($A1298="","",IF($E1298="",IFERROR(INDEX(Settings!$F$11:$F$18,MATCH($C1298,Settings!$D$11:$D$18,0)),0),$E1298))</f>
        <v/>
      </c>
      <c r="J1298">
        <f>IF($A1298="",0,WEEKDAY($A1298,2))</f>
        <v/>
      </c>
      <c r="K1298">
        <f>IF(OR($A1298="",$B1298=""),"",$B1298&amp;"|"&amp;$A1298)</f>
        <v/>
      </c>
      <c r="L1298">
        <f>IF($A1298="",0,IF($F1298="",IFERROR(N(INDEX(Settings!$G$11:$G$18,MATCH($C1298,Settings!$D$11:$D$18,0))),0),N($F1298)))</f>
        <v/>
      </c>
    </row>
    <row r="1299">
      <c r="A1299" s="69" t="n"/>
      <c r="B1299" s="70" t="n"/>
      <c r="C1299" s="70" t="n"/>
      <c r="D1299" s="71" t="n"/>
      <c r="E1299" s="71" t="n"/>
      <c r="F1299" s="70" t="n"/>
      <c r="G1299" s="72">
        <f>IF(OR($A1299="",$B1299=""),"",ROUND(MAX(0,MOD(I1299-H1299,1)*24-L1299/60),2))</f>
        <v/>
      </c>
      <c r="H1299">
        <f>IF($A1299="","",IF($D1299="",IFERROR(INDEX(Settings!$E$11:$E$18,MATCH($C1299,Settings!$D$11:$D$18,0)),0),$D1299))</f>
        <v/>
      </c>
      <c r="I1299">
        <f>IF($A1299="","",IF($E1299="",IFERROR(INDEX(Settings!$F$11:$F$18,MATCH($C1299,Settings!$D$11:$D$18,0)),0),$E1299))</f>
        <v/>
      </c>
      <c r="J1299">
        <f>IF($A1299="",0,WEEKDAY($A1299,2))</f>
        <v/>
      </c>
      <c r="K1299">
        <f>IF(OR($A1299="",$B1299=""),"",$B1299&amp;"|"&amp;$A1299)</f>
        <v/>
      </c>
      <c r="L1299">
        <f>IF($A1299="",0,IF($F1299="",IFERROR(N(INDEX(Settings!$G$11:$G$18,MATCH($C1299,Settings!$D$11:$D$18,0))),0),N($F1299)))</f>
        <v/>
      </c>
    </row>
    <row r="1300">
      <c r="A1300" s="69" t="n"/>
      <c r="B1300" s="70" t="n"/>
      <c r="C1300" s="70" t="n"/>
      <c r="D1300" s="71" t="n"/>
      <c r="E1300" s="71" t="n"/>
      <c r="F1300" s="70" t="n"/>
      <c r="G1300" s="72">
        <f>IF(OR($A1300="",$B1300=""),"",ROUND(MAX(0,MOD(I1300-H1300,1)*24-L1300/60),2))</f>
        <v/>
      </c>
      <c r="H1300">
        <f>IF($A1300="","",IF($D1300="",IFERROR(INDEX(Settings!$E$11:$E$18,MATCH($C1300,Settings!$D$11:$D$18,0)),0),$D1300))</f>
        <v/>
      </c>
      <c r="I1300">
        <f>IF($A1300="","",IF($E1300="",IFERROR(INDEX(Settings!$F$11:$F$18,MATCH($C1300,Settings!$D$11:$D$18,0)),0),$E1300))</f>
        <v/>
      </c>
      <c r="J1300">
        <f>IF($A1300="",0,WEEKDAY($A1300,2))</f>
        <v/>
      </c>
      <c r="K1300">
        <f>IF(OR($A1300="",$B1300=""),"",$B1300&amp;"|"&amp;$A1300)</f>
        <v/>
      </c>
      <c r="L1300">
        <f>IF($A1300="",0,IF($F1300="",IFERROR(N(INDEX(Settings!$G$11:$G$18,MATCH($C1300,Settings!$D$11:$D$18,0))),0),N($F1300)))</f>
        <v/>
      </c>
    </row>
    <row r="1301">
      <c r="A1301" s="69" t="n"/>
      <c r="B1301" s="70" t="n"/>
      <c r="C1301" s="70" t="n"/>
      <c r="D1301" s="71" t="n"/>
      <c r="E1301" s="71" t="n"/>
      <c r="F1301" s="70" t="n"/>
      <c r="G1301" s="72">
        <f>IF(OR($A1301="",$B1301=""),"",ROUND(MAX(0,MOD(I1301-H1301,1)*24-L1301/60),2))</f>
        <v/>
      </c>
      <c r="H1301">
        <f>IF($A1301="","",IF($D1301="",IFERROR(INDEX(Settings!$E$11:$E$18,MATCH($C1301,Settings!$D$11:$D$18,0)),0),$D1301))</f>
        <v/>
      </c>
      <c r="I1301">
        <f>IF($A1301="","",IF($E1301="",IFERROR(INDEX(Settings!$F$11:$F$18,MATCH($C1301,Settings!$D$11:$D$18,0)),0),$E1301))</f>
        <v/>
      </c>
      <c r="J1301">
        <f>IF($A1301="",0,WEEKDAY($A1301,2))</f>
        <v/>
      </c>
      <c r="K1301">
        <f>IF(OR($A1301="",$B1301=""),"",$B1301&amp;"|"&amp;$A1301)</f>
        <v/>
      </c>
      <c r="L1301">
        <f>IF($A1301="",0,IF($F1301="",IFERROR(N(INDEX(Settings!$G$11:$G$18,MATCH($C1301,Settings!$D$11:$D$18,0))),0),N($F1301)))</f>
        <v/>
      </c>
    </row>
    <row r="1302">
      <c r="A1302" s="69" t="n"/>
      <c r="B1302" s="70" t="n"/>
      <c r="C1302" s="70" t="n"/>
      <c r="D1302" s="71" t="n"/>
      <c r="E1302" s="71" t="n"/>
      <c r="F1302" s="70" t="n"/>
      <c r="G1302" s="72">
        <f>IF(OR($A1302="",$B1302=""),"",ROUND(MAX(0,MOD(I1302-H1302,1)*24-L1302/60),2))</f>
        <v/>
      </c>
      <c r="H1302">
        <f>IF($A1302="","",IF($D1302="",IFERROR(INDEX(Settings!$E$11:$E$18,MATCH($C1302,Settings!$D$11:$D$18,0)),0),$D1302))</f>
        <v/>
      </c>
      <c r="I1302">
        <f>IF($A1302="","",IF($E1302="",IFERROR(INDEX(Settings!$F$11:$F$18,MATCH($C1302,Settings!$D$11:$D$18,0)),0),$E1302))</f>
        <v/>
      </c>
      <c r="J1302">
        <f>IF($A1302="",0,WEEKDAY($A1302,2))</f>
        <v/>
      </c>
      <c r="K1302">
        <f>IF(OR($A1302="",$B1302=""),"",$B1302&amp;"|"&amp;$A1302)</f>
        <v/>
      </c>
      <c r="L1302">
        <f>IF($A1302="",0,IF($F1302="",IFERROR(N(INDEX(Settings!$G$11:$G$18,MATCH($C1302,Settings!$D$11:$D$18,0))),0),N($F1302)))</f>
        <v/>
      </c>
    </row>
    <row r="1303">
      <c r="A1303" s="69" t="n"/>
      <c r="B1303" s="70" t="n"/>
      <c r="C1303" s="70" t="n"/>
      <c r="D1303" s="71" t="n"/>
      <c r="E1303" s="71" t="n"/>
      <c r="F1303" s="70" t="n"/>
      <c r="G1303" s="72">
        <f>IF(OR($A1303="",$B1303=""),"",ROUND(MAX(0,MOD(I1303-H1303,1)*24-L1303/60),2))</f>
        <v/>
      </c>
      <c r="H1303">
        <f>IF($A1303="","",IF($D1303="",IFERROR(INDEX(Settings!$E$11:$E$18,MATCH($C1303,Settings!$D$11:$D$18,0)),0),$D1303))</f>
        <v/>
      </c>
      <c r="I1303">
        <f>IF($A1303="","",IF($E1303="",IFERROR(INDEX(Settings!$F$11:$F$18,MATCH($C1303,Settings!$D$11:$D$18,0)),0),$E1303))</f>
        <v/>
      </c>
      <c r="J1303">
        <f>IF($A1303="",0,WEEKDAY($A1303,2))</f>
        <v/>
      </c>
      <c r="K1303">
        <f>IF(OR($A1303="",$B1303=""),"",$B1303&amp;"|"&amp;$A1303)</f>
        <v/>
      </c>
      <c r="L1303">
        <f>IF($A1303="",0,IF($F1303="",IFERROR(N(INDEX(Settings!$G$11:$G$18,MATCH($C1303,Settings!$D$11:$D$18,0))),0),N($F1303)))</f>
        <v/>
      </c>
    </row>
    <row r="1304">
      <c r="A1304" s="69" t="n"/>
      <c r="B1304" s="70" t="n"/>
      <c r="C1304" s="70" t="n"/>
      <c r="D1304" s="71" t="n"/>
      <c r="E1304" s="71" t="n"/>
      <c r="F1304" s="70" t="n"/>
      <c r="G1304" s="72">
        <f>IF(OR($A1304="",$B1304=""),"",ROUND(MAX(0,MOD(I1304-H1304,1)*24-L1304/60),2))</f>
        <v/>
      </c>
      <c r="H1304">
        <f>IF($A1304="","",IF($D1304="",IFERROR(INDEX(Settings!$E$11:$E$18,MATCH($C1304,Settings!$D$11:$D$18,0)),0),$D1304))</f>
        <v/>
      </c>
      <c r="I1304">
        <f>IF($A1304="","",IF($E1304="",IFERROR(INDEX(Settings!$F$11:$F$18,MATCH($C1304,Settings!$D$11:$D$18,0)),0),$E1304))</f>
        <v/>
      </c>
      <c r="J1304">
        <f>IF($A1304="",0,WEEKDAY($A1304,2))</f>
        <v/>
      </c>
      <c r="K1304">
        <f>IF(OR($A1304="",$B1304=""),"",$B1304&amp;"|"&amp;$A1304)</f>
        <v/>
      </c>
      <c r="L1304">
        <f>IF($A1304="",0,IF($F1304="",IFERROR(N(INDEX(Settings!$G$11:$G$18,MATCH($C1304,Settings!$D$11:$D$18,0))),0),N($F1304)))</f>
        <v/>
      </c>
    </row>
    <row r="1305">
      <c r="A1305" s="69" t="n"/>
      <c r="B1305" s="70" t="n"/>
      <c r="C1305" s="70" t="n"/>
      <c r="D1305" s="71" t="n"/>
      <c r="E1305" s="71" t="n"/>
      <c r="F1305" s="70" t="n"/>
      <c r="G1305" s="72">
        <f>IF(OR($A1305="",$B1305=""),"",ROUND(MAX(0,MOD(I1305-H1305,1)*24-L1305/60),2))</f>
        <v/>
      </c>
      <c r="H1305">
        <f>IF($A1305="","",IF($D1305="",IFERROR(INDEX(Settings!$E$11:$E$18,MATCH($C1305,Settings!$D$11:$D$18,0)),0),$D1305))</f>
        <v/>
      </c>
      <c r="I1305">
        <f>IF($A1305="","",IF($E1305="",IFERROR(INDEX(Settings!$F$11:$F$18,MATCH($C1305,Settings!$D$11:$D$18,0)),0),$E1305))</f>
        <v/>
      </c>
      <c r="J1305">
        <f>IF($A1305="",0,WEEKDAY($A1305,2))</f>
        <v/>
      </c>
      <c r="K1305">
        <f>IF(OR($A1305="",$B1305=""),"",$B1305&amp;"|"&amp;$A1305)</f>
        <v/>
      </c>
      <c r="L1305">
        <f>IF($A1305="",0,IF($F1305="",IFERROR(N(INDEX(Settings!$G$11:$G$18,MATCH($C1305,Settings!$D$11:$D$18,0))),0),N($F1305)))</f>
        <v/>
      </c>
    </row>
    <row r="1306">
      <c r="A1306" s="69" t="n"/>
      <c r="B1306" s="70" t="n"/>
      <c r="C1306" s="70" t="n"/>
      <c r="D1306" s="71" t="n"/>
      <c r="E1306" s="71" t="n"/>
      <c r="F1306" s="70" t="n"/>
      <c r="G1306" s="72">
        <f>IF(OR($A1306="",$B1306=""),"",ROUND(MAX(0,MOD(I1306-H1306,1)*24-L1306/60),2))</f>
        <v/>
      </c>
      <c r="H1306">
        <f>IF($A1306="","",IF($D1306="",IFERROR(INDEX(Settings!$E$11:$E$18,MATCH($C1306,Settings!$D$11:$D$18,0)),0),$D1306))</f>
        <v/>
      </c>
      <c r="I1306">
        <f>IF($A1306="","",IF($E1306="",IFERROR(INDEX(Settings!$F$11:$F$18,MATCH($C1306,Settings!$D$11:$D$18,0)),0),$E1306))</f>
        <v/>
      </c>
      <c r="J1306">
        <f>IF($A1306="",0,WEEKDAY($A1306,2))</f>
        <v/>
      </c>
      <c r="K1306">
        <f>IF(OR($A1306="",$B1306=""),"",$B1306&amp;"|"&amp;$A1306)</f>
        <v/>
      </c>
      <c r="L1306">
        <f>IF($A1306="",0,IF($F1306="",IFERROR(N(INDEX(Settings!$G$11:$G$18,MATCH($C1306,Settings!$D$11:$D$18,0))),0),N($F1306)))</f>
        <v/>
      </c>
    </row>
    <row r="1307">
      <c r="A1307" s="69" t="n"/>
      <c r="B1307" s="70" t="n"/>
      <c r="C1307" s="70" t="n"/>
      <c r="D1307" s="71" t="n"/>
      <c r="E1307" s="71" t="n"/>
      <c r="F1307" s="70" t="n"/>
      <c r="G1307" s="72">
        <f>IF(OR($A1307="",$B1307=""),"",ROUND(MAX(0,MOD(I1307-H1307,1)*24-L1307/60),2))</f>
        <v/>
      </c>
      <c r="H1307">
        <f>IF($A1307="","",IF($D1307="",IFERROR(INDEX(Settings!$E$11:$E$18,MATCH($C1307,Settings!$D$11:$D$18,0)),0),$D1307))</f>
        <v/>
      </c>
      <c r="I1307">
        <f>IF($A1307="","",IF($E1307="",IFERROR(INDEX(Settings!$F$11:$F$18,MATCH($C1307,Settings!$D$11:$D$18,0)),0),$E1307))</f>
        <v/>
      </c>
      <c r="J1307">
        <f>IF($A1307="",0,WEEKDAY($A1307,2))</f>
        <v/>
      </c>
      <c r="K1307">
        <f>IF(OR($A1307="",$B1307=""),"",$B1307&amp;"|"&amp;$A1307)</f>
        <v/>
      </c>
      <c r="L1307">
        <f>IF($A1307="",0,IF($F1307="",IFERROR(N(INDEX(Settings!$G$11:$G$18,MATCH($C1307,Settings!$D$11:$D$18,0))),0),N($F1307)))</f>
        <v/>
      </c>
    </row>
    <row r="1308">
      <c r="A1308" s="69" t="n"/>
      <c r="B1308" s="70" t="n"/>
      <c r="C1308" s="70" t="n"/>
      <c r="D1308" s="71" t="n"/>
      <c r="E1308" s="71" t="n"/>
      <c r="F1308" s="70" t="n"/>
      <c r="G1308" s="72">
        <f>IF(OR($A1308="",$B1308=""),"",ROUND(MAX(0,MOD(I1308-H1308,1)*24-L1308/60),2))</f>
        <v/>
      </c>
      <c r="H1308">
        <f>IF($A1308="","",IF($D1308="",IFERROR(INDEX(Settings!$E$11:$E$18,MATCH($C1308,Settings!$D$11:$D$18,0)),0),$D1308))</f>
        <v/>
      </c>
      <c r="I1308">
        <f>IF($A1308="","",IF($E1308="",IFERROR(INDEX(Settings!$F$11:$F$18,MATCH($C1308,Settings!$D$11:$D$18,0)),0),$E1308))</f>
        <v/>
      </c>
      <c r="J1308">
        <f>IF($A1308="",0,WEEKDAY($A1308,2))</f>
        <v/>
      </c>
      <c r="K1308">
        <f>IF(OR($A1308="",$B1308=""),"",$B1308&amp;"|"&amp;$A1308)</f>
        <v/>
      </c>
      <c r="L1308">
        <f>IF($A1308="",0,IF($F1308="",IFERROR(N(INDEX(Settings!$G$11:$G$18,MATCH($C1308,Settings!$D$11:$D$18,0))),0),N($F1308)))</f>
        <v/>
      </c>
    </row>
    <row r="1309">
      <c r="A1309" s="69" t="n"/>
      <c r="B1309" s="70" t="n"/>
      <c r="C1309" s="70" t="n"/>
      <c r="D1309" s="71" t="n"/>
      <c r="E1309" s="71" t="n"/>
      <c r="F1309" s="70" t="n"/>
      <c r="G1309" s="72">
        <f>IF(OR($A1309="",$B1309=""),"",ROUND(MAX(0,MOD(I1309-H1309,1)*24-L1309/60),2))</f>
        <v/>
      </c>
      <c r="H1309">
        <f>IF($A1309="","",IF($D1309="",IFERROR(INDEX(Settings!$E$11:$E$18,MATCH($C1309,Settings!$D$11:$D$18,0)),0),$D1309))</f>
        <v/>
      </c>
      <c r="I1309">
        <f>IF($A1309="","",IF($E1309="",IFERROR(INDEX(Settings!$F$11:$F$18,MATCH($C1309,Settings!$D$11:$D$18,0)),0),$E1309))</f>
        <v/>
      </c>
      <c r="J1309">
        <f>IF($A1309="",0,WEEKDAY($A1309,2))</f>
        <v/>
      </c>
      <c r="K1309">
        <f>IF(OR($A1309="",$B1309=""),"",$B1309&amp;"|"&amp;$A1309)</f>
        <v/>
      </c>
      <c r="L1309">
        <f>IF($A1309="",0,IF($F1309="",IFERROR(N(INDEX(Settings!$G$11:$G$18,MATCH($C1309,Settings!$D$11:$D$18,0))),0),N($F1309)))</f>
        <v/>
      </c>
    </row>
    <row r="1310">
      <c r="A1310" s="69" t="n"/>
      <c r="B1310" s="70" t="n"/>
      <c r="C1310" s="70" t="n"/>
      <c r="D1310" s="71" t="n"/>
      <c r="E1310" s="71" t="n"/>
      <c r="F1310" s="70" t="n"/>
      <c r="G1310" s="72">
        <f>IF(OR($A1310="",$B1310=""),"",ROUND(MAX(0,MOD(I1310-H1310,1)*24-L1310/60),2))</f>
        <v/>
      </c>
      <c r="H1310">
        <f>IF($A1310="","",IF($D1310="",IFERROR(INDEX(Settings!$E$11:$E$18,MATCH($C1310,Settings!$D$11:$D$18,0)),0),$D1310))</f>
        <v/>
      </c>
      <c r="I1310">
        <f>IF($A1310="","",IF($E1310="",IFERROR(INDEX(Settings!$F$11:$F$18,MATCH($C1310,Settings!$D$11:$D$18,0)),0),$E1310))</f>
        <v/>
      </c>
      <c r="J1310">
        <f>IF($A1310="",0,WEEKDAY($A1310,2))</f>
        <v/>
      </c>
      <c r="K1310">
        <f>IF(OR($A1310="",$B1310=""),"",$B1310&amp;"|"&amp;$A1310)</f>
        <v/>
      </c>
      <c r="L1310">
        <f>IF($A1310="",0,IF($F1310="",IFERROR(N(INDEX(Settings!$G$11:$G$18,MATCH($C1310,Settings!$D$11:$D$18,0))),0),N($F1310)))</f>
        <v/>
      </c>
    </row>
    <row r="1311">
      <c r="A1311" s="69" t="n"/>
      <c r="B1311" s="70" t="n"/>
      <c r="C1311" s="70" t="n"/>
      <c r="D1311" s="71" t="n"/>
      <c r="E1311" s="71" t="n"/>
      <c r="F1311" s="70" t="n"/>
      <c r="G1311" s="72">
        <f>IF(OR($A1311="",$B1311=""),"",ROUND(MAX(0,MOD(I1311-H1311,1)*24-L1311/60),2))</f>
        <v/>
      </c>
      <c r="H1311">
        <f>IF($A1311="","",IF($D1311="",IFERROR(INDEX(Settings!$E$11:$E$18,MATCH($C1311,Settings!$D$11:$D$18,0)),0),$D1311))</f>
        <v/>
      </c>
      <c r="I1311">
        <f>IF($A1311="","",IF($E1311="",IFERROR(INDEX(Settings!$F$11:$F$18,MATCH($C1311,Settings!$D$11:$D$18,0)),0),$E1311))</f>
        <v/>
      </c>
      <c r="J1311">
        <f>IF($A1311="",0,WEEKDAY($A1311,2))</f>
        <v/>
      </c>
      <c r="K1311">
        <f>IF(OR($A1311="",$B1311=""),"",$B1311&amp;"|"&amp;$A1311)</f>
        <v/>
      </c>
      <c r="L1311">
        <f>IF($A1311="",0,IF($F1311="",IFERROR(N(INDEX(Settings!$G$11:$G$18,MATCH($C1311,Settings!$D$11:$D$18,0))),0),N($F1311)))</f>
        <v/>
      </c>
    </row>
    <row r="1312">
      <c r="A1312" s="69" t="n"/>
      <c r="B1312" s="70" t="n"/>
      <c r="C1312" s="70" t="n"/>
      <c r="D1312" s="71" t="n"/>
      <c r="E1312" s="71" t="n"/>
      <c r="F1312" s="70" t="n"/>
      <c r="G1312" s="72">
        <f>IF(OR($A1312="",$B1312=""),"",ROUND(MAX(0,MOD(I1312-H1312,1)*24-L1312/60),2))</f>
        <v/>
      </c>
      <c r="H1312">
        <f>IF($A1312="","",IF($D1312="",IFERROR(INDEX(Settings!$E$11:$E$18,MATCH($C1312,Settings!$D$11:$D$18,0)),0),$D1312))</f>
        <v/>
      </c>
      <c r="I1312">
        <f>IF($A1312="","",IF($E1312="",IFERROR(INDEX(Settings!$F$11:$F$18,MATCH($C1312,Settings!$D$11:$D$18,0)),0),$E1312))</f>
        <v/>
      </c>
      <c r="J1312">
        <f>IF($A1312="",0,WEEKDAY($A1312,2))</f>
        <v/>
      </c>
      <c r="K1312">
        <f>IF(OR($A1312="",$B1312=""),"",$B1312&amp;"|"&amp;$A1312)</f>
        <v/>
      </c>
      <c r="L1312">
        <f>IF($A1312="",0,IF($F1312="",IFERROR(N(INDEX(Settings!$G$11:$G$18,MATCH($C1312,Settings!$D$11:$D$18,0))),0),N($F1312)))</f>
        <v/>
      </c>
    </row>
    <row r="1313">
      <c r="A1313" s="69" t="n"/>
      <c r="B1313" s="70" t="n"/>
      <c r="C1313" s="70" t="n"/>
      <c r="D1313" s="71" t="n"/>
      <c r="E1313" s="71" t="n"/>
      <c r="F1313" s="70" t="n"/>
      <c r="G1313" s="72">
        <f>IF(OR($A1313="",$B1313=""),"",ROUND(MAX(0,MOD(I1313-H1313,1)*24-L1313/60),2))</f>
        <v/>
      </c>
      <c r="H1313">
        <f>IF($A1313="","",IF($D1313="",IFERROR(INDEX(Settings!$E$11:$E$18,MATCH($C1313,Settings!$D$11:$D$18,0)),0),$D1313))</f>
        <v/>
      </c>
      <c r="I1313">
        <f>IF($A1313="","",IF($E1313="",IFERROR(INDEX(Settings!$F$11:$F$18,MATCH($C1313,Settings!$D$11:$D$18,0)),0),$E1313))</f>
        <v/>
      </c>
      <c r="J1313">
        <f>IF($A1313="",0,WEEKDAY($A1313,2))</f>
        <v/>
      </c>
      <c r="K1313">
        <f>IF(OR($A1313="",$B1313=""),"",$B1313&amp;"|"&amp;$A1313)</f>
        <v/>
      </c>
      <c r="L1313">
        <f>IF($A1313="",0,IF($F1313="",IFERROR(N(INDEX(Settings!$G$11:$G$18,MATCH($C1313,Settings!$D$11:$D$18,0))),0),N($F1313)))</f>
        <v/>
      </c>
    </row>
    <row r="1314">
      <c r="A1314" s="69" t="n"/>
      <c r="B1314" s="70" t="n"/>
      <c r="C1314" s="70" t="n"/>
      <c r="D1314" s="71" t="n"/>
      <c r="E1314" s="71" t="n"/>
      <c r="F1314" s="70" t="n"/>
      <c r="G1314" s="72">
        <f>IF(OR($A1314="",$B1314=""),"",ROUND(MAX(0,MOD(I1314-H1314,1)*24-L1314/60),2))</f>
        <v/>
      </c>
      <c r="H1314">
        <f>IF($A1314="","",IF($D1314="",IFERROR(INDEX(Settings!$E$11:$E$18,MATCH($C1314,Settings!$D$11:$D$18,0)),0),$D1314))</f>
        <v/>
      </c>
      <c r="I1314">
        <f>IF($A1314="","",IF($E1314="",IFERROR(INDEX(Settings!$F$11:$F$18,MATCH($C1314,Settings!$D$11:$D$18,0)),0),$E1314))</f>
        <v/>
      </c>
      <c r="J1314">
        <f>IF($A1314="",0,WEEKDAY($A1314,2))</f>
        <v/>
      </c>
      <c r="K1314">
        <f>IF(OR($A1314="",$B1314=""),"",$B1314&amp;"|"&amp;$A1314)</f>
        <v/>
      </c>
      <c r="L1314">
        <f>IF($A1314="",0,IF($F1314="",IFERROR(N(INDEX(Settings!$G$11:$G$18,MATCH($C1314,Settings!$D$11:$D$18,0))),0),N($F1314)))</f>
        <v/>
      </c>
    </row>
    <row r="1315">
      <c r="A1315" s="69" t="n"/>
      <c r="B1315" s="70" t="n"/>
      <c r="C1315" s="70" t="n"/>
      <c r="D1315" s="71" t="n"/>
      <c r="E1315" s="71" t="n"/>
      <c r="F1315" s="70" t="n"/>
      <c r="G1315" s="72">
        <f>IF(OR($A1315="",$B1315=""),"",ROUND(MAX(0,MOD(I1315-H1315,1)*24-L1315/60),2))</f>
        <v/>
      </c>
      <c r="H1315">
        <f>IF($A1315="","",IF($D1315="",IFERROR(INDEX(Settings!$E$11:$E$18,MATCH($C1315,Settings!$D$11:$D$18,0)),0),$D1315))</f>
        <v/>
      </c>
      <c r="I1315">
        <f>IF($A1315="","",IF($E1315="",IFERROR(INDEX(Settings!$F$11:$F$18,MATCH($C1315,Settings!$D$11:$D$18,0)),0),$E1315))</f>
        <v/>
      </c>
      <c r="J1315">
        <f>IF($A1315="",0,WEEKDAY($A1315,2))</f>
        <v/>
      </c>
      <c r="K1315">
        <f>IF(OR($A1315="",$B1315=""),"",$B1315&amp;"|"&amp;$A1315)</f>
        <v/>
      </c>
      <c r="L1315">
        <f>IF($A1315="",0,IF($F1315="",IFERROR(N(INDEX(Settings!$G$11:$G$18,MATCH($C1315,Settings!$D$11:$D$18,0))),0),N($F1315)))</f>
        <v/>
      </c>
    </row>
    <row r="1316">
      <c r="A1316" s="69" t="n"/>
      <c r="B1316" s="70" t="n"/>
      <c r="C1316" s="70" t="n"/>
      <c r="D1316" s="71" t="n"/>
      <c r="E1316" s="71" t="n"/>
      <c r="F1316" s="70" t="n"/>
      <c r="G1316" s="72">
        <f>IF(OR($A1316="",$B1316=""),"",ROUND(MAX(0,MOD(I1316-H1316,1)*24-L1316/60),2))</f>
        <v/>
      </c>
      <c r="H1316">
        <f>IF($A1316="","",IF($D1316="",IFERROR(INDEX(Settings!$E$11:$E$18,MATCH($C1316,Settings!$D$11:$D$18,0)),0),$D1316))</f>
        <v/>
      </c>
      <c r="I1316">
        <f>IF($A1316="","",IF($E1316="",IFERROR(INDEX(Settings!$F$11:$F$18,MATCH($C1316,Settings!$D$11:$D$18,0)),0),$E1316))</f>
        <v/>
      </c>
      <c r="J1316">
        <f>IF($A1316="",0,WEEKDAY($A1316,2))</f>
        <v/>
      </c>
      <c r="K1316">
        <f>IF(OR($A1316="",$B1316=""),"",$B1316&amp;"|"&amp;$A1316)</f>
        <v/>
      </c>
      <c r="L1316">
        <f>IF($A1316="",0,IF($F1316="",IFERROR(N(INDEX(Settings!$G$11:$G$18,MATCH($C1316,Settings!$D$11:$D$18,0))),0),N($F1316)))</f>
        <v/>
      </c>
    </row>
    <row r="1317">
      <c r="A1317" s="69" t="n"/>
      <c r="B1317" s="70" t="n"/>
      <c r="C1317" s="70" t="n"/>
      <c r="D1317" s="71" t="n"/>
      <c r="E1317" s="71" t="n"/>
      <c r="F1317" s="70" t="n"/>
      <c r="G1317" s="72">
        <f>IF(OR($A1317="",$B1317=""),"",ROUND(MAX(0,MOD(I1317-H1317,1)*24-L1317/60),2))</f>
        <v/>
      </c>
      <c r="H1317">
        <f>IF($A1317="","",IF($D1317="",IFERROR(INDEX(Settings!$E$11:$E$18,MATCH($C1317,Settings!$D$11:$D$18,0)),0),$D1317))</f>
        <v/>
      </c>
      <c r="I1317">
        <f>IF($A1317="","",IF($E1317="",IFERROR(INDEX(Settings!$F$11:$F$18,MATCH($C1317,Settings!$D$11:$D$18,0)),0),$E1317))</f>
        <v/>
      </c>
      <c r="J1317">
        <f>IF($A1317="",0,WEEKDAY($A1317,2))</f>
        <v/>
      </c>
      <c r="K1317">
        <f>IF(OR($A1317="",$B1317=""),"",$B1317&amp;"|"&amp;$A1317)</f>
        <v/>
      </c>
      <c r="L1317">
        <f>IF($A1317="",0,IF($F1317="",IFERROR(N(INDEX(Settings!$G$11:$G$18,MATCH($C1317,Settings!$D$11:$D$18,0))),0),N($F1317)))</f>
        <v/>
      </c>
    </row>
    <row r="1318">
      <c r="A1318" s="69" t="n"/>
      <c r="B1318" s="70" t="n"/>
      <c r="C1318" s="70" t="n"/>
      <c r="D1318" s="71" t="n"/>
      <c r="E1318" s="71" t="n"/>
      <c r="F1318" s="70" t="n"/>
      <c r="G1318" s="72">
        <f>IF(OR($A1318="",$B1318=""),"",ROUND(MAX(0,MOD(I1318-H1318,1)*24-L1318/60),2))</f>
        <v/>
      </c>
      <c r="H1318">
        <f>IF($A1318="","",IF($D1318="",IFERROR(INDEX(Settings!$E$11:$E$18,MATCH($C1318,Settings!$D$11:$D$18,0)),0),$D1318))</f>
        <v/>
      </c>
      <c r="I1318">
        <f>IF($A1318="","",IF($E1318="",IFERROR(INDEX(Settings!$F$11:$F$18,MATCH($C1318,Settings!$D$11:$D$18,0)),0),$E1318))</f>
        <v/>
      </c>
      <c r="J1318">
        <f>IF($A1318="",0,WEEKDAY($A1318,2))</f>
        <v/>
      </c>
      <c r="K1318">
        <f>IF(OR($A1318="",$B1318=""),"",$B1318&amp;"|"&amp;$A1318)</f>
        <v/>
      </c>
      <c r="L1318">
        <f>IF($A1318="",0,IF($F1318="",IFERROR(N(INDEX(Settings!$G$11:$G$18,MATCH($C1318,Settings!$D$11:$D$18,0))),0),N($F1318)))</f>
        <v/>
      </c>
    </row>
    <row r="1319">
      <c r="A1319" s="69" t="n"/>
      <c r="B1319" s="70" t="n"/>
      <c r="C1319" s="70" t="n"/>
      <c r="D1319" s="71" t="n"/>
      <c r="E1319" s="71" t="n"/>
      <c r="F1319" s="70" t="n"/>
      <c r="G1319" s="72">
        <f>IF(OR($A1319="",$B1319=""),"",ROUND(MAX(0,MOD(I1319-H1319,1)*24-L1319/60),2))</f>
        <v/>
      </c>
      <c r="H1319">
        <f>IF($A1319="","",IF($D1319="",IFERROR(INDEX(Settings!$E$11:$E$18,MATCH($C1319,Settings!$D$11:$D$18,0)),0),$D1319))</f>
        <v/>
      </c>
      <c r="I1319">
        <f>IF($A1319="","",IF($E1319="",IFERROR(INDEX(Settings!$F$11:$F$18,MATCH($C1319,Settings!$D$11:$D$18,0)),0),$E1319))</f>
        <v/>
      </c>
      <c r="J1319">
        <f>IF($A1319="",0,WEEKDAY($A1319,2))</f>
        <v/>
      </c>
      <c r="K1319">
        <f>IF(OR($A1319="",$B1319=""),"",$B1319&amp;"|"&amp;$A1319)</f>
        <v/>
      </c>
      <c r="L1319">
        <f>IF($A1319="",0,IF($F1319="",IFERROR(N(INDEX(Settings!$G$11:$G$18,MATCH($C1319,Settings!$D$11:$D$18,0))),0),N($F1319)))</f>
        <v/>
      </c>
    </row>
    <row r="1320">
      <c r="A1320" s="69" t="n"/>
      <c r="B1320" s="70" t="n"/>
      <c r="C1320" s="70" t="n"/>
      <c r="D1320" s="71" t="n"/>
      <c r="E1320" s="71" t="n"/>
      <c r="F1320" s="70" t="n"/>
      <c r="G1320" s="72">
        <f>IF(OR($A1320="",$B1320=""),"",ROUND(MAX(0,MOD(I1320-H1320,1)*24-L1320/60),2))</f>
        <v/>
      </c>
      <c r="H1320">
        <f>IF($A1320="","",IF($D1320="",IFERROR(INDEX(Settings!$E$11:$E$18,MATCH($C1320,Settings!$D$11:$D$18,0)),0),$D1320))</f>
        <v/>
      </c>
      <c r="I1320">
        <f>IF($A1320="","",IF($E1320="",IFERROR(INDEX(Settings!$F$11:$F$18,MATCH($C1320,Settings!$D$11:$D$18,0)),0),$E1320))</f>
        <v/>
      </c>
      <c r="J1320">
        <f>IF($A1320="",0,WEEKDAY($A1320,2))</f>
        <v/>
      </c>
      <c r="K1320">
        <f>IF(OR($A1320="",$B1320=""),"",$B1320&amp;"|"&amp;$A1320)</f>
        <v/>
      </c>
      <c r="L1320">
        <f>IF($A1320="",0,IF($F1320="",IFERROR(N(INDEX(Settings!$G$11:$G$18,MATCH($C1320,Settings!$D$11:$D$18,0))),0),N($F1320)))</f>
        <v/>
      </c>
    </row>
    <row r="1321">
      <c r="A1321" s="69" t="n"/>
      <c r="B1321" s="70" t="n"/>
      <c r="C1321" s="70" t="n"/>
      <c r="D1321" s="71" t="n"/>
      <c r="E1321" s="71" t="n"/>
      <c r="F1321" s="70" t="n"/>
      <c r="G1321" s="72">
        <f>IF(OR($A1321="",$B1321=""),"",ROUND(MAX(0,MOD(I1321-H1321,1)*24-L1321/60),2))</f>
        <v/>
      </c>
      <c r="H1321">
        <f>IF($A1321="","",IF($D1321="",IFERROR(INDEX(Settings!$E$11:$E$18,MATCH($C1321,Settings!$D$11:$D$18,0)),0),$D1321))</f>
        <v/>
      </c>
      <c r="I1321">
        <f>IF($A1321="","",IF($E1321="",IFERROR(INDEX(Settings!$F$11:$F$18,MATCH($C1321,Settings!$D$11:$D$18,0)),0),$E1321))</f>
        <v/>
      </c>
      <c r="J1321">
        <f>IF($A1321="",0,WEEKDAY($A1321,2))</f>
        <v/>
      </c>
      <c r="K1321">
        <f>IF(OR($A1321="",$B1321=""),"",$B1321&amp;"|"&amp;$A1321)</f>
        <v/>
      </c>
      <c r="L1321">
        <f>IF($A1321="",0,IF($F1321="",IFERROR(N(INDEX(Settings!$G$11:$G$18,MATCH($C1321,Settings!$D$11:$D$18,0))),0),N($F1321)))</f>
        <v/>
      </c>
    </row>
    <row r="1322">
      <c r="A1322" s="69" t="n"/>
      <c r="B1322" s="70" t="n"/>
      <c r="C1322" s="70" t="n"/>
      <c r="D1322" s="71" t="n"/>
      <c r="E1322" s="71" t="n"/>
      <c r="F1322" s="70" t="n"/>
      <c r="G1322" s="72">
        <f>IF(OR($A1322="",$B1322=""),"",ROUND(MAX(0,MOD(I1322-H1322,1)*24-L1322/60),2))</f>
        <v/>
      </c>
      <c r="H1322">
        <f>IF($A1322="","",IF($D1322="",IFERROR(INDEX(Settings!$E$11:$E$18,MATCH($C1322,Settings!$D$11:$D$18,0)),0),$D1322))</f>
        <v/>
      </c>
      <c r="I1322">
        <f>IF($A1322="","",IF($E1322="",IFERROR(INDEX(Settings!$F$11:$F$18,MATCH($C1322,Settings!$D$11:$D$18,0)),0),$E1322))</f>
        <v/>
      </c>
      <c r="J1322">
        <f>IF($A1322="",0,WEEKDAY($A1322,2))</f>
        <v/>
      </c>
      <c r="K1322">
        <f>IF(OR($A1322="",$B1322=""),"",$B1322&amp;"|"&amp;$A1322)</f>
        <v/>
      </c>
      <c r="L1322">
        <f>IF($A1322="",0,IF($F1322="",IFERROR(N(INDEX(Settings!$G$11:$G$18,MATCH($C1322,Settings!$D$11:$D$18,0))),0),N($F1322)))</f>
        <v/>
      </c>
    </row>
    <row r="1323">
      <c r="A1323" s="69" t="n"/>
      <c r="B1323" s="70" t="n"/>
      <c r="C1323" s="70" t="n"/>
      <c r="D1323" s="71" t="n"/>
      <c r="E1323" s="71" t="n"/>
      <c r="F1323" s="70" t="n"/>
      <c r="G1323" s="72">
        <f>IF(OR($A1323="",$B1323=""),"",ROUND(MAX(0,MOD(I1323-H1323,1)*24-L1323/60),2))</f>
        <v/>
      </c>
      <c r="H1323">
        <f>IF($A1323="","",IF($D1323="",IFERROR(INDEX(Settings!$E$11:$E$18,MATCH($C1323,Settings!$D$11:$D$18,0)),0),$D1323))</f>
        <v/>
      </c>
      <c r="I1323">
        <f>IF($A1323="","",IF($E1323="",IFERROR(INDEX(Settings!$F$11:$F$18,MATCH($C1323,Settings!$D$11:$D$18,0)),0),$E1323))</f>
        <v/>
      </c>
      <c r="J1323">
        <f>IF($A1323="",0,WEEKDAY($A1323,2))</f>
        <v/>
      </c>
      <c r="K1323">
        <f>IF(OR($A1323="",$B1323=""),"",$B1323&amp;"|"&amp;$A1323)</f>
        <v/>
      </c>
      <c r="L1323">
        <f>IF($A1323="",0,IF($F1323="",IFERROR(N(INDEX(Settings!$G$11:$G$18,MATCH($C1323,Settings!$D$11:$D$18,0))),0),N($F1323)))</f>
        <v/>
      </c>
    </row>
    <row r="1324">
      <c r="A1324" s="69" t="n"/>
      <c r="B1324" s="70" t="n"/>
      <c r="C1324" s="70" t="n"/>
      <c r="D1324" s="71" t="n"/>
      <c r="E1324" s="71" t="n"/>
      <c r="F1324" s="70" t="n"/>
      <c r="G1324" s="72">
        <f>IF(OR($A1324="",$B1324=""),"",ROUND(MAX(0,MOD(I1324-H1324,1)*24-L1324/60),2))</f>
        <v/>
      </c>
      <c r="H1324">
        <f>IF($A1324="","",IF($D1324="",IFERROR(INDEX(Settings!$E$11:$E$18,MATCH($C1324,Settings!$D$11:$D$18,0)),0),$D1324))</f>
        <v/>
      </c>
      <c r="I1324">
        <f>IF($A1324="","",IF($E1324="",IFERROR(INDEX(Settings!$F$11:$F$18,MATCH($C1324,Settings!$D$11:$D$18,0)),0),$E1324))</f>
        <v/>
      </c>
      <c r="J1324">
        <f>IF($A1324="",0,WEEKDAY($A1324,2))</f>
        <v/>
      </c>
      <c r="K1324">
        <f>IF(OR($A1324="",$B1324=""),"",$B1324&amp;"|"&amp;$A1324)</f>
        <v/>
      </c>
      <c r="L1324">
        <f>IF($A1324="",0,IF($F1324="",IFERROR(N(INDEX(Settings!$G$11:$G$18,MATCH($C1324,Settings!$D$11:$D$18,0))),0),N($F1324)))</f>
        <v/>
      </c>
    </row>
    <row r="1325">
      <c r="A1325" s="69" t="n"/>
      <c r="B1325" s="70" t="n"/>
      <c r="C1325" s="70" t="n"/>
      <c r="D1325" s="71" t="n"/>
      <c r="E1325" s="71" t="n"/>
      <c r="F1325" s="70" t="n"/>
      <c r="G1325" s="72">
        <f>IF(OR($A1325="",$B1325=""),"",ROUND(MAX(0,MOD(I1325-H1325,1)*24-L1325/60),2))</f>
        <v/>
      </c>
      <c r="H1325">
        <f>IF($A1325="","",IF($D1325="",IFERROR(INDEX(Settings!$E$11:$E$18,MATCH($C1325,Settings!$D$11:$D$18,0)),0),$D1325))</f>
        <v/>
      </c>
      <c r="I1325">
        <f>IF($A1325="","",IF($E1325="",IFERROR(INDEX(Settings!$F$11:$F$18,MATCH($C1325,Settings!$D$11:$D$18,0)),0),$E1325))</f>
        <v/>
      </c>
      <c r="J1325">
        <f>IF($A1325="",0,WEEKDAY($A1325,2))</f>
        <v/>
      </c>
      <c r="K1325">
        <f>IF(OR($A1325="",$B1325=""),"",$B1325&amp;"|"&amp;$A1325)</f>
        <v/>
      </c>
      <c r="L1325">
        <f>IF($A1325="",0,IF($F1325="",IFERROR(N(INDEX(Settings!$G$11:$G$18,MATCH($C1325,Settings!$D$11:$D$18,0))),0),N($F1325)))</f>
        <v/>
      </c>
    </row>
    <row r="1326">
      <c r="A1326" s="69" t="n"/>
      <c r="B1326" s="70" t="n"/>
      <c r="C1326" s="70" t="n"/>
      <c r="D1326" s="71" t="n"/>
      <c r="E1326" s="71" t="n"/>
      <c r="F1326" s="70" t="n"/>
      <c r="G1326" s="72">
        <f>IF(OR($A1326="",$B1326=""),"",ROUND(MAX(0,MOD(I1326-H1326,1)*24-L1326/60),2))</f>
        <v/>
      </c>
      <c r="H1326">
        <f>IF($A1326="","",IF($D1326="",IFERROR(INDEX(Settings!$E$11:$E$18,MATCH($C1326,Settings!$D$11:$D$18,0)),0),$D1326))</f>
        <v/>
      </c>
      <c r="I1326">
        <f>IF($A1326="","",IF($E1326="",IFERROR(INDEX(Settings!$F$11:$F$18,MATCH($C1326,Settings!$D$11:$D$18,0)),0),$E1326))</f>
        <v/>
      </c>
      <c r="J1326">
        <f>IF($A1326="",0,WEEKDAY($A1326,2))</f>
        <v/>
      </c>
      <c r="K1326">
        <f>IF(OR($A1326="",$B1326=""),"",$B1326&amp;"|"&amp;$A1326)</f>
        <v/>
      </c>
      <c r="L1326">
        <f>IF($A1326="",0,IF($F1326="",IFERROR(N(INDEX(Settings!$G$11:$G$18,MATCH($C1326,Settings!$D$11:$D$18,0))),0),N($F1326)))</f>
        <v/>
      </c>
    </row>
    <row r="1327">
      <c r="A1327" s="69" t="n"/>
      <c r="B1327" s="70" t="n"/>
      <c r="C1327" s="70" t="n"/>
      <c r="D1327" s="71" t="n"/>
      <c r="E1327" s="71" t="n"/>
      <c r="F1327" s="70" t="n"/>
      <c r="G1327" s="72">
        <f>IF(OR($A1327="",$B1327=""),"",ROUND(MAX(0,MOD(I1327-H1327,1)*24-L1327/60),2))</f>
        <v/>
      </c>
      <c r="H1327">
        <f>IF($A1327="","",IF($D1327="",IFERROR(INDEX(Settings!$E$11:$E$18,MATCH($C1327,Settings!$D$11:$D$18,0)),0),$D1327))</f>
        <v/>
      </c>
      <c r="I1327">
        <f>IF($A1327="","",IF($E1327="",IFERROR(INDEX(Settings!$F$11:$F$18,MATCH($C1327,Settings!$D$11:$D$18,0)),0),$E1327))</f>
        <v/>
      </c>
      <c r="J1327">
        <f>IF($A1327="",0,WEEKDAY($A1327,2))</f>
        <v/>
      </c>
      <c r="K1327">
        <f>IF(OR($A1327="",$B1327=""),"",$B1327&amp;"|"&amp;$A1327)</f>
        <v/>
      </c>
      <c r="L1327">
        <f>IF($A1327="",0,IF($F1327="",IFERROR(N(INDEX(Settings!$G$11:$G$18,MATCH($C1327,Settings!$D$11:$D$18,0))),0),N($F1327)))</f>
        <v/>
      </c>
    </row>
    <row r="1328">
      <c r="A1328" s="69" t="n"/>
      <c r="B1328" s="70" t="n"/>
      <c r="C1328" s="70" t="n"/>
      <c r="D1328" s="71" t="n"/>
      <c r="E1328" s="71" t="n"/>
      <c r="F1328" s="70" t="n"/>
      <c r="G1328" s="72">
        <f>IF(OR($A1328="",$B1328=""),"",ROUND(MAX(0,MOD(I1328-H1328,1)*24-L1328/60),2))</f>
        <v/>
      </c>
      <c r="H1328">
        <f>IF($A1328="","",IF($D1328="",IFERROR(INDEX(Settings!$E$11:$E$18,MATCH($C1328,Settings!$D$11:$D$18,0)),0),$D1328))</f>
        <v/>
      </c>
      <c r="I1328">
        <f>IF($A1328="","",IF($E1328="",IFERROR(INDEX(Settings!$F$11:$F$18,MATCH($C1328,Settings!$D$11:$D$18,0)),0),$E1328))</f>
        <v/>
      </c>
      <c r="J1328">
        <f>IF($A1328="",0,WEEKDAY($A1328,2))</f>
        <v/>
      </c>
      <c r="K1328">
        <f>IF(OR($A1328="",$B1328=""),"",$B1328&amp;"|"&amp;$A1328)</f>
        <v/>
      </c>
      <c r="L1328">
        <f>IF($A1328="",0,IF($F1328="",IFERROR(N(INDEX(Settings!$G$11:$G$18,MATCH($C1328,Settings!$D$11:$D$18,0))),0),N($F1328)))</f>
        <v/>
      </c>
    </row>
    <row r="1329">
      <c r="A1329" s="69" t="n"/>
      <c r="B1329" s="70" t="n"/>
      <c r="C1329" s="70" t="n"/>
      <c r="D1329" s="71" t="n"/>
      <c r="E1329" s="71" t="n"/>
      <c r="F1329" s="70" t="n"/>
      <c r="G1329" s="72">
        <f>IF(OR($A1329="",$B1329=""),"",ROUND(MAX(0,MOD(I1329-H1329,1)*24-L1329/60),2))</f>
        <v/>
      </c>
      <c r="H1329">
        <f>IF($A1329="","",IF($D1329="",IFERROR(INDEX(Settings!$E$11:$E$18,MATCH($C1329,Settings!$D$11:$D$18,0)),0),$D1329))</f>
        <v/>
      </c>
      <c r="I1329">
        <f>IF($A1329="","",IF($E1329="",IFERROR(INDEX(Settings!$F$11:$F$18,MATCH($C1329,Settings!$D$11:$D$18,0)),0),$E1329))</f>
        <v/>
      </c>
      <c r="J1329">
        <f>IF($A1329="",0,WEEKDAY($A1329,2))</f>
        <v/>
      </c>
      <c r="K1329">
        <f>IF(OR($A1329="",$B1329=""),"",$B1329&amp;"|"&amp;$A1329)</f>
        <v/>
      </c>
      <c r="L1329">
        <f>IF($A1329="",0,IF($F1329="",IFERROR(N(INDEX(Settings!$G$11:$G$18,MATCH($C1329,Settings!$D$11:$D$18,0))),0),N($F1329)))</f>
        <v/>
      </c>
    </row>
    <row r="1330">
      <c r="A1330" s="69" t="n"/>
      <c r="B1330" s="70" t="n"/>
      <c r="C1330" s="70" t="n"/>
      <c r="D1330" s="71" t="n"/>
      <c r="E1330" s="71" t="n"/>
      <c r="F1330" s="70" t="n"/>
      <c r="G1330" s="72">
        <f>IF(OR($A1330="",$B1330=""),"",ROUND(MAX(0,MOD(I1330-H1330,1)*24-L1330/60),2))</f>
        <v/>
      </c>
      <c r="H1330">
        <f>IF($A1330="","",IF($D1330="",IFERROR(INDEX(Settings!$E$11:$E$18,MATCH($C1330,Settings!$D$11:$D$18,0)),0),$D1330))</f>
        <v/>
      </c>
      <c r="I1330">
        <f>IF($A1330="","",IF($E1330="",IFERROR(INDEX(Settings!$F$11:$F$18,MATCH($C1330,Settings!$D$11:$D$18,0)),0),$E1330))</f>
        <v/>
      </c>
      <c r="J1330">
        <f>IF($A1330="",0,WEEKDAY($A1330,2))</f>
        <v/>
      </c>
      <c r="K1330">
        <f>IF(OR($A1330="",$B1330=""),"",$B1330&amp;"|"&amp;$A1330)</f>
        <v/>
      </c>
      <c r="L1330">
        <f>IF($A1330="",0,IF($F1330="",IFERROR(N(INDEX(Settings!$G$11:$G$18,MATCH($C1330,Settings!$D$11:$D$18,0))),0),N($F1330)))</f>
        <v/>
      </c>
    </row>
    <row r="1331">
      <c r="A1331" s="69" t="n"/>
      <c r="B1331" s="70" t="n"/>
      <c r="C1331" s="70" t="n"/>
      <c r="D1331" s="71" t="n"/>
      <c r="E1331" s="71" t="n"/>
      <c r="F1331" s="70" t="n"/>
      <c r="G1331" s="72">
        <f>IF(OR($A1331="",$B1331=""),"",ROUND(MAX(0,MOD(I1331-H1331,1)*24-L1331/60),2))</f>
        <v/>
      </c>
      <c r="H1331">
        <f>IF($A1331="","",IF($D1331="",IFERROR(INDEX(Settings!$E$11:$E$18,MATCH($C1331,Settings!$D$11:$D$18,0)),0),$D1331))</f>
        <v/>
      </c>
      <c r="I1331">
        <f>IF($A1331="","",IF($E1331="",IFERROR(INDEX(Settings!$F$11:$F$18,MATCH($C1331,Settings!$D$11:$D$18,0)),0),$E1331))</f>
        <v/>
      </c>
      <c r="J1331">
        <f>IF($A1331="",0,WEEKDAY($A1331,2))</f>
        <v/>
      </c>
      <c r="K1331">
        <f>IF(OR($A1331="",$B1331=""),"",$B1331&amp;"|"&amp;$A1331)</f>
        <v/>
      </c>
      <c r="L1331">
        <f>IF($A1331="",0,IF($F1331="",IFERROR(N(INDEX(Settings!$G$11:$G$18,MATCH($C1331,Settings!$D$11:$D$18,0))),0),N($F1331)))</f>
        <v/>
      </c>
    </row>
    <row r="1332">
      <c r="A1332" s="69" t="n"/>
      <c r="B1332" s="70" t="n"/>
      <c r="C1332" s="70" t="n"/>
      <c r="D1332" s="71" t="n"/>
      <c r="E1332" s="71" t="n"/>
      <c r="F1332" s="70" t="n"/>
      <c r="G1332" s="72">
        <f>IF(OR($A1332="",$B1332=""),"",ROUND(MAX(0,MOD(I1332-H1332,1)*24-L1332/60),2))</f>
        <v/>
      </c>
      <c r="H1332">
        <f>IF($A1332="","",IF($D1332="",IFERROR(INDEX(Settings!$E$11:$E$18,MATCH($C1332,Settings!$D$11:$D$18,0)),0),$D1332))</f>
        <v/>
      </c>
      <c r="I1332">
        <f>IF($A1332="","",IF($E1332="",IFERROR(INDEX(Settings!$F$11:$F$18,MATCH($C1332,Settings!$D$11:$D$18,0)),0),$E1332))</f>
        <v/>
      </c>
      <c r="J1332">
        <f>IF($A1332="",0,WEEKDAY($A1332,2))</f>
        <v/>
      </c>
      <c r="K1332">
        <f>IF(OR($A1332="",$B1332=""),"",$B1332&amp;"|"&amp;$A1332)</f>
        <v/>
      </c>
      <c r="L1332">
        <f>IF($A1332="",0,IF($F1332="",IFERROR(N(INDEX(Settings!$G$11:$G$18,MATCH($C1332,Settings!$D$11:$D$18,0))),0),N($F1332)))</f>
        <v/>
      </c>
    </row>
    <row r="1333">
      <c r="A1333" s="69" t="n"/>
      <c r="B1333" s="70" t="n"/>
      <c r="C1333" s="70" t="n"/>
      <c r="D1333" s="71" t="n"/>
      <c r="E1333" s="71" t="n"/>
      <c r="F1333" s="70" t="n"/>
      <c r="G1333" s="72">
        <f>IF(OR($A1333="",$B1333=""),"",ROUND(MAX(0,MOD(I1333-H1333,1)*24-L1333/60),2))</f>
        <v/>
      </c>
      <c r="H1333">
        <f>IF($A1333="","",IF($D1333="",IFERROR(INDEX(Settings!$E$11:$E$18,MATCH($C1333,Settings!$D$11:$D$18,0)),0),$D1333))</f>
        <v/>
      </c>
      <c r="I1333">
        <f>IF($A1333="","",IF($E1333="",IFERROR(INDEX(Settings!$F$11:$F$18,MATCH($C1333,Settings!$D$11:$D$18,0)),0),$E1333))</f>
        <v/>
      </c>
      <c r="J1333">
        <f>IF($A1333="",0,WEEKDAY($A1333,2))</f>
        <v/>
      </c>
      <c r="K1333">
        <f>IF(OR($A1333="",$B1333=""),"",$B1333&amp;"|"&amp;$A1333)</f>
        <v/>
      </c>
      <c r="L1333">
        <f>IF($A1333="",0,IF($F1333="",IFERROR(N(INDEX(Settings!$G$11:$G$18,MATCH($C1333,Settings!$D$11:$D$18,0))),0),N($F1333)))</f>
        <v/>
      </c>
    </row>
    <row r="1334">
      <c r="A1334" s="69" t="n"/>
      <c r="B1334" s="70" t="n"/>
      <c r="C1334" s="70" t="n"/>
      <c r="D1334" s="71" t="n"/>
      <c r="E1334" s="71" t="n"/>
      <c r="F1334" s="70" t="n"/>
      <c r="G1334" s="72">
        <f>IF(OR($A1334="",$B1334=""),"",ROUND(MAX(0,MOD(I1334-H1334,1)*24-L1334/60),2))</f>
        <v/>
      </c>
      <c r="H1334">
        <f>IF($A1334="","",IF($D1334="",IFERROR(INDEX(Settings!$E$11:$E$18,MATCH($C1334,Settings!$D$11:$D$18,0)),0),$D1334))</f>
        <v/>
      </c>
      <c r="I1334">
        <f>IF($A1334="","",IF($E1334="",IFERROR(INDEX(Settings!$F$11:$F$18,MATCH($C1334,Settings!$D$11:$D$18,0)),0),$E1334))</f>
        <v/>
      </c>
      <c r="J1334">
        <f>IF($A1334="",0,WEEKDAY($A1334,2))</f>
        <v/>
      </c>
      <c r="K1334">
        <f>IF(OR($A1334="",$B1334=""),"",$B1334&amp;"|"&amp;$A1334)</f>
        <v/>
      </c>
      <c r="L1334">
        <f>IF($A1334="",0,IF($F1334="",IFERROR(N(INDEX(Settings!$G$11:$G$18,MATCH($C1334,Settings!$D$11:$D$18,0))),0),N($F1334)))</f>
        <v/>
      </c>
    </row>
    <row r="1335">
      <c r="A1335" s="69" t="n"/>
      <c r="B1335" s="70" t="n"/>
      <c r="C1335" s="70" t="n"/>
      <c r="D1335" s="71" t="n"/>
      <c r="E1335" s="71" t="n"/>
      <c r="F1335" s="70" t="n"/>
      <c r="G1335" s="72">
        <f>IF(OR($A1335="",$B1335=""),"",ROUND(MAX(0,MOD(I1335-H1335,1)*24-L1335/60),2))</f>
        <v/>
      </c>
      <c r="H1335">
        <f>IF($A1335="","",IF($D1335="",IFERROR(INDEX(Settings!$E$11:$E$18,MATCH($C1335,Settings!$D$11:$D$18,0)),0),$D1335))</f>
        <v/>
      </c>
      <c r="I1335">
        <f>IF($A1335="","",IF($E1335="",IFERROR(INDEX(Settings!$F$11:$F$18,MATCH($C1335,Settings!$D$11:$D$18,0)),0),$E1335))</f>
        <v/>
      </c>
      <c r="J1335">
        <f>IF($A1335="",0,WEEKDAY($A1335,2))</f>
        <v/>
      </c>
      <c r="K1335">
        <f>IF(OR($A1335="",$B1335=""),"",$B1335&amp;"|"&amp;$A1335)</f>
        <v/>
      </c>
      <c r="L1335">
        <f>IF($A1335="",0,IF($F1335="",IFERROR(N(INDEX(Settings!$G$11:$G$18,MATCH($C1335,Settings!$D$11:$D$18,0))),0),N($F1335)))</f>
        <v/>
      </c>
    </row>
    <row r="1336">
      <c r="A1336" s="69" t="n"/>
      <c r="B1336" s="70" t="n"/>
      <c r="C1336" s="70" t="n"/>
      <c r="D1336" s="71" t="n"/>
      <c r="E1336" s="71" t="n"/>
      <c r="F1336" s="70" t="n"/>
      <c r="G1336" s="72">
        <f>IF(OR($A1336="",$B1336=""),"",ROUND(MAX(0,MOD(I1336-H1336,1)*24-L1336/60),2))</f>
        <v/>
      </c>
      <c r="H1336">
        <f>IF($A1336="","",IF($D1336="",IFERROR(INDEX(Settings!$E$11:$E$18,MATCH($C1336,Settings!$D$11:$D$18,0)),0),$D1336))</f>
        <v/>
      </c>
      <c r="I1336">
        <f>IF($A1336="","",IF($E1336="",IFERROR(INDEX(Settings!$F$11:$F$18,MATCH($C1336,Settings!$D$11:$D$18,0)),0),$E1336))</f>
        <v/>
      </c>
      <c r="J1336">
        <f>IF($A1336="",0,WEEKDAY($A1336,2))</f>
        <v/>
      </c>
      <c r="K1336">
        <f>IF(OR($A1336="",$B1336=""),"",$B1336&amp;"|"&amp;$A1336)</f>
        <v/>
      </c>
      <c r="L1336">
        <f>IF($A1336="",0,IF($F1336="",IFERROR(N(INDEX(Settings!$G$11:$G$18,MATCH($C1336,Settings!$D$11:$D$18,0))),0),N($F1336)))</f>
        <v/>
      </c>
    </row>
    <row r="1337">
      <c r="A1337" s="69" t="n"/>
      <c r="B1337" s="70" t="n"/>
      <c r="C1337" s="70" t="n"/>
      <c r="D1337" s="71" t="n"/>
      <c r="E1337" s="71" t="n"/>
      <c r="F1337" s="70" t="n"/>
      <c r="G1337" s="72">
        <f>IF(OR($A1337="",$B1337=""),"",ROUND(MAX(0,MOD(I1337-H1337,1)*24-L1337/60),2))</f>
        <v/>
      </c>
      <c r="H1337">
        <f>IF($A1337="","",IF($D1337="",IFERROR(INDEX(Settings!$E$11:$E$18,MATCH($C1337,Settings!$D$11:$D$18,0)),0),$D1337))</f>
        <v/>
      </c>
      <c r="I1337">
        <f>IF($A1337="","",IF($E1337="",IFERROR(INDEX(Settings!$F$11:$F$18,MATCH($C1337,Settings!$D$11:$D$18,0)),0),$E1337))</f>
        <v/>
      </c>
      <c r="J1337">
        <f>IF($A1337="",0,WEEKDAY($A1337,2))</f>
        <v/>
      </c>
      <c r="K1337">
        <f>IF(OR($A1337="",$B1337=""),"",$B1337&amp;"|"&amp;$A1337)</f>
        <v/>
      </c>
      <c r="L1337">
        <f>IF($A1337="",0,IF($F1337="",IFERROR(N(INDEX(Settings!$G$11:$G$18,MATCH($C1337,Settings!$D$11:$D$18,0))),0),N($F1337)))</f>
        <v/>
      </c>
    </row>
    <row r="1338">
      <c r="A1338" s="69" t="n"/>
      <c r="B1338" s="70" t="n"/>
      <c r="C1338" s="70" t="n"/>
      <c r="D1338" s="71" t="n"/>
      <c r="E1338" s="71" t="n"/>
      <c r="F1338" s="70" t="n"/>
      <c r="G1338" s="72">
        <f>IF(OR($A1338="",$B1338=""),"",ROUND(MAX(0,MOD(I1338-H1338,1)*24-L1338/60),2))</f>
        <v/>
      </c>
      <c r="H1338">
        <f>IF($A1338="","",IF($D1338="",IFERROR(INDEX(Settings!$E$11:$E$18,MATCH($C1338,Settings!$D$11:$D$18,0)),0),$D1338))</f>
        <v/>
      </c>
      <c r="I1338">
        <f>IF($A1338="","",IF($E1338="",IFERROR(INDEX(Settings!$F$11:$F$18,MATCH($C1338,Settings!$D$11:$D$18,0)),0),$E1338))</f>
        <v/>
      </c>
      <c r="J1338">
        <f>IF($A1338="",0,WEEKDAY($A1338,2))</f>
        <v/>
      </c>
      <c r="K1338">
        <f>IF(OR($A1338="",$B1338=""),"",$B1338&amp;"|"&amp;$A1338)</f>
        <v/>
      </c>
      <c r="L1338">
        <f>IF($A1338="",0,IF($F1338="",IFERROR(N(INDEX(Settings!$G$11:$G$18,MATCH($C1338,Settings!$D$11:$D$18,0))),0),N($F1338)))</f>
        <v/>
      </c>
    </row>
    <row r="1339">
      <c r="A1339" s="69" t="n"/>
      <c r="B1339" s="70" t="n"/>
      <c r="C1339" s="70" t="n"/>
      <c r="D1339" s="71" t="n"/>
      <c r="E1339" s="71" t="n"/>
      <c r="F1339" s="70" t="n"/>
      <c r="G1339" s="72">
        <f>IF(OR($A1339="",$B1339=""),"",ROUND(MAX(0,MOD(I1339-H1339,1)*24-L1339/60),2))</f>
        <v/>
      </c>
      <c r="H1339">
        <f>IF($A1339="","",IF($D1339="",IFERROR(INDEX(Settings!$E$11:$E$18,MATCH($C1339,Settings!$D$11:$D$18,0)),0),$D1339))</f>
        <v/>
      </c>
      <c r="I1339">
        <f>IF($A1339="","",IF($E1339="",IFERROR(INDEX(Settings!$F$11:$F$18,MATCH($C1339,Settings!$D$11:$D$18,0)),0),$E1339))</f>
        <v/>
      </c>
      <c r="J1339">
        <f>IF($A1339="",0,WEEKDAY($A1339,2))</f>
        <v/>
      </c>
      <c r="K1339">
        <f>IF(OR($A1339="",$B1339=""),"",$B1339&amp;"|"&amp;$A1339)</f>
        <v/>
      </c>
      <c r="L1339">
        <f>IF($A1339="",0,IF($F1339="",IFERROR(N(INDEX(Settings!$G$11:$G$18,MATCH($C1339,Settings!$D$11:$D$18,0))),0),N($F1339)))</f>
        <v/>
      </c>
    </row>
    <row r="1340">
      <c r="A1340" s="69" t="n"/>
      <c r="B1340" s="70" t="n"/>
      <c r="C1340" s="70" t="n"/>
      <c r="D1340" s="71" t="n"/>
      <c r="E1340" s="71" t="n"/>
      <c r="F1340" s="70" t="n"/>
      <c r="G1340" s="72">
        <f>IF(OR($A1340="",$B1340=""),"",ROUND(MAX(0,MOD(I1340-H1340,1)*24-L1340/60),2))</f>
        <v/>
      </c>
      <c r="H1340">
        <f>IF($A1340="","",IF($D1340="",IFERROR(INDEX(Settings!$E$11:$E$18,MATCH($C1340,Settings!$D$11:$D$18,0)),0),$D1340))</f>
        <v/>
      </c>
      <c r="I1340">
        <f>IF($A1340="","",IF($E1340="",IFERROR(INDEX(Settings!$F$11:$F$18,MATCH($C1340,Settings!$D$11:$D$18,0)),0),$E1340))</f>
        <v/>
      </c>
      <c r="J1340">
        <f>IF($A1340="",0,WEEKDAY($A1340,2))</f>
        <v/>
      </c>
      <c r="K1340">
        <f>IF(OR($A1340="",$B1340=""),"",$B1340&amp;"|"&amp;$A1340)</f>
        <v/>
      </c>
      <c r="L1340">
        <f>IF($A1340="",0,IF($F1340="",IFERROR(N(INDEX(Settings!$G$11:$G$18,MATCH($C1340,Settings!$D$11:$D$18,0))),0),N($F1340)))</f>
        <v/>
      </c>
    </row>
    <row r="1341">
      <c r="A1341" s="69" t="n"/>
      <c r="B1341" s="70" t="n"/>
      <c r="C1341" s="70" t="n"/>
      <c r="D1341" s="71" t="n"/>
      <c r="E1341" s="71" t="n"/>
      <c r="F1341" s="70" t="n"/>
      <c r="G1341" s="72">
        <f>IF(OR($A1341="",$B1341=""),"",ROUND(MAX(0,MOD(I1341-H1341,1)*24-L1341/60),2))</f>
        <v/>
      </c>
      <c r="H1341">
        <f>IF($A1341="","",IF($D1341="",IFERROR(INDEX(Settings!$E$11:$E$18,MATCH($C1341,Settings!$D$11:$D$18,0)),0),$D1341))</f>
        <v/>
      </c>
      <c r="I1341">
        <f>IF($A1341="","",IF($E1341="",IFERROR(INDEX(Settings!$F$11:$F$18,MATCH($C1341,Settings!$D$11:$D$18,0)),0),$E1341))</f>
        <v/>
      </c>
      <c r="J1341">
        <f>IF($A1341="",0,WEEKDAY($A1341,2))</f>
        <v/>
      </c>
      <c r="K1341">
        <f>IF(OR($A1341="",$B1341=""),"",$B1341&amp;"|"&amp;$A1341)</f>
        <v/>
      </c>
      <c r="L1341">
        <f>IF($A1341="",0,IF($F1341="",IFERROR(N(INDEX(Settings!$G$11:$G$18,MATCH($C1341,Settings!$D$11:$D$18,0))),0),N($F1341)))</f>
        <v/>
      </c>
    </row>
    <row r="1342">
      <c r="A1342" s="69" t="n"/>
      <c r="B1342" s="70" t="n"/>
      <c r="C1342" s="70" t="n"/>
      <c r="D1342" s="71" t="n"/>
      <c r="E1342" s="71" t="n"/>
      <c r="F1342" s="70" t="n"/>
      <c r="G1342" s="72">
        <f>IF(OR($A1342="",$B1342=""),"",ROUND(MAX(0,MOD(I1342-H1342,1)*24-L1342/60),2))</f>
        <v/>
      </c>
      <c r="H1342">
        <f>IF($A1342="","",IF($D1342="",IFERROR(INDEX(Settings!$E$11:$E$18,MATCH($C1342,Settings!$D$11:$D$18,0)),0),$D1342))</f>
        <v/>
      </c>
      <c r="I1342">
        <f>IF($A1342="","",IF($E1342="",IFERROR(INDEX(Settings!$F$11:$F$18,MATCH($C1342,Settings!$D$11:$D$18,0)),0),$E1342))</f>
        <v/>
      </c>
      <c r="J1342">
        <f>IF($A1342="",0,WEEKDAY($A1342,2))</f>
        <v/>
      </c>
      <c r="K1342">
        <f>IF(OR($A1342="",$B1342=""),"",$B1342&amp;"|"&amp;$A1342)</f>
        <v/>
      </c>
      <c r="L1342">
        <f>IF($A1342="",0,IF($F1342="",IFERROR(N(INDEX(Settings!$G$11:$G$18,MATCH($C1342,Settings!$D$11:$D$18,0))),0),N($F1342)))</f>
        <v/>
      </c>
    </row>
    <row r="1343">
      <c r="A1343" s="69" t="n"/>
      <c r="B1343" s="70" t="n"/>
      <c r="C1343" s="70" t="n"/>
      <c r="D1343" s="71" t="n"/>
      <c r="E1343" s="71" t="n"/>
      <c r="F1343" s="70" t="n"/>
      <c r="G1343" s="72">
        <f>IF(OR($A1343="",$B1343=""),"",ROUND(MAX(0,MOD(I1343-H1343,1)*24-L1343/60),2))</f>
        <v/>
      </c>
      <c r="H1343">
        <f>IF($A1343="","",IF($D1343="",IFERROR(INDEX(Settings!$E$11:$E$18,MATCH($C1343,Settings!$D$11:$D$18,0)),0),$D1343))</f>
        <v/>
      </c>
      <c r="I1343">
        <f>IF($A1343="","",IF($E1343="",IFERROR(INDEX(Settings!$F$11:$F$18,MATCH($C1343,Settings!$D$11:$D$18,0)),0),$E1343))</f>
        <v/>
      </c>
      <c r="J1343">
        <f>IF($A1343="",0,WEEKDAY($A1343,2))</f>
        <v/>
      </c>
      <c r="K1343">
        <f>IF(OR($A1343="",$B1343=""),"",$B1343&amp;"|"&amp;$A1343)</f>
        <v/>
      </c>
      <c r="L1343">
        <f>IF($A1343="",0,IF($F1343="",IFERROR(N(INDEX(Settings!$G$11:$G$18,MATCH($C1343,Settings!$D$11:$D$18,0))),0),N($F1343)))</f>
        <v/>
      </c>
    </row>
    <row r="1344">
      <c r="A1344" s="69" t="n"/>
      <c r="B1344" s="70" t="n"/>
      <c r="C1344" s="70" t="n"/>
      <c r="D1344" s="71" t="n"/>
      <c r="E1344" s="71" t="n"/>
      <c r="F1344" s="70" t="n"/>
      <c r="G1344" s="72">
        <f>IF(OR($A1344="",$B1344=""),"",ROUND(MAX(0,MOD(I1344-H1344,1)*24-L1344/60),2))</f>
        <v/>
      </c>
      <c r="H1344">
        <f>IF($A1344="","",IF($D1344="",IFERROR(INDEX(Settings!$E$11:$E$18,MATCH($C1344,Settings!$D$11:$D$18,0)),0),$D1344))</f>
        <v/>
      </c>
      <c r="I1344">
        <f>IF($A1344="","",IF($E1344="",IFERROR(INDEX(Settings!$F$11:$F$18,MATCH($C1344,Settings!$D$11:$D$18,0)),0),$E1344))</f>
        <v/>
      </c>
      <c r="J1344">
        <f>IF($A1344="",0,WEEKDAY($A1344,2))</f>
        <v/>
      </c>
      <c r="K1344">
        <f>IF(OR($A1344="",$B1344=""),"",$B1344&amp;"|"&amp;$A1344)</f>
        <v/>
      </c>
      <c r="L1344">
        <f>IF($A1344="",0,IF($F1344="",IFERROR(N(INDEX(Settings!$G$11:$G$18,MATCH($C1344,Settings!$D$11:$D$18,0))),0),N($F1344)))</f>
        <v/>
      </c>
    </row>
    <row r="1345">
      <c r="A1345" s="69" t="n"/>
      <c r="B1345" s="70" t="n"/>
      <c r="C1345" s="70" t="n"/>
      <c r="D1345" s="71" t="n"/>
      <c r="E1345" s="71" t="n"/>
      <c r="F1345" s="70" t="n"/>
      <c r="G1345" s="72">
        <f>IF(OR($A1345="",$B1345=""),"",ROUND(MAX(0,MOD(I1345-H1345,1)*24-L1345/60),2))</f>
        <v/>
      </c>
      <c r="H1345">
        <f>IF($A1345="","",IF($D1345="",IFERROR(INDEX(Settings!$E$11:$E$18,MATCH($C1345,Settings!$D$11:$D$18,0)),0),$D1345))</f>
        <v/>
      </c>
      <c r="I1345">
        <f>IF($A1345="","",IF($E1345="",IFERROR(INDEX(Settings!$F$11:$F$18,MATCH($C1345,Settings!$D$11:$D$18,0)),0),$E1345))</f>
        <v/>
      </c>
      <c r="J1345">
        <f>IF($A1345="",0,WEEKDAY($A1345,2))</f>
        <v/>
      </c>
      <c r="K1345">
        <f>IF(OR($A1345="",$B1345=""),"",$B1345&amp;"|"&amp;$A1345)</f>
        <v/>
      </c>
      <c r="L1345">
        <f>IF($A1345="",0,IF($F1345="",IFERROR(N(INDEX(Settings!$G$11:$G$18,MATCH($C1345,Settings!$D$11:$D$18,0))),0),N($F1345)))</f>
        <v/>
      </c>
    </row>
    <row r="1346">
      <c r="A1346" s="69" t="n"/>
      <c r="B1346" s="70" t="n"/>
      <c r="C1346" s="70" t="n"/>
      <c r="D1346" s="71" t="n"/>
      <c r="E1346" s="71" t="n"/>
      <c r="F1346" s="70" t="n"/>
      <c r="G1346" s="72">
        <f>IF(OR($A1346="",$B1346=""),"",ROUND(MAX(0,MOD(I1346-H1346,1)*24-L1346/60),2))</f>
        <v/>
      </c>
      <c r="H1346">
        <f>IF($A1346="","",IF($D1346="",IFERROR(INDEX(Settings!$E$11:$E$18,MATCH($C1346,Settings!$D$11:$D$18,0)),0),$D1346))</f>
        <v/>
      </c>
      <c r="I1346">
        <f>IF($A1346="","",IF($E1346="",IFERROR(INDEX(Settings!$F$11:$F$18,MATCH($C1346,Settings!$D$11:$D$18,0)),0),$E1346))</f>
        <v/>
      </c>
      <c r="J1346">
        <f>IF($A1346="",0,WEEKDAY($A1346,2))</f>
        <v/>
      </c>
      <c r="K1346">
        <f>IF(OR($A1346="",$B1346=""),"",$B1346&amp;"|"&amp;$A1346)</f>
        <v/>
      </c>
      <c r="L1346">
        <f>IF($A1346="",0,IF($F1346="",IFERROR(N(INDEX(Settings!$G$11:$G$18,MATCH($C1346,Settings!$D$11:$D$18,0))),0),N($F1346)))</f>
        <v/>
      </c>
    </row>
    <row r="1347">
      <c r="A1347" s="69" t="n"/>
      <c r="B1347" s="70" t="n"/>
      <c r="C1347" s="70" t="n"/>
      <c r="D1347" s="71" t="n"/>
      <c r="E1347" s="71" t="n"/>
      <c r="F1347" s="70" t="n"/>
      <c r="G1347" s="72">
        <f>IF(OR($A1347="",$B1347=""),"",ROUND(MAX(0,MOD(I1347-H1347,1)*24-L1347/60),2))</f>
        <v/>
      </c>
      <c r="H1347">
        <f>IF($A1347="","",IF($D1347="",IFERROR(INDEX(Settings!$E$11:$E$18,MATCH($C1347,Settings!$D$11:$D$18,0)),0),$D1347))</f>
        <v/>
      </c>
      <c r="I1347">
        <f>IF($A1347="","",IF($E1347="",IFERROR(INDEX(Settings!$F$11:$F$18,MATCH($C1347,Settings!$D$11:$D$18,0)),0),$E1347))</f>
        <v/>
      </c>
      <c r="J1347">
        <f>IF($A1347="",0,WEEKDAY($A1347,2))</f>
        <v/>
      </c>
      <c r="K1347">
        <f>IF(OR($A1347="",$B1347=""),"",$B1347&amp;"|"&amp;$A1347)</f>
        <v/>
      </c>
      <c r="L1347">
        <f>IF($A1347="",0,IF($F1347="",IFERROR(N(INDEX(Settings!$G$11:$G$18,MATCH($C1347,Settings!$D$11:$D$18,0))),0),N($F1347)))</f>
        <v/>
      </c>
    </row>
    <row r="1348">
      <c r="A1348" s="69" t="n"/>
      <c r="B1348" s="70" t="n"/>
      <c r="C1348" s="70" t="n"/>
      <c r="D1348" s="71" t="n"/>
      <c r="E1348" s="71" t="n"/>
      <c r="F1348" s="70" t="n"/>
      <c r="G1348" s="72">
        <f>IF(OR($A1348="",$B1348=""),"",ROUND(MAX(0,MOD(I1348-H1348,1)*24-L1348/60),2))</f>
        <v/>
      </c>
      <c r="H1348">
        <f>IF($A1348="","",IF($D1348="",IFERROR(INDEX(Settings!$E$11:$E$18,MATCH($C1348,Settings!$D$11:$D$18,0)),0),$D1348))</f>
        <v/>
      </c>
      <c r="I1348">
        <f>IF($A1348="","",IF($E1348="",IFERROR(INDEX(Settings!$F$11:$F$18,MATCH($C1348,Settings!$D$11:$D$18,0)),0),$E1348))</f>
        <v/>
      </c>
      <c r="J1348">
        <f>IF($A1348="",0,WEEKDAY($A1348,2))</f>
        <v/>
      </c>
      <c r="K1348">
        <f>IF(OR($A1348="",$B1348=""),"",$B1348&amp;"|"&amp;$A1348)</f>
        <v/>
      </c>
      <c r="L1348">
        <f>IF($A1348="",0,IF($F1348="",IFERROR(N(INDEX(Settings!$G$11:$G$18,MATCH($C1348,Settings!$D$11:$D$18,0))),0),N($F1348)))</f>
        <v/>
      </c>
    </row>
    <row r="1349">
      <c r="A1349" s="69" t="n"/>
      <c r="B1349" s="70" t="n"/>
      <c r="C1349" s="70" t="n"/>
      <c r="D1349" s="71" t="n"/>
      <c r="E1349" s="71" t="n"/>
      <c r="F1349" s="70" t="n"/>
      <c r="G1349" s="72">
        <f>IF(OR($A1349="",$B1349=""),"",ROUND(MAX(0,MOD(I1349-H1349,1)*24-L1349/60),2))</f>
        <v/>
      </c>
      <c r="H1349">
        <f>IF($A1349="","",IF($D1349="",IFERROR(INDEX(Settings!$E$11:$E$18,MATCH($C1349,Settings!$D$11:$D$18,0)),0),$D1349))</f>
        <v/>
      </c>
      <c r="I1349">
        <f>IF($A1349="","",IF($E1349="",IFERROR(INDEX(Settings!$F$11:$F$18,MATCH($C1349,Settings!$D$11:$D$18,0)),0),$E1349))</f>
        <v/>
      </c>
      <c r="J1349">
        <f>IF($A1349="",0,WEEKDAY($A1349,2))</f>
        <v/>
      </c>
      <c r="K1349">
        <f>IF(OR($A1349="",$B1349=""),"",$B1349&amp;"|"&amp;$A1349)</f>
        <v/>
      </c>
      <c r="L1349">
        <f>IF($A1349="",0,IF($F1349="",IFERROR(N(INDEX(Settings!$G$11:$G$18,MATCH($C1349,Settings!$D$11:$D$18,0))),0),N($F1349)))</f>
        <v/>
      </c>
    </row>
    <row r="1350">
      <c r="A1350" s="69" t="n"/>
      <c r="B1350" s="70" t="n"/>
      <c r="C1350" s="70" t="n"/>
      <c r="D1350" s="71" t="n"/>
      <c r="E1350" s="71" t="n"/>
      <c r="F1350" s="70" t="n"/>
      <c r="G1350" s="72">
        <f>IF(OR($A1350="",$B1350=""),"",ROUND(MAX(0,MOD(I1350-H1350,1)*24-L1350/60),2))</f>
        <v/>
      </c>
      <c r="H1350">
        <f>IF($A1350="","",IF($D1350="",IFERROR(INDEX(Settings!$E$11:$E$18,MATCH($C1350,Settings!$D$11:$D$18,0)),0),$D1350))</f>
        <v/>
      </c>
      <c r="I1350">
        <f>IF($A1350="","",IF($E1350="",IFERROR(INDEX(Settings!$F$11:$F$18,MATCH($C1350,Settings!$D$11:$D$18,0)),0),$E1350))</f>
        <v/>
      </c>
      <c r="J1350">
        <f>IF($A1350="",0,WEEKDAY($A1350,2))</f>
        <v/>
      </c>
      <c r="K1350">
        <f>IF(OR($A1350="",$B1350=""),"",$B1350&amp;"|"&amp;$A1350)</f>
        <v/>
      </c>
      <c r="L1350">
        <f>IF($A1350="",0,IF($F1350="",IFERROR(N(INDEX(Settings!$G$11:$G$18,MATCH($C1350,Settings!$D$11:$D$18,0))),0),N($F1350)))</f>
        <v/>
      </c>
    </row>
    <row r="1351">
      <c r="A1351" s="69" t="n"/>
      <c r="B1351" s="70" t="n"/>
      <c r="C1351" s="70" t="n"/>
      <c r="D1351" s="71" t="n"/>
      <c r="E1351" s="71" t="n"/>
      <c r="F1351" s="70" t="n"/>
      <c r="G1351" s="72">
        <f>IF(OR($A1351="",$B1351=""),"",ROUND(MAX(0,MOD(I1351-H1351,1)*24-L1351/60),2))</f>
        <v/>
      </c>
      <c r="H1351">
        <f>IF($A1351="","",IF($D1351="",IFERROR(INDEX(Settings!$E$11:$E$18,MATCH($C1351,Settings!$D$11:$D$18,0)),0),$D1351))</f>
        <v/>
      </c>
      <c r="I1351">
        <f>IF($A1351="","",IF($E1351="",IFERROR(INDEX(Settings!$F$11:$F$18,MATCH($C1351,Settings!$D$11:$D$18,0)),0),$E1351))</f>
        <v/>
      </c>
      <c r="J1351">
        <f>IF($A1351="",0,WEEKDAY($A1351,2))</f>
        <v/>
      </c>
      <c r="K1351">
        <f>IF(OR($A1351="",$B1351=""),"",$B1351&amp;"|"&amp;$A1351)</f>
        <v/>
      </c>
      <c r="L1351">
        <f>IF($A1351="",0,IF($F1351="",IFERROR(N(INDEX(Settings!$G$11:$G$18,MATCH($C1351,Settings!$D$11:$D$18,0))),0),N($F1351)))</f>
        <v/>
      </c>
    </row>
    <row r="1352">
      <c r="A1352" s="69" t="n"/>
      <c r="B1352" s="70" t="n"/>
      <c r="C1352" s="70" t="n"/>
      <c r="D1352" s="71" t="n"/>
      <c r="E1352" s="71" t="n"/>
      <c r="F1352" s="70" t="n"/>
      <c r="G1352" s="72">
        <f>IF(OR($A1352="",$B1352=""),"",ROUND(MAX(0,MOD(I1352-H1352,1)*24-L1352/60),2))</f>
        <v/>
      </c>
      <c r="H1352">
        <f>IF($A1352="","",IF($D1352="",IFERROR(INDEX(Settings!$E$11:$E$18,MATCH($C1352,Settings!$D$11:$D$18,0)),0),$D1352))</f>
        <v/>
      </c>
      <c r="I1352">
        <f>IF($A1352="","",IF($E1352="",IFERROR(INDEX(Settings!$F$11:$F$18,MATCH($C1352,Settings!$D$11:$D$18,0)),0),$E1352))</f>
        <v/>
      </c>
      <c r="J1352">
        <f>IF($A1352="",0,WEEKDAY($A1352,2))</f>
        <v/>
      </c>
      <c r="K1352">
        <f>IF(OR($A1352="",$B1352=""),"",$B1352&amp;"|"&amp;$A1352)</f>
        <v/>
      </c>
      <c r="L1352">
        <f>IF($A1352="",0,IF($F1352="",IFERROR(N(INDEX(Settings!$G$11:$G$18,MATCH($C1352,Settings!$D$11:$D$18,0))),0),N($F1352)))</f>
        <v/>
      </c>
    </row>
    <row r="1353">
      <c r="A1353" s="69" t="n"/>
      <c r="B1353" s="70" t="n"/>
      <c r="C1353" s="70" t="n"/>
      <c r="D1353" s="71" t="n"/>
      <c r="E1353" s="71" t="n"/>
      <c r="F1353" s="70" t="n"/>
      <c r="G1353" s="72">
        <f>IF(OR($A1353="",$B1353=""),"",ROUND(MAX(0,MOD(I1353-H1353,1)*24-L1353/60),2))</f>
        <v/>
      </c>
      <c r="H1353">
        <f>IF($A1353="","",IF($D1353="",IFERROR(INDEX(Settings!$E$11:$E$18,MATCH($C1353,Settings!$D$11:$D$18,0)),0),$D1353))</f>
        <v/>
      </c>
      <c r="I1353">
        <f>IF($A1353="","",IF($E1353="",IFERROR(INDEX(Settings!$F$11:$F$18,MATCH($C1353,Settings!$D$11:$D$18,0)),0),$E1353))</f>
        <v/>
      </c>
      <c r="J1353">
        <f>IF($A1353="",0,WEEKDAY($A1353,2))</f>
        <v/>
      </c>
      <c r="K1353">
        <f>IF(OR($A1353="",$B1353=""),"",$B1353&amp;"|"&amp;$A1353)</f>
        <v/>
      </c>
      <c r="L1353">
        <f>IF($A1353="",0,IF($F1353="",IFERROR(N(INDEX(Settings!$G$11:$G$18,MATCH($C1353,Settings!$D$11:$D$18,0))),0),N($F1353)))</f>
        <v/>
      </c>
    </row>
    <row r="1354">
      <c r="A1354" s="69" t="n"/>
      <c r="B1354" s="70" t="n"/>
      <c r="C1354" s="70" t="n"/>
      <c r="D1354" s="71" t="n"/>
      <c r="E1354" s="71" t="n"/>
      <c r="F1354" s="70" t="n"/>
      <c r="G1354" s="72">
        <f>IF(OR($A1354="",$B1354=""),"",ROUND(MAX(0,MOD(I1354-H1354,1)*24-L1354/60),2))</f>
        <v/>
      </c>
      <c r="H1354">
        <f>IF($A1354="","",IF($D1354="",IFERROR(INDEX(Settings!$E$11:$E$18,MATCH($C1354,Settings!$D$11:$D$18,0)),0),$D1354))</f>
        <v/>
      </c>
      <c r="I1354">
        <f>IF($A1354="","",IF($E1354="",IFERROR(INDEX(Settings!$F$11:$F$18,MATCH($C1354,Settings!$D$11:$D$18,0)),0),$E1354))</f>
        <v/>
      </c>
      <c r="J1354">
        <f>IF($A1354="",0,WEEKDAY($A1354,2))</f>
        <v/>
      </c>
      <c r="K1354">
        <f>IF(OR($A1354="",$B1354=""),"",$B1354&amp;"|"&amp;$A1354)</f>
        <v/>
      </c>
      <c r="L1354">
        <f>IF($A1354="",0,IF($F1354="",IFERROR(N(INDEX(Settings!$G$11:$G$18,MATCH($C1354,Settings!$D$11:$D$18,0))),0),N($F1354)))</f>
        <v/>
      </c>
    </row>
    <row r="1355">
      <c r="A1355" s="69" t="n"/>
      <c r="B1355" s="70" t="n"/>
      <c r="C1355" s="70" t="n"/>
      <c r="D1355" s="71" t="n"/>
      <c r="E1355" s="71" t="n"/>
      <c r="F1355" s="70" t="n"/>
      <c r="G1355" s="72">
        <f>IF(OR($A1355="",$B1355=""),"",ROUND(MAX(0,MOD(I1355-H1355,1)*24-L1355/60),2))</f>
        <v/>
      </c>
      <c r="H1355">
        <f>IF($A1355="","",IF($D1355="",IFERROR(INDEX(Settings!$E$11:$E$18,MATCH($C1355,Settings!$D$11:$D$18,0)),0),$D1355))</f>
        <v/>
      </c>
      <c r="I1355">
        <f>IF($A1355="","",IF($E1355="",IFERROR(INDEX(Settings!$F$11:$F$18,MATCH($C1355,Settings!$D$11:$D$18,0)),0),$E1355))</f>
        <v/>
      </c>
      <c r="J1355">
        <f>IF($A1355="",0,WEEKDAY($A1355,2))</f>
        <v/>
      </c>
      <c r="K1355">
        <f>IF(OR($A1355="",$B1355=""),"",$B1355&amp;"|"&amp;$A1355)</f>
        <v/>
      </c>
      <c r="L1355">
        <f>IF($A1355="",0,IF($F1355="",IFERROR(N(INDEX(Settings!$G$11:$G$18,MATCH($C1355,Settings!$D$11:$D$18,0))),0),N($F1355)))</f>
        <v/>
      </c>
    </row>
    <row r="1356">
      <c r="A1356" s="69" t="n"/>
      <c r="B1356" s="70" t="n"/>
      <c r="C1356" s="70" t="n"/>
      <c r="D1356" s="71" t="n"/>
      <c r="E1356" s="71" t="n"/>
      <c r="F1356" s="70" t="n"/>
      <c r="G1356" s="72">
        <f>IF(OR($A1356="",$B1356=""),"",ROUND(MAX(0,MOD(I1356-H1356,1)*24-L1356/60),2))</f>
        <v/>
      </c>
      <c r="H1356">
        <f>IF($A1356="","",IF($D1356="",IFERROR(INDEX(Settings!$E$11:$E$18,MATCH($C1356,Settings!$D$11:$D$18,0)),0),$D1356))</f>
        <v/>
      </c>
      <c r="I1356">
        <f>IF($A1356="","",IF($E1356="",IFERROR(INDEX(Settings!$F$11:$F$18,MATCH($C1356,Settings!$D$11:$D$18,0)),0),$E1356))</f>
        <v/>
      </c>
      <c r="J1356">
        <f>IF($A1356="",0,WEEKDAY($A1356,2))</f>
        <v/>
      </c>
      <c r="K1356">
        <f>IF(OR($A1356="",$B1356=""),"",$B1356&amp;"|"&amp;$A1356)</f>
        <v/>
      </c>
      <c r="L1356">
        <f>IF($A1356="",0,IF($F1356="",IFERROR(N(INDEX(Settings!$G$11:$G$18,MATCH($C1356,Settings!$D$11:$D$18,0))),0),N($F1356)))</f>
        <v/>
      </c>
    </row>
    <row r="1357">
      <c r="A1357" s="69" t="n"/>
      <c r="B1357" s="70" t="n"/>
      <c r="C1357" s="70" t="n"/>
      <c r="D1357" s="71" t="n"/>
      <c r="E1357" s="71" t="n"/>
      <c r="F1357" s="70" t="n"/>
      <c r="G1357" s="72">
        <f>IF(OR($A1357="",$B1357=""),"",ROUND(MAX(0,MOD(I1357-H1357,1)*24-L1357/60),2))</f>
        <v/>
      </c>
      <c r="H1357">
        <f>IF($A1357="","",IF($D1357="",IFERROR(INDEX(Settings!$E$11:$E$18,MATCH($C1357,Settings!$D$11:$D$18,0)),0),$D1357))</f>
        <v/>
      </c>
      <c r="I1357">
        <f>IF($A1357="","",IF($E1357="",IFERROR(INDEX(Settings!$F$11:$F$18,MATCH($C1357,Settings!$D$11:$D$18,0)),0),$E1357))</f>
        <v/>
      </c>
      <c r="J1357">
        <f>IF($A1357="",0,WEEKDAY($A1357,2))</f>
        <v/>
      </c>
      <c r="K1357">
        <f>IF(OR($A1357="",$B1357=""),"",$B1357&amp;"|"&amp;$A1357)</f>
        <v/>
      </c>
      <c r="L1357">
        <f>IF($A1357="",0,IF($F1357="",IFERROR(N(INDEX(Settings!$G$11:$G$18,MATCH($C1357,Settings!$D$11:$D$18,0))),0),N($F1357)))</f>
        <v/>
      </c>
    </row>
    <row r="1358">
      <c r="A1358" s="69" t="n"/>
      <c r="B1358" s="70" t="n"/>
      <c r="C1358" s="70" t="n"/>
      <c r="D1358" s="71" t="n"/>
      <c r="E1358" s="71" t="n"/>
      <c r="F1358" s="70" t="n"/>
      <c r="G1358" s="72">
        <f>IF(OR($A1358="",$B1358=""),"",ROUND(MAX(0,MOD(I1358-H1358,1)*24-L1358/60),2))</f>
        <v/>
      </c>
      <c r="H1358">
        <f>IF($A1358="","",IF($D1358="",IFERROR(INDEX(Settings!$E$11:$E$18,MATCH($C1358,Settings!$D$11:$D$18,0)),0),$D1358))</f>
        <v/>
      </c>
      <c r="I1358">
        <f>IF($A1358="","",IF($E1358="",IFERROR(INDEX(Settings!$F$11:$F$18,MATCH($C1358,Settings!$D$11:$D$18,0)),0),$E1358))</f>
        <v/>
      </c>
      <c r="J1358">
        <f>IF($A1358="",0,WEEKDAY($A1358,2))</f>
        <v/>
      </c>
      <c r="K1358">
        <f>IF(OR($A1358="",$B1358=""),"",$B1358&amp;"|"&amp;$A1358)</f>
        <v/>
      </c>
      <c r="L1358">
        <f>IF($A1358="",0,IF($F1358="",IFERROR(N(INDEX(Settings!$G$11:$G$18,MATCH($C1358,Settings!$D$11:$D$18,0))),0),N($F1358)))</f>
        <v/>
      </c>
    </row>
    <row r="1359">
      <c r="A1359" s="69" t="n"/>
      <c r="B1359" s="70" t="n"/>
      <c r="C1359" s="70" t="n"/>
      <c r="D1359" s="71" t="n"/>
      <c r="E1359" s="71" t="n"/>
      <c r="F1359" s="70" t="n"/>
      <c r="G1359" s="72">
        <f>IF(OR($A1359="",$B1359=""),"",ROUND(MAX(0,MOD(I1359-H1359,1)*24-L1359/60),2))</f>
        <v/>
      </c>
      <c r="H1359">
        <f>IF($A1359="","",IF($D1359="",IFERROR(INDEX(Settings!$E$11:$E$18,MATCH($C1359,Settings!$D$11:$D$18,0)),0),$D1359))</f>
        <v/>
      </c>
      <c r="I1359">
        <f>IF($A1359="","",IF($E1359="",IFERROR(INDEX(Settings!$F$11:$F$18,MATCH($C1359,Settings!$D$11:$D$18,0)),0),$E1359))</f>
        <v/>
      </c>
      <c r="J1359">
        <f>IF($A1359="",0,WEEKDAY($A1359,2))</f>
        <v/>
      </c>
      <c r="K1359">
        <f>IF(OR($A1359="",$B1359=""),"",$B1359&amp;"|"&amp;$A1359)</f>
        <v/>
      </c>
      <c r="L1359">
        <f>IF($A1359="",0,IF($F1359="",IFERROR(N(INDEX(Settings!$G$11:$G$18,MATCH($C1359,Settings!$D$11:$D$18,0))),0),N($F1359)))</f>
        <v/>
      </c>
    </row>
    <row r="1360">
      <c r="A1360" s="69" t="n"/>
      <c r="B1360" s="70" t="n"/>
      <c r="C1360" s="70" t="n"/>
      <c r="D1360" s="71" t="n"/>
      <c r="E1360" s="71" t="n"/>
      <c r="F1360" s="70" t="n"/>
      <c r="G1360" s="72">
        <f>IF(OR($A1360="",$B1360=""),"",ROUND(MAX(0,MOD(I1360-H1360,1)*24-L1360/60),2))</f>
        <v/>
      </c>
      <c r="H1360">
        <f>IF($A1360="","",IF($D1360="",IFERROR(INDEX(Settings!$E$11:$E$18,MATCH($C1360,Settings!$D$11:$D$18,0)),0),$D1360))</f>
        <v/>
      </c>
      <c r="I1360">
        <f>IF($A1360="","",IF($E1360="",IFERROR(INDEX(Settings!$F$11:$F$18,MATCH($C1360,Settings!$D$11:$D$18,0)),0),$E1360))</f>
        <v/>
      </c>
      <c r="J1360">
        <f>IF($A1360="",0,WEEKDAY($A1360,2))</f>
        <v/>
      </c>
      <c r="K1360">
        <f>IF(OR($A1360="",$B1360=""),"",$B1360&amp;"|"&amp;$A1360)</f>
        <v/>
      </c>
      <c r="L1360">
        <f>IF($A1360="",0,IF($F1360="",IFERROR(N(INDEX(Settings!$G$11:$G$18,MATCH($C1360,Settings!$D$11:$D$18,0))),0),N($F1360)))</f>
        <v/>
      </c>
    </row>
    <row r="1361">
      <c r="A1361" s="69" t="n"/>
      <c r="B1361" s="70" t="n"/>
      <c r="C1361" s="70" t="n"/>
      <c r="D1361" s="71" t="n"/>
      <c r="E1361" s="71" t="n"/>
      <c r="F1361" s="70" t="n"/>
      <c r="G1361" s="72">
        <f>IF(OR($A1361="",$B1361=""),"",ROUND(MAX(0,MOD(I1361-H1361,1)*24-L1361/60),2))</f>
        <v/>
      </c>
      <c r="H1361">
        <f>IF($A1361="","",IF($D1361="",IFERROR(INDEX(Settings!$E$11:$E$18,MATCH($C1361,Settings!$D$11:$D$18,0)),0),$D1361))</f>
        <v/>
      </c>
      <c r="I1361">
        <f>IF($A1361="","",IF($E1361="",IFERROR(INDEX(Settings!$F$11:$F$18,MATCH($C1361,Settings!$D$11:$D$18,0)),0),$E1361))</f>
        <v/>
      </c>
      <c r="J1361">
        <f>IF($A1361="",0,WEEKDAY($A1361,2))</f>
        <v/>
      </c>
      <c r="K1361">
        <f>IF(OR($A1361="",$B1361=""),"",$B1361&amp;"|"&amp;$A1361)</f>
        <v/>
      </c>
      <c r="L1361">
        <f>IF($A1361="",0,IF($F1361="",IFERROR(N(INDEX(Settings!$G$11:$G$18,MATCH($C1361,Settings!$D$11:$D$18,0))),0),N($F1361)))</f>
        <v/>
      </c>
    </row>
    <row r="1362">
      <c r="A1362" s="69" t="n"/>
      <c r="B1362" s="70" t="n"/>
      <c r="C1362" s="70" t="n"/>
      <c r="D1362" s="71" t="n"/>
      <c r="E1362" s="71" t="n"/>
      <c r="F1362" s="70" t="n"/>
      <c r="G1362" s="72">
        <f>IF(OR($A1362="",$B1362=""),"",ROUND(MAX(0,MOD(I1362-H1362,1)*24-L1362/60),2))</f>
        <v/>
      </c>
      <c r="H1362">
        <f>IF($A1362="","",IF($D1362="",IFERROR(INDEX(Settings!$E$11:$E$18,MATCH($C1362,Settings!$D$11:$D$18,0)),0),$D1362))</f>
        <v/>
      </c>
      <c r="I1362">
        <f>IF($A1362="","",IF($E1362="",IFERROR(INDEX(Settings!$F$11:$F$18,MATCH($C1362,Settings!$D$11:$D$18,0)),0),$E1362))</f>
        <v/>
      </c>
      <c r="J1362">
        <f>IF($A1362="",0,WEEKDAY($A1362,2))</f>
        <v/>
      </c>
      <c r="K1362">
        <f>IF(OR($A1362="",$B1362=""),"",$B1362&amp;"|"&amp;$A1362)</f>
        <v/>
      </c>
      <c r="L1362">
        <f>IF($A1362="",0,IF($F1362="",IFERROR(N(INDEX(Settings!$G$11:$G$18,MATCH($C1362,Settings!$D$11:$D$18,0))),0),N($F1362)))</f>
        <v/>
      </c>
    </row>
    <row r="1363">
      <c r="A1363" s="69" t="n"/>
      <c r="B1363" s="70" t="n"/>
      <c r="C1363" s="70" t="n"/>
      <c r="D1363" s="71" t="n"/>
      <c r="E1363" s="71" t="n"/>
      <c r="F1363" s="70" t="n"/>
      <c r="G1363" s="72">
        <f>IF(OR($A1363="",$B1363=""),"",ROUND(MAX(0,MOD(I1363-H1363,1)*24-L1363/60),2))</f>
        <v/>
      </c>
      <c r="H1363">
        <f>IF($A1363="","",IF($D1363="",IFERROR(INDEX(Settings!$E$11:$E$18,MATCH($C1363,Settings!$D$11:$D$18,0)),0),$D1363))</f>
        <v/>
      </c>
      <c r="I1363">
        <f>IF($A1363="","",IF($E1363="",IFERROR(INDEX(Settings!$F$11:$F$18,MATCH($C1363,Settings!$D$11:$D$18,0)),0),$E1363))</f>
        <v/>
      </c>
      <c r="J1363">
        <f>IF($A1363="",0,WEEKDAY($A1363,2))</f>
        <v/>
      </c>
      <c r="K1363">
        <f>IF(OR($A1363="",$B1363=""),"",$B1363&amp;"|"&amp;$A1363)</f>
        <v/>
      </c>
      <c r="L1363">
        <f>IF($A1363="",0,IF($F1363="",IFERROR(N(INDEX(Settings!$G$11:$G$18,MATCH($C1363,Settings!$D$11:$D$18,0))),0),N($F1363)))</f>
        <v/>
      </c>
    </row>
    <row r="1364">
      <c r="A1364" s="69" t="n"/>
      <c r="B1364" s="70" t="n"/>
      <c r="C1364" s="70" t="n"/>
      <c r="D1364" s="71" t="n"/>
      <c r="E1364" s="71" t="n"/>
      <c r="F1364" s="70" t="n"/>
      <c r="G1364" s="72">
        <f>IF(OR($A1364="",$B1364=""),"",ROUND(MAX(0,MOD(I1364-H1364,1)*24-L1364/60),2))</f>
        <v/>
      </c>
      <c r="H1364">
        <f>IF($A1364="","",IF($D1364="",IFERROR(INDEX(Settings!$E$11:$E$18,MATCH($C1364,Settings!$D$11:$D$18,0)),0),$D1364))</f>
        <v/>
      </c>
      <c r="I1364">
        <f>IF($A1364="","",IF($E1364="",IFERROR(INDEX(Settings!$F$11:$F$18,MATCH($C1364,Settings!$D$11:$D$18,0)),0),$E1364))</f>
        <v/>
      </c>
      <c r="J1364">
        <f>IF($A1364="",0,WEEKDAY($A1364,2))</f>
        <v/>
      </c>
      <c r="K1364">
        <f>IF(OR($A1364="",$B1364=""),"",$B1364&amp;"|"&amp;$A1364)</f>
        <v/>
      </c>
      <c r="L1364">
        <f>IF($A1364="",0,IF($F1364="",IFERROR(N(INDEX(Settings!$G$11:$G$18,MATCH($C1364,Settings!$D$11:$D$18,0))),0),N($F1364)))</f>
        <v/>
      </c>
    </row>
    <row r="1365">
      <c r="A1365" s="69" t="n"/>
      <c r="B1365" s="70" t="n"/>
      <c r="C1365" s="70" t="n"/>
      <c r="D1365" s="71" t="n"/>
      <c r="E1365" s="71" t="n"/>
      <c r="F1365" s="70" t="n"/>
      <c r="G1365" s="72">
        <f>IF(OR($A1365="",$B1365=""),"",ROUND(MAX(0,MOD(I1365-H1365,1)*24-L1365/60),2))</f>
        <v/>
      </c>
      <c r="H1365">
        <f>IF($A1365="","",IF($D1365="",IFERROR(INDEX(Settings!$E$11:$E$18,MATCH($C1365,Settings!$D$11:$D$18,0)),0),$D1365))</f>
        <v/>
      </c>
      <c r="I1365">
        <f>IF($A1365="","",IF($E1365="",IFERROR(INDEX(Settings!$F$11:$F$18,MATCH($C1365,Settings!$D$11:$D$18,0)),0),$E1365))</f>
        <v/>
      </c>
      <c r="J1365">
        <f>IF($A1365="",0,WEEKDAY($A1365,2))</f>
        <v/>
      </c>
      <c r="K1365">
        <f>IF(OR($A1365="",$B1365=""),"",$B1365&amp;"|"&amp;$A1365)</f>
        <v/>
      </c>
      <c r="L1365">
        <f>IF($A1365="",0,IF($F1365="",IFERROR(N(INDEX(Settings!$G$11:$G$18,MATCH($C1365,Settings!$D$11:$D$18,0))),0),N($F1365)))</f>
        <v/>
      </c>
    </row>
    <row r="1366">
      <c r="A1366" s="69" t="n"/>
      <c r="B1366" s="70" t="n"/>
      <c r="C1366" s="70" t="n"/>
      <c r="D1366" s="71" t="n"/>
      <c r="E1366" s="71" t="n"/>
      <c r="F1366" s="70" t="n"/>
      <c r="G1366" s="72">
        <f>IF(OR($A1366="",$B1366=""),"",ROUND(MAX(0,MOD(I1366-H1366,1)*24-L1366/60),2))</f>
        <v/>
      </c>
      <c r="H1366">
        <f>IF($A1366="","",IF($D1366="",IFERROR(INDEX(Settings!$E$11:$E$18,MATCH($C1366,Settings!$D$11:$D$18,0)),0),$D1366))</f>
        <v/>
      </c>
      <c r="I1366">
        <f>IF($A1366="","",IF($E1366="",IFERROR(INDEX(Settings!$F$11:$F$18,MATCH($C1366,Settings!$D$11:$D$18,0)),0),$E1366))</f>
        <v/>
      </c>
      <c r="J1366">
        <f>IF($A1366="",0,WEEKDAY($A1366,2))</f>
        <v/>
      </c>
      <c r="K1366">
        <f>IF(OR($A1366="",$B1366=""),"",$B1366&amp;"|"&amp;$A1366)</f>
        <v/>
      </c>
      <c r="L1366">
        <f>IF($A1366="",0,IF($F1366="",IFERROR(N(INDEX(Settings!$G$11:$G$18,MATCH($C1366,Settings!$D$11:$D$18,0))),0),N($F1366)))</f>
        <v/>
      </c>
    </row>
    <row r="1367">
      <c r="A1367" s="69" t="n"/>
      <c r="B1367" s="70" t="n"/>
      <c r="C1367" s="70" t="n"/>
      <c r="D1367" s="71" t="n"/>
      <c r="E1367" s="71" t="n"/>
      <c r="F1367" s="70" t="n"/>
      <c r="G1367" s="72">
        <f>IF(OR($A1367="",$B1367=""),"",ROUND(MAX(0,MOD(I1367-H1367,1)*24-L1367/60),2))</f>
        <v/>
      </c>
      <c r="H1367">
        <f>IF($A1367="","",IF($D1367="",IFERROR(INDEX(Settings!$E$11:$E$18,MATCH($C1367,Settings!$D$11:$D$18,0)),0),$D1367))</f>
        <v/>
      </c>
      <c r="I1367">
        <f>IF($A1367="","",IF($E1367="",IFERROR(INDEX(Settings!$F$11:$F$18,MATCH($C1367,Settings!$D$11:$D$18,0)),0),$E1367))</f>
        <v/>
      </c>
      <c r="J1367">
        <f>IF($A1367="",0,WEEKDAY($A1367,2))</f>
        <v/>
      </c>
      <c r="K1367">
        <f>IF(OR($A1367="",$B1367=""),"",$B1367&amp;"|"&amp;$A1367)</f>
        <v/>
      </c>
      <c r="L1367">
        <f>IF($A1367="",0,IF($F1367="",IFERROR(N(INDEX(Settings!$G$11:$G$18,MATCH($C1367,Settings!$D$11:$D$18,0))),0),N($F1367)))</f>
        <v/>
      </c>
    </row>
    <row r="1368">
      <c r="A1368" s="69" t="n"/>
      <c r="B1368" s="70" t="n"/>
      <c r="C1368" s="70" t="n"/>
      <c r="D1368" s="71" t="n"/>
      <c r="E1368" s="71" t="n"/>
      <c r="F1368" s="70" t="n"/>
      <c r="G1368" s="72">
        <f>IF(OR($A1368="",$B1368=""),"",ROUND(MAX(0,MOD(I1368-H1368,1)*24-L1368/60),2))</f>
        <v/>
      </c>
      <c r="H1368">
        <f>IF($A1368="","",IF($D1368="",IFERROR(INDEX(Settings!$E$11:$E$18,MATCH($C1368,Settings!$D$11:$D$18,0)),0),$D1368))</f>
        <v/>
      </c>
      <c r="I1368">
        <f>IF($A1368="","",IF($E1368="",IFERROR(INDEX(Settings!$F$11:$F$18,MATCH($C1368,Settings!$D$11:$D$18,0)),0),$E1368))</f>
        <v/>
      </c>
      <c r="J1368">
        <f>IF($A1368="",0,WEEKDAY($A1368,2))</f>
        <v/>
      </c>
      <c r="K1368">
        <f>IF(OR($A1368="",$B1368=""),"",$B1368&amp;"|"&amp;$A1368)</f>
        <v/>
      </c>
      <c r="L1368">
        <f>IF($A1368="",0,IF($F1368="",IFERROR(N(INDEX(Settings!$G$11:$G$18,MATCH($C1368,Settings!$D$11:$D$18,0))),0),N($F1368)))</f>
        <v/>
      </c>
    </row>
    <row r="1369">
      <c r="A1369" s="69" t="n"/>
      <c r="B1369" s="70" t="n"/>
      <c r="C1369" s="70" t="n"/>
      <c r="D1369" s="71" t="n"/>
      <c r="E1369" s="71" t="n"/>
      <c r="F1369" s="70" t="n"/>
      <c r="G1369" s="72">
        <f>IF(OR($A1369="",$B1369=""),"",ROUND(MAX(0,MOD(I1369-H1369,1)*24-L1369/60),2))</f>
        <v/>
      </c>
      <c r="H1369">
        <f>IF($A1369="","",IF($D1369="",IFERROR(INDEX(Settings!$E$11:$E$18,MATCH($C1369,Settings!$D$11:$D$18,0)),0),$D1369))</f>
        <v/>
      </c>
      <c r="I1369">
        <f>IF($A1369="","",IF($E1369="",IFERROR(INDEX(Settings!$F$11:$F$18,MATCH($C1369,Settings!$D$11:$D$18,0)),0),$E1369))</f>
        <v/>
      </c>
      <c r="J1369">
        <f>IF($A1369="",0,WEEKDAY($A1369,2))</f>
        <v/>
      </c>
      <c r="K1369">
        <f>IF(OR($A1369="",$B1369=""),"",$B1369&amp;"|"&amp;$A1369)</f>
        <v/>
      </c>
      <c r="L1369">
        <f>IF($A1369="",0,IF($F1369="",IFERROR(N(INDEX(Settings!$G$11:$G$18,MATCH($C1369,Settings!$D$11:$D$18,0))),0),N($F1369)))</f>
        <v/>
      </c>
    </row>
    <row r="1370">
      <c r="A1370" s="69" t="n"/>
      <c r="B1370" s="70" t="n"/>
      <c r="C1370" s="70" t="n"/>
      <c r="D1370" s="71" t="n"/>
      <c r="E1370" s="71" t="n"/>
      <c r="F1370" s="70" t="n"/>
      <c r="G1370" s="72">
        <f>IF(OR($A1370="",$B1370=""),"",ROUND(MAX(0,MOD(I1370-H1370,1)*24-L1370/60),2))</f>
        <v/>
      </c>
      <c r="H1370">
        <f>IF($A1370="","",IF($D1370="",IFERROR(INDEX(Settings!$E$11:$E$18,MATCH($C1370,Settings!$D$11:$D$18,0)),0),$D1370))</f>
        <v/>
      </c>
      <c r="I1370">
        <f>IF($A1370="","",IF($E1370="",IFERROR(INDEX(Settings!$F$11:$F$18,MATCH($C1370,Settings!$D$11:$D$18,0)),0),$E1370))</f>
        <v/>
      </c>
      <c r="J1370">
        <f>IF($A1370="",0,WEEKDAY($A1370,2))</f>
        <v/>
      </c>
      <c r="K1370">
        <f>IF(OR($A1370="",$B1370=""),"",$B1370&amp;"|"&amp;$A1370)</f>
        <v/>
      </c>
      <c r="L1370">
        <f>IF($A1370="",0,IF($F1370="",IFERROR(N(INDEX(Settings!$G$11:$G$18,MATCH($C1370,Settings!$D$11:$D$18,0))),0),N($F1370)))</f>
        <v/>
      </c>
    </row>
    <row r="1371">
      <c r="A1371" s="69" t="n"/>
      <c r="B1371" s="70" t="n"/>
      <c r="C1371" s="70" t="n"/>
      <c r="D1371" s="71" t="n"/>
      <c r="E1371" s="71" t="n"/>
      <c r="F1371" s="70" t="n"/>
      <c r="G1371" s="72">
        <f>IF(OR($A1371="",$B1371=""),"",ROUND(MAX(0,MOD(I1371-H1371,1)*24-L1371/60),2))</f>
        <v/>
      </c>
      <c r="H1371">
        <f>IF($A1371="","",IF($D1371="",IFERROR(INDEX(Settings!$E$11:$E$18,MATCH($C1371,Settings!$D$11:$D$18,0)),0),$D1371))</f>
        <v/>
      </c>
      <c r="I1371">
        <f>IF($A1371="","",IF($E1371="",IFERROR(INDEX(Settings!$F$11:$F$18,MATCH($C1371,Settings!$D$11:$D$18,0)),0),$E1371))</f>
        <v/>
      </c>
      <c r="J1371">
        <f>IF($A1371="",0,WEEKDAY($A1371,2))</f>
        <v/>
      </c>
      <c r="K1371">
        <f>IF(OR($A1371="",$B1371=""),"",$B1371&amp;"|"&amp;$A1371)</f>
        <v/>
      </c>
      <c r="L1371">
        <f>IF($A1371="",0,IF($F1371="",IFERROR(N(INDEX(Settings!$G$11:$G$18,MATCH($C1371,Settings!$D$11:$D$18,0))),0),N($F1371)))</f>
        <v/>
      </c>
    </row>
    <row r="1372">
      <c r="A1372" s="69" t="n"/>
      <c r="B1372" s="70" t="n"/>
      <c r="C1372" s="70" t="n"/>
      <c r="D1372" s="71" t="n"/>
      <c r="E1372" s="71" t="n"/>
      <c r="F1372" s="70" t="n"/>
      <c r="G1372" s="72">
        <f>IF(OR($A1372="",$B1372=""),"",ROUND(MAX(0,MOD(I1372-H1372,1)*24-L1372/60),2))</f>
        <v/>
      </c>
      <c r="H1372">
        <f>IF($A1372="","",IF($D1372="",IFERROR(INDEX(Settings!$E$11:$E$18,MATCH($C1372,Settings!$D$11:$D$18,0)),0),$D1372))</f>
        <v/>
      </c>
      <c r="I1372">
        <f>IF($A1372="","",IF($E1372="",IFERROR(INDEX(Settings!$F$11:$F$18,MATCH($C1372,Settings!$D$11:$D$18,0)),0),$E1372))</f>
        <v/>
      </c>
      <c r="J1372">
        <f>IF($A1372="",0,WEEKDAY($A1372,2))</f>
        <v/>
      </c>
      <c r="K1372">
        <f>IF(OR($A1372="",$B1372=""),"",$B1372&amp;"|"&amp;$A1372)</f>
        <v/>
      </c>
      <c r="L1372">
        <f>IF($A1372="",0,IF($F1372="",IFERROR(N(INDEX(Settings!$G$11:$G$18,MATCH($C1372,Settings!$D$11:$D$18,0))),0),N($F1372)))</f>
        <v/>
      </c>
    </row>
    <row r="1373">
      <c r="A1373" s="69" t="n"/>
      <c r="B1373" s="70" t="n"/>
      <c r="C1373" s="70" t="n"/>
      <c r="D1373" s="71" t="n"/>
      <c r="E1373" s="71" t="n"/>
      <c r="F1373" s="70" t="n"/>
      <c r="G1373" s="72">
        <f>IF(OR($A1373="",$B1373=""),"",ROUND(MAX(0,MOD(I1373-H1373,1)*24-L1373/60),2))</f>
        <v/>
      </c>
      <c r="H1373">
        <f>IF($A1373="","",IF($D1373="",IFERROR(INDEX(Settings!$E$11:$E$18,MATCH($C1373,Settings!$D$11:$D$18,0)),0),$D1373))</f>
        <v/>
      </c>
      <c r="I1373">
        <f>IF($A1373="","",IF($E1373="",IFERROR(INDEX(Settings!$F$11:$F$18,MATCH($C1373,Settings!$D$11:$D$18,0)),0),$E1373))</f>
        <v/>
      </c>
      <c r="J1373">
        <f>IF($A1373="",0,WEEKDAY($A1373,2))</f>
        <v/>
      </c>
      <c r="K1373">
        <f>IF(OR($A1373="",$B1373=""),"",$B1373&amp;"|"&amp;$A1373)</f>
        <v/>
      </c>
      <c r="L1373">
        <f>IF($A1373="",0,IF($F1373="",IFERROR(N(INDEX(Settings!$G$11:$G$18,MATCH($C1373,Settings!$D$11:$D$18,0))),0),N($F1373)))</f>
        <v/>
      </c>
    </row>
    <row r="1374">
      <c r="A1374" s="69" t="n"/>
      <c r="B1374" s="70" t="n"/>
      <c r="C1374" s="70" t="n"/>
      <c r="D1374" s="71" t="n"/>
      <c r="E1374" s="71" t="n"/>
      <c r="F1374" s="70" t="n"/>
      <c r="G1374" s="72">
        <f>IF(OR($A1374="",$B1374=""),"",ROUND(MAX(0,MOD(I1374-H1374,1)*24-L1374/60),2))</f>
        <v/>
      </c>
      <c r="H1374">
        <f>IF($A1374="","",IF($D1374="",IFERROR(INDEX(Settings!$E$11:$E$18,MATCH($C1374,Settings!$D$11:$D$18,0)),0),$D1374))</f>
        <v/>
      </c>
      <c r="I1374">
        <f>IF($A1374="","",IF($E1374="",IFERROR(INDEX(Settings!$F$11:$F$18,MATCH($C1374,Settings!$D$11:$D$18,0)),0),$E1374))</f>
        <v/>
      </c>
      <c r="J1374">
        <f>IF($A1374="",0,WEEKDAY($A1374,2))</f>
        <v/>
      </c>
      <c r="K1374">
        <f>IF(OR($A1374="",$B1374=""),"",$B1374&amp;"|"&amp;$A1374)</f>
        <v/>
      </c>
      <c r="L1374">
        <f>IF($A1374="",0,IF($F1374="",IFERROR(N(INDEX(Settings!$G$11:$G$18,MATCH($C1374,Settings!$D$11:$D$18,0))),0),N($F1374)))</f>
        <v/>
      </c>
    </row>
    <row r="1375">
      <c r="A1375" s="69" t="n"/>
      <c r="B1375" s="70" t="n"/>
      <c r="C1375" s="70" t="n"/>
      <c r="D1375" s="71" t="n"/>
      <c r="E1375" s="71" t="n"/>
      <c r="F1375" s="70" t="n"/>
      <c r="G1375" s="72">
        <f>IF(OR($A1375="",$B1375=""),"",ROUND(MAX(0,MOD(I1375-H1375,1)*24-L1375/60),2))</f>
        <v/>
      </c>
      <c r="H1375">
        <f>IF($A1375="","",IF($D1375="",IFERROR(INDEX(Settings!$E$11:$E$18,MATCH($C1375,Settings!$D$11:$D$18,0)),0),$D1375))</f>
        <v/>
      </c>
      <c r="I1375">
        <f>IF($A1375="","",IF($E1375="",IFERROR(INDEX(Settings!$F$11:$F$18,MATCH($C1375,Settings!$D$11:$D$18,0)),0),$E1375))</f>
        <v/>
      </c>
      <c r="J1375">
        <f>IF($A1375="",0,WEEKDAY($A1375,2))</f>
        <v/>
      </c>
      <c r="K1375">
        <f>IF(OR($A1375="",$B1375=""),"",$B1375&amp;"|"&amp;$A1375)</f>
        <v/>
      </c>
      <c r="L1375">
        <f>IF($A1375="",0,IF($F1375="",IFERROR(N(INDEX(Settings!$G$11:$G$18,MATCH($C1375,Settings!$D$11:$D$18,0))),0),N($F1375)))</f>
        <v/>
      </c>
    </row>
    <row r="1376">
      <c r="A1376" s="69" t="n"/>
      <c r="B1376" s="70" t="n"/>
      <c r="C1376" s="70" t="n"/>
      <c r="D1376" s="71" t="n"/>
      <c r="E1376" s="71" t="n"/>
      <c r="F1376" s="70" t="n"/>
      <c r="G1376" s="72">
        <f>IF(OR($A1376="",$B1376=""),"",ROUND(MAX(0,MOD(I1376-H1376,1)*24-L1376/60),2))</f>
        <v/>
      </c>
      <c r="H1376">
        <f>IF($A1376="","",IF($D1376="",IFERROR(INDEX(Settings!$E$11:$E$18,MATCH($C1376,Settings!$D$11:$D$18,0)),0),$D1376))</f>
        <v/>
      </c>
      <c r="I1376">
        <f>IF($A1376="","",IF($E1376="",IFERROR(INDEX(Settings!$F$11:$F$18,MATCH($C1376,Settings!$D$11:$D$18,0)),0),$E1376))</f>
        <v/>
      </c>
      <c r="J1376">
        <f>IF($A1376="",0,WEEKDAY($A1376,2))</f>
        <v/>
      </c>
      <c r="K1376">
        <f>IF(OR($A1376="",$B1376=""),"",$B1376&amp;"|"&amp;$A1376)</f>
        <v/>
      </c>
      <c r="L1376">
        <f>IF($A1376="",0,IF($F1376="",IFERROR(N(INDEX(Settings!$G$11:$G$18,MATCH($C1376,Settings!$D$11:$D$18,0))),0),N($F1376)))</f>
        <v/>
      </c>
    </row>
    <row r="1377">
      <c r="A1377" s="69" t="n"/>
      <c r="B1377" s="70" t="n"/>
      <c r="C1377" s="70" t="n"/>
      <c r="D1377" s="71" t="n"/>
      <c r="E1377" s="71" t="n"/>
      <c r="F1377" s="70" t="n"/>
      <c r="G1377" s="72">
        <f>IF(OR($A1377="",$B1377=""),"",ROUND(MAX(0,MOD(I1377-H1377,1)*24-L1377/60),2))</f>
        <v/>
      </c>
      <c r="H1377">
        <f>IF($A1377="","",IF($D1377="",IFERROR(INDEX(Settings!$E$11:$E$18,MATCH($C1377,Settings!$D$11:$D$18,0)),0),$D1377))</f>
        <v/>
      </c>
      <c r="I1377">
        <f>IF($A1377="","",IF($E1377="",IFERROR(INDEX(Settings!$F$11:$F$18,MATCH($C1377,Settings!$D$11:$D$18,0)),0),$E1377))</f>
        <v/>
      </c>
      <c r="J1377">
        <f>IF($A1377="",0,WEEKDAY($A1377,2))</f>
        <v/>
      </c>
      <c r="K1377">
        <f>IF(OR($A1377="",$B1377=""),"",$B1377&amp;"|"&amp;$A1377)</f>
        <v/>
      </c>
      <c r="L1377">
        <f>IF($A1377="",0,IF($F1377="",IFERROR(N(INDEX(Settings!$G$11:$G$18,MATCH($C1377,Settings!$D$11:$D$18,0))),0),N($F1377)))</f>
        <v/>
      </c>
    </row>
    <row r="1378">
      <c r="A1378" s="69" t="n"/>
      <c r="B1378" s="70" t="n"/>
      <c r="C1378" s="70" t="n"/>
      <c r="D1378" s="71" t="n"/>
      <c r="E1378" s="71" t="n"/>
      <c r="F1378" s="70" t="n"/>
      <c r="G1378" s="72">
        <f>IF(OR($A1378="",$B1378=""),"",ROUND(MAX(0,MOD(I1378-H1378,1)*24-L1378/60),2))</f>
        <v/>
      </c>
      <c r="H1378">
        <f>IF($A1378="","",IF($D1378="",IFERROR(INDEX(Settings!$E$11:$E$18,MATCH($C1378,Settings!$D$11:$D$18,0)),0),$D1378))</f>
        <v/>
      </c>
      <c r="I1378">
        <f>IF($A1378="","",IF($E1378="",IFERROR(INDEX(Settings!$F$11:$F$18,MATCH($C1378,Settings!$D$11:$D$18,0)),0),$E1378))</f>
        <v/>
      </c>
      <c r="J1378">
        <f>IF($A1378="",0,WEEKDAY($A1378,2))</f>
        <v/>
      </c>
      <c r="K1378">
        <f>IF(OR($A1378="",$B1378=""),"",$B1378&amp;"|"&amp;$A1378)</f>
        <v/>
      </c>
      <c r="L1378">
        <f>IF($A1378="",0,IF($F1378="",IFERROR(N(INDEX(Settings!$G$11:$G$18,MATCH($C1378,Settings!$D$11:$D$18,0))),0),N($F1378)))</f>
        <v/>
      </c>
    </row>
    <row r="1379">
      <c r="A1379" s="69" t="n"/>
      <c r="B1379" s="70" t="n"/>
      <c r="C1379" s="70" t="n"/>
      <c r="D1379" s="71" t="n"/>
      <c r="E1379" s="71" t="n"/>
      <c r="F1379" s="70" t="n"/>
      <c r="G1379" s="72">
        <f>IF(OR($A1379="",$B1379=""),"",ROUND(MAX(0,MOD(I1379-H1379,1)*24-L1379/60),2))</f>
        <v/>
      </c>
      <c r="H1379">
        <f>IF($A1379="","",IF($D1379="",IFERROR(INDEX(Settings!$E$11:$E$18,MATCH($C1379,Settings!$D$11:$D$18,0)),0),$D1379))</f>
        <v/>
      </c>
      <c r="I1379">
        <f>IF($A1379="","",IF($E1379="",IFERROR(INDEX(Settings!$F$11:$F$18,MATCH($C1379,Settings!$D$11:$D$18,0)),0),$E1379))</f>
        <v/>
      </c>
      <c r="J1379">
        <f>IF($A1379="",0,WEEKDAY($A1379,2))</f>
        <v/>
      </c>
      <c r="K1379">
        <f>IF(OR($A1379="",$B1379=""),"",$B1379&amp;"|"&amp;$A1379)</f>
        <v/>
      </c>
      <c r="L1379">
        <f>IF($A1379="",0,IF($F1379="",IFERROR(N(INDEX(Settings!$G$11:$G$18,MATCH($C1379,Settings!$D$11:$D$18,0))),0),N($F1379)))</f>
        <v/>
      </c>
    </row>
    <row r="1380">
      <c r="A1380" s="69" t="n"/>
      <c r="B1380" s="70" t="n"/>
      <c r="C1380" s="70" t="n"/>
      <c r="D1380" s="71" t="n"/>
      <c r="E1380" s="71" t="n"/>
      <c r="F1380" s="70" t="n"/>
      <c r="G1380" s="72">
        <f>IF(OR($A1380="",$B1380=""),"",ROUND(MAX(0,MOD(I1380-H1380,1)*24-L1380/60),2))</f>
        <v/>
      </c>
      <c r="H1380">
        <f>IF($A1380="","",IF($D1380="",IFERROR(INDEX(Settings!$E$11:$E$18,MATCH($C1380,Settings!$D$11:$D$18,0)),0),$D1380))</f>
        <v/>
      </c>
      <c r="I1380">
        <f>IF($A1380="","",IF($E1380="",IFERROR(INDEX(Settings!$F$11:$F$18,MATCH($C1380,Settings!$D$11:$D$18,0)),0),$E1380))</f>
        <v/>
      </c>
      <c r="J1380">
        <f>IF($A1380="",0,WEEKDAY($A1380,2))</f>
        <v/>
      </c>
      <c r="K1380">
        <f>IF(OR($A1380="",$B1380=""),"",$B1380&amp;"|"&amp;$A1380)</f>
        <v/>
      </c>
      <c r="L1380">
        <f>IF($A1380="",0,IF($F1380="",IFERROR(N(INDEX(Settings!$G$11:$G$18,MATCH($C1380,Settings!$D$11:$D$18,0))),0),N($F1380)))</f>
        <v/>
      </c>
    </row>
    <row r="1381">
      <c r="A1381" s="69" t="n"/>
      <c r="B1381" s="70" t="n"/>
      <c r="C1381" s="70" t="n"/>
      <c r="D1381" s="71" t="n"/>
      <c r="E1381" s="71" t="n"/>
      <c r="F1381" s="70" t="n"/>
      <c r="G1381" s="72">
        <f>IF(OR($A1381="",$B1381=""),"",ROUND(MAX(0,MOD(I1381-H1381,1)*24-L1381/60),2))</f>
        <v/>
      </c>
      <c r="H1381">
        <f>IF($A1381="","",IF($D1381="",IFERROR(INDEX(Settings!$E$11:$E$18,MATCH($C1381,Settings!$D$11:$D$18,0)),0),$D1381))</f>
        <v/>
      </c>
      <c r="I1381">
        <f>IF($A1381="","",IF($E1381="",IFERROR(INDEX(Settings!$F$11:$F$18,MATCH($C1381,Settings!$D$11:$D$18,0)),0),$E1381))</f>
        <v/>
      </c>
      <c r="J1381">
        <f>IF($A1381="",0,WEEKDAY($A1381,2))</f>
        <v/>
      </c>
      <c r="K1381">
        <f>IF(OR($A1381="",$B1381=""),"",$B1381&amp;"|"&amp;$A1381)</f>
        <v/>
      </c>
      <c r="L1381">
        <f>IF($A1381="",0,IF($F1381="",IFERROR(N(INDEX(Settings!$G$11:$G$18,MATCH($C1381,Settings!$D$11:$D$18,0))),0),N($F1381)))</f>
        <v/>
      </c>
    </row>
    <row r="1382">
      <c r="A1382" s="69" t="n"/>
      <c r="B1382" s="70" t="n"/>
      <c r="C1382" s="70" t="n"/>
      <c r="D1382" s="71" t="n"/>
      <c r="E1382" s="71" t="n"/>
      <c r="F1382" s="70" t="n"/>
      <c r="G1382" s="72">
        <f>IF(OR($A1382="",$B1382=""),"",ROUND(MAX(0,MOD(I1382-H1382,1)*24-L1382/60),2))</f>
        <v/>
      </c>
      <c r="H1382">
        <f>IF($A1382="","",IF($D1382="",IFERROR(INDEX(Settings!$E$11:$E$18,MATCH($C1382,Settings!$D$11:$D$18,0)),0),$D1382))</f>
        <v/>
      </c>
      <c r="I1382">
        <f>IF($A1382="","",IF($E1382="",IFERROR(INDEX(Settings!$F$11:$F$18,MATCH($C1382,Settings!$D$11:$D$18,0)),0),$E1382))</f>
        <v/>
      </c>
      <c r="J1382">
        <f>IF($A1382="",0,WEEKDAY($A1382,2))</f>
        <v/>
      </c>
      <c r="K1382">
        <f>IF(OR($A1382="",$B1382=""),"",$B1382&amp;"|"&amp;$A1382)</f>
        <v/>
      </c>
      <c r="L1382">
        <f>IF($A1382="",0,IF($F1382="",IFERROR(N(INDEX(Settings!$G$11:$G$18,MATCH($C1382,Settings!$D$11:$D$18,0))),0),N($F1382)))</f>
        <v/>
      </c>
    </row>
    <row r="1383">
      <c r="A1383" s="69" t="n"/>
      <c r="B1383" s="70" t="n"/>
      <c r="C1383" s="70" t="n"/>
      <c r="D1383" s="71" t="n"/>
      <c r="E1383" s="71" t="n"/>
      <c r="F1383" s="70" t="n"/>
      <c r="G1383" s="72">
        <f>IF(OR($A1383="",$B1383=""),"",ROUND(MAX(0,MOD(I1383-H1383,1)*24-L1383/60),2))</f>
        <v/>
      </c>
      <c r="H1383">
        <f>IF($A1383="","",IF($D1383="",IFERROR(INDEX(Settings!$E$11:$E$18,MATCH($C1383,Settings!$D$11:$D$18,0)),0),$D1383))</f>
        <v/>
      </c>
      <c r="I1383">
        <f>IF($A1383="","",IF($E1383="",IFERROR(INDEX(Settings!$F$11:$F$18,MATCH($C1383,Settings!$D$11:$D$18,0)),0),$E1383))</f>
        <v/>
      </c>
      <c r="J1383">
        <f>IF($A1383="",0,WEEKDAY($A1383,2))</f>
        <v/>
      </c>
      <c r="K1383">
        <f>IF(OR($A1383="",$B1383=""),"",$B1383&amp;"|"&amp;$A1383)</f>
        <v/>
      </c>
      <c r="L1383">
        <f>IF($A1383="",0,IF($F1383="",IFERROR(N(INDEX(Settings!$G$11:$G$18,MATCH($C1383,Settings!$D$11:$D$18,0))),0),N($F1383)))</f>
        <v/>
      </c>
    </row>
    <row r="1384">
      <c r="A1384" s="69" t="n"/>
      <c r="B1384" s="70" t="n"/>
      <c r="C1384" s="70" t="n"/>
      <c r="D1384" s="71" t="n"/>
      <c r="E1384" s="71" t="n"/>
      <c r="F1384" s="70" t="n"/>
      <c r="G1384" s="72">
        <f>IF(OR($A1384="",$B1384=""),"",ROUND(MAX(0,MOD(I1384-H1384,1)*24-L1384/60),2))</f>
        <v/>
      </c>
      <c r="H1384">
        <f>IF($A1384="","",IF($D1384="",IFERROR(INDEX(Settings!$E$11:$E$18,MATCH($C1384,Settings!$D$11:$D$18,0)),0),$D1384))</f>
        <v/>
      </c>
      <c r="I1384">
        <f>IF($A1384="","",IF($E1384="",IFERROR(INDEX(Settings!$F$11:$F$18,MATCH($C1384,Settings!$D$11:$D$18,0)),0),$E1384))</f>
        <v/>
      </c>
      <c r="J1384">
        <f>IF($A1384="",0,WEEKDAY($A1384,2))</f>
        <v/>
      </c>
      <c r="K1384">
        <f>IF(OR($A1384="",$B1384=""),"",$B1384&amp;"|"&amp;$A1384)</f>
        <v/>
      </c>
      <c r="L1384">
        <f>IF($A1384="",0,IF($F1384="",IFERROR(N(INDEX(Settings!$G$11:$G$18,MATCH($C1384,Settings!$D$11:$D$18,0))),0),N($F1384)))</f>
        <v/>
      </c>
    </row>
    <row r="1385">
      <c r="A1385" s="69" t="n"/>
      <c r="B1385" s="70" t="n"/>
      <c r="C1385" s="70" t="n"/>
      <c r="D1385" s="71" t="n"/>
      <c r="E1385" s="71" t="n"/>
      <c r="F1385" s="70" t="n"/>
      <c r="G1385" s="72">
        <f>IF(OR($A1385="",$B1385=""),"",ROUND(MAX(0,MOD(I1385-H1385,1)*24-L1385/60),2))</f>
        <v/>
      </c>
      <c r="H1385">
        <f>IF($A1385="","",IF($D1385="",IFERROR(INDEX(Settings!$E$11:$E$18,MATCH($C1385,Settings!$D$11:$D$18,0)),0),$D1385))</f>
        <v/>
      </c>
      <c r="I1385">
        <f>IF($A1385="","",IF($E1385="",IFERROR(INDEX(Settings!$F$11:$F$18,MATCH($C1385,Settings!$D$11:$D$18,0)),0),$E1385))</f>
        <v/>
      </c>
      <c r="J1385">
        <f>IF($A1385="",0,WEEKDAY($A1385,2))</f>
        <v/>
      </c>
      <c r="K1385">
        <f>IF(OR($A1385="",$B1385=""),"",$B1385&amp;"|"&amp;$A1385)</f>
        <v/>
      </c>
      <c r="L1385">
        <f>IF($A1385="",0,IF($F1385="",IFERROR(N(INDEX(Settings!$G$11:$G$18,MATCH($C1385,Settings!$D$11:$D$18,0))),0),N($F1385)))</f>
        <v/>
      </c>
    </row>
    <row r="1386">
      <c r="A1386" s="69" t="n"/>
      <c r="B1386" s="70" t="n"/>
      <c r="C1386" s="70" t="n"/>
      <c r="D1386" s="71" t="n"/>
      <c r="E1386" s="71" t="n"/>
      <c r="F1386" s="70" t="n"/>
      <c r="G1386" s="72">
        <f>IF(OR($A1386="",$B1386=""),"",ROUND(MAX(0,MOD(I1386-H1386,1)*24-L1386/60),2))</f>
        <v/>
      </c>
      <c r="H1386">
        <f>IF($A1386="","",IF($D1386="",IFERROR(INDEX(Settings!$E$11:$E$18,MATCH($C1386,Settings!$D$11:$D$18,0)),0),$D1386))</f>
        <v/>
      </c>
      <c r="I1386">
        <f>IF($A1386="","",IF($E1386="",IFERROR(INDEX(Settings!$F$11:$F$18,MATCH($C1386,Settings!$D$11:$D$18,0)),0),$E1386))</f>
        <v/>
      </c>
      <c r="J1386">
        <f>IF($A1386="",0,WEEKDAY($A1386,2))</f>
        <v/>
      </c>
      <c r="K1386">
        <f>IF(OR($A1386="",$B1386=""),"",$B1386&amp;"|"&amp;$A1386)</f>
        <v/>
      </c>
      <c r="L1386">
        <f>IF($A1386="",0,IF($F1386="",IFERROR(N(INDEX(Settings!$G$11:$G$18,MATCH($C1386,Settings!$D$11:$D$18,0))),0),N($F1386)))</f>
        <v/>
      </c>
    </row>
    <row r="1387">
      <c r="A1387" s="69" t="n"/>
      <c r="B1387" s="70" t="n"/>
      <c r="C1387" s="70" t="n"/>
      <c r="D1387" s="71" t="n"/>
      <c r="E1387" s="71" t="n"/>
      <c r="F1387" s="70" t="n"/>
      <c r="G1387" s="72">
        <f>IF(OR($A1387="",$B1387=""),"",ROUND(MAX(0,MOD(I1387-H1387,1)*24-L1387/60),2))</f>
        <v/>
      </c>
      <c r="H1387">
        <f>IF($A1387="","",IF($D1387="",IFERROR(INDEX(Settings!$E$11:$E$18,MATCH($C1387,Settings!$D$11:$D$18,0)),0),$D1387))</f>
        <v/>
      </c>
      <c r="I1387">
        <f>IF($A1387="","",IF($E1387="",IFERROR(INDEX(Settings!$F$11:$F$18,MATCH($C1387,Settings!$D$11:$D$18,0)),0),$E1387))</f>
        <v/>
      </c>
      <c r="J1387">
        <f>IF($A1387="",0,WEEKDAY($A1387,2))</f>
        <v/>
      </c>
      <c r="K1387">
        <f>IF(OR($A1387="",$B1387=""),"",$B1387&amp;"|"&amp;$A1387)</f>
        <v/>
      </c>
      <c r="L1387">
        <f>IF($A1387="",0,IF($F1387="",IFERROR(N(INDEX(Settings!$G$11:$G$18,MATCH($C1387,Settings!$D$11:$D$18,0))),0),N($F1387)))</f>
        <v/>
      </c>
    </row>
    <row r="1388">
      <c r="A1388" s="69" t="n"/>
      <c r="B1388" s="70" t="n"/>
      <c r="C1388" s="70" t="n"/>
      <c r="D1388" s="71" t="n"/>
      <c r="E1388" s="71" t="n"/>
      <c r="F1388" s="70" t="n"/>
      <c r="G1388" s="72">
        <f>IF(OR($A1388="",$B1388=""),"",ROUND(MAX(0,MOD(I1388-H1388,1)*24-L1388/60),2))</f>
        <v/>
      </c>
      <c r="H1388">
        <f>IF($A1388="","",IF($D1388="",IFERROR(INDEX(Settings!$E$11:$E$18,MATCH($C1388,Settings!$D$11:$D$18,0)),0),$D1388))</f>
        <v/>
      </c>
      <c r="I1388">
        <f>IF($A1388="","",IF($E1388="",IFERROR(INDEX(Settings!$F$11:$F$18,MATCH($C1388,Settings!$D$11:$D$18,0)),0),$E1388))</f>
        <v/>
      </c>
      <c r="J1388">
        <f>IF($A1388="",0,WEEKDAY($A1388,2))</f>
        <v/>
      </c>
      <c r="K1388">
        <f>IF(OR($A1388="",$B1388=""),"",$B1388&amp;"|"&amp;$A1388)</f>
        <v/>
      </c>
      <c r="L1388">
        <f>IF($A1388="",0,IF($F1388="",IFERROR(N(INDEX(Settings!$G$11:$G$18,MATCH($C1388,Settings!$D$11:$D$18,0))),0),N($F1388)))</f>
        <v/>
      </c>
    </row>
    <row r="1389">
      <c r="A1389" s="69" t="n"/>
      <c r="B1389" s="70" t="n"/>
      <c r="C1389" s="70" t="n"/>
      <c r="D1389" s="71" t="n"/>
      <c r="E1389" s="71" t="n"/>
      <c r="F1389" s="70" t="n"/>
      <c r="G1389" s="72">
        <f>IF(OR($A1389="",$B1389=""),"",ROUND(MAX(0,MOD(I1389-H1389,1)*24-L1389/60),2))</f>
        <v/>
      </c>
      <c r="H1389">
        <f>IF($A1389="","",IF($D1389="",IFERROR(INDEX(Settings!$E$11:$E$18,MATCH($C1389,Settings!$D$11:$D$18,0)),0),$D1389))</f>
        <v/>
      </c>
      <c r="I1389">
        <f>IF($A1389="","",IF($E1389="",IFERROR(INDEX(Settings!$F$11:$F$18,MATCH($C1389,Settings!$D$11:$D$18,0)),0),$E1389))</f>
        <v/>
      </c>
      <c r="J1389">
        <f>IF($A1389="",0,WEEKDAY($A1389,2))</f>
        <v/>
      </c>
      <c r="K1389">
        <f>IF(OR($A1389="",$B1389=""),"",$B1389&amp;"|"&amp;$A1389)</f>
        <v/>
      </c>
      <c r="L1389">
        <f>IF($A1389="",0,IF($F1389="",IFERROR(N(INDEX(Settings!$G$11:$G$18,MATCH($C1389,Settings!$D$11:$D$18,0))),0),N($F1389)))</f>
        <v/>
      </c>
    </row>
    <row r="1390">
      <c r="A1390" s="69" t="n"/>
      <c r="B1390" s="70" t="n"/>
      <c r="C1390" s="70" t="n"/>
      <c r="D1390" s="71" t="n"/>
      <c r="E1390" s="71" t="n"/>
      <c r="F1390" s="70" t="n"/>
      <c r="G1390" s="72">
        <f>IF(OR($A1390="",$B1390=""),"",ROUND(MAX(0,MOD(I1390-H1390,1)*24-L1390/60),2))</f>
        <v/>
      </c>
      <c r="H1390">
        <f>IF($A1390="","",IF($D1390="",IFERROR(INDEX(Settings!$E$11:$E$18,MATCH($C1390,Settings!$D$11:$D$18,0)),0),$D1390))</f>
        <v/>
      </c>
      <c r="I1390">
        <f>IF($A1390="","",IF($E1390="",IFERROR(INDEX(Settings!$F$11:$F$18,MATCH($C1390,Settings!$D$11:$D$18,0)),0),$E1390))</f>
        <v/>
      </c>
      <c r="J1390">
        <f>IF($A1390="",0,WEEKDAY($A1390,2))</f>
        <v/>
      </c>
      <c r="K1390">
        <f>IF(OR($A1390="",$B1390=""),"",$B1390&amp;"|"&amp;$A1390)</f>
        <v/>
      </c>
      <c r="L1390">
        <f>IF($A1390="",0,IF($F1390="",IFERROR(N(INDEX(Settings!$G$11:$G$18,MATCH($C1390,Settings!$D$11:$D$18,0))),0),N($F1390)))</f>
        <v/>
      </c>
    </row>
    <row r="1391">
      <c r="A1391" s="69" t="n"/>
      <c r="B1391" s="70" t="n"/>
      <c r="C1391" s="70" t="n"/>
      <c r="D1391" s="71" t="n"/>
      <c r="E1391" s="71" t="n"/>
      <c r="F1391" s="70" t="n"/>
      <c r="G1391" s="72">
        <f>IF(OR($A1391="",$B1391=""),"",ROUND(MAX(0,MOD(I1391-H1391,1)*24-L1391/60),2))</f>
        <v/>
      </c>
      <c r="H1391">
        <f>IF($A1391="","",IF($D1391="",IFERROR(INDEX(Settings!$E$11:$E$18,MATCH($C1391,Settings!$D$11:$D$18,0)),0),$D1391))</f>
        <v/>
      </c>
      <c r="I1391">
        <f>IF($A1391="","",IF($E1391="",IFERROR(INDEX(Settings!$F$11:$F$18,MATCH($C1391,Settings!$D$11:$D$18,0)),0),$E1391))</f>
        <v/>
      </c>
      <c r="J1391">
        <f>IF($A1391="",0,WEEKDAY($A1391,2))</f>
        <v/>
      </c>
      <c r="K1391">
        <f>IF(OR($A1391="",$B1391=""),"",$B1391&amp;"|"&amp;$A1391)</f>
        <v/>
      </c>
      <c r="L1391">
        <f>IF($A1391="",0,IF($F1391="",IFERROR(N(INDEX(Settings!$G$11:$G$18,MATCH($C1391,Settings!$D$11:$D$18,0))),0),N($F1391)))</f>
        <v/>
      </c>
    </row>
    <row r="1392">
      <c r="A1392" s="69" t="n"/>
      <c r="B1392" s="70" t="n"/>
      <c r="C1392" s="70" t="n"/>
      <c r="D1392" s="71" t="n"/>
      <c r="E1392" s="71" t="n"/>
      <c r="F1392" s="70" t="n"/>
      <c r="G1392" s="72">
        <f>IF(OR($A1392="",$B1392=""),"",ROUND(MAX(0,MOD(I1392-H1392,1)*24-L1392/60),2))</f>
        <v/>
      </c>
      <c r="H1392">
        <f>IF($A1392="","",IF($D1392="",IFERROR(INDEX(Settings!$E$11:$E$18,MATCH($C1392,Settings!$D$11:$D$18,0)),0),$D1392))</f>
        <v/>
      </c>
      <c r="I1392">
        <f>IF($A1392="","",IF($E1392="",IFERROR(INDEX(Settings!$F$11:$F$18,MATCH($C1392,Settings!$D$11:$D$18,0)),0),$E1392))</f>
        <v/>
      </c>
      <c r="J1392">
        <f>IF($A1392="",0,WEEKDAY($A1392,2))</f>
        <v/>
      </c>
      <c r="K1392">
        <f>IF(OR($A1392="",$B1392=""),"",$B1392&amp;"|"&amp;$A1392)</f>
        <v/>
      </c>
      <c r="L1392">
        <f>IF($A1392="",0,IF($F1392="",IFERROR(N(INDEX(Settings!$G$11:$G$18,MATCH($C1392,Settings!$D$11:$D$18,0))),0),N($F1392)))</f>
        <v/>
      </c>
    </row>
    <row r="1393">
      <c r="A1393" s="69" t="n"/>
      <c r="B1393" s="70" t="n"/>
      <c r="C1393" s="70" t="n"/>
      <c r="D1393" s="71" t="n"/>
      <c r="E1393" s="71" t="n"/>
      <c r="F1393" s="70" t="n"/>
      <c r="G1393" s="72">
        <f>IF(OR($A1393="",$B1393=""),"",ROUND(MAX(0,MOD(I1393-H1393,1)*24-L1393/60),2))</f>
        <v/>
      </c>
      <c r="H1393">
        <f>IF($A1393="","",IF($D1393="",IFERROR(INDEX(Settings!$E$11:$E$18,MATCH($C1393,Settings!$D$11:$D$18,0)),0),$D1393))</f>
        <v/>
      </c>
      <c r="I1393">
        <f>IF($A1393="","",IF($E1393="",IFERROR(INDEX(Settings!$F$11:$F$18,MATCH($C1393,Settings!$D$11:$D$18,0)),0),$E1393))</f>
        <v/>
      </c>
      <c r="J1393">
        <f>IF($A1393="",0,WEEKDAY($A1393,2))</f>
        <v/>
      </c>
      <c r="K1393">
        <f>IF(OR($A1393="",$B1393=""),"",$B1393&amp;"|"&amp;$A1393)</f>
        <v/>
      </c>
      <c r="L1393">
        <f>IF($A1393="",0,IF($F1393="",IFERROR(N(INDEX(Settings!$G$11:$G$18,MATCH($C1393,Settings!$D$11:$D$18,0))),0),N($F1393)))</f>
        <v/>
      </c>
    </row>
    <row r="1394">
      <c r="A1394" s="69" t="n"/>
      <c r="B1394" s="70" t="n"/>
      <c r="C1394" s="70" t="n"/>
      <c r="D1394" s="71" t="n"/>
      <c r="E1394" s="71" t="n"/>
      <c r="F1394" s="70" t="n"/>
      <c r="G1394" s="72">
        <f>IF(OR($A1394="",$B1394=""),"",ROUND(MAX(0,MOD(I1394-H1394,1)*24-L1394/60),2))</f>
        <v/>
      </c>
      <c r="H1394">
        <f>IF($A1394="","",IF($D1394="",IFERROR(INDEX(Settings!$E$11:$E$18,MATCH($C1394,Settings!$D$11:$D$18,0)),0),$D1394))</f>
        <v/>
      </c>
      <c r="I1394">
        <f>IF($A1394="","",IF($E1394="",IFERROR(INDEX(Settings!$F$11:$F$18,MATCH($C1394,Settings!$D$11:$D$18,0)),0),$E1394))</f>
        <v/>
      </c>
      <c r="J1394">
        <f>IF($A1394="",0,WEEKDAY($A1394,2))</f>
        <v/>
      </c>
      <c r="K1394">
        <f>IF(OR($A1394="",$B1394=""),"",$B1394&amp;"|"&amp;$A1394)</f>
        <v/>
      </c>
      <c r="L1394">
        <f>IF($A1394="",0,IF($F1394="",IFERROR(N(INDEX(Settings!$G$11:$G$18,MATCH($C1394,Settings!$D$11:$D$18,0))),0),N($F1394)))</f>
        <v/>
      </c>
    </row>
    <row r="1395">
      <c r="A1395" s="69" t="n"/>
      <c r="B1395" s="70" t="n"/>
      <c r="C1395" s="70" t="n"/>
      <c r="D1395" s="71" t="n"/>
      <c r="E1395" s="71" t="n"/>
      <c r="F1395" s="70" t="n"/>
      <c r="G1395" s="72">
        <f>IF(OR($A1395="",$B1395=""),"",ROUND(MAX(0,MOD(I1395-H1395,1)*24-L1395/60),2))</f>
        <v/>
      </c>
      <c r="H1395">
        <f>IF($A1395="","",IF($D1395="",IFERROR(INDEX(Settings!$E$11:$E$18,MATCH($C1395,Settings!$D$11:$D$18,0)),0),$D1395))</f>
        <v/>
      </c>
      <c r="I1395">
        <f>IF($A1395="","",IF($E1395="",IFERROR(INDEX(Settings!$F$11:$F$18,MATCH($C1395,Settings!$D$11:$D$18,0)),0),$E1395))</f>
        <v/>
      </c>
      <c r="J1395">
        <f>IF($A1395="",0,WEEKDAY($A1395,2))</f>
        <v/>
      </c>
      <c r="K1395">
        <f>IF(OR($A1395="",$B1395=""),"",$B1395&amp;"|"&amp;$A1395)</f>
        <v/>
      </c>
      <c r="L1395">
        <f>IF($A1395="",0,IF($F1395="",IFERROR(N(INDEX(Settings!$G$11:$G$18,MATCH($C1395,Settings!$D$11:$D$18,0))),0),N($F1395)))</f>
        <v/>
      </c>
    </row>
    <row r="1396">
      <c r="A1396" s="69" t="n"/>
      <c r="B1396" s="70" t="n"/>
      <c r="C1396" s="70" t="n"/>
      <c r="D1396" s="71" t="n"/>
      <c r="E1396" s="71" t="n"/>
      <c r="F1396" s="70" t="n"/>
      <c r="G1396" s="72">
        <f>IF(OR($A1396="",$B1396=""),"",ROUND(MAX(0,MOD(I1396-H1396,1)*24-L1396/60),2))</f>
        <v/>
      </c>
      <c r="H1396">
        <f>IF($A1396="","",IF($D1396="",IFERROR(INDEX(Settings!$E$11:$E$18,MATCH($C1396,Settings!$D$11:$D$18,0)),0),$D1396))</f>
        <v/>
      </c>
      <c r="I1396">
        <f>IF($A1396="","",IF($E1396="",IFERROR(INDEX(Settings!$F$11:$F$18,MATCH($C1396,Settings!$D$11:$D$18,0)),0),$E1396))</f>
        <v/>
      </c>
      <c r="J1396">
        <f>IF($A1396="",0,WEEKDAY($A1396,2))</f>
        <v/>
      </c>
      <c r="K1396">
        <f>IF(OR($A1396="",$B1396=""),"",$B1396&amp;"|"&amp;$A1396)</f>
        <v/>
      </c>
      <c r="L1396">
        <f>IF($A1396="",0,IF($F1396="",IFERROR(N(INDEX(Settings!$G$11:$G$18,MATCH($C1396,Settings!$D$11:$D$18,0))),0),N($F1396)))</f>
        <v/>
      </c>
    </row>
    <row r="1397">
      <c r="A1397" s="69" t="n"/>
      <c r="B1397" s="70" t="n"/>
      <c r="C1397" s="70" t="n"/>
      <c r="D1397" s="71" t="n"/>
      <c r="E1397" s="71" t="n"/>
      <c r="F1397" s="70" t="n"/>
      <c r="G1397" s="72">
        <f>IF(OR($A1397="",$B1397=""),"",ROUND(MAX(0,MOD(I1397-H1397,1)*24-L1397/60),2))</f>
        <v/>
      </c>
      <c r="H1397">
        <f>IF($A1397="","",IF($D1397="",IFERROR(INDEX(Settings!$E$11:$E$18,MATCH($C1397,Settings!$D$11:$D$18,0)),0),$D1397))</f>
        <v/>
      </c>
      <c r="I1397">
        <f>IF($A1397="","",IF($E1397="",IFERROR(INDEX(Settings!$F$11:$F$18,MATCH($C1397,Settings!$D$11:$D$18,0)),0),$E1397))</f>
        <v/>
      </c>
      <c r="J1397">
        <f>IF($A1397="",0,WEEKDAY($A1397,2))</f>
        <v/>
      </c>
      <c r="K1397">
        <f>IF(OR($A1397="",$B1397=""),"",$B1397&amp;"|"&amp;$A1397)</f>
        <v/>
      </c>
      <c r="L1397">
        <f>IF($A1397="",0,IF($F1397="",IFERROR(N(INDEX(Settings!$G$11:$G$18,MATCH($C1397,Settings!$D$11:$D$18,0))),0),N($F1397)))</f>
        <v/>
      </c>
    </row>
    <row r="1398">
      <c r="A1398" s="69" t="n"/>
      <c r="B1398" s="70" t="n"/>
      <c r="C1398" s="70" t="n"/>
      <c r="D1398" s="71" t="n"/>
      <c r="E1398" s="71" t="n"/>
      <c r="F1398" s="70" t="n"/>
      <c r="G1398" s="72">
        <f>IF(OR($A1398="",$B1398=""),"",ROUND(MAX(0,MOD(I1398-H1398,1)*24-L1398/60),2))</f>
        <v/>
      </c>
      <c r="H1398">
        <f>IF($A1398="","",IF($D1398="",IFERROR(INDEX(Settings!$E$11:$E$18,MATCH($C1398,Settings!$D$11:$D$18,0)),0),$D1398))</f>
        <v/>
      </c>
      <c r="I1398">
        <f>IF($A1398="","",IF($E1398="",IFERROR(INDEX(Settings!$F$11:$F$18,MATCH($C1398,Settings!$D$11:$D$18,0)),0),$E1398))</f>
        <v/>
      </c>
      <c r="J1398">
        <f>IF($A1398="",0,WEEKDAY($A1398,2))</f>
        <v/>
      </c>
      <c r="K1398">
        <f>IF(OR($A1398="",$B1398=""),"",$B1398&amp;"|"&amp;$A1398)</f>
        <v/>
      </c>
      <c r="L1398">
        <f>IF($A1398="",0,IF($F1398="",IFERROR(N(INDEX(Settings!$G$11:$G$18,MATCH($C1398,Settings!$D$11:$D$18,0))),0),N($F1398)))</f>
        <v/>
      </c>
    </row>
    <row r="1399">
      <c r="A1399" s="69" t="n"/>
      <c r="B1399" s="70" t="n"/>
      <c r="C1399" s="70" t="n"/>
      <c r="D1399" s="71" t="n"/>
      <c r="E1399" s="71" t="n"/>
      <c r="F1399" s="70" t="n"/>
      <c r="G1399" s="72">
        <f>IF(OR($A1399="",$B1399=""),"",ROUND(MAX(0,MOD(I1399-H1399,1)*24-L1399/60),2))</f>
        <v/>
      </c>
      <c r="H1399">
        <f>IF($A1399="","",IF($D1399="",IFERROR(INDEX(Settings!$E$11:$E$18,MATCH($C1399,Settings!$D$11:$D$18,0)),0),$D1399))</f>
        <v/>
      </c>
      <c r="I1399">
        <f>IF($A1399="","",IF($E1399="",IFERROR(INDEX(Settings!$F$11:$F$18,MATCH($C1399,Settings!$D$11:$D$18,0)),0),$E1399))</f>
        <v/>
      </c>
      <c r="J1399">
        <f>IF($A1399="",0,WEEKDAY($A1399,2))</f>
        <v/>
      </c>
      <c r="K1399">
        <f>IF(OR($A1399="",$B1399=""),"",$B1399&amp;"|"&amp;$A1399)</f>
        <v/>
      </c>
      <c r="L1399">
        <f>IF($A1399="",0,IF($F1399="",IFERROR(N(INDEX(Settings!$G$11:$G$18,MATCH($C1399,Settings!$D$11:$D$18,0))),0),N($F1399)))</f>
        <v/>
      </c>
    </row>
    <row r="1400">
      <c r="A1400" s="69" t="n"/>
      <c r="B1400" s="70" t="n"/>
      <c r="C1400" s="70" t="n"/>
      <c r="D1400" s="71" t="n"/>
      <c r="E1400" s="71" t="n"/>
      <c r="F1400" s="70" t="n"/>
      <c r="G1400" s="72">
        <f>IF(OR($A1400="",$B1400=""),"",ROUND(MAX(0,MOD(I1400-H1400,1)*24-L1400/60),2))</f>
        <v/>
      </c>
      <c r="H1400">
        <f>IF($A1400="","",IF($D1400="",IFERROR(INDEX(Settings!$E$11:$E$18,MATCH($C1400,Settings!$D$11:$D$18,0)),0),$D1400))</f>
        <v/>
      </c>
      <c r="I1400">
        <f>IF($A1400="","",IF($E1400="",IFERROR(INDEX(Settings!$F$11:$F$18,MATCH($C1400,Settings!$D$11:$D$18,0)),0),$E1400))</f>
        <v/>
      </c>
      <c r="J1400">
        <f>IF($A1400="",0,WEEKDAY($A1400,2))</f>
        <v/>
      </c>
      <c r="K1400">
        <f>IF(OR($A1400="",$B1400=""),"",$B1400&amp;"|"&amp;$A1400)</f>
        <v/>
      </c>
      <c r="L1400">
        <f>IF($A1400="",0,IF($F1400="",IFERROR(N(INDEX(Settings!$G$11:$G$18,MATCH($C1400,Settings!$D$11:$D$18,0))),0),N($F1400)))</f>
        <v/>
      </c>
    </row>
    <row r="1401">
      <c r="A1401" s="69" t="n"/>
      <c r="B1401" s="70" t="n"/>
      <c r="C1401" s="70" t="n"/>
      <c r="D1401" s="71" t="n"/>
      <c r="E1401" s="71" t="n"/>
      <c r="F1401" s="70" t="n"/>
      <c r="G1401" s="72">
        <f>IF(OR($A1401="",$B1401=""),"",ROUND(MAX(0,MOD(I1401-H1401,1)*24-L1401/60),2))</f>
        <v/>
      </c>
      <c r="H1401">
        <f>IF($A1401="","",IF($D1401="",IFERROR(INDEX(Settings!$E$11:$E$18,MATCH($C1401,Settings!$D$11:$D$18,0)),0),$D1401))</f>
        <v/>
      </c>
      <c r="I1401">
        <f>IF($A1401="","",IF($E1401="",IFERROR(INDEX(Settings!$F$11:$F$18,MATCH($C1401,Settings!$D$11:$D$18,0)),0),$E1401))</f>
        <v/>
      </c>
      <c r="J1401">
        <f>IF($A1401="",0,WEEKDAY($A1401,2))</f>
        <v/>
      </c>
      <c r="K1401">
        <f>IF(OR($A1401="",$B1401=""),"",$B1401&amp;"|"&amp;$A1401)</f>
        <v/>
      </c>
      <c r="L1401">
        <f>IF($A1401="",0,IF($F1401="",IFERROR(N(INDEX(Settings!$G$11:$G$18,MATCH($C1401,Settings!$D$11:$D$18,0))),0),N($F1401)))</f>
        <v/>
      </c>
    </row>
    <row r="1402">
      <c r="A1402" s="69" t="n"/>
      <c r="B1402" s="70" t="n"/>
      <c r="C1402" s="70" t="n"/>
      <c r="D1402" s="71" t="n"/>
      <c r="E1402" s="71" t="n"/>
      <c r="F1402" s="70" t="n"/>
      <c r="G1402" s="72">
        <f>IF(OR($A1402="",$B1402=""),"",ROUND(MAX(0,MOD(I1402-H1402,1)*24-L1402/60),2))</f>
        <v/>
      </c>
      <c r="H1402">
        <f>IF($A1402="","",IF($D1402="",IFERROR(INDEX(Settings!$E$11:$E$18,MATCH($C1402,Settings!$D$11:$D$18,0)),0),$D1402))</f>
        <v/>
      </c>
      <c r="I1402">
        <f>IF($A1402="","",IF($E1402="",IFERROR(INDEX(Settings!$F$11:$F$18,MATCH($C1402,Settings!$D$11:$D$18,0)),0),$E1402))</f>
        <v/>
      </c>
      <c r="J1402">
        <f>IF($A1402="",0,WEEKDAY($A1402,2))</f>
        <v/>
      </c>
      <c r="K1402">
        <f>IF(OR($A1402="",$B1402=""),"",$B1402&amp;"|"&amp;$A1402)</f>
        <v/>
      </c>
      <c r="L1402">
        <f>IF($A1402="",0,IF($F1402="",IFERROR(N(INDEX(Settings!$G$11:$G$18,MATCH($C1402,Settings!$D$11:$D$18,0))),0),N($F1402)))</f>
        <v/>
      </c>
    </row>
    <row r="1403">
      <c r="A1403" s="69" t="n"/>
      <c r="B1403" s="70" t="n"/>
      <c r="C1403" s="70" t="n"/>
      <c r="D1403" s="71" t="n"/>
      <c r="E1403" s="71" t="n"/>
      <c r="F1403" s="70" t="n"/>
      <c r="G1403" s="72">
        <f>IF(OR($A1403="",$B1403=""),"",ROUND(MAX(0,MOD(I1403-H1403,1)*24-L1403/60),2))</f>
        <v/>
      </c>
      <c r="H1403">
        <f>IF($A1403="","",IF($D1403="",IFERROR(INDEX(Settings!$E$11:$E$18,MATCH($C1403,Settings!$D$11:$D$18,0)),0),$D1403))</f>
        <v/>
      </c>
      <c r="I1403">
        <f>IF($A1403="","",IF($E1403="",IFERROR(INDEX(Settings!$F$11:$F$18,MATCH($C1403,Settings!$D$11:$D$18,0)),0),$E1403))</f>
        <v/>
      </c>
      <c r="J1403">
        <f>IF($A1403="",0,WEEKDAY($A1403,2))</f>
        <v/>
      </c>
      <c r="K1403">
        <f>IF(OR($A1403="",$B1403=""),"",$B1403&amp;"|"&amp;$A1403)</f>
        <v/>
      </c>
      <c r="L1403">
        <f>IF($A1403="",0,IF($F1403="",IFERROR(N(INDEX(Settings!$G$11:$G$18,MATCH($C1403,Settings!$D$11:$D$18,0))),0),N($F1403)))</f>
        <v/>
      </c>
    </row>
    <row r="1404">
      <c r="A1404" s="69" t="n"/>
      <c r="B1404" s="70" t="n"/>
      <c r="C1404" s="70" t="n"/>
      <c r="D1404" s="71" t="n"/>
      <c r="E1404" s="71" t="n"/>
      <c r="F1404" s="70" t="n"/>
      <c r="G1404" s="72">
        <f>IF(OR($A1404="",$B1404=""),"",ROUND(MAX(0,MOD(I1404-H1404,1)*24-L1404/60),2))</f>
        <v/>
      </c>
      <c r="H1404">
        <f>IF($A1404="","",IF($D1404="",IFERROR(INDEX(Settings!$E$11:$E$18,MATCH($C1404,Settings!$D$11:$D$18,0)),0),$D1404))</f>
        <v/>
      </c>
      <c r="I1404">
        <f>IF($A1404="","",IF($E1404="",IFERROR(INDEX(Settings!$F$11:$F$18,MATCH($C1404,Settings!$D$11:$D$18,0)),0),$E1404))</f>
        <v/>
      </c>
      <c r="J1404">
        <f>IF($A1404="",0,WEEKDAY($A1404,2))</f>
        <v/>
      </c>
      <c r="K1404">
        <f>IF(OR($A1404="",$B1404=""),"",$B1404&amp;"|"&amp;$A1404)</f>
        <v/>
      </c>
      <c r="L1404">
        <f>IF($A1404="",0,IF($F1404="",IFERROR(N(INDEX(Settings!$G$11:$G$18,MATCH($C1404,Settings!$D$11:$D$18,0))),0),N($F1404)))</f>
        <v/>
      </c>
    </row>
    <row r="1405">
      <c r="A1405" s="69" t="n"/>
      <c r="B1405" s="70" t="n"/>
      <c r="C1405" s="70" t="n"/>
      <c r="D1405" s="71" t="n"/>
      <c r="E1405" s="71" t="n"/>
      <c r="F1405" s="70" t="n"/>
      <c r="G1405" s="72">
        <f>IF(OR($A1405="",$B1405=""),"",ROUND(MAX(0,MOD(I1405-H1405,1)*24-L1405/60),2))</f>
        <v/>
      </c>
      <c r="H1405">
        <f>IF($A1405="","",IF($D1405="",IFERROR(INDEX(Settings!$E$11:$E$18,MATCH($C1405,Settings!$D$11:$D$18,0)),0),$D1405))</f>
        <v/>
      </c>
      <c r="I1405">
        <f>IF($A1405="","",IF($E1405="",IFERROR(INDEX(Settings!$F$11:$F$18,MATCH($C1405,Settings!$D$11:$D$18,0)),0),$E1405))</f>
        <v/>
      </c>
      <c r="J1405">
        <f>IF($A1405="",0,WEEKDAY($A1405,2))</f>
        <v/>
      </c>
      <c r="K1405">
        <f>IF(OR($A1405="",$B1405=""),"",$B1405&amp;"|"&amp;$A1405)</f>
        <v/>
      </c>
      <c r="L1405">
        <f>IF($A1405="",0,IF($F1405="",IFERROR(N(INDEX(Settings!$G$11:$G$18,MATCH($C1405,Settings!$D$11:$D$18,0))),0),N($F1405)))</f>
        <v/>
      </c>
    </row>
    <row r="1406">
      <c r="A1406" s="69" t="n"/>
      <c r="B1406" s="70" t="n"/>
      <c r="C1406" s="70" t="n"/>
      <c r="D1406" s="71" t="n"/>
      <c r="E1406" s="71" t="n"/>
      <c r="F1406" s="70" t="n"/>
      <c r="G1406" s="72">
        <f>IF(OR($A1406="",$B1406=""),"",ROUND(MAX(0,MOD(I1406-H1406,1)*24-L1406/60),2))</f>
        <v/>
      </c>
      <c r="H1406">
        <f>IF($A1406="","",IF($D1406="",IFERROR(INDEX(Settings!$E$11:$E$18,MATCH($C1406,Settings!$D$11:$D$18,0)),0),$D1406))</f>
        <v/>
      </c>
      <c r="I1406">
        <f>IF($A1406="","",IF($E1406="",IFERROR(INDEX(Settings!$F$11:$F$18,MATCH($C1406,Settings!$D$11:$D$18,0)),0),$E1406))</f>
        <v/>
      </c>
      <c r="J1406">
        <f>IF($A1406="",0,WEEKDAY($A1406,2))</f>
        <v/>
      </c>
      <c r="K1406">
        <f>IF(OR($A1406="",$B1406=""),"",$B1406&amp;"|"&amp;$A1406)</f>
        <v/>
      </c>
      <c r="L1406">
        <f>IF($A1406="",0,IF($F1406="",IFERROR(N(INDEX(Settings!$G$11:$G$18,MATCH($C1406,Settings!$D$11:$D$18,0))),0),N($F1406)))</f>
        <v/>
      </c>
    </row>
    <row r="1407">
      <c r="A1407" s="69" t="n"/>
      <c r="B1407" s="70" t="n"/>
      <c r="C1407" s="70" t="n"/>
      <c r="D1407" s="71" t="n"/>
      <c r="E1407" s="71" t="n"/>
      <c r="F1407" s="70" t="n"/>
      <c r="G1407" s="72">
        <f>IF(OR($A1407="",$B1407=""),"",ROUND(MAX(0,MOD(I1407-H1407,1)*24-L1407/60),2))</f>
        <v/>
      </c>
      <c r="H1407">
        <f>IF($A1407="","",IF($D1407="",IFERROR(INDEX(Settings!$E$11:$E$18,MATCH($C1407,Settings!$D$11:$D$18,0)),0),$D1407))</f>
        <v/>
      </c>
      <c r="I1407">
        <f>IF($A1407="","",IF($E1407="",IFERROR(INDEX(Settings!$F$11:$F$18,MATCH($C1407,Settings!$D$11:$D$18,0)),0),$E1407))</f>
        <v/>
      </c>
      <c r="J1407">
        <f>IF($A1407="",0,WEEKDAY($A1407,2))</f>
        <v/>
      </c>
      <c r="K1407">
        <f>IF(OR($A1407="",$B1407=""),"",$B1407&amp;"|"&amp;$A1407)</f>
        <v/>
      </c>
      <c r="L1407">
        <f>IF($A1407="",0,IF($F1407="",IFERROR(N(INDEX(Settings!$G$11:$G$18,MATCH($C1407,Settings!$D$11:$D$18,0))),0),N($F1407)))</f>
        <v/>
      </c>
    </row>
    <row r="1408">
      <c r="A1408" s="69" t="n"/>
      <c r="B1408" s="70" t="n"/>
      <c r="C1408" s="70" t="n"/>
      <c r="D1408" s="71" t="n"/>
      <c r="E1408" s="71" t="n"/>
      <c r="F1408" s="70" t="n"/>
      <c r="G1408" s="72">
        <f>IF(OR($A1408="",$B1408=""),"",ROUND(MAX(0,MOD(I1408-H1408,1)*24-L1408/60),2))</f>
        <v/>
      </c>
      <c r="H1408">
        <f>IF($A1408="","",IF($D1408="",IFERROR(INDEX(Settings!$E$11:$E$18,MATCH($C1408,Settings!$D$11:$D$18,0)),0),$D1408))</f>
        <v/>
      </c>
      <c r="I1408">
        <f>IF($A1408="","",IF($E1408="",IFERROR(INDEX(Settings!$F$11:$F$18,MATCH($C1408,Settings!$D$11:$D$18,0)),0),$E1408))</f>
        <v/>
      </c>
      <c r="J1408">
        <f>IF($A1408="",0,WEEKDAY($A1408,2))</f>
        <v/>
      </c>
      <c r="K1408">
        <f>IF(OR($A1408="",$B1408=""),"",$B1408&amp;"|"&amp;$A1408)</f>
        <v/>
      </c>
      <c r="L1408">
        <f>IF($A1408="",0,IF($F1408="",IFERROR(N(INDEX(Settings!$G$11:$G$18,MATCH($C1408,Settings!$D$11:$D$18,0))),0),N($F1408)))</f>
        <v/>
      </c>
    </row>
    <row r="1409">
      <c r="A1409" s="69" t="n"/>
      <c r="B1409" s="70" t="n"/>
      <c r="C1409" s="70" t="n"/>
      <c r="D1409" s="71" t="n"/>
      <c r="E1409" s="71" t="n"/>
      <c r="F1409" s="70" t="n"/>
      <c r="G1409" s="72">
        <f>IF(OR($A1409="",$B1409=""),"",ROUND(MAX(0,MOD(I1409-H1409,1)*24-L1409/60),2))</f>
        <v/>
      </c>
      <c r="H1409">
        <f>IF($A1409="","",IF($D1409="",IFERROR(INDEX(Settings!$E$11:$E$18,MATCH($C1409,Settings!$D$11:$D$18,0)),0),$D1409))</f>
        <v/>
      </c>
      <c r="I1409">
        <f>IF($A1409="","",IF($E1409="",IFERROR(INDEX(Settings!$F$11:$F$18,MATCH($C1409,Settings!$D$11:$D$18,0)),0),$E1409))</f>
        <v/>
      </c>
      <c r="J1409">
        <f>IF($A1409="",0,WEEKDAY($A1409,2))</f>
        <v/>
      </c>
      <c r="K1409">
        <f>IF(OR($A1409="",$B1409=""),"",$B1409&amp;"|"&amp;$A1409)</f>
        <v/>
      </c>
      <c r="L1409">
        <f>IF($A1409="",0,IF($F1409="",IFERROR(N(INDEX(Settings!$G$11:$G$18,MATCH($C1409,Settings!$D$11:$D$18,0))),0),N($F1409)))</f>
        <v/>
      </c>
    </row>
    <row r="1410">
      <c r="A1410" s="69" t="n"/>
      <c r="B1410" s="70" t="n"/>
      <c r="C1410" s="70" t="n"/>
      <c r="D1410" s="71" t="n"/>
      <c r="E1410" s="71" t="n"/>
      <c r="F1410" s="70" t="n"/>
      <c r="G1410" s="72">
        <f>IF(OR($A1410="",$B1410=""),"",ROUND(MAX(0,MOD(I1410-H1410,1)*24-L1410/60),2))</f>
        <v/>
      </c>
      <c r="H1410">
        <f>IF($A1410="","",IF($D1410="",IFERROR(INDEX(Settings!$E$11:$E$18,MATCH($C1410,Settings!$D$11:$D$18,0)),0),$D1410))</f>
        <v/>
      </c>
      <c r="I1410">
        <f>IF($A1410="","",IF($E1410="",IFERROR(INDEX(Settings!$F$11:$F$18,MATCH($C1410,Settings!$D$11:$D$18,0)),0),$E1410))</f>
        <v/>
      </c>
      <c r="J1410">
        <f>IF($A1410="",0,WEEKDAY($A1410,2))</f>
        <v/>
      </c>
      <c r="K1410">
        <f>IF(OR($A1410="",$B1410=""),"",$B1410&amp;"|"&amp;$A1410)</f>
        <v/>
      </c>
      <c r="L1410">
        <f>IF($A1410="",0,IF($F1410="",IFERROR(N(INDEX(Settings!$G$11:$G$18,MATCH($C1410,Settings!$D$11:$D$18,0))),0),N($F1410)))</f>
        <v/>
      </c>
    </row>
    <row r="1411">
      <c r="A1411" s="69" t="n"/>
      <c r="B1411" s="70" t="n"/>
      <c r="C1411" s="70" t="n"/>
      <c r="D1411" s="71" t="n"/>
      <c r="E1411" s="71" t="n"/>
      <c r="F1411" s="70" t="n"/>
      <c r="G1411" s="72">
        <f>IF(OR($A1411="",$B1411=""),"",ROUND(MAX(0,MOD(I1411-H1411,1)*24-L1411/60),2))</f>
        <v/>
      </c>
      <c r="H1411">
        <f>IF($A1411="","",IF($D1411="",IFERROR(INDEX(Settings!$E$11:$E$18,MATCH($C1411,Settings!$D$11:$D$18,0)),0),$D1411))</f>
        <v/>
      </c>
      <c r="I1411">
        <f>IF($A1411="","",IF($E1411="",IFERROR(INDEX(Settings!$F$11:$F$18,MATCH($C1411,Settings!$D$11:$D$18,0)),0),$E1411))</f>
        <v/>
      </c>
      <c r="J1411">
        <f>IF($A1411="",0,WEEKDAY($A1411,2))</f>
        <v/>
      </c>
      <c r="K1411">
        <f>IF(OR($A1411="",$B1411=""),"",$B1411&amp;"|"&amp;$A1411)</f>
        <v/>
      </c>
      <c r="L1411">
        <f>IF($A1411="",0,IF($F1411="",IFERROR(N(INDEX(Settings!$G$11:$G$18,MATCH($C1411,Settings!$D$11:$D$18,0))),0),N($F1411)))</f>
        <v/>
      </c>
    </row>
    <row r="1412">
      <c r="A1412" s="69" t="n"/>
      <c r="B1412" s="70" t="n"/>
      <c r="C1412" s="70" t="n"/>
      <c r="D1412" s="71" t="n"/>
      <c r="E1412" s="71" t="n"/>
      <c r="F1412" s="70" t="n"/>
      <c r="G1412" s="72">
        <f>IF(OR($A1412="",$B1412=""),"",ROUND(MAX(0,MOD(I1412-H1412,1)*24-L1412/60),2))</f>
        <v/>
      </c>
      <c r="H1412">
        <f>IF($A1412="","",IF($D1412="",IFERROR(INDEX(Settings!$E$11:$E$18,MATCH($C1412,Settings!$D$11:$D$18,0)),0),$D1412))</f>
        <v/>
      </c>
      <c r="I1412">
        <f>IF($A1412="","",IF($E1412="",IFERROR(INDEX(Settings!$F$11:$F$18,MATCH($C1412,Settings!$D$11:$D$18,0)),0),$E1412))</f>
        <v/>
      </c>
      <c r="J1412">
        <f>IF($A1412="",0,WEEKDAY($A1412,2))</f>
        <v/>
      </c>
      <c r="K1412">
        <f>IF(OR($A1412="",$B1412=""),"",$B1412&amp;"|"&amp;$A1412)</f>
        <v/>
      </c>
      <c r="L1412">
        <f>IF($A1412="",0,IF($F1412="",IFERROR(N(INDEX(Settings!$G$11:$G$18,MATCH($C1412,Settings!$D$11:$D$18,0))),0),N($F1412)))</f>
        <v/>
      </c>
    </row>
    <row r="1413">
      <c r="A1413" s="69" t="n"/>
      <c r="B1413" s="70" t="n"/>
      <c r="C1413" s="70" t="n"/>
      <c r="D1413" s="71" t="n"/>
      <c r="E1413" s="71" t="n"/>
      <c r="F1413" s="70" t="n"/>
      <c r="G1413" s="72">
        <f>IF(OR($A1413="",$B1413=""),"",ROUND(MAX(0,MOD(I1413-H1413,1)*24-L1413/60),2))</f>
        <v/>
      </c>
      <c r="H1413">
        <f>IF($A1413="","",IF($D1413="",IFERROR(INDEX(Settings!$E$11:$E$18,MATCH($C1413,Settings!$D$11:$D$18,0)),0),$D1413))</f>
        <v/>
      </c>
      <c r="I1413">
        <f>IF($A1413="","",IF($E1413="",IFERROR(INDEX(Settings!$F$11:$F$18,MATCH($C1413,Settings!$D$11:$D$18,0)),0),$E1413))</f>
        <v/>
      </c>
      <c r="J1413">
        <f>IF($A1413="",0,WEEKDAY($A1413,2))</f>
        <v/>
      </c>
      <c r="K1413">
        <f>IF(OR($A1413="",$B1413=""),"",$B1413&amp;"|"&amp;$A1413)</f>
        <v/>
      </c>
      <c r="L1413">
        <f>IF($A1413="",0,IF($F1413="",IFERROR(N(INDEX(Settings!$G$11:$G$18,MATCH($C1413,Settings!$D$11:$D$18,0))),0),N($F1413)))</f>
        <v/>
      </c>
    </row>
    <row r="1414">
      <c r="A1414" s="69" t="n"/>
      <c r="B1414" s="70" t="n"/>
      <c r="C1414" s="70" t="n"/>
      <c r="D1414" s="71" t="n"/>
      <c r="E1414" s="71" t="n"/>
      <c r="F1414" s="70" t="n"/>
      <c r="G1414" s="72">
        <f>IF(OR($A1414="",$B1414=""),"",ROUND(MAX(0,MOD(I1414-H1414,1)*24-L1414/60),2))</f>
        <v/>
      </c>
      <c r="H1414">
        <f>IF($A1414="","",IF($D1414="",IFERROR(INDEX(Settings!$E$11:$E$18,MATCH($C1414,Settings!$D$11:$D$18,0)),0),$D1414))</f>
        <v/>
      </c>
      <c r="I1414">
        <f>IF($A1414="","",IF($E1414="",IFERROR(INDEX(Settings!$F$11:$F$18,MATCH($C1414,Settings!$D$11:$D$18,0)),0),$E1414))</f>
        <v/>
      </c>
      <c r="J1414">
        <f>IF($A1414="",0,WEEKDAY($A1414,2))</f>
        <v/>
      </c>
      <c r="K1414">
        <f>IF(OR($A1414="",$B1414=""),"",$B1414&amp;"|"&amp;$A1414)</f>
        <v/>
      </c>
      <c r="L1414">
        <f>IF($A1414="",0,IF($F1414="",IFERROR(N(INDEX(Settings!$G$11:$G$18,MATCH($C1414,Settings!$D$11:$D$18,0))),0),N($F1414)))</f>
        <v/>
      </c>
    </row>
    <row r="1415">
      <c r="A1415" s="69" t="n"/>
      <c r="B1415" s="70" t="n"/>
      <c r="C1415" s="70" t="n"/>
      <c r="D1415" s="71" t="n"/>
      <c r="E1415" s="71" t="n"/>
      <c r="F1415" s="70" t="n"/>
      <c r="G1415" s="72">
        <f>IF(OR($A1415="",$B1415=""),"",ROUND(MAX(0,MOD(I1415-H1415,1)*24-L1415/60),2))</f>
        <v/>
      </c>
      <c r="H1415">
        <f>IF($A1415="","",IF($D1415="",IFERROR(INDEX(Settings!$E$11:$E$18,MATCH($C1415,Settings!$D$11:$D$18,0)),0),$D1415))</f>
        <v/>
      </c>
      <c r="I1415">
        <f>IF($A1415="","",IF($E1415="",IFERROR(INDEX(Settings!$F$11:$F$18,MATCH($C1415,Settings!$D$11:$D$18,0)),0),$E1415))</f>
        <v/>
      </c>
      <c r="J1415">
        <f>IF($A1415="",0,WEEKDAY($A1415,2))</f>
        <v/>
      </c>
      <c r="K1415">
        <f>IF(OR($A1415="",$B1415=""),"",$B1415&amp;"|"&amp;$A1415)</f>
        <v/>
      </c>
      <c r="L1415">
        <f>IF($A1415="",0,IF($F1415="",IFERROR(N(INDEX(Settings!$G$11:$G$18,MATCH($C1415,Settings!$D$11:$D$18,0))),0),N($F1415)))</f>
        <v/>
      </c>
    </row>
    <row r="1416">
      <c r="A1416" s="69" t="n"/>
      <c r="B1416" s="70" t="n"/>
      <c r="C1416" s="70" t="n"/>
      <c r="D1416" s="71" t="n"/>
      <c r="E1416" s="71" t="n"/>
      <c r="F1416" s="70" t="n"/>
      <c r="G1416" s="72">
        <f>IF(OR($A1416="",$B1416=""),"",ROUND(MAX(0,MOD(I1416-H1416,1)*24-L1416/60),2))</f>
        <v/>
      </c>
      <c r="H1416">
        <f>IF($A1416="","",IF($D1416="",IFERROR(INDEX(Settings!$E$11:$E$18,MATCH($C1416,Settings!$D$11:$D$18,0)),0),$D1416))</f>
        <v/>
      </c>
      <c r="I1416">
        <f>IF($A1416="","",IF($E1416="",IFERROR(INDEX(Settings!$F$11:$F$18,MATCH($C1416,Settings!$D$11:$D$18,0)),0),$E1416))</f>
        <v/>
      </c>
      <c r="J1416">
        <f>IF($A1416="",0,WEEKDAY($A1416,2))</f>
        <v/>
      </c>
      <c r="K1416">
        <f>IF(OR($A1416="",$B1416=""),"",$B1416&amp;"|"&amp;$A1416)</f>
        <v/>
      </c>
      <c r="L1416">
        <f>IF($A1416="",0,IF($F1416="",IFERROR(N(INDEX(Settings!$G$11:$G$18,MATCH($C1416,Settings!$D$11:$D$18,0))),0),N($F1416)))</f>
        <v/>
      </c>
    </row>
    <row r="1417">
      <c r="A1417" s="69" t="n"/>
      <c r="B1417" s="70" t="n"/>
      <c r="C1417" s="70" t="n"/>
      <c r="D1417" s="71" t="n"/>
      <c r="E1417" s="71" t="n"/>
      <c r="F1417" s="70" t="n"/>
      <c r="G1417" s="72">
        <f>IF(OR($A1417="",$B1417=""),"",ROUND(MAX(0,MOD(I1417-H1417,1)*24-L1417/60),2))</f>
        <v/>
      </c>
      <c r="H1417">
        <f>IF($A1417="","",IF($D1417="",IFERROR(INDEX(Settings!$E$11:$E$18,MATCH($C1417,Settings!$D$11:$D$18,0)),0),$D1417))</f>
        <v/>
      </c>
      <c r="I1417">
        <f>IF($A1417="","",IF($E1417="",IFERROR(INDEX(Settings!$F$11:$F$18,MATCH($C1417,Settings!$D$11:$D$18,0)),0),$E1417))</f>
        <v/>
      </c>
      <c r="J1417">
        <f>IF($A1417="",0,WEEKDAY($A1417,2))</f>
        <v/>
      </c>
      <c r="K1417">
        <f>IF(OR($A1417="",$B1417=""),"",$B1417&amp;"|"&amp;$A1417)</f>
        <v/>
      </c>
      <c r="L1417">
        <f>IF($A1417="",0,IF($F1417="",IFERROR(N(INDEX(Settings!$G$11:$G$18,MATCH($C1417,Settings!$D$11:$D$18,0))),0),N($F1417)))</f>
        <v/>
      </c>
    </row>
    <row r="1418">
      <c r="A1418" s="69" t="n"/>
      <c r="B1418" s="70" t="n"/>
      <c r="C1418" s="70" t="n"/>
      <c r="D1418" s="71" t="n"/>
      <c r="E1418" s="71" t="n"/>
      <c r="F1418" s="70" t="n"/>
      <c r="G1418" s="72">
        <f>IF(OR($A1418="",$B1418=""),"",ROUND(MAX(0,MOD(I1418-H1418,1)*24-L1418/60),2))</f>
        <v/>
      </c>
      <c r="H1418">
        <f>IF($A1418="","",IF($D1418="",IFERROR(INDEX(Settings!$E$11:$E$18,MATCH($C1418,Settings!$D$11:$D$18,0)),0),$D1418))</f>
        <v/>
      </c>
      <c r="I1418">
        <f>IF($A1418="","",IF($E1418="",IFERROR(INDEX(Settings!$F$11:$F$18,MATCH($C1418,Settings!$D$11:$D$18,0)),0),$E1418))</f>
        <v/>
      </c>
      <c r="J1418">
        <f>IF($A1418="",0,WEEKDAY($A1418,2))</f>
        <v/>
      </c>
      <c r="K1418">
        <f>IF(OR($A1418="",$B1418=""),"",$B1418&amp;"|"&amp;$A1418)</f>
        <v/>
      </c>
      <c r="L1418">
        <f>IF($A1418="",0,IF($F1418="",IFERROR(N(INDEX(Settings!$G$11:$G$18,MATCH($C1418,Settings!$D$11:$D$18,0))),0),N($F1418)))</f>
        <v/>
      </c>
    </row>
    <row r="1419">
      <c r="A1419" s="69" t="n"/>
      <c r="B1419" s="70" t="n"/>
      <c r="C1419" s="70" t="n"/>
      <c r="D1419" s="71" t="n"/>
      <c r="E1419" s="71" t="n"/>
      <c r="F1419" s="70" t="n"/>
      <c r="G1419" s="72">
        <f>IF(OR($A1419="",$B1419=""),"",ROUND(MAX(0,MOD(I1419-H1419,1)*24-L1419/60),2))</f>
        <v/>
      </c>
      <c r="H1419">
        <f>IF($A1419="","",IF($D1419="",IFERROR(INDEX(Settings!$E$11:$E$18,MATCH($C1419,Settings!$D$11:$D$18,0)),0),$D1419))</f>
        <v/>
      </c>
      <c r="I1419">
        <f>IF($A1419="","",IF($E1419="",IFERROR(INDEX(Settings!$F$11:$F$18,MATCH($C1419,Settings!$D$11:$D$18,0)),0),$E1419))</f>
        <v/>
      </c>
      <c r="J1419">
        <f>IF($A1419="",0,WEEKDAY($A1419,2))</f>
        <v/>
      </c>
      <c r="K1419">
        <f>IF(OR($A1419="",$B1419=""),"",$B1419&amp;"|"&amp;$A1419)</f>
        <v/>
      </c>
      <c r="L1419">
        <f>IF($A1419="",0,IF($F1419="",IFERROR(N(INDEX(Settings!$G$11:$G$18,MATCH($C1419,Settings!$D$11:$D$18,0))),0),N($F1419)))</f>
        <v/>
      </c>
    </row>
    <row r="1420">
      <c r="A1420" s="69" t="n"/>
      <c r="B1420" s="70" t="n"/>
      <c r="C1420" s="70" t="n"/>
      <c r="D1420" s="71" t="n"/>
      <c r="E1420" s="71" t="n"/>
      <c r="F1420" s="70" t="n"/>
      <c r="G1420" s="72">
        <f>IF(OR($A1420="",$B1420=""),"",ROUND(MAX(0,MOD(I1420-H1420,1)*24-L1420/60),2))</f>
        <v/>
      </c>
      <c r="H1420">
        <f>IF($A1420="","",IF($D1420="",IFERROR(INDEX(Settings!$E$11:$E$18,MATCH($C1420,Settings!$D$11:$D$18,0)),0),$D1420))</f>
        <v/>
      </c>
      <c r="I1420">
        <f>IF($A1420="","",IF($E1420="",IFERROR(INDEX(Settings!$F$11:$F$18,MATCH($C1420,Settings!$D$11:$D$18,0)),0),$E1420))</f>
        <v/>
      </c>
      <c r="J1420">
        <f>IF($A1420="",0,WEEKDAY($A1420,2))</f>
        <v/>
      </c>
      <c r="K1420">
        <f>IF(OR($A1420="",$B1420=""),"",$B1420&amp;"|"&amp;$A1420)</f>
        <v/>
      </c>
      <c r="L1420">
        <f>IF($A1420="",0,IF($F1420="",IFERROR(N(INDEX(Settings!$G$11:$G$18,MATCH($C1420,Settings!$D$11:$D$18,0))),0),N($F1420)))</f>
        <v/>
      </c>
    </row>
    <row r="1421">
      <c r="A1421" s="69" t="n"/>
      <c r="B1421" s="70" t="n"/>
      <c r="C1421" s="70" t="n"/>
      <c r="D1421" s="71" t="n"/>
      <c r="E1421" s="71" t="n"/>
      <c r="F1421" s="70" t="n"/>
      <c r="G1421" s="72">
        <f>IF(OR($A1421="",$B1421=""),"",ROUND(MAX(0,MOD(I1421-H1421,1)*24-L1421/60),2))</f>
        <v/>
      </c>
      <c r="H1421">
        <f>IF($A1421="","",IF($D1421="",IFERROR(INDEX(Settings!$E$11:$E$18,MATCH($C1421,Settings!$D$11:$D$18,0)),0),$D1421))</f>
        <v/>
      </c>
      <c r="I1421">
        <f>IF($A1421="","",IF($E1421="",IFERROR(INDEX(Settings!$F$11:$F$18,MATCH($C1421,Settings!$D$11:$D$18,0)),0),$E1421))</f>
        <v/>
      </c>
      <c r="J1421">
        <f>IF($A1421="",0,WEEKDAY($A1421,2))</f>
        <v/>
      </c>
      <c r="K1421">
        <f>IF(OR($A1421="",$B1421=""),"",$B1421&amp;"|"&amp;$A1421)</f>
        <v/>
      </c>
      <c r="L1421">
        <f>IF($A1421="",0,IF($F1421="",IFERROR(N(INDEX(Settings!$G$11:$G$18,MATCH($C1421,Settings!$D$11:$D$18,0))),0),N($F1421)))</f>
        <v/>
      </c>
    </row>
    <row r="1422">
      <c r="A1422" s="69" t="n"/>
      <c r="B1422" s="70" t="n"/>
      <c r="C1422" s="70" t="n"/>
      <c r="D1422" s="71" t="n"/>
      <c r="E1422" s="71" t="n"/>
      <c r="F1422" s="70" t="n"/>
      <c r="G1422" s="72">
        <f>IF(OR($A1422="",$B1422=""),"",ROUND(MAX(0,MOD(I1422-H1422,1)*24-L1422/60),2))</f>
        <v/>
      </c>
      <c r="H1422">
        <f>IF($A1422="","",IF($D1422="",IFERROR(INDEX(Settings!$E$11:$E$18,MATCH($C1422,Settings!$D$11:$D$18,0)),0),$D1422))</f>
        <v/>
      </c>
      <c r="I1422">
        <f>IF($A1422="","",IF($E1422="",IFERROR(INDEX(Settings!$F$11:$F$18,MATCH($C1422,Settings!$D$11:$D$18,0)),0),$E1422))</f>
        <v/>
      </c>
      <c r="J1422">
        <f>IF($A1422="",0,WEEKDAY($A1422,2))</f>
        <v/>
      </c>
      <c r="K1422">
        <f>IF(OR($A1422="",$B1422=""),"",$B1422&amp;"|"&amp;$A1422)</f>
        <v/>
      </c>
      <c r="L1422">
        <f>IF($A1422="",0,IF($F1422="",IFERROR(N(INDEX(Settings!$G$11:$G$18,MATCH($C1422,Settings!$D$11:$D$18,0))),0),N($F1422)))</f>
        <v/>
      </c>
    </row>
    <row r="1423">
      <c r="A1423" s="69" t="n"/>
      <c r="B1423" s="70" t="n"/>
      <c r="C1423" s="70" t="n"/>
      <c r="D1423" s="71" t="n"/>
      <c r="E1423" s="71" t="n"/>
      <c r="F1423" s="70" t="n"/>
      <c r="G1423" s="72">
        <f>IF(OR($A1423="",$B1423=""),"",ROUND(MAX(0,MOD(I1423-H1423,1)*24-L1423/60),2))</f>
        <v/>
      </c>
      <c r="H1423">
        <f>IF($A1423="","",IF($D1423="",IFERROR(INDEX(Settings!$E$11:$E$18,MATCH($C1423,Settings!$D$11:$D$18,0)),0),$D1423))</f>
        <v/>
      </c>
      <c r="I1423">
        <f>IF($A1423="","",IF($E1423="",IFERROR(INDEX(Settings!$F$11:$F$18,MATCH($C1423,Settings!$D$11:$D$18,0)),0),$E1423))</f>
        <v/>
      </c>
      <c r="J1423">
        <f>IF($A1423="",0,WEEKDAY($A1423,2))</f>
        <v/>
      </c>
      <c r="K1423">
        <f>IF(OR($A1423="",$B1423=""),"",$B1423&amp;"|"&amp;$A1423)</f>
        <v/>
      </c>
      <c r="L1423">
        <f>IF($A1423="",0,IF($F1423="",IFERROR(N(INDEX(Settings!$G$11:$G$18,MATCH($C1423,Settings!$D$11:$D$18,0))),0),N($F1423)))</f>
        <v/>
      </c>
    </row>
    <row r="1424">
      <c r="A1424" s="69" t="n"/>
      <c r="B1424" s="70" t="n"/>
      <c r="C1424" s="70" t="n"/>
      <c r="D1424" s="71" t="n"/>
      <c r="E1424" s="71" t="n"/>
      <c r="F1424" s="70" t="n"/>
      <c r="G1424" s="72">
        <f>IF(OR($A1424="",$B1424=""),"",ROUND(MAX(0,MOD(I1424-H1424,1)*24-L1424/60),2))</f>
        <v/>
      </c>
      <c r="H1424">
        <f>IF($A1424="","",IF($D1424="",IFERROR(INDEX(Settings!$E$11:$E$18,MATCH($C1424,Settings!$D$11:$D$18,0)),0),$D1424))</f>
        <v/>
      </c>
      <c r="I1424">
        <f>IF($A1424="","",IF($E1424="",IFERROR(INDEX(Settings!$F$11:$F$18,MATCH($C1424,Settings!$D$11:$D$18,0)),0),$E1424))</f>
        <v/>
      </c>
      <c r="J1424">
        <f>IF($A1424="",0,WEEKDAY($A1424,2))</f>
        <v/>
      </c>
      <c r="K1424">
        <f>IF(OR($A1424="",$B1424=""),"",$B1424&amp;"|"&amp;$A1424)</f>
        <v/>
      </c>
      <c r="L1424">
        <f>IF($A1424="",0,IF($F1424="",IFERROR(N(INDEX(Settings!$G$11:$G$18,MATCH($C1424,Settings!$D$11:$D$18,0))),0),N($F1424)))</f>
        <v/>
      </c>
    </row>
    <row r="1425">
      <c r="A1425" s="69" t="n"/>
      <c r="B1425" s="70" t="n"/>
      <c r="C1425" s="70" t="n"/>
      <c r="D1425" s="71" t="n"/>
      <c r="E1425" s="71" t="n"/>
      <c r="F1425" s="70" t="n"/>
      <c r="G1425" s="72">
        <f>IF(OR($A1425="",$B1425=""),"",ROUND(MAX(0,MOD(I1425-H1425,1)*24-L1425/60),2))</f>
        <v/>
      </c>
      <c r="H1425">
        <f>IF($A1425="","",IF($D1425="",IFERROR(INDEX(Settings!$E$11:$E$18,MATCH($C1425,Settings!$D$11:$D$18,0)),0),$D1425))</f>
        <v/>
      </c>
      <c r="I1425">
        <f>IF($A1425="","",IF($E1425="",IFERROR(INDEX(Settings!$F$11:$F$18,MATCH($C1425,Settings!$D$11:$D$18,0)),0),$E1425))</f>
        <v/>
      </c>
      <c r="J1425">
        <f>IF($A1425="",0,WEEKDAY($A1425,2))</f>
        <v/>
      </c>
      <c r="K1425">
        <f>IF(OR($A1425="",$B1425=""),"",$B1425&amp;"|"&amp;$A1425)</f>
        <v/>
      </c>
      <c r="L1425">
        <f>IF($A1425="",0,IF($F1425="",IFERROR(N(INDEX(Settings!$G$11:$G$18,MATCH($C1425,Settings!$D$11:$D$18,0))),0),N($F1425)))</f>
        <v/>
      </c>
    </row>
    <row r="1426">
      <c r="A1426" s="69" t="n"/>
      <c r="B1426" s="70" t="n"/>
      <c r="C1426" s="70" t="n"/>
      <c r="D1426" s="71" t="n"/>
      <c r="E1426" s="71" t="n"/>
      <c r="F1426" s="70" t="n"/>
      <c r="G1426" s="72">
        <f>IF(OR($A1426="",$B1426=""),"",ROUND(MAX(0,MOD(I1426-H1426,1)*24-L1426/60),2))</f>
        <v/>
      </c>
      <c r="H1426">
        <f>IF($A1426="","",IF($D1426="",IFERROR(INDEX(Settings!$E$11:$E$18,MATCH($C1426,Settings!$D$11:$D$18,0)),0),$D1426))</f>
        <v/>
      </c>
      <c r="I1426">
        <f>IF($A1426="","",IF($E1426="",IFERROR(INDEX(Settings!$F$11:$F$18,MATCH($C1426,Settings!$D$11:$D$18,0)),0),$E1426))</f>
        <v/>
      </c>
      <c r="J1426">
        <f>IF($A1426="",0,WEEKDAY($A1426,2))</f>
        <v/>
      </c>
      <c r="K1426">
        <f>IF(OR($A1426="",$B1426=""),"",$B1426&amp;"|"&amp;$A1426)</f>
        <v/>
      </c>
      <c r="L1426">
        <f>IF($A1426="",0,IF($F1426="",IFERROR(N(INDEX(Settings!$G$11:$G$18,MATCH($C1426,Settings!$D$11:$D$18,0))),0),N($F1426)))</f>
        <v/>
      </c>
    </row>
    <row r="1427">
      <c r="A1427" s="69" t="n"/>
      <c r="B1427" s="70" t="n"/>
      <c r="C1427" s="70" t="n"/>
      <c r="D1427" s="71" t="n"/>
      <c r="E1427" s="71" t="n"/>
      <c r="F1427" s="70" t="n"/>
      <c r="G1427" s="72">
        <f>IF(OR($A1427="",$B1427=""),"",ROUND(MAX(0,MOD(I1427-H1427,1)*24-L1427/60),2))</f>
        <v/>
      </c>
      <c r="H1427">
        <f>IF($A1427="","",IF($D1427="",IFERROR(INDEX(Settings!$E$11:$E$18,MATCH($C1427,Settings!$D$11:$D$18,0)),0),$D1427))</f>
        <v/>
      </c>
      <c r="I1427">
        <f>IF($A1427="","",IF($E1427="",IFERROR(INDEX(Settings!$F$11:$F$18,MATCH($C1427,Settings!$D$11:$D$18,0)),0),$E1427))</f>
        <v/>
      </c>
      <c r="J1427">
        <f>IF($A1427="",0,WEEKDAY($A1427,2))</f>
        <v/>
      </c>
      <c r="K1427">
        <f>IF(OR($A1427="",$B1427=""),"",$B1427&amp;"|"&amp;$A1427)</f>
        <v/>
      </c>
      <c r="L1427">
        <f>IF($A1427="",0,IF($F1427="",IFERROR(N(INDEX(Settings!$G$11:$G$18,MATCH($C1427,Settings!$D$11:$D$18,0))),0),N($F1427)))</f>
        <v/>
      </c>
    </row>
    <row r="1428">
      <c r="A1428" s="69" t="n"/>
      <c r="B1428" s="70" t="n"/>
      <c r="C1428" s="70" t="n"/>
      <c r="D1428" s="71" t="n"/>
      <c r="E1428" s="71" t="n"/>
      <c r="F1428" s="70" t="n"/>
      <c r="G1428" s="72">
        <f>IF(OR($A1428="",$B1428=""),"",ROUND(MAX(0,MOD(I1428-H1428,1)*24-L1428/60),2))</f>
        <v/>
      </c>
      <c r="H1428">
        <f>IF($A1428="","",IF($D1428="",IFERROR(INDEX(Settings!$E$11:$E$18,MATCH($C1428,Settings!$D$11:$D$18,0)),0),$D1428))</f>
        <v/>
      </c>
      <c r="I1428">
        <f>IF($A1428="","",IF($E1428="",IFERROR(INDEX(Settings!$F$11:$F$18,MATCH($C1428,Settings!$D$11:$D$18,0)),0),$E1428))</f>
        <v/>
      </c>
      <c r="J1428">
        <f>IF($A1428="",0,WEEKDAY($A1428,2))</f>
        <v/>
      </c>
      <c r="K1428">
        <f>IF(OR($A1428="",$B1428=""),"",$B1428&amp;"|"&amp;$A1428)</f>
        <v/>
      </c>
      <c r="L1428">
        <f>IF($A1428="",0,IF($F1428="",IFERROR(N(INDEX(Settings!$G$11:$G$18,MATCH($C1428,Settings!$D$11:$D$18,0))),0),N($F1428)))</f>
        <v/>
      </c>
    </row>
    <row r="1429">
      <c r="A1429" s="69" t="n"/>
      <c r="B1429" s="70" t="n"/>
      <c r="C1429" s="70" t="n"/>
      <c r="D1429" s="71" t="n"/>
      <c r="E1429" s="71" t="n"/>
      <c r="F1429" s="70" t="n"/>
      <c r="G1429" s="72">
        <f>IF(OR($A1429="",$B1429=""),"",ROUND(MAX(0,MOD(I1429-H1429,1)*24-L1429/60),2))</f>
        <v/>
      </c>
      <c r="H1429">
        <f>IF($A1429="","",IF($D1429="",IFERROR(INDEX(Settings!$E$11:$E$18,MATCH($C1429,Settings!$D$11:$D$18,0)),0),$D1429))</f>
        <v/>
      </c>
      <c r="I1429">
        <f>IF($A1429="","",IF($E1429="",IFERROR(INDEX(Settings!$F$11:$F$18,MATCH($C1429,Settings!$D$11:$D$18,0)),0),$E1429))</f>
        <v/>
      </c>
      <c r="J1429">
        <f>IF($A1429="",0,WEEKDAY($A1429,2))</f>
        <v/>
      </c>
      <c r="K1429">
        <f>IF(OR($A1429="",$B1429=""),"",$B1429&amp;"|"&amp;$A1429)</f>
        <v/>
      </c>
      <c r="L1429">
        <f>IF($A1429="",0,IF($F1429="",IFERROR(N(INDEX(Settings!$G$11:$G$18,MATCH($C1429,Settings!$D$11:$D$18,0))),0),N($F1429)))</f>
        <v/>
      </c>
    </row>
    <row r="1430">
      <c r="A1430" s="69" t="n"/>
      <c r="B1430" s="70" t="n"/>
      <c r="C1430" s="70" t="n"/>
      <c r="D1430" s="71" t="n"/>
      <c r="E1430" s="71" t="n"/>
      <c r="F1430" s="70" t="n"/>
      <c r="G1430" s="72">
        <f>IF(OR($A1430="",$B1430=""),"",ROUND(MAX(0,MOD(I1430-H1430,1)*24-L1430/60),2))</f>
        <v/>
      </c>
      <c r="H1430">
        <f>IF($A1430="","",IF($D1430="",IFERROR(INDEX(Settings!$E$11:$E$18,MATCH($C1430,Settings!$D$11:$D$18,0)),0),$D1430))</f>
        <v/>
      </c>
      <c r="I1430">
        <f>IF($A1430="","",IF($E1430="",IFERROR(INDEX(Settings!$F$11:$F$18,MATCH($C1430,Settings!$D$11:$D$18,0)),0),$E1430))</f>
        <v/>
      </c>
      <c r="J1430">
        <f>IF($A1430="",0,WEEKDAY($A1430,2))</f>
        <v/>
      </c>
      <c r="K1430">
        <f>IF(OR($A1430="",$B1430=""),"",$B1430&amp;"|"&amp;$A1430)</f>
        <v/>
      </c>
      <c r="L1430">
        <f>IF($A1430="",0,IF($F1430="",IFERROR(N(INDEX(Settings!$G$11:$G$18,MATCH($C1430,Settings!$D$11:$D$18,0))),0),N($F1430)))</f>
        <v/>
      </c>
    </row>
    <row r="1431">
      <c r="A1431" s="69" t="n"/>
      <c r="B1431" s="70" t="n"/>
      <c r="C1431" s="70" t="n"/>
      <c r="D1431" s="71" t="n"/>
      <c r="E1431" s="71" t="n"/>
      <c r="F1431" s="70" t="n"/>
      <c r="G1431" s="72">
        <f>IF(OR($A1431="",$B1431=""),"",ROUND(MAX(0,MOD(I1431-H1431,1)*24-L1431/60),2))</f>
        <v/>
      </c>
      <c r="H1431">
        <f>IF($A1431="","",IF($D1431="",IFERROR(INDEX(Settings!$E$11:$E$18,MATCH($C1431,Settings!$D$11:$D$18,0)),0),$D1431))</f>
        <v/>
      </c>
      <c r="I1431">
        <f>IF($A1431="","",IF($E1431="",IFERROR(INDEX(Settings!$F$11:$F$18,MATCH($C1431,Settings!$D$11:$D$18,0)),0),$E1431))</f>
        <v/>
      </c>
      <c r="J1431">
        <f>IF($A1431="",0,WEEKDAY($A1431,2))</f>
        <v/>
      </c>
      <c r="K1431">
        <f>IF(OR($A1431="",$B1431=""),"",$B1431&amp;"|"&amp;$A1431)</f>
        <v/>
      </c>
      <c r="L1431">
        <f>IF($A1431="",0,IF($F1431="",IFERROR(N(INDEX(Settings!$G$11:$G$18,MATCH($C1431,Settings!$D$11:$D$18,0))),0),N($F1431)))</f>
        <v/>
      </c>
    </row>
    <row r="1432">
      <c r="A1432" s="69" t="n"/>
      <c r="B1432" s="70" t="n"/>
      <c r="C1432" s="70" t="n"/>
      <c r="D1432" s="71" t="n"/>
      <c r="E1432" s="71" t="n"/>
      <c r="F1432" s="70" t="n"/>
      <c r="G1432" s="72">
        <f>IF(OR($A1432="",$B1432=""),"",ROUND(MAX(0,MOD(I1432-H1432,1)*24-L1432/60),2))</f>
        <v/>
      </c>
      <c r="H1432">
        <f>IF($A1432="","",IF($D1432="",IFERROR(INDEX(Settings!$E$11:$E$18,MATCH($C1432,Settings!$D$11:$D$18,0)),0),$D1432))</f>
        <v/>
      </c>
      <c r="I1432">
        <f>IF($A1432="","",IF($E1432="",IFERROR(INDEX(Settings!$F$11:$F$18,MATCH($C1432,Settings!$D$11:$D$18,0)),0),$E1432))</f>
        <v/>
      </c>
      <c r="J1432">
        <f>IF($A1432="",0,WEEKDAY($A1432,2))</f>
        <v/>
      </c>
      <c r="K1432">
        <f>IF(OR($A1432="",$B1432=""),"",$B1432&amp;"|"&amp;$A1432)</f>
        <v/>
      </c>
      <c r="L1432">
        <f>IF($A1432="",0,IF($F1432="",IFERROR(N(INDEX(Settings!$G$11:$G$18,MATCH($C1432,Settings!$D$11:$D$18,0))),0),N($F1432)))</f>
        <v/>
      </c>
    </row>
    <row r="1433">
      <c r="A1433" s="69" t="n"/>
      <c r="B1433" s="70" t="n"/>
      <c r="C1433" s="70" t="n"/>
      <c r="D1433" s="71" t="n"/>
      <c r="E1433" s="71" t="n"/>
      <c r="F1433" s="70" t="n"/>
      <c r="G1433" s="72">
        <f>IF(OR($A1433="",$B1433=""),"",ROUND(MAX(0,MOD(I1433-H1433,1)*24-L1433/60),2))</f>
        <v/>
      </c>
      <c r="H1433">
        <f>IF($A1433="","",IF($D1433="",IFERROR(INDEX(Settings!$E$11:$E$18,MATCH($C1433,Settings!$D$11:$D$18,0)),0),$D1433))</f>
        <v/>
      </c>
      <c r="I1433">
        <f>IF($A1433="","",IF($E1433="",IFERROR(INDEX(Settings!$F$11:$F$18,MATCH($C1433,Settings!$D$11:$D$18,0)),0),$E1433))</f>
        <v/>
      </c>
      <c r="J1433">
        <f>IF($A1433="",0,WEEKDAY($A1433,2))</f>
        <v/>
      </c>
      <c r="K1433">
        <f>IF(OR($A1433="",$B1433=""),"",$B1433&amp;"|"&amp;$A1433)</f>
        <v/>
      </c>
      <c r="L1433">
        <f>IF($A1433="",0,IF($F1433="",IFERROR(N(INDEX(Settings!$G$11:$G$18,MATCH($C1433,Settings!$D$11:$D$18,0))),0),N($F1433)))</f>
        <v/>
      </c>
    </row>
    <row r="1434">
      <c r="A1434" s="69" t="n"/>
      <c r="B1434" s="70" t="n"/>
      <c r="C1434" s="70" t="n"/>
      <c r="D1434" s="71" t="n"/>
      <c r="E1434" s="71" t="n"/>
      <c r="F1434" s="70" t="n"/>
      <c r="G1434" s="72">
        <f>IF(OR($A1434="",$B1434=""),"",ROUND(MAX(0,MOD(I1434-H1434,1)*24-L1434/60),2))</f>
        <v/>
      </c>
      <c r="H1434">
        <f>IF($A1434="","",IF($D1434="",IFERROR(INDEX(Settings!$E$11:$E$18,MATCH($C1434,Settings!$D$11:$D$18,0)),0),$D1434))</f>
        <v/>
      </c>
      <c r="I1434">
        <f>IF($A1434="","",IF($E1434="",IFERROR(INDEX(Settings!$F$11:$F$18,MATCH($C1434,Settings!$D$11:$D$18,0)),0),$E1434))</f>
        <v/>
      </c>
      <c r="J1434">
        <f>IF($A1434="",0,WEEKDAY($A1434,2))</f>
        <v/>
      </c>
      <c r="K1434">
        <f>IF(OR($A1434="",$B1434=""),"",$B1434&amp;"|"&amp;$A1434)</f>
        <v/>
      </c>
      <c r="L1434">
        <f>IF($A1434="",0,IF($F1434="",IFERROR(N(INDEX(Settings!$G$11:$G$18,MATCH($C1434,Settings!$D$11:$D$18,0))),0),N($F1434)))</f>
        <v/>
      </c>
    </row>
    <row r="1435">
      <c r="A1435" s="69" t="n"/>
      <c r="B1435" s="70" t="n"/>
      <c r="C1435" s="70" t="n"/>
      <c r="D1435" s="71" t="n"/>
      <c r="E1435" s="71" t="n"/>
      <c r="F1435" s="70" t="n"/>
      <c r="G1435" s="72">
        <f>IF(OR($A1435="",$B1435=""),"",ROUND(MAX(0,MOD(I1435-H1435,1)*24-L1435/60),2))</f>
        <v/>
      </c>
      <c r="H1435">
        <f>IF($A1435="","",IF($D1435="",IFERROR(INDEX(Settings!$E$11:$E$18,MATCH($C1435,Settings!$D$11:$D$18,0)),0),$D1435))</f>
        <v/>
      </c>
      <c r="I1435">
        <f>IF($A1435="","",IF($E1435="",IFERROR(INDEX(Settings!$F$11:$F$18,MATCH($C1435,Settings!$D$11:$D$18,0)),0),$E1435))</f>
        <v/>
      </c>
      <c r="J1435">
        <f>IF($A1435="",0,WEEKDAY($A1435,2))</f>
        <v/>
      </c>
      <c r="K1435">
        <f>IF(OR($A1435="",$B1435=""),"",$B1435&amp;"|"&amp;$A1435)</f>
        <v/>
      </c>
      <c r="L1435">
        <f>IF($A1435="",0,IF($F1435="",IFERROR(N(INDEX(Settings!$G$11:$G$18,MATCH($C1435,Settings!$D$11:$D$18,0))),0),N($F1435)))</f>
        <v/>
      </c>
    </row>
    <row r="1436">
      <c r="A1436" s="69" t="n"/>
      <c r="B1436" s="70" t="n"/>
      <c r="C1436" s="70" t="n"/>
      <c r="D1436" s="71" t="n"/>
      <c r="E1436" s="71" t="n"/>
      <c r="F1436" s="70" t="n"/>
      <c r="G1436" s="72">
        <f>IF(OR($A1436="",$B1436=""),"",ROUND(MAX(0,MOD(I1436-H1436,1)*24-L1436/60),2))</f>
        <v/>
      </c>
      <c r="H1436">
        <f>IF($A1436="","",IF($D1436="",IFERROR(INDEX(Settings!$E$11:$E$18,MATCH($C1436,Settings!$D$11:$D$18,0)),0),$D1436))</f>
        <v/>
      </c>
      <c r="I1436">
        <f>IF($A1436="","",IF($E1436="",IFERROR(INDEX(Settings!$F$11:$F$18,MATCH($C1436,Settings!$D$11:$D$18,0)),0),$E1436))</f>
        <v/>
      </c>
      <c r="J1436">
        <f>IF($A1436="",0,WEEKDAY($A1436,2))</f>
        <v/>
      </c>
      <c r="K1436">
        <f>IF(OR($A1436="",$B1436=""),"",$B1436&amp;"|"&amp;$A1436)</f>
        <v/>
      </c>
      <c r="L1436">
        <f>IF($A1436="",0,IF($F1436="",IFERROR(N(INDEX(Settings!$G$11:$G$18,MATCH($C1436,Settings!$D$11:$D$18,0))),0),N($F1436)))</f>
        <v/>
      </c>
    </row>
    <row r="1437">
      <c r="A1437" s="69" t="n"/>
      <c r="B1437" s="70" t="n"/>
      <c r="C1437" s="70" t="n"/>
      <c r="D1437" s="71" t="n"/>
      <c r="E1437" s="71" t="n"/>
      <c r="F1437" s="70" t="n"/>
      <c r="G1437" s="72">
        <f>IF(OR($A1437="",$B1437=""),"",ROUND(MAX(0,MOD(I1437-H1437,1)*24-L1437/60),2))</f>
        <v/>
      </c>
      <c r="H1437">
        <f>IF($A1437="","",IF($D1437="",IFERROR(INDEX(Settings!$E$11:$E$18,MATCH($C1437,Settings!$D$11:$D$18,0)),0),$D1437))</f>
        <v/>
      </c>
      <c r="I1437">
        <f>IF($A1437="","",IF($E1437="",IFERROR(INDEX(Settings!$F$11:$F$18,MATCH($C1437,Settings!$D$11:$D$18,0)),0),$E1437))</f>
        <v/>
      </c>
      <c r="J1437">
        <f>IF($A1437="",0,WEEKDAY($A1437,2))</f>
        <v/>
      </c>
      <c r="K1437">
        <f>IF(OR($A1437="",$B1437=""),"",$B1437&amp;"|"&amp;$A1437)</f>
        <v/>
      </c>
      <c r="L1437">
        <f>IF($A1437="",0,IF($F1437="",IFERROR(N(INDEX(Settings!$G$11:$G$18,MATCH($C1437,Settings!$D$11:$D$18,0))),0),N($F1437)))</f>
        <v/>
      </c>
    </row>
    <row r="1438">
      <c r="A1438" s="69" t="n"/>
      <c r="B1438" s="70" t="n"/>
      <c r="C1438" s="70" t="n"/>
      <c r="D1438" s="71" t="n"/>
      <c r="E1438" s="71" t="n"/>
      <c r="F1438" s="70" t="n"/>
      <c r="G1438" s="72">
        <f>IF(OR($A1438="",$B1438=""),"",ROUND(MAX(0,MOD(I1438-H1438,1)*24-L1438/60),2))</f>
        <v/>
      </c>
      <c r="H1438">
        <f>IF($A1438="","",IF($D1438="",IFERROR(INDEX(Settings!$E$11:$E$18,MATCH($C1438,Settings!$D$11:$D$18,0)),0),$D1438))</f>
        <v/>
      </c>
      <c r="I1438">
        <f>IF($A1438="","",IF($E1438="",IFERROR(INDEX(Settings!$F$11:$F$18,MATCH($C1438,Settings!$D$11:$D$18,0)),0),$E1438))</f>
        <v/>
      </c>
      <c r="J1438">
        <f>IF($A1438="",0,WEEKDAY($A1438,2))</f>
        <v/>
      </c>
      <c r="K1438">
        <f>IF(OR($A1438="",$B1438=""),"",$B1438&amp;"|"&amp;$A1438)</f>
        <v/>
      </c>
      <c r="L1438">
        <f>IF($A1438="",0,IF($F1438="",IFERROR(N(INDEX(Settings!$G$11:$G$18,MATCH($C1438,Settings!$D$11:$D$18,0))),0),N($F1438)))</f>
        <v/>
      </c>
    </row>
    <row r="1439">
      <c r="A1439" s="69" t="n"/>
      <c r="B1439" s="70" t="n"/>
      <c r="C1439" s="70" t="n"/>
      <c r="D1439" s="71" t="n"/>
      <c r="E1439" s="71" t="n"/>
      <c r="F1439" s="70" t="n"/>
      <c r="G1439" s="72">
        <f>IF(OR($A1439="",$B1439=""),"",ROUND(MAX(0,MOD(I1439-H1439,1)*24-L1439/60),2))</f>
        <v/>
      </c>
      <c r="H1439">
        <f>IF($A1439="","",IF($D1439="",IFERROR(INDEX(Settings!$E$11:$E$18,MATCH($C1439,Settings!$D$11:$D$18,0)),0),$D1439))</f>
        <v/>
      </c>
      <c r="I1439">
        <f>IF($A1439="","",IF($E1439="",IFERROR(INDEX(Settings!$F$11:$F$18,MATCH($C1439,Settings!$D$11:$D$18,0)),0),$E1439))</f>
        <v/>
      </c>
      <c r="J1439">
        <f>IF($A1439="",0,WEEKDAY($A1439,2))</f>
        <v/>
      </c>
      <c r="K1439">
        <f>IF(OR($A1439="",$B1439=""),"",$B1439&amp;"|"&amp;$A1439)</f>
        <v/>
      </c>
      <c r="L1439">
        <f>IF($A1439="",0,IF($F1439="",IFERROR(N(INDEX(Settings!$G$11:$G$18,MATCH($C1439,Settings!$D$11:$D$18,0))),0),N($F1439)))</f>
        <v/>
      </c>
    </row>
    <row r="1440">
      <c r="A1440" s="69" t="n"/>
      <c r="B1440" s="70" t="n"/>
      <c r="C1440" s="70" t="n"/>
      <c r="D1440" s="71" t="n"/>
      <c r="E1440" s="71" t="n"/>
      <c r="F1440" s="70" t="n"/>
      <c r="G1440" s="72">
        <f>IF(OR($A1440="",$B1440=""),"",ROUND(MAX(0,MOD(I1440-H1440,1)*24-L1440/60),2))</f>
        <v/>
      </c>
      <c r="H1440">
        <f>IF($A1440="","",IF($D1440="",IFERROR(INDEX(Settings!$E$11:$E$18,MATCH($C1440,Settings!$D$11:$D$18,0)),0),$D1440))</f>
        <v/>
      </c>
      <c r="I1440">
        <f>IF($A1440="","",IF($E1440="",IFERROR(INDEX(Settings!$F$11:$F$18,MATCH($C1440,Settings!$D$11:$D$18,0)),0),$E1440))</f>
        <v/>
      </c>
      <c r="J1440">
        <f>IF($A1440="",0,WEEKDAY($A1440,2))</f>
        <v/>
      </c>
      <c r="K1440">
        <f>IF(OR($A1440="",$B1440=""),"",$B1440&amp;"|"&amp;$A1440)</f>
        <v/>
      </c>
      <c r="L1440">
        <f>IF($A1440="",0,IF($F1440="",IFERROR(N(INDEX(Settings!$G$11:$G$18,MATCH($C1440,Settings!$D$11:$D$18,0))),0),N($F1440)))</f>
        <v/>
      </c>
    </row>
    <row r="1441">
      <c r="A1441" s="69" t="n"/>
      <c r="B1441" s="70" t="n"/>
      <c r="C1441" s="70" t="n"/>
      <c r="D1441" s="71" t="n"/>
      <c r="E1441" s="71" t="n"/>
      <c r="F1441" s="70" t="n"/>
      <c r="G1441" s="72">
        <f>IF(OR($A1441="",$B1441=""),"",ROUND(MAX(0,MOD(I1441-H1441,1)*24-L1441/60),2))</f>
        <v/>
      </c>
      <c r="H1441">
        <f>IF($A1441="","",IF($D1441="",IFERROR(INDEX(Settings!$E$11:$E$18,MATCH($C1441,Settings!$D$11:$D$18,0)),0),$D1441))</f>
        <v/>
      </c>
      <c r="I1441">
        <f>IF($A1441="","",IF($E1441="",IFERROR(INDEX(Settings!$F$11:$F$18,MATCH($C1441,Settings!$D$11:$D$18,0)),0),$E1441))</f>
        <v/>
      </c>
      <c r="J1441">
        <f>IF($A1441="",0,WEEKDAY($A1441,2))</f>
        <v/>
      </c>
      <c r="K1441">
        <f>IF(OR($A1441="",$B1441=""),"",$B1441&amp;"|"&amp;$A1441)</f>
        <v/>
      </c>
      <c r="L1441">
        <f>IF($A1441="",0,IF($F1441="",IFERROR(N(INDEX(Settings!$G$11:$G$18,MATCH($C1441,Settings!$D$11:$D$18,0))),0),N($F1441)))</f>
        <v/>
      </c>
    </row>
    <row r="1442">
      <c r="A1442" s="69" t="n"/>
      <c r="B1442" s="70" t="n"/>
      <c r="C1442" s="70" t="n"/>
      <c r="D1442" s="71" t="n"/>
      <c r="E1442" s="71" t="n"/>
      <c r="F1442" s="70" t="n"/>
      <c r="G1442" s="72">
        <f>IF(OR($A1442="",$B1442=""),"",ROUND(MAX(0,MOD(I1442-H1442,1)*24-L1442/60),2))</f>
        <v/>
      </c>
      <c r="H1442">
        <f>IF($A1442="","",IF($D1442="",IFERROR(INDEX(Settings!$E$11:$E$18,MATCH($C1442,Settings!$D$11:$D$18,0)),0),$D1442))</f>
        <v/>
      </c>
      <c r="I1442">
        <f>IF($A1442="","",IF($E1442="",IFERROR(INDEX(Settings!$F$11:$F$18,MATCH($C1442,Settings!$D$11:$D$18,0)),0),$E1442))</f>
        <v/>
      </c>
      <c r="J1442">
        <f>IF($A1442="",0,WEEKDAY($A1442,2))</f>
        <v/>
      </c>
      <c r="K1442">
        <f>IF(OR($A1442="",$B1442=""),"",$B1442&amp;"|"&amp;$A1442)</f>
        <v/>
      </c>
      <c r="L1442">
        <f>IF($A1442="",0,IF($F1442="",IFERROR(N(INDEX(Settings!$G$11:$G$18,MATCH($C1442,Settings!$D$11:$D$18,0))),0),N($F1442)))</f>
        <v/>
      </c>
    </row>
    <row r="1443">
      <c r="A1443" s="69" t="n"/>
      <c r="B1443" s="70" t="n"/>
      <c r="C1443" s="70" t="n"/>
      <c r="D1443" s="71" t="n"/>
      <c r="E1443" s="71" t="n"/>
      <c r="F1443" s="70" t="n"/>
      <c r="G1443" s="72">
        <f>IF(OR($A1443="",$B1443=""),"",ROUND(MAX(0,MOD(I1443-H1443,1)*24-L1443/60),2))</f>
        <v/>
      </c>
      <c r="H1443">
        <f>IF($A1443="","",IF($D1443="",IFERROR(INDEX(Settings!$E$11:$E$18,MATCH($C1443,Settings!$D$11:$D$18,0)),0),$D1443))</f>
        <v/>
      </c>
      <c r="I1443">
        <f>IF($A1443="","",IF($E1443="",IFERROR(INDEX(Settings!$F$11:$F$18,MATCH($C1443,Settings!$D$11:$D$18,0)),0),$E1443))</f>
        <v/>
      </c>
      <c r="J1443">
        <f>IF($A1443="",0,WEEKDAY($A1443,2))</f>
        <v/>
      </c>
      <c r="K1443">
        <f>IF(OR($A1443="",$B1443=""),"",$B1443&amp;"|"&amp;$A1443)</f>
        <v/>
      </c>
      <c r="L1443">
        <f>IF($A1443="",0,IF($F1443="",IFERROR(N(INDEX(Settings!$G$11:$G$18,MATCH($C1443,Settings!$D$11:$D$18,0))),0),N($F1443)))</f>
        <v/>
      </c>
    </row>
    <row r="1444">
      <c r="A1444" s="69" t="n"/>
      <c r="B1444" s="70" t="n"/>
      <c r="C1444" s="70" t="n"/>
      <c r="D1444" s="71" t="n"/>
      <c r="E1444" s="71" t="n"/>
      <c r="F1444" s="70" t="n"/>
      <c r="G1444" s="72">
        <f>IF(OR($A1444="",$B1444=""),"",ROUND(MAX(0,MOD(I1444-H1444,1)*24-L1444/60),2))</f>
        <v/>
      </c>
      <c r="H1444">
        <f>IF($A1444="","",IF($D1444="",IFERROR(INDEX(Settings!$E$11:$E$18,MATCH($C1444,Settings!$D$11:$D$18,0)),0),$D1444))</f>
        <v/>
      </c>
      <c r="I1444">
        <f>IF($A1444="","",IF($E1444="",IFERROR(INDEX(Settings!$F$11:$F$18,MATCH($C1444,Settings!$D$11:$D$18,0)),0),$E1444))</f>
        <v/>
      </c>
      <c r="J1444">
        <f>IF($A1444="",0,WEEKDAY($A1444,2))</f>
        <v/>
      </c>
      <c r="K1444">
        <f>IF(OR($A1444="",$B1444=""),"",$B1444&amp;"|"&amp;$A1444)</f>
        <v/>
      </c>
      <c r="L1444">
        <f>IF($A1444="",0,IF($F1444="",IFERROR(N(INDEX(Settings!$G$11:$G$18,MATCH($C1444,Settings!$D$11:$D$18,0))),0),N($F1444)))</f>
        <v/>
      </c>
    </row>
    <row r="1445">
      <c r="A1445" s="69" t="n"/>
      <c r="B1445" s="70" t="n"/>
      <c r="C1445" s="70" t="n"/>
      <c r="D1445" s="71" t="n"/>
      <c r="E1445" s="71" t="n"/>
      <c r="F1445" s="70" t="n"/>
      <c r="G1445" s="72">
        <f>IF(OR($A1445="",$B1445=""),"",ROUND(MAX(0,MOD(I1445-H1445,1)*24-L1445/60),2))</f>
        <v/>
      </c>
      <c r="H1445">
        <f>IF($A1445="","",IF($D1445="",IFERROR(INDEX(Settings!$E$11:$E$18,MATCH($C1445,Settings!$D$11:$D$18,0)),0),$D1445))</f>
        <v/>
      </c>
      <c r="I1445">
        <f>IF($A1445="","",IF($E1445="",IFERROR(INDEX(Settings!$F$11:$F$18,MATCH($C1445,Settings!$D$11:$D$18,0)),0),$E1445))</f>
        <v/>
      </c>
      <c r="J1445">
        <f>IF($A1445="",0,WEEKDAY($A1445,2))</f>
        <v/>
      </c>
      <c r="K1445">
        <f>IF(OR($A1445="",$B1445=""),"",$B1445&amp;"|"&amp;$A1445)</f>
        <v/>
      </c>
      <c r="L1445">
        <f>IF($A1445="",0,IF($F1445="",IFERROR(N(INDEX(Settings!$G$11:$G$18,MATCH($C1445,Settings!$D$11:$D$18,0))),0),N($F1445)))</f>
        <v/>
      </c>
    </row>
    <row r="1446">
      <c r="A1446" s="69" t="n"/>
      <c r="B1446" s="70" t="n"/>
      <c r="C1446" s="70" t="n"/>
      <c r="D1446" s="71" t="n"/>
      <c r="E1446" s="71" t="n"/>
      <c r="F1446" s="70" t="n"/>
      <c r="G1446" s="72">
        <f>IF(OR($A1446="",$B1446=""),"",ROUND(MAX(0,MOD(I1446-H1446,1)*24-L1446/60),2))</f>
        <v/>
      </c>
      <c r="H1446">
        <f>IF($A1446="","",IF($D1446="",IFERROR(INDEX(Settings!$E$11:$E$18,MATCH($C1446,Settings!$D$11:$D$18,0)),0),$D1446))</f>
        <v/>
      </c>
      <c r="I1446">
        <f>IF($A1446="","",IF($E1446="",IFERROR(INDEX(Settings!$F$11:$F$18,MATCH($C1446,Settings!$D$11:$D$18,0)),0),$E1446))</f>
        <v/>
      </c>
      <c r="J1446">
        <f>IF($A1446="",0,WEEKDAY($A1446,2))</f>
        <v/>
      </c>
      <c r="K1446">
        <f>IF(OR($A1446="",$B1446=""),"",$B1446&amp;"|"&amp;$A1446)</f>
        <v/>
      </c>
      <c r="L1446">
        <f>IF($A1446="",0,IF($F1446="",IFERROR(N(INDEX(Settings!$G$11:$G$18,MATCH($C1446,Settings!$D$11:$D$18,0))),0),N($F1446)))</f>
        <v/>
      </c>
    </row>
    <row r="1447">
      <c r="A1447" s="69" t="n"/>
      <c r="B1447" s="70" t="n"/>
      <c r="C1447" s="70" t="n"/>
      <c r="D1447" s="71" t="n"/>
      <c r="E1447" s="71" t="n"/>
      <c r="F1447" s="70" t="n"/>
      <c r="G1447" s="72">
        <f>IF(OR($A1447="",$B1447=""),"",ROUND(MAX(0,MOD(I1447-H1447,1)*24-L1447/60),2))</f>
        <v/>
      </c>
      <c r="H1447">
        <f>IF($A1447="","",IF($D1447="",IFERROR(INDEX(Settings!$E$11:$E$18,MATCH($C1447,Settings!$D$11:$D$18,0)),0),$D1447))</f>
        <v/>
      </c>
      <c r="I1447">
        <f>IF($A1447="","",IF($E1447="",IFERROR(INDEX(Settings!$F$11:$F$18,MATCH($C1447,Settings!$D$11:$D$18,0)),0),$E1447))</f>
        <v/>
      </c>
      <c r="J1447">
        <f>IF($A1447="",0,WEEKDAY($A1447,2))</f>
        <v/>
      </c>
      <c r="K1447">
        <f>IF(OR($A1447="",$B1447=""),"",$B1447&amp;"|"&amp;$A1447)</f>
        <v/>
      </c>
      <c r="L1447">
        <f>IF($A1447="",0,IF($F1447="",IFERROR(N(INDEX(Settings!$G$11:$G$18,MATCH($C1447,Settings!$D$11:$D$18,0))),0),N($F1447)))</f>
        <v/>
      </c>
    </row>
    <row r="1448">
      <c r="A1448" s="69" t="n"/>
      <c r="B1448" s="70" t="n"/>
      <c r="C1448" s="70" t="n"/>
      <c r="D1448" s="71" t="n"/>
      <c r="E1448" s="71" t="n"/>
      <c r="F1448" s="70" t="n"/>
      <c r="G1448" s="72">
        <f>IF(OR($A1448="",$B1448=""),"",ROUND(MAX(0,MOD(I1448-H1448,1)*24-L1448/60),2))</f>
        <v/>
      </c>
      <c r="H1448">
        <f>IF($A1448="","",IF($D1448="",IFERROR(INDEX(Settings!$E$11:$E$18,MATCH($C1448,Settings!$D$11:$D$18,0)),0),$D1448))</f>
        <v/>
      </c>
      <c r="I1448">
        <f>IF($A1448="","",IF($E1448="",IFERROR(INDEX(Settings!$F$11:$F$18,MATCH($C1448,Settings!$D$11:$D$18,0)),0),$E1448))</f>
        <v/>
      </c>
      <c r="J1448">
        <f>IF($A1448="",0,WEEKDAY($A1448,2))</f>
        <v/>
      </c>
      <c r="K1448">
        <f>IF(OR($A1448="",$B1448=""),"",$B1448&amp;"|"&amp;$A1448)</f>
        <v/>
      </c>
      <c r="L1448">
        <f>IF($A1448="",0,IF($F1448="",IFERROR(N(INDEX(Settings!$G$11:$G$18,MATCH($C1448,Settings!$D$11:$D$18,0))),0),N($F1448)))</f>
        <v/>
      </c>
    </row>
    <row r="1449">
      <c r="A1449" s="69" t="n"/>
      <c r="B1449" s="70" t="n"/>
      <c r="C1449" s="70" t="n"/>
      <c r="D1449" s="71" t="n"/>
      <c r="E1449" s="71" t="n"/>
      <c r="F1449" s="70" t="n"/>
      <c r="G1449" s="72">
        <f>IF(OR($A1449="",$B1449=""),"",ROUND(MAX(0,MOD(I1449-H1449,1)*24-L1449/60),2))</f>
        <v/>
      </c>
      <c r="H1449">
        <f>IF($A1449="","",IF($D1449="",IFERROR(INDEX(Settings!$E$11:$E$18,MATCH($C1449,Settings!$D$11:$D$18,0)),0),$D1449))</f>
        <v/>
      </c>
      <c r="I1449">
        <f>IF($A1449="","",IF($E1449="",IFERROR(INDEX(Settings!$F$11:$F$18,MATCH($C1449,Settings!$D$11:$D$18,0)),0),$E1449))</f>
        <v/>
      </c>
      <c r="J1449">
        <f>IF($A1449="",0,WEEKDAY($A1449,2))</f>
        <v/>
      </c>
      <c r="K1449">
        <f>IF(OR($A1449="",$B1449=""),"",$B1449&amp;"|"&amp;$A1449)</f>
        <v/>
      </c>
      <c r="L1449">
        <f>IF($A1449="",0,IF($F1449="",IFERROR(N(INDEX(Settings!$G$11:$G$18,MATCH($C1449,Settings!$D$11:$D$18,0))),0),N($F1449)))</f>
        <v/>
      </c>
    </row>
    <row r="1450">
      <c r="A1450" s="69" t="n"/>
      <c r="B1450" s="70" t="n"/>
      <c r="C1450" s="70" t="n"/>
      <c r="D1450" s="71" t="n"/>
      <c r="E1450" s="71" t="n"/>
      <c r="F1450" s="70" t="n"/>
      <c r="G1450" s="72">
        <f>IF(OR($A1450="",$B1450=""),"",ROUND(MAX(0,MOD(I1450-H1450,1)*24-L1450/60),2))</f>
        <v/>
      </c>
      <c r="H1450">
        <f>IF($A1450="","",IF($D1450="",IFERROR(INDEX(Settings!$E$11:$E$18,MATCH($C1450,Settings!$D$11:$D$18,0)),0),$D1450))</f>
        <v/>
      </c>
      <c r="I1450">
        <f>IF($A1450="","",IF($E1450="",IFERROR(INDEX(Settings!$F$11:$F$18,MATCH($C1450,Settings!$D$11:$D$18,0)),0),$E1450))</f>
        <v/>
      </c>
      <c r="J1450">
        <f>IF($A1450="",0,WEEKDAY($A1450,2))</f>
        <v/>
      </c>
      <c r="K1450">
        <f>IF(OR($A1450="",$B1450=""),"",$B1450&amp;"|"&amp;$A1450)</f>
        <v/>
      </c>
      <c r="L1450">
        <f>IF($A1450="",0,IF($F1450="",IFERROR(N(INDEX(Settings!$G$11:$G$18,MATCH($C1450,Settings!$D$11:$D$18,0))),0),N($F1450)))</f>
        <v/>
      </c>
    </row>
    <row r="1451">
      <c r="A1451" s="69" t="n"/>
      <c r="B1451" s="70" t="n"/>
      <c r="C1451" s="70" t="n"/>
      <c r="D1451" s="71" t="n"/>
      <c r="E1451" s="71" t="n"/>
      <c r="F1451" s="70" t="n"/>
      <c r="G1451" s="72">
        <f>IF(OR($A1451="",$B1451=""),"",ROUND(MAX(0,MOD(I1451-H1451,1)*24-L1451/60),2))</f>
        <v/>
      </c>
      <c r="H1451">
        <f>IF($A1451="","",IF($D1451="",IFERROR(INDEX(Settings!$E$11:$E$18,MATCH($C1451,Settings!$D$11:$D$18,0)),0),$D1451))</f>
        <v/>
      </c>
      <c r="I1451">
        <f>IF($A1451="","",IF($E1451="",IFERROR(INDEX(Settings!$F$11:$F$18,MATCH($C1451,Settings!$D$11:$D$18,0)),0),$E1451))</f>
        <v/>
      </c>
      <c r="J1451">
        <f>IF($A1451="",0,WEEKDAY($A1451,2))</f>
        <v/>
      </c>
      <c r="K1451">
        <f>IF(OR($A1451="",$B1451=""),"",$B1451&amp;"|"&amp;$A1451)</f>
        <v/>
      </c>
      <c r="L1451">
        <f>IF($A1451="",0,IF($F1451="",IFERROR(N(INDEX(Settings!$G$11:$G$18,MATCH($C1451,Settings!$D$11:$D$18,0))),0),N($F1451)))</f>
        <v/>
      </c>
    </row>
    <row r="1452">
      <c r="A1452" s="69" t="n"/>
      <c r="B1452" s="70" t="n"/>
      <c r="C1452" s="70" t="n"/>
      <c r="D1452" s="71" t="n"/>
      <c r="E1452" s="71" t="n"/>
      <c r="F1452" s="70" t="n"/>
      <c r="G1452" s="72">
        <f>IF(OR($A1452="",$B1452=""),"",ROUND(MAX(0,MOD(I1452-H1452,1)*24-L1452/60),2))</f>
        <v/>
      </c>
      <c r="H1452">
        <f>IF($A1452="","",IF($D1452="",IFERROR(INDEX(Settings!$E$11:$E$18,MATCH($C1452,Settings!$D$11:$D$18,0)),0),$D1452))</f>
        <v/>
      </c>
      <c r="I1452">
        <f>IF($A1452="","",IF($E1452="",IFERROR(INDEX(Settings!$F$11:$F$18,MATCH($C1452,Settings!$D$11:$D$18,0)),0),$E1452))</f>
        <v/>
      </c>
      <c r="J1452">
        <f>IF($A1452="",0,WEEKDAY($A1452,2))</f>
        <v/>
      </c>
      <c r="K1452">
        <f>IF(OR($A1452="",$B1452=""),"",$B1452&amp;"|"&amp;$A1452)</f>
        <v/>
      </c>
      <c r="L1452">
        <f>IF($A1452="",0,IF($F1452="",IFERROR(N(INDEX(Settings!$G$11:$G$18,MATCH($C1452,Settings!$D$11:$D$18,0))),0),N($F1452)))</f>
        <v/>
      </c>
    </row>
    <row r="1453">
      <c r="A1453" s="69" t="n"/>
      <c r="B1453" s="70" t="n"/>
      <c r="C1453" s="70" t="n"/>
      <c r="D1453" s="71" t="n"/>
      <c r="E1453" s="71" t="n"/>
      <c r="F1453" s="70" t="n"/>
      <c r="G1453" s="72">
        <f>IF(OR($A1453="",$B1453=""),"",ROUND(MAX(0,MOD(I1453-H1453,1)*24-L1453/60),2))</f>
        <v/>
      </c>
      <c r="H1453">
        <f>IF($A1453="","",IF($D1453="",IFERROR(INDEX(Settings!$E$11:$E$18,MATCH($C1453,Settings!$D$11:$D$18,0)),0),$D1453))</f>
        <v/>
      </c>
      <c r="I1453">
        <f>IF($A1453="","",IF($E1453="",IFERROR(INDEX(Settings!$F$11:$F$18,MATCH($C1453,Settings!$D$11:$D$18,0)),0),$E1453))</f>
        <v/>
      </c>
      <c r="J1453">
        <f>IF($A1453="",0,WEEKDAY($A1453,2))</f>
        <v/>
      </c>
      <c r="K1453">
        <f>IF(OR($A1453="",$B1453=""),"",$B1453&amp;"|"&amp;$A1453)</f>
        <v/>
      </c>
      <c r="L1453">
        <f>IF($A1453="",0,IF($F1453="",IFERROR(N(INDEX(Settings!$G$11:$G$18,MATCH($C1453,Settings!$D$11:$D$18,0))),0),N($F1453)))</f>
        <v/>
      </c>
    </row>
    <row r="1454">
      <c r="A1454" s="69" t="n"/>
      <c r="B1454" s="70" t="n"/>
      <c r="C1454" s="70" t="n"/>
      <c r="D1454" s="71" t="n"/>
      <c r="E1454" s="71" t="n"/>
      <c r="F1454" s="70" t="n"/>
      <c r="G1454" s="72">
        <f>IF(OR($A1454="",$B1454=""),"",ROUND(MAX(0,MOD(I1454-H1454,1)*24-L1454/60),2))</f>
        <v/>
      </c>
      <c r="H1454">
        <f>IF($A1454="","",IF($D1454="",IFERROR(INDEX(Settings!$E$11:$E$18,MATCH($C1454,Settings!$D$11:$D$18,0)),0),$D1454))</f>
        <v/>
      </c>
      <c r="I1454">
        <f>IF($A1454="","",IF($E1454="",IFERROR(INDEX(Settings!$F$11:$F$18,MATCH($C1454,Settings!$D$11:$D$18,0)),0),$E1454))</f>
        <v/>
      </c>
      <c r="J1454">
        <f>IF($A1454="",0,WEEKDAY($A1454,2))</f>
        <v/>
      </c>
      <c r="K1454">
        <f>IF(OR($A1454="",$B1454=""),"",$B1454&amp;"|"&amp;$A1454)</f>
        <v/>
      </c>
      <c r="L1454">
        <f>IF($A1454="",0,IF($F1454="",IFERROR(N(INDEX(Settings!$G$11:$G$18,MATCH($C1454,Settings!$D$11:$D$18,0))),0),N($F1454)))</f>
        <v/>
      </c>
    </row>
    <row r="1455">
      <c r="A1455" s="69" t="n"/>
      <c r="B1455" s="70" t="n"/>
      <c r="C1455" s="70" t="n"/>
      <c r="D1455" s="71" t="n"/>
      <c r="E1455" s="71" t="n"/>
      <c r="F1455" s="70" t="n"/>
      <c r="G1455" s="72">
        <f>IF(OR($A1455="",$B1455=""),"",ROUND(MAX(0,MOD(I1455-H1455,1)*24-L1455/60),2))</f>
        <v/>
      </c>
      <c r="H1455">
        <f>IF($A1455="","",IF($D1455="",IFERROR(INDEX(Settings!$E$11:$E$18,MATCH($C1455,Settings!$D$11:$D$18,0)),0),$D1455))</f>
        <v/>
      </c>
      <c r="I1455">
        <f>IF($A1455="","",IF($E1455="",IFERROR(INDEX(Settings!$F$11:$F$18,MATCH($C1455,Settings!$D$11:$D$18,0)),0),$E1455))</f>
        <v/>
      </c>
      <c r="J1455">
        <f>IF($A1455="",0,WEEKDAY($A1455,2))</f>
        <v/>
      </c>
      <c r="K1455">
        <f>IF(OR($A1455="",$B1455=""),"",$B1455&amp;"|"&amp;$A1455)</f>
        <v/>
      </c>
      <c r="L1455">
        <f>IF($A1455="",0,IF($F1455="",IFERROR(N(INDEX(Settings!$G$11:$G$18,MATCH($C1455,Settings!$D$11:$D$18,0))),0),N($F1455)))</f>
        <v/>
      </c>
    </row>
    <row r="1456">
      <c r="A1456" s="69" t="n"/>
      <c r="B1456" s="70" t="n"/>
      <c r="C1456" s="70" t="n"/>
      <c r="D1456" s="71" t="n"/>
      <c r="E1456" s="71" t="n"/>
      <c r="F1456" s="70" t="n"/>
      <c r="G1456" s="72">
        <f>IF(OR($A1456="",$B1456=""),"",ROUND(MAX(0,MOD(I1456-H1456,1)*24-L1456/60),2))</f>
        <v/>
      </c>
      <c r="H1456">
        <f>IF($A1456="","",IF($D1456="",IFERROR(INDEX(Settings!$E$11:$E$18,MATCH($C1456,Settings!$D$11:$D$18,0)),0),$D1456))</f>
        <v/>
      </c>
      <c r="I1456">
        <f>IF($A1456="","",IF($E1456="",IFERROR(INDEX(Settings!$F$11:$F$18,MATCH($C1456,Settings!$D$11:$D$18,0)),0),$E1456))</f>
        <v/>
      </c>
      <c r="J1456">
        <f>IF($A1456="",0,WEEKDAY($A1456,2))</f>
        <v/>
      </c>
      <c r="K1456">
        <f>IF(OR($A1456="",$B1456=""),"",$B1456&amp;"|"&amp;$A1456)</f>
        <v/>
      </c>
      <c r="L1456">
        <f>IF($A1456="",0,IF($F1456="",IFERROR(N(INDEX(Settings!$G$11:$G$18,MATCH($C1456,Settings!$D$11:$D$18,0))),0),N($F1456)))</f>
        <v/>
      </c>
    </row>
    <row r="1457">
      <c r="A1457" s="69" t="n"/>
      <c r="B1457" s="70" t="n"/>
      <c r="C1457" s="70" t="n"/>
      <c r="D1457" s="71" t="n"/>
      <c r="E1457" s="71" t="n"/>
      <c r="F1457" s="70" t="n"/>
      <c r="G1457" s="72">
        <f>IF(OR($A1457="",$B1457=""),"",ROUND(MAX(0,MOD(I1457-H1457,1)*24-L1457/60),2))</f>
        <v/>
      </c>
      <c r="H1457">
        <f>IF($A1457="","",IF($D1457="",IFERROR(INDEX(Settings!$E$11:$E$18,MATCH($C1457,Settings!$D$11:$D$18,0)),0),$D1457))</f>
        <v/>
      </c>
      <c r="I1457">
        <f>IF($A1457="","",IF($E1457="",IFERROR(INDEX(Settings!$F$11:$F$18,MATCH($C1457,Settings!$D$11:$D$18,0)),0),$E1457))</f>
        <v/>
      </c>
      <c r="J1457">
        <f>IF($A1457="",0,WEEKDAY($A1457,2))</f>
        <v/>
      </c>
      <c r="K1457">
        <f>IF(OR($A1457="",$B1457=""),"",$B1457&amp;"|"&amp;$A1457)</f>
        <v/>
      </c>
      <c r="L1457">
        <f>IF($A1457="",0,IF($F1457="",IFERROR(N(INDEX(Settings!$G$11:$G$18,MATCH($C1457,Settings!$D$11:$D$18,0))),0),N($F1457)))</f>
        <v/>
      </c>
    </row>
    <row r="1458">
      <c r="A1458" s="69" t="n"/>
      <c r="B1458" s="70" t="n"/>
      <c r="C1458" s="70" t="n"/>
      <c r="D1458" s="71" t="n"/>
      <c r="E1458" s="71" t="n"/>
      <c r="F1458" s="70" t="n"/>
      <c r="G1458" s="72">
        <f>IF(OR($A1458="",$B1458=""),"",ROUND(MAX(0,MOD(I1458-H1458,1)*24-L1458/60),2))</f>
        <v/>
      </c>
      <c r="H1458">
        <f>IF($A1458="","",IF($D1458="",IFERROR(INDEX(Settings!$E$11:$E$18,MATCH($C1458,Settings!$D$11:$D$18,0)),0),$D1458))</f>
        <v/>
      </c>
      <c r="I1458">
        <f>IF($A1458="","",IF($E1458="",IFERROR(INDEX(Settings!$F$11:$F$18,MATCH($C1458,Settings!$D$11:$D$18,0)),0),$E1458))</f>
        <v/>
      </c>
      <c r="J1458">
        <f>IF($A1458="",0,WEEKDAY($A1458,2))</f>
        <v/>
      </c>
      <c r="K1458">
        <f>IF(OR($A1458="",$B1458=""),"",$B1458&amp;"|"&amp;$A1458)</f>
        <v/>
      </c>
      <c r="L1458">
        <f>IF($A1458="",0,IF($F1458="",IFERROR(N(INDEX(Settings!$G$11:$G$18,MATCH($C1458,Settings!$D$11:$D$18,0))),0),N($F1458)))</f>
        <v/>
      </c>
    </row>
    <row r="1459">
      <c r="A1459" s="69" t="n"/>
      <c r="B1459" s="70" t="n"/>
      <c r="C1459" s="70" t="n"/>
      <c r="D1459" s="71" t="n"/>
      <c r="E1459" s="71" t="n"/>
      <c r="F1459" s="70" t="n"/>
      <c r="G1459" s="72">
        <f>IF(OR($A1459="",$B1459=""),"",ROUND(MAX(0,MOD(I1459-H1459,1)*24-L1459/60),2))</f>
        <v/>
      </c>
      <c r="H1459">
        <f>IF($A1459="","",IF($D1459="",IFERROR(INDEX(Settings!$E$11:$E$18,MATCH($C1459,Settings!$D$11:$D$18,0)),0),$D1459))</f>
        <v/>
      </c>
      <c r="I1459">
        <f>IF($A1459="","",IF($E1459="",IFERROR(INDEX(Settings!$F$11:$F$18,MATCH($C1459,Settings!$D$11:$D$18,0)),0),$E1459))</f>
        <v/>
      </c>
      <c r="J1459">
        <f>IF($A1459="",0,WEEKDAY($A1459,2))</f>
        <v/>
      </c>
      <c r="K1459">
        <f>IF(OR($A1459="",$B1459=""),"",$B1459&amp;"|"&amp;$A1459)</f>
        <v/>
      </c>
      <c r="L1459">
        <f>IF($A1459="",0,IF($F1459="",IFERROR(N(INDEX(Settings!$G$11:$G$18,MATCH($C1459,Settings!$D$11:$D$18,0))),0),N($F1459)))</f>
        <v/>
      </c>
    </row>
    <row r="1460">
      <c r="A1460" s="69" t="n"/>
      <c r="B1460" s="70" t="n"/>
      <c r="C1460" s="70" t="n"/>
      <c r="D1460" s="71" t="n"/>
      <c r="E1460" s="71" t="n"/>
      <c r="F1460" s="70" t="n"/>
      <c r="G1460" s="72">
        <f>IF(OR($A1460="",$B1460=""),"",ROUND(MAX(0,MOD(I1460-H1460,1)*24-L1460/60),2))</f>
        <v/>
      </c>
      <c r="H1460">
        <f>IF($A1460="","",IF($D1460="",IFERROR(INDEX(Settings!$E$11:$E$18,MATCH($C1460,Settings!$D$11:$D$18,0)),0),$D1460))</f>
        <v/>
      </c>
      <c r="I1460">
        <f>IF($A1460="","",IF($E1460="",IFERROR(INDEX(Settings!$F$11:$F$18,MATCH($C1460,Settings!$D$11:$D$18,0)),0),$E1460))</f>
        <v/>
      </c>
      <c r="J1460">
        <f>IF($A1460="",0,WEEKDAY($A1460,2))</f>
        <v/>
      </c>
      <c r="K1460">
        <f>IF(OR($A1460="",$B1460=""),"",$B1460&amp;"|"&amp;$A1460)</f>
        <v/>
      </c>
      <c r="L1460">
        <f>IF($A1460="",0,IF($F1460="",IFERROR(N(INDEX(Settings!$G$11:$G$18,MATCH($C1460,Settings!$D$11:$D$18,0))),0),N($F1460)))</f>
        <v/>
      </c>
    </row>
    <row r="1461">
      <c r="A1461" s="69" t="n"/>
      <c r="B1461" s="70" t="n"/>
      <c r="C1461" s="70" t="n"/>
      <c r="D1461" s="71" t="n"/>
      <c r="E1461" s="71" t="n"/>
      <c r="F1461" s="70" t="n"/>
      <c r="G1461" s="72">
        <f>IF(OR($A1461="",$B1461=""),"",ROUND(MAX(0,MOD(I1461-H1461,1)*24-L1461/60),2))</f>
        <v/>
      </c>
      <c r="H1461">
        <f>IF($A1461="","",IF($D1461="",IFERROR(INDEX(Settings!$E$11:$E$18,MATCH($C1461,Settings!$D$11:$D$18,0)),0),$D1461))</f>
        <v/>
      </c>
      <c r="I1461">
        <f>IF($A1461="","",IF($E1461="",IFERROR(INDEX(Settings!$F$11:$F$18,MATCH($C1461,Settings!$D$11:$D$18,0)),0),$E1461))</f>
        <v/>
      </c>
      <c r="J1461">
        <f>IF($A1461="",0,WEEKDAY($A1461,2))</f>
        <v/>
      </c>
      <c r="K1461">
        <f>IF(OR($A1461="",$B1461=""),"",$B1461&amp;"|"&amp;$A1461)</f>
        <v/>
      </c>
      <c r="L1461">
        <f>IF($A1461="",0,IF($F1461="",IFERROR(N(INDEX(Settings!$G$11:$G$18,MATCH($C1461,Settings!$D$11:$D$18,0))),0),N($F1461)))</f>
        <v/>
      </c>
    </row>
    <row r="1462">
      <c r="A1462" s="69" t="n"/>
      <c r="B1462" s="70" t="n"/>
      <c r="C1462" s="70" t="n"/>
      <c r="D1462" s="71" t="n"/>
      <c r="E1462" s="71" t="n"/>
      <c r="F1462" s="70" t="n"/>
      <c r="G1462" s="72">
        <f>IF(OR($A1462="",$B1462=""),"",ROUND(MAX(0,MOD(I1462-H1462,1)*24-L1462/60),2))</f>
        <v/>
      </c>
      <c r="H1462">
        <f>IF($A1462="","",IF($D1462="",IFERROR(INDEX(Settings!$E$11:$E$18,MATCH($C1462,Settings!$D$11:$D$18,0)),0),$D1462))</f>
        <v/>
      </c>
      <c r="I1462">
        <f>IF($A1462="","",IF($E1462="",IFERROR(INDEX(Settings!$F$11:$F$18,MATCH($C1462,Settings!$D$11:$D$18,0)),0),$E1462))</f>
        <v/>
      </c>
      <c r="J1462">
        <f>IF($A1462="",0,WEEKDAY($A1462,2))</f>
        <v/>
      </c>
      <c r="K1462">
        <f>IF(OR($A1462="",$B1462=""),"",$B1462&amp;"|"&amp;$A1462)</f>
        <v/>
      </c>
      <c r="L1462">
        <f>IF($A1462="",0,IF($F1462="",IFERROR(N(INDEX(Settings!$G$11:$G$18,MATCH($C1462,Settings!$D$11:$D$18,0))),0),N($F1462)))</f>
        <v/>
      </c>
    </row>
    <row r="1463">
      <c r="A1463" s="69" t="n"/>
      <c r="B1463" s="70" t="n"/>
      <c r="C1463" s="70" t="n"/>
      <c r="D1463" s="71" t="n"/>
      <c r="E1463" s="71" t="n"/>
      <c r="F1463" s="70" t="n"/>
      <c r="G1463" s="72">
        <f>IF(OR($A1463="",$B1463=""),"",ROUND(MAX(0,MOD(I1463-H1463,1)*24-L1463/60),2))</f>
        <v/>
      </c>
      <c r="H1463">
        <f>IF($A1463="","",IF($D1463="",IFERROR(INDEX(Settings!$E$11:$E$18,MATCH($C1463,Settings!$D$11:$D$18,0)),0),$D1463))</f>
        <v/>
      </c>
      <c r="I1463">
        <f>IF($A1463="","",IF($E1463="",IFERROR(INDEX(Settings!$F$11:$F$18,MATCH($C1463,Settings!$D$11:$D$18,0)),0),$E1463))</f>
        <v/>
      </c>
      <c r="J1463">
        <f>IF($A1463="",0,WEEKDAY($A1463,2))</f>
        <v/>
      </c>
      <c r="K1463">
        <f>IF(OR($A1463="",$B1463=""),"",$B1463&amp;"|"&amp;$A1463)</f>
        <v/>
      </c>
      <c r="L1463">
        <f>IF($A1463="",0,IF($F1463="",IFERROR(N(INDEX(Settings!$G$11:$G$18,MATCH($C1463,Settings!$D$11:$D$18,0))),0),N($F1463)))</f>
        <v/>
      </c>
    </row>
    <row r="1464">
      <c r="A1464" s="69" t="n"/>
      <c r="B1464" s="70" t="n"/>
      <c r="C1464" s="70" t="n"/>
      <c r="D1464" s="71" t="n"/>
      <c r="E1464" s="71" t="n"/>
      <c r="F1464" s="70" t="n"/>
      <c r="G1464" s="72">
        <f>IF(OR($A1464="",$B1464=""),"",ROUND(MAX(0,MOD(I1464-H1464,1)*24-L1464/60),2))</f>
        <v/>
      </c>
      <c r="H1464">
        <f>IF($A1464="","",IF($D1464="",IFERROR(INDEX(Settings!$E$11:$E$18,MATCH($C1464,Settings!$D$11:$D$18,0)),0),$D1464))</f>
        <v/>
      </c>
      <c r="I1464">
        <f>IF($A1464="","",IF($E1464="",IFERROR(INDEX(Settings!$F$11:$F$18,MATCH($C1464,Settings!$D$11:$D$18,0)),0),$E1464))</f>
        <v/>
      </c>
      <c r="J1464">
        <f>IF($A1464="",0,WEEKDAY($A1464,2))</f>
        <v/>
      </c>
      <c r="K1464">
        <f>IF(OR($A1464="",$B1464=""),"",$B1464&amp;"|"&amp;$A1464)</f>
        <v/>
      </c>
      <c r="L1464">
        <f>IF($A1464="",0,IF($F1464="",IFERROR(N(INDEX(Settings!$G$11:$G$18,MATCH($C1464,Settings!$D$11:$D$18,0))),0),N($F1464)))</f>
        <v/>
      </c>
    </row>
    <row r="1465">
      <c r="A1465" s="69" t="n"/>
      <c r="B1465" s="70" t="n"/>
      <c r="C1465" s="70" t="n"/>
      <c r="D1465" s="71" t="n"/>
      <c r="E1465" s="71" t="n"/>
      <c r="F1465" s="70" t="n"/>
      <c r="G1465" s="72">
        <f>IF(OR($A1465="",$B1465=""),"",ROUND(MAX(0,MOD(I1465-H1465,1)*24-L1465/60),2))</f>
        <v/>
      </c>
      <c r="H1465">
        <f>IF($A1465="","",IF($D1465="",IFERROR(INDEX(Settings!$E$11:$E$18,MATCH($C1465,Settings!$D$11:$D$18,0)),0),$D1465))</f>
        <v/>
      </c>
      <c r="I1465">
        <f>IF($A1465="","",IF($E1465="",IFERROR(INDEX(Settings!$F$11:$F$18,MATCH($C1465,Settings!$D$11:$D$18,0)),0),$E1465))</f>
        <v/>
      </c>
      <c r="J1465">
        <f>IF($A1465="",0,WEEKDAY($A1465,2))</f>
        <v/>
      </c>
      <c r="K1465">
        <f>IF(OR($A1465="",$B1465=""),"",$B1465&amp;"|"&amp;$A1465)</f>
        <v/>
      </c>
      <c r="L1465">
        <f>IF($A1465="",0,IF($F1465="",IFERROR(N(INDEX(Settings!$G$11:$G$18,MATCH($C1465,Settings!$D$11:$D$18,0))),0),N($F1465)))</f>
        <v/>
      </c>
    </row>
    <row r="1466">
      <c r="A1466" s="69" t="n"/>
      <c r="B1466" s="70" t="n"/>
      <c r="C1466" s="70" t="n"/>
      <c r="D1466" s="71" t="n"/>
      <c r="E1466" s="71" t="n"/>
      <c r="F1466" s="70" t="n"/>
      <c r="G1466" s="72">
        <f>IF(OR($A1466="",$B1466=""),"",ROUND(MAX(0,MOD(I1466-H1466,1)*24-L1466/60),2))</f>
        <v/>
      </c>
      <c r="H1466">
        <f>IF($A1466="","",IF($D1466="",IFERROR(INDEX(Settings!$E$11:$E$18,MATCH($C1466,Settings!$D$11:$D$18,0)),0),$D1466))</f>
        <v/>
      </c>
      <c r="I1466">
        <f>IF($A1466="","",IF($E1466="",IFERROR(INDEX(Settings!$F$11:$F$18,MATCH($C1466,Settings!$D$11:$D$18,0)),0),$E1466))</f>
        <v/>
      </c>
      <c r="J1466">
        <f>IF($A1466="",0,WEEKDAY($A1466,2))</f>
        <v/>
      </c>
      <c r="K1466">
        <f>IF(OR($A1466="",$B1466=""),"",$B1466&amp;"|"&amp;$A1466)</f>
        <v/>
      </c>
      <c r="L1466">
        <f>IF($A1466="",0,IF($F1466="",IFERROR(N(INDEX(Settings!$G$11:$G$18,MATCH($C1466,Settings!$D$11:$D$18,0))),0),N($F1466)))</f>
        <v/>
      </c>
    </row>
    <row r="1467">
      <c r="A1467" s="69" t="n"/>
      <c r="B1467" s="70" t="n"/>
      <c r="C1467" s="70" t="n"/>
      <c r="D1467" s="71" t="n"/>
      <c r="E1467" s="71" t="n"/>
      <c r="F1467" s="70" t="n"/>
      <c r="G1467" s="72">
        <f>IF(OR($A1467="",$B1467=""),"",ROUND(MAX(0,MOD(I1467-H1467,1)*24-L1467/60),2))</f>
        <v/>
      </c>
      <c r="H1467">
        <f>IF($A1467="","",IF($D1467="",IFERROR(INDEX(Settings!$E$11:$E$18,MATCH($C1467,Settings!$D$11:$D$18,0)),0),$D1467))</f>
        <v/>
      </c>
      <c r="I1467">
        <f>IF($A1467="","",IF($E1467="",IFERROR(INDEX(Settings!$F$11:$F$18,MATCH($C1467,Settings!$D$11:$D$18,0)),0),$E1467))</f>
        <v/>
      </c>
      <c r="J1467">
        <f>IF($A1467="",0,WEEKDAY($A1467,2))</f>
        <v/>
      </c>
      <c r="K1467">
        <f>IF(OR($A1467="",$B1467=""),"",$B1467&amp;"|"&amp;$A1467)</f>
        <v/>
      </c>
      <c r="L1467">
        <f>IF($A1467="",0,IF($F1467="",IFERROR(N(INDEX(Settings!$G$11:$G$18,MATCH($C1467,Settings!$D$11:$D$18,0))),0),N($F1467)))</f>
        <v/>
      </c>
    </row>
    <row r="1468">
      <c r="A1468" s="69" t="n"/>
      <c r="B1468" s="70" t="n"/>
      <c r="C1468" s="70" t="n"/>
      <c r="D1468" s="71" t="n"/>
      <c r="E1468" s="71" t="n"/>
      <c r="F1468" s="70" t="n"/>
      <c r="G1468" s="72">
        <f>IF(OR($A1468="",$B1468=""),"",ROUND(MAX(0,MOD(I1468-H1468,1)*24-L1468/60),2))</f>
        <v/>
      </c>
      <c r="H1468">
        <f>IF($A1468="","",IF($D1468="",IFERROR(INDEX(Settings!$E$11:$E$18,MATCH($C1468,Settings!$D$11:$D$18,0)),0),$D1468))</f>
        <v/>
      </c>
      <c r="I1468">
        <f>IF($A1468="","",IF($E1468="",IFERROR(INDEX(Settings!$F$11:$F$18,MATCH($C1468,Settings!$D$11:$D$18,0)),0),$E1468))</f>
        <v/>
      </c>
      <c r="J1468">
        <f>IF($A1468="",0,WEEKDAY($A1468,2))</f>
        <v/>
      </c>
      <c r="K1468">
        <f>IF(OR($A1468="",$B1468=""),"",$B1468&amp;"|"&amp;$A1468)</f>
        <v/>
      </c>
      <c r="L1468">
        <f>IF($A1468="",0,IF($F1468="",IFERROR(N(INDEX(Settings!$G$11:$G$18,MATCH($C1468,Settings!$D$11:$D$18,0))),0),N($F1468)))</f>
        <v/>
      </c>
    </row>
    <row r="1469">
      <c r="A1469" s="69" t="n"/>
      <c r="B1469" s="70" t="n"/>
      <c r="C1469" s="70" t="n"/>
      <c r="D1469" s="71" t="n"/>
      <c r="E1469" s="71" t="n"/>
      <c r="F1469" s="70" t="n"/>
      <c r="G1469" s="72">
        <f>IF(OR($A1469="",$B1469=""),"",ROUND(MAX(0,MOD(I1469-H1469,1)*24-L1469/60),2))</f>
        <v/>
      </c>
      <c r="H1469">
        <f>IF($A1469="","",IF($D1469="",IFERROR(INDEX(Settings!$E$11:$E$18,MATCH($C1469,Settings!$D$11:$D$18,0)),0),$D1469))</f>
        <v/>
      </c>
      <c r="I1469">
        <f>IF($A1469="","",IF($E1469="",IFERROR(INDEX(Settings!$F$11:$F$18,MATCH($C1469,Settings!$D$11:$D$18,0)),0),$E1469))</f>
        <v/>
      </c>
      <c r="J1469">
        <f>IF($A1469="",0,WEEKDAY($A1469,2))</f>
        <v/>
      </c>
      <c r="K1469">
        <f>IF(OR($A1469="",$B1469=""),"",$B1469&amp;"|"&amp;$A1469)</f>
        <v/>
      </c>
      <c r="L1469">
        <f>IF($A1469="",0,IF($F1469="",IFERROR(N(INDEX(Settings!$G$11:$G$18,MATCH($C1469,Settings!$D$11:$D$18,0))),0),N($F1469)))</f>
        <v/>
      </c>
    </row>
    <row r="1470">
      <c r="A1470" s="69" t="n"/>
      <c r="B1470" s="70" t="n"/>
      <c r="C1470" s="70" t="n"/>
      <c r="D1470" s="71" t="n"/>
      <c r="E1470" s="71" t="n"/>
      <c r="F1470" s="70" t="n"/>
      <c r="G1470" s="72">
        <f>IF(OR($A1470="",$B1470=""),"",ROUND(MAX(0,MOD(I1470-H1470,1)*24-L1470/60),2))</f>
        <v/>
      </c>
      <c r="H1470">
        <f>IF($A1470="","",IF($D1470="",IFERROR(INDEX(Settings!$E$11:$E$18,MATCH($C1470,Settings!$D$11:$D$18,0)),0),$D1470))</f>
        <v/>
      </c>
      <c r="I1470">
        <f>IF($A1470="","",IF($E1470="",IFERROR(INDEX(Settings!$F$11:$F$18,MATCH($C1470,Settings!$D$11:$D$18,0)),0),$E1470))</f>
        <v/>
      </c>
      <c r="J1470">
        <f>IF($A1470="",0,WEEKDAY($A1470,2))</f>
        <v/>
      </c>
      <c r="K1470">
        <f>IF(OR($A1470="",$B1470=""),"",$B1470&amp;"|"&amp;$A1470)</f>
        <v/>
      </c>
      <c r="L1470">
        <f>IF($A1470="",0,IF($F1470="",IFERROR(N(INDEX(Settings!$G$11:$G$18,MATCH($C1470,Settings!$D$11:$D$18,0))),0),N($F1470)))</f>
        <v/>
      </c>
    </row>
    <row r="1471">
      <c r="A1471" s="69" t="n"/>
      <c r="B1471" s="70" t="n"/>
      <c r="C1471" s="70" t="n"/>
      <c r="D1471" s="71" t="n"/>
      <c r="E1471" s="71" t="n"/>
      <c r="F1471" s="70" t="n"/>
      <c r="G1471" s="72">
        <f>IF(OR($A1471="",$B1471=""),"",ROUND(MAX(0,MOD(I1471-H1471,1)*24-L1471/60),2))</f>
        <v/>
      </c>
      <c r="H1471">
        <f>IF($A1471="","",IF($D1471="",IFERROR(INDEX(Settings!$E$11:$E$18,MATCH($C1471,Settings!$D$11:$D$18,0)),0),$D1471))</f>
        <v/>
      </c>
      <c r="I1471">
        <f>IF($A1471="","",IF($E1471="",IFERROR(INDEX(Settings!$F$11:$F$18,MATCH($C1471,Settings!$D$11:$D$18,0)),0),$E1471))</f>
        <v/>
      </c>
      <c r="J1471">
        <f>IF($A1471="",0,WEEKDAY($A1471,2))</f>
        <v/>
      </c>
      <c r="K1471">
        <f>IF(OR($A1471="",$B1471=""),"",$B1471&amp;"|"&amp;$A1471)</f>
        <v/>
      </c>
      <c r="L1471">
        <f>IF($A1471="",0,IF($F1471="",IFERROR(N(INDEX(Settings!$G$11:$G$18,MATCH($C1471,Settings!$D$11:$D$18,0))),0),N($F1471)))</f>
        <v/>
      </c>
    </row>
    <row r="1472">
      <c r="A1472" s="69" t="n"/>
      <c r="B1472" s="70" t="n"/>
      <c r="C1472" s="70" t="n"/>
      <c r="D1472" s="71" t="n"/>
      <c r="E1472" s="71" t="n"/>
      <c r="F1472" s="70" t="n"/>
      <c r="G1472" s="72">
        <f>IF(OR($A1472="",$B1472=""),"",ROUND(MAX(0,MOD(I1472-H1472,1)*24-L1472/60),2))</f>
        <v/>
      </c>
      <c r="H1472">
        <f>IF($A1472="","",IF($D1472="",IFERROR(INDEX(Settings!$E$11:$E$18,MATCH($C1472,Settings!$D$11:$D$18,0)),0),$D1472))</f>
        <v/>
      </c>
      <c r="I1472">
        <f>IF($A1472="","",IF($E1472="",IFERROR(INDEX(Settings!$F$11:$F$18,MATCH($C1472,Settings!$D$11:$D$18,0)),0),$E1472))</f>
        <v/>
      </c>
      <c r="J1472">
        <f>IF($A1472="",0,WEEKDAY($A1472,2))</f>
        <v/>
      </c>
      <c r="K1472">
        <f>IF(OR($A1472="",$B1472=""),"",$B1472&amp;"|"&amp;$A1472)</f>
        <v/>
      </c>
      <c r="L1472">
        <f>IF($A1472="",0,IF($F1472="",IFERROR(N(INDEX(Settings!$G$11:$G$18,MATCH($C1472,Settings!$D$11:$D$18,0))),0),N($F1472)))</f>
        <v/>
      </c>
    </row>
    <row r="1473">
      <c r="A1473" s="69" t="n"/>
      <c r="B1473" s="70" t="n"/>
      <c r="C1473" s="70" t="n"/>
      <c r="D1473" s="71" t="n"/>
      <c r="E1473" s="71" t="n"/>
      <c r="F1473" s="70" t="n"/>
      <c r="G1473" s="72">
        <f>IF(OR($A1473="",$B1473=""),"",ROUND(MAX(0,MOD(I1473-H1473,1)*24-L1473/60),2))</f>
        <v/>
      </c>
      <c r="H1473">
        <f>IF($A1473="","",IF($D1473="",IFERROR(INDEX(Settings!$E$11:$E$18,MATCH($C1473,Settings!$D$11:$D$18,0)),0),$D1473))</f>
        <v/>
      </c>
      <c r="I1473">
        <f>IF($A1473="","",IF($E1473="",IFERROR(INDEX(Settings!$F$11:$F$18,MATCH($C1473,Settings!$D$11:$D$18,0)),0),$E1473))</f>
        <v/>
      </c>
      <c r="J1473">
        <f>IF($A1473="",0,WEEKDAY($A1473,2))</f>
        <v/>
      </c>
      <c r="K1473">
        <f>IF(OR($A1473="",$B1473=""),"",$B1473&amp;"|"&amp;$A1473)</f>
        <v/>
      </c>
      <c r="L1473">
        <f>IF($A1473="",0,IF($F1473="",IFERROR(N(INDEX(Settings!$G$11:$G$18,MATCH($C1473,Settings!$D$11:$D$18,0))),0),N($F1473)))</f>
        <v/>
      </c>
    </row>
    <row r="1474">
      <c r="A1474" s="69" t="n"/>
      <c r="B1474" s="70" t="n"/>
      <c r="C1474" s="70" t="n"/>
      <c r="D1474" s="71" t="n"/>
      <c r="E1474" s="71" t="n"/>
      <c r="F1474" s="70" t="n"/>
      <c r="G1474" s="72">
        <f>IF(OR($A1474="",$B1474=""),"",ROUND(MAX(0,MOD(I1474-H1474,1)*24-L1474/60),2))</f>
        <v/>
      </c>
      <c r="H1474">
        <f>IF($A1474="","",IF($D1474="",IFERROR(INDEX(Settings!$E$11:$E$18,MATCH($C1474,Settings!$D$11:$D$18,0)),0),$D1474))</f>
        <v/>
      </c>
      <c r="I1474">
        <f>IF($A1474="","",IF($E1474="",IFERROR(INDEX(Settings!$F$11:$F$18,MATCH($C1474,Settings!$D$11:$D$18,0)),0),$E1474))</f>
        <v/>
      </c>
      <c r="J1474">
        <f>IF($A1474="",0,WEEKDAY($A1474,2))</f>
        <v/>
      </c>
      <c r="K1474">
        <f>IF(OR($A1474="",$B1474=""),"",$B1474&amp;"|"&amp;$A1474)</f>
        <v/>
      </c>
      <c r="L1474">
        <f>IF($A1474="",0,IF($F1474="",IFERROR(N(INDEX(Settings!$G$11:$G$18,MATCH($C1474,Settings!$D$11:$D$18,0))),0),N($F1474)))</f>
        <v/>
      </c>
    </row>
    <row r="1475">
      <c r="A1475" s="69" t="n"/>
      <c r="B1475" s="70" t="n"/>
      <c r="C1475" s="70" t="n"/>
      <c r="D1475" s="71" t="n"/>
      <c r="E1475" s="71" t="n"/>
      <c r="F1475" s="70" t="n"/>
      <c r="G1475" s="72">
        <f>IF(OR($A1475="",$B1475=""),"",ROUND(MAX(0,MOD(I1475-H1475,1)*24-L1475/60),2))</f>
        <v/>
      </c>
      <c r="H1475">
        <f>IF($A1475="","",IF($D1475="",IFERROR(INDEX(Settings!$E$11:$E$18,MATCH($C1475,Settings!$D$11:$D$18,0)),0),$D1475))</f>
        <v/>
      </c>
      <c r="I1475">
        <f>IF($A1475="","",IF($E1475="",IFERROR(INDEX(Settings!$F$11:$F$18,MATCH($C1475,Settings!$D$11:$D$18,0)),0),$E1475))</f>
        <v/>
      </c>
      <c r="J1475">
        <f>IF($A1475="",0,WEEKDAY($A1475,2))</f>
        <v/>
      </c>
      <c r="K1475">
        <f>IF(OR($A1475="",$B1475=""),"",$B1475&amp;"|"&amp;$A1475)</f>
        <v/>
      </c>
      <c r="L1475">
        <f>IF($A1475="",0,IF($F1475="",IFERROR(N(INDEX(Settings!$G$11:$G$18,MATCH($C1475,Settings!$D$11:$D$18,0))),0),N($F1475)))</f>
        <v/>
      </c>
    </row>
    <row r="1476">
      <c r="A1476" s="69" t="n"/>
      <c r="B1476" s="70" t="n"/>
      <c r="C1476" s="70" t="n"/>
      <c r="D1476" s="71" t="n"/>
      <c r="E1476" s="71" t="n"/>
      <c r="F1476" s="70" t="n"/>
      <c r="G1476" s="72">
        <f>IF(OR($A1476="",$B1476=""),"",ROUND(MAX(0,MOD(I1476-H1476,1)*24-L1476/60),2))</f>
        <v/>
      </c>
      <c r="H1476">
        <f>IF($A1476="","",IF($D1476="",IFERROR(INDEX(Settings!$E$11:$E$18,MATCH($C1476,Settings!$D$11:$D$18,0)),0),$D1476))</f>
        <v/>
      </c>
      <c r="I1476">
        <f>IF($A1476="","",IF($E1476="",IFERROR(INDEX(Settings!$F$11:$F$18,MATCH($C1476,Settings!$D$11:$D$18,0)),0),$E1476))</f>
        <v/>
      </c>
      <c r="J1476">
        <f>IF($A1476="",0,WEEKDAY($A1476,2))</f>
        <v/>
      </c>
      <c r="K1476">
        <f>IF(OR($A1476="",$B1476=""),"",$B1476&amp;"|"&amp;$A1476)</f>
        <v/>
      </c>
      <c r="L1476">
        <f>IF($A1476="",0,IF($F1476="",IFERROR(N(INDEX(Settings!$G$11:$G$18,MATCH($C1476,Settings!$D$11:$D$18,0))),0),N($F1476)))</f>
        <v/>
      </c>
    </row>
    <row r="1477">
      <c r="A1477" s="69" t="n"/>
      <c r="B1477" s="70" t="n"/>
      <c r="C1477" s="70" t="n"/>
      <c r="D1477" s="71" t="n"/>
      <c r="E1477" s="71" t="n"/>
      <c r="F1477" s="70" t="n"/>
      <c r="G1477" s="72">
        <f>IF(OR($A1477="",$B1477=""),"",ROUND(MAX(0,MOD(I1477-H1477,1)*24-L1477/60),2))</f>
        <v/>
      </c>
      <c r="H1477">
        <f>IF($A1477="","",IF($D1477="",IFERROR(INDEX(Settings!$E$11:$E$18,MATCH($C1477,Settings!$D$11:$D$18,0)),0),$D1477))</f>
        <v/>
      </c>
      <c r="I1477">
        <f>IF($A1477="","",IF($E1477="",IFERROR(INDEX(Settings!$F$11:$F$18,MATCH($C1477,Settings!$D$11:$D$18,0)),0),$E1477))</f>
        <v/>
      </c>
      <c r="J1477">
        <f>IF($A1477="",0,WEEKDAY($A1477,2))</f>
        <v/>
      </c>
      <c r="K1477">
        <f>IF(OR($A1477="",$B1477=""),"",$B1477&amp;"|"&amp;$A1477)</f>
        <v/>
      </c>
      <c r="L1477">
        <f>IF($A1477="",0,IF($F1477="",IFERROR(N(INDEX(Settings!$G$11:$G$18,MATCH($C1477,Settings!$D$11:$D$18,0))),0),N($F1477)))</f>
        <v/>
      </c>
    </row>
    <row r="1478">
      <c r="A1478" s="69" t="n"/>
      <c r="B1478" s="70" t="n"/>
      <c r="C1478" s="70" t="n"/>
      <c r="D1478" s="71" t="n"/>
      <c r="E1478" s="71" t="n"/>
      <c r="F1478" s="70" t="n"/>
      <c r="G1478" s="72">
        <f>IF(OR($A1478="",$B1478=""),"",ROUND(MAX(0,MOD(I1478-H1478,1)*24-L1478/60),2))</f>
        <v/>
      </c>
      <c r="H1478">
        <f>IF($A1478="","",IF($D1478="",IFERROR(INDEX(Settings!$E$11:$E$18,MATCH($C1478,Settings!$D$11:$D$18,0)),0),$D1478))</f>
        <v/>
      </c>
      <c r="I1478">
        <f>IF($A1478="","",IF($E1478="",IFERROR(INDEX(Settings!$F$11:$F$18,MATCH($C1478,Settings!$D$11:$D$18,0)),0),$E1478))</f>
        <v/>
      </c>
      <c r="J1478">
        <f>IF($A1478="",0,WEEKDAY($A1478,2))</f>
        <v/>
      </c>
      <c r="K1478">
        <f>IF(OR($A1478="",$B1478=""),"",$B1478&amp;"|"&amp;$A1478)</f>
        <v/>
      </c>
      <c r="L1478">
        <f>IF($A1478="",0,IF($F1478="",IFERROR(N(INDEX(Settings!$G$11:$G$18,MATCH($C1478,Settings!$D$11:$D$18,0))),0),N($F1478)))</f>
        <v/>
      </c>
    </row>
    <row r="1479">
      <c r="A1479" s="69" t="n"/>
      <c r="B1479" s="70" t="n"/>
      <c r="C1479" s="70" t="n"/>
      <c r="D1479" s="71" t="n"/>
      <c r="E1479" s="71" t="n"/>
      <c r="F1479" s="70" t="n"/>
      <c r="G1479" s="72">
        <f>IF(OR($A1479="",$B1479=""),"",ROUND(MAX(0,MOD(I1479-H1479,1)*24-L1479/60),2))</f>
        <v/>
      </c>
      <c r="H1479">
        <f>IF($A1479="","",IF($D1479="",IFERROR(INDEX(Settings!$E$11:$E$18,MATCH($C1479,Settings!$D$11:$D$18,0)),0),$D1479))</f>
        <v/>
      </c>
      <c r="I1479">
        <f>IF($A1479="","",IF($E1479="",IFERROR(INDEX(Settings!$F$11:$F$18,MATCH($C1479,Settings!$D$11:$D$18,0)),0),$E1479))</f>
        <v/>
      </c>
      <c r="J1479">
        <f>IF($A1479="",0,WEEKDAY($A1479,2))</f>
        <v/>
      </c>
      <c r="K1479">
        <f>IF(OR($A1479="",$B1479=""),"",$B1479&amp;"|"&amp;$A1479)</f>
        <v/>
      </c>
      <c r="L1479">
        <f>IF($A1479="",0,IF($F1479="",IFERROR(N(INDEX(Settings!$G$11:$G$18,MATCH($C1479,Settings!$D$11:$D$18,0))),0),N($F1479)))</f>
        <v/>
      </c>
    </row>
    <row r="1480">
      <c r="A1480" s="69" t="n"/>
      <c r="B1480" s="70" t="n"/>
      <c r="C1480" s="70" t="n"/>
      <c r="D1480" s="71" t="n"/>
      <c r="E1480" s="71" t="n"/>
      <c r="F1480" s="70" t="n"/>
      <c r="G1480" s="72">
        <f>IF(OR($A1480="",$B1480=""),"",ROUND(MAX(0,MOD(I1480-H1480,1)*24-L1480/60),2))</f>
        <v/>
      </c>
      <c r="H1480">
        <f>IF($A1480="","",IF($D1480="",IFERROR(INDEX(Settings!$E$11:$E$18,MATCH($C1480,Settings!$D$11:$D$18,0)),0),$D1480))</f>
        <v/>
      </c>
      <c r="I1480">
        <f>IF($A1480="","",IF($E1480="",IFERROR(INDEX(Settings!$F$11:$F$18,MATCH($C1480,Settings!$D$11:$D$18,0)),0),$E1480))</f>
        <v/>
      </c>
      <c r="J1480">
        <f>IF($A1480="",0,WEEKDAY($A1480,2))</f>
        <v/>
      </c>
      <c r="K1480">
        <f>IF(OR($A1480="",$B1480=""),"",$B1480&amp;"|"&amp;$A1480)</f>
        <v/>
      </c>
      <c r="L1480">
        <f>IF($A1480="",0,IF($F1480="",IFERROR(N(INDEX(Settings!$G$11:$G$18,MATCH($C1480,Settings!$D$11:$D$18,0))),0),N($F1480)))</f>
        <v/>
      </c>
    </row>
    <row r="1481">
      <c r="A1481" s="69" t="n"/>
      <c r="B1481" s="70" t="n"/>
      <c r="C1481" s="70" t="n"/>
      <c r="D1481" s="71" t="n"/>
      <c r="E1481" s="71" t="n"/>
      <c r="F1481" s="70" t="n"/>
      <c r="G1481" s="72">
        <f>IF(OR($A1481="",$B1481=""),"",ROUND(MAX(0,MOD(I1481-H1481,1)*24-L1481/60),2))</f>
        <v/>
      </c>
      <c r="H1481">
        <f>IF($A1481="","",IF($D1481="",IFERROR(INDEX(Settings!$E$11:$E$18,MATCH($C1481,Settings!$D$11:$D$18,0)),0),$D1481))</f>
        <v/>
      </c>
      <c r="I1481">
        <f>IF($A1481="","",IF($E1481="",IFERROR(INDEX(Settings!$F$11:$F$18,MATCH($C1481,Settings!$D$11:$D$18,0)),0),$E1481))</f>
        <v/>
      </c>
      <c r="J1481">
        <f>IF($A1481="",0,WEEKDAY($A1481,2))</f>
        <v/>
      </c>
      <c r="K1481">
        <f>IF(OR($A1481="",$B1481=""),"",$B1481&amp;"|"&amp;$A1481)</f>
        <v/>
      </c>
      <c r="L1481">
        <f>IF($A1481="",0,IF($F1481="",IFERROR(N(INDEX(Settings!$G$11:$G$18,MATCH($C1481,Settings!$D$11:$D$18,0))),0),N($F1481)))</f>
        <v/>
      </c>
    </row>
    <row r="1482">
      <c r="A1482" s="69" t="n"/>
      <c r="B1482" s="70" t="n"/>
      <c r="C1482" s="70" t="n"/>
      <c r="D1482" s="71" t="n"/>
      <c r="E1482" s="71" t="n"/>
      <c r="F1482" s="70" t="n"/>
      <c r="G1482" s="72">
        <f>IF(OR($A1482="",$B1482=""),"",ROUND(MAX(0,MOD(I1482-H1482,1)*24-L1482/60),2))</f>
        <v/>
      </c>
      <c r="H1482">
        <f>IF($A1482="","",IF($D1482="",IFERROR(INDEX(Settings!$E$11:$E$18,MATCH($C1482,Settings!$D$11:$D$18,0)),0),$D1482))</f>
        <v/>
      </c>
      <c r="I1482">
        <f>IF($A1482="","",IF($E1482="",IFERROR(INDEX(Settings!$F$11:$F$18,MATCH($C1482,Settings!$D$11:$D$18,0)),0),$E1482))</f>
        <v/>
      </c>
      <c r="J1482">
        <f>IF($A1482="",0,WEEKDAY($A1482,2))</f>
        <v/>
      </c>
      <c r="K1482">
        <f>IF(OR($A1482="",$B1482=""),"",$B1482&amp;"|"&amp;$A1482)</f>
        <v/>
      </c>
      <c r="L1482">
        <f>IF($A1482="",0,IF($F1482="",IFERROR(N(INDEX(Settings!$G$11:$G$18,MATCH($C1482,Settings!$D$11:$D$18,0))),0),N($F1482)))</f>
        <v/>
      </c>
    </row>
    <row r="1483">
      <c r="A1483" s="69" t="n"/>
      <c r="B1483" s="70" t="n"/>
      <c r="C1483" s="70" t="n"/>
      <c r="D1483" s="71" t="n"/>
      <c r="E1483" s="71" t="n"/>
      <c r="F1483" s="70" t="n"/>
      <c r="G1483" s="72">
        <f>IF(OR($A1483="",$B1483=""),"",ROUND(MAX(0,MOD(I1483-H1483,1)*24-L1483/60),2))</f>
        <v/>
      </c>
      <c r="H1483">
        <f>IF($A1483="","",IF($D1483="",IFERROR(INDEX(Settings!$E$11:$E$18,MATCH($C1483,Settings!$D$11:$D$18,0)),0),$D1483))</f>
        <v/>
      </c>
      <c r="I1483">
        <f>IF($A1483="","",IF($E1483="",IFERROR(INDEX(Settings!$F$11:$F$18,MATCH($C1483,Settings!$D$11:$D$18,0)),0),$E1483))</f>
        <v/>
      </c>
      <c r="J1483">
        <f>IF($A1483="",0,WEEKDAY($A1483,2))</f>
        <v/>
      </c>
      <c r="K1483">
        <f>IF(OR($A1483="",$B1483=""),"",$B1483&amp;"|"&amp;$A1483)</f>
        <v/>
      </c>
      <c r="L1483">
        <f>IF($A1483="",0,IF($F1483="",IFERROR(N(INDEX(Settings!$G$11:$G$18,MATCH($C1483,Settings!$D$11:$D$18,0))),0),N($F1483)))</f>
        <v/>
      </c>
    </row>
    <row r="1484">
      <c r="A1484" s="69" t="n"/>
      <c r="B1484" s="70" t="n"/>
      <c r="C1484" s="70" t="n"/>
      <c r="D1484" s="71" t="n"/>
      <c r="E1484" s="71" t="n"/>
      <c r="F1484" s="70" t="n"/>
      <c r="G1484" s="72">
        <f>IF(OR($A1484="",$B1484=""),"",ROUND(MAX(0,MOD(I1484-H1484,1)*24-L1484/60),2))</f>
        <v/>
      </c>
      <c r="H1484">
        <f>IF($A1484="","",IF($D1484="",IFERROR(INDEX(Settings!$E$11:$E$18,MATCH($C1484,Settings!$D$11:$D$18,0)),0),$D1484))</f>
        <v/>
      </c>
      <c r="I1484">
        <f>IF($A1484="","",IF($E1484="",IFERROR(INDEX(Settings!$F$11:$F$18,MATCH($C1484,Settings!$D$11:$D$18,0)),0),$E1484))</f>
        <v/>
      </c>
      <c r="J1484">
        <f>IF($A1484="",0,WEEKDAY($A1484,2))</f>
        <v/>
      </c>
      <c r="K1484">
        <f>IF(OR($A1484="",$B1484=""),"",$B1484&amp;"|"&amp;$A1484)</f>
        <v/>
      </c>
      <c r="L1484">
        <f>IF($A1484="",0,IF($F1484="",IFERROR(N(INDEX(Settings!$G$11:$G$18,MATCH($C1484,Settings!$D$11:$D$18,0))),0),N($F1484)))</f>
        <v/>
      </c>
    </row>
    <row r="1485">
      <c r="A1485" s="69" t="n"/>
      <c r="B1485" s="70" t="n"/>
      <c r="C1485" s="70" t="n"/>
      <c r="D1485" s="71" t="n"/>
      <c r="E1485" s="71" t="n"/>
      <c r="F1485" s="70" t="n"/>
      <c r="G1485" s="72">
        <f>IF(OR($A1485="",$B1485=""),"",ROUND(MAX(0,MOD(I1485-H1485,1)*24-L1485/60),2))</f>
        <v/>
      </c>
      <c r="H1485">
        <f>IF($A1485="","",IF($D1485="",IFERROR(INDEX(Settings!$E$11:$E$18,MATCH($C1485,Settings!$D$11:$D$18,0)),0),$D1485))</f>
        <v/>
      </c>
      <c r="I1485">
        <f>IF($A1485="","",IF($E1485="",IFERROR(INDEX(Settings!$F$11:$F$18,MATCH($C1485,Settings!$D$11:$D$18,0)),0),$E1485))</f>
        <v/>
      </c>
      <c r="J1485">
        <f>IF($A1485="",0,WEEKDAY($A1485,2))</f>
        <v/>
      </c>
      <c r="K1485">
        <f>IF(OR($A1485="",$B1485=""),"",$B1485&amp;"|"&amp;$A1485)</f>
        <v/>
      </c>
      <c r="L1485">
        <f>IF($A1485="",0,IF($F1485="",IFERROR(N(INDEX(Settings!$G$11:$G$18,MATCH($C1485,Settings!$D$11:$D$18,0))),0),N($F1485)))</f>
        <v/>
      </c>
    </row>
    <row r="1486">
      <c r="A1486" s="69" t="n"/>
      <c r="B1486" s="70" t="n"/>
      <c r="C1486" s="70" t="n"/>
      <c r="D1486" s="71" t="n"/>
      <c r="E1486" s="71" t="n"/>
      <c r="F1486" s="70" t="n"/>
      <c r="G1486" s="72">
        <f>IF(OR($A1486="",$B1486=""),"",ROUND(MAX(0,MOD(I1486-H1486,1)*24-L1486/60),2))</f>
        <v/>
      </c>
      <c r="H1486">
        <f>IF($A1486="","",IF($D1486="",IFERROR(INDEX(Settings!$E$11:$E$18,MATCH($C1486,Settings!$D$11:$D$18,0)),0),$D1486))</f>
        <v/>
      </c>
      <c r="I1486">
        <f>IF($A1486="","",IF($E1486="",IFERROR(INDEX(Settings!$F$11:$F$18,MATCH($C1486,Settings!$D$11:$D$18,0)),0),$E1486))</f>
        <v/>
      </c>
      <c r="J1486">
        <f>IF($A1486="",0,WEEKDAY($A1486,2))</f>
        <v/>
      </c>
      <c r="K1486">
        <f>IF(OR($A1486="",$B1486=""),"",$B1486&amp;"|"&amp;$A1486)</f>
        <v/>
      </c>
      <c r="L1486">
        <f>IF($A1486="",0,IF($F1486="",IFERROR(N(INDEX(Settings!$G$11:$G$18,MATCH($C1486,Settings!$D$11:$D$18,0))),0),N($F1486)))</f>
        <v/>
      </c>
    </row>
    <row r="1487">
      <c r="A1487" s="69" t="n"/>
      <c r="B1487" s="70" t="n"/>
      <c r="C1487" s="70" t="n"/>
      <c r="D1487" s="71" t="n"/>
      <c r="E1487" s="71" t="n"/>
      <c r="F1487" s="70" t="n"/>
      <c r="G1487" s="72">
        <f>IF(OR($A1487="",$B1487=""),"",ROUND(MAX(0,MOD(I1487-H1487,1)*24-L1487/60),2))</f>
        <v/>
      </c>
      <c r="H1487">
        <f>IF($A1487="","",IF($D1487="",IFERROR(INDEX(Settings!$E$11:$E$18,MATCH($C1487,Settings!$D$11:$D$18,0)),0),$D1487))</f>
        <v/>
      </c>
      <c r="I1487">
        <f>IF($A1487="","",IF($E1487="",IFERROR(INDEX(Settings!$F$11:$F$18,MATCH($C1487,Settings!$D$11:$D$18,0)),0),$E1487))</f>
        <v/>
      </c>
      <c r="J1487">
        <f>IF($A1487="",0,WEEKDAY($A1487,2))</f>
        <v/>
      </c>
      <c r="K1487">
        <f>IF(OR($A1487="",$B1487=""),"",$B1487&amp;"|"&amp;$A1487)</f>
        <v/>
      </c>
      <c r="L1487">
        <f>IF($A1487="",0,IF($F1487="",IFERROR(N(INDEX(Settings!$G$11:$G$18,MATCH($C1487,Settings!$D$11:$D$18,0))),0),N($F1487)))</f>
        <v/>
      </c>
    </row>
    <row r="1488">
      <c r="A1488" s="69" t="n"/>
      <c r="B1488" s="70" t="n"/>
      <c r="C1488" s="70" t="n"/>
      <c r="D1488" s="71" t="n"/>
      <c r="E1488" s="71" t="n"/>
      <c r="F1488" s="70" t="n"/>
      <c r="G1488" s="72">
        <f>IF(OR($A1488="",$B1488=""),"",ROUND(MAX(0,MOD(I1488-H1488,1)*24-L1488/60),2))</f>
        <v/>
      </c>
      <c r="H1488">
        <f>IF($A1488="","",IF($D1488="",IFERROR(INDEX(Settings!$E$11:$E$18,MATCH($C1488,Settings!$D$11:$D$18,0)),0),$D1488))</f>
        <v/>
      </c>
      <c r="I1488">
        <f>IF($A1488="","",IF($E1488="",IFERROR(INDEX(Settings!$F$11:$F$18,MATCH($C1488,Settings!$D$11:$D$18,0)),0),$E1488))</f>
        <v/>
      </c>
      <c r="J1488">
        <f>IF($A1488="",0,WEEKDAY($A1488,2))</f>
        <v/>
      </c>
      <c r="K1488">
        <f>IF(OR($A1488="",$B1488=""),"",$B1488&amp;"|"&amp;$A1488)</f>
        <v/>
      </c>
      <c r="L1488">
        <f>IF($A1488="",0,IF($F1488="",IFERROR(N(INDEX(Settings!$G$11:$G$18,MATCH($C1488,Settings!$D$11:$D$18,0))),0),N($F1488)))</f>
        <v/>
      </c>
    </row>
    <row r="1489">
      <c r="A1489" s="69" t="n"/>
      <c r="B1489" s="70" t="n"/>
      <c r="C1489" s="70" t="n"/>
      <c r="D1489" s="71" t="n"/>
      <c r="E1489" s="71" t="n"/>
      <c r="F1489" s="70" t="n"/>
      <c r="G1489" s="72">
        <f>IF(OR($A1489="",$B1489=""),"",ROUND(MAX(0,MOD(I1489-H1489,1)*24-L1489/60),2))</f>
        <v/>
      </c>
      <c r="H1489">
        <f>IF($A1489="","",IF($D1489="",IFERROR(INDEX(Settings!$E$11:$E$18,MATCH($C1489,Settings!$D$11:$D$18,0)),0),$D1489))</f>
        <v/>
      </c>
      <c r="I1489">
        <f>IF($A1489="","",IF($E1489="",IFERROR(INDEX(Settings!$F$11:$F$18,MATCH($C1489,Settings!$D$11:$D$18,0)),0),$E1489))</f>
        <v/>
      </c>
      <c r="J1489">
        <f>IF($A1489="",0,WEEKDAY($A1489,2))</f>
        <v/>
      </c>
      <c r="K1489">
        <f>IF(OR($A1489="",$B1489=""),"",$B1489&amp;"|"&amp;$A1489)</f>
        <v/>
      </c>
      <c r="L1489">
        <f>IF($A1489="",0,IF($F1489="",IFERROR(N(INDEX(Settings!$G$11:$G$18,MATCH($C1489,Settings!$D$11:$D$18,0))),0),N($F1489)))</f>
        <v/>
      </c>
    </row>
    <row r="1490">
      <c r="A1490" s="69" t="n"/>
      <c r="B1490" s="70" t="n"/>
      <c r="C1490" s="70" t="n"/>
      <c r="D1490" s="71" t="n"/>
      <c r="E1490" s="71" t="n"/>
      <c r="F1490" s="70" t="n"/>
      <c r="G1490" s="72">
        <f>IF(OR($A1490="",$B1490=""),"",ROUND(MAX(0,MOD(I1490-H1490,1)*24-L1490/60),2))</f>
        <v/>
      </c>
      <c r="H1490">
        <f>IF($A1490="","",IF($D1490="",IFERROR(INDEX(Settings!$E$11:$E$18,MATCH($C1490,Settings!$D$11:$D$18,0)),0),$D1490))</f>
        <v/>
      </c>
      <c r="I1490">
        <f>IF($A1490="","",IF($E1490="",IFERROR(INDEX(Settings!$F$11:$F$18,MATCH($C1490,Settings!$D$11:$D$18,0)),0),$E1490))</f>
        <v/>
      </c>
      <c r="J1490">
        <f>IF($A1490="",0,WEEKDAY($A1490,2))</f>
        <v/>
      </c>
      <c r="K1490">
        <f>IF(OR($A1490="",$B1490=""),"",$B1490&amp;"|"&amp;$A1490)</f>
        <v/>
      </c>
      <c r="L1490">
        <f>IF($A1490="",0,IF($F1490="",IFERROR(N(INDEX(Settings!$G$11:$G$18,MATCH($C1490,Settings!$D$11:$D$18,0))),0),N($F1490)))</f>
        <v/>
      </c>
    </row>
    <row r="1491">
      <c r="A1491" s="69" t="n"/>
      <c r="B1491" s="70" t="n"/>
      <c r="C1491" s="70" t="n"/>
      <c r="D1491" s="71" t="n"/>
      <c r="E1491" s="71" t="n"/>
      <c r="F1491" s="70" t="n"/>
      <c r="G1491" s="72">
        <f>IF(OR($A1491="",$B1491=""),"",ROUND(MAX(0,MOD(I1491-H1491,1)*24-L1491/60),2))</f>
        <v/>
      </c>
      <c r="H1491">
        <f>IF($A1491="","",IF($D1491="",IFERROR(INDEX(Settings!$E$11:$E$18,MATCH($C1491,Settings!$D$11:$D$18,0)),0),$D1491))</f>
        <v/>
      </c>
      <c r="I1491">
        <f>IF($A1491="","",IF($E1491="",IFERROR(INDEX(Settings!$F$11:$F$18,MATCH($C1491,Settings!$D$11:$D$18,0)),0),$E1491))</f>
        <v/>
      </c>
      <c r="J1491">
        <f>IF($A1491="",0,WEEKDAY($A1491,2))</f>
        <v/>
      </c>
      <c r="K1491">
        <f>IF(OR($A1491="",$B1491=""),"",$B1491&amp;"|"&amp;$A1491)</f>
        <v/>
      </c>
      <c r="L1491">
        <f>IF($A1491="",0,IF($F1491="",IFERROR(N(INDEX(Settings!$G$11:$G$18,MATCH($C1491,Settings!$D$11:$D$18,0))),0),N($F1491)))</f>
        <v/>
      </c>
    </row>
    <row r="1492">
      <c r="A1492" s="69" t="n"/>
      <c r="B1492" s="70" t="n"/>
      <c r="C1492" s="70" t="n"/>
      <c r="D1492" s="71" t="n"/>
      <c r="E1492" s="71" t="n"/>
      <c r="F1492" s="70" t="n"/>
      <c r="G1492" s="72">
        <f>IF(OR($A1492="",$B1492=""),"",ROUND(MAX(0,MOD(I1492-H1492,1)*24-L1492/60),2))</f>
        <v/>
      </c>
      <c r="H1492">
        <f>IF($A1492="","",IF($D1492="",IFERROR(INDEX(Settings!$E$11:$E$18,MATCH($C1492,Settings!$D$11:$D$18,0)),0),$D1492))</f>
        <v/>
      </c>
      <c r="I1492">
        <f>IF($A1492="","",IF($E1492="",IFERROR(INDEX(Settings!$F$11:$F$18,MATCH($C1492,Settings!$D$11:$D$18,0)),0),$E1492))</f>
        <v/>
      </c>
      <c r="J1492">
        <f>IF($A1492="",0,WEEKDAY($A1492,2))</f>
        <v/>
      </c>
      <c r="K1492">
        <f>IF(OR($A1492="",$B1492=""),"",$B1492&amp;"|"&amp;$A1492)</f>
        <v/>
      </c>
      <c r="L1492">
        <f>IF($A1492="",0,IF($F1492="",IFERROR(N(INDEX(Settings!$G$11:$G$18,MATCH($C1492,Settings!$D$11:$D$18,0))),0),N($F1492)))</f>
        <v/>
      </c>
    </row>
    <row r="1493">
      <c r="A1493" s="69" t="n"/>
      <c r="B1493" s="70" t="n"/>
      <c r="C1493" s="70" t="n"/>
      <c r="D1493" s="71" t="n"/>
      <c r="E1493" s="71" t="n"/>
      <c r="F1493" s="70" t="n"/>
      <c r="G1493" s="72">
        <f>IF(OR($A1493="",$B1493=""),"",ROUND(MAX(0,MOD(I1493-H1493,1)*24-L1493/60),2))</f>
        <v/>
      </c>
      <c r="H1493">
        <f>IF($A1493="","",IF($D1493="",IFERROR(INDEX(Settings!$E$11:$E$18,MATCH($C1493,Settings!$D$11:$D$18,0)),0),$D1493))</f>
        <v/>
      </c>
      <c r="I1493">
        <f>IF($A1493="","",IF($E1493="",IFERROR(INDEX(Settings!$F$11:$F$18,MATCH($C1493,Settings!$D$11:$D$18,0)),0),$E1493))</f>
        <v/>
      </c>
      <c r="J1493">
        <f>IF($A1493="",0,WEEKDAY($A1493,2))</f>
        <v/>
      </c>
      <c r="K1493">
        <f>IF(OR($A1493="",$B1493=""),"",$B1493&amp;"|"&amp;$A1493)</f>
        <v/>
      </c>
      <c r="L1493">
        <f>IF($A1493="",0,IF($F1493="",IFERROR(N(INDEX(Settings!$G$11:$G$18,MATCH($C1493,Settings!$D$11:$D$18,0))),0),N($F1493)))</f>
        <v/>
      </c>
    </row>
    <row r="1494">
      <c r="A1494" s="69" t="n"/>
      <c r="B1494" s="70" t="n"/>
      <c r="C1494" s="70" t="n"/>
      <c r="D1494" s="71" t="n"/>
      <c r="E1494" s="71" t="n"/>
      <c r="F1494" s="70" t="n"/>
      <c r="G1494" s="72">
        <f>IF(OR($A1494="",$B1494=""),"",ROUND(MAX(0,MOD(I1494-H1494,1)*24-L1494/60),2))</f>
        <v/>
      </c>
      <c r="H1494">
        <f>IF($A1494="","",IF($D1494="",IFERROR(INDEX(Settings!$E$11:$E$18,MATCH($C1494,Settings!$D$11:$D$18,0)),0),$D1494))</f>
        <v/>
      </c>
      <c r="I1494">
        <f>IF($A1494="","",IF($E1494="",IFERROR(INDEX(Settings!$F$11:$F$18,MATCH($C1494,Settings!$D$11:$D$18,0)),0),$E1494))</f>
        <v/>
      </c>
      <c r="J1494">
        <f>IF($A1494="",0,WEEKDAY($A1494,2))</f>
        <v/>
      </c>
      <c r="K1494">
        <f>IF(OR($A1494="",$B1494=""),"",$B1494&amp;"|"&amp;$A1494)</f>
        <v/>
      </c>
      <c r="L1494">
        <f>IF($A1494="",0,IF($F1494="",IFERROR(N(INDEX(Settings!$G$11:$G$18,MATCH($C1494,Settings!$D$11:$D$18,0))),0),N($F1494)))</f>
        <v/>
      </c>
    </row>
    <row r="1495">
      <c r="A1495" s="69" t="n"/>
      <c r="B1495" s="70" t="n"/>
      <c r="C1495" s="70" t="n"/>
      <c r="D1495" s="71" t="n"/>
      <c r="E1495" s="71" t="n"/>
      <c r="F1495" s="70" t="n"/>
      <c r="G1495" s="72">
        <f>IF(OR($A1495="",$B1495=""),"",ROUND(MAX(0,MOD(I1495-H1495,1)*24-L1495/60),2))</f>
        <v/>
      </c>
      <c r="H1495">
        <f>IF($A1495="","",IF($D1495="",IFERROR(INDEX(Settings!$E$11:$E$18,MATCH($C1495,Settings!$D$11:$D$18,0)),0),$D1495))</f>
        <v/>
      </c>
      <c r="I1495">
        <f>IF($A1495="","",IF($E1495="",IFERROR(INDEX(Settings!$F$11:$F$18,MATCH($C1495,Settings!$D$11:$D$18,0)),0),$E1495))</f>
        <v/>
      </c>
      <c r="J1495">
        <f>IF($A1495="",0,WEEKDAY($A1495,2))</f>
        <v/>
      </c>
      <c r="K1495">
        <f>IF(OR($A1495="",$B1495=""),"",$B1495&amp;"|"&amp;$A1495)</f>
        <v/>
      </c>
      <c r="L1495">
        <f>IF($A1495="",0,IF($F1495="",IFERROR(N(INDEX(Settings!$G$11:$G$18,MATCH($C1495,Settings!$D$11:$D$18,0))),0),N($F1495)))</f>
        <v/>
      </c>
    </row>
    <row r="1496">
      <c r="A1496" s="69" t="n"/>
      <c r="B1496" s="70" t="n"/>
      <c r="C1496" s="70" t="n"/>
      <c r="D1496" s="71" t="n"/>
      <c r="E1496" s="71" t="n"/>
      <c r="F1496" s="70" t="n"/>
      <c r="G1496" s="72">
        <f>IF(OR($A1496="",$B1496=""),"",ROUND(MAX(0,MOD(I1496-H1496,1)*24-L1496/60),2))</f>
        <v/>
      </c>
      <c r="H1496">
        <f>IF($A1496="","",IF($D1496="",IFERROR(INDEX(Settings!$E$11:$E$18,MATCH($C1496,Settings!$D$11:$D$18,0)),0),$D1496))</f>
        <v/>
      </c>
      <c r="I1496">
        <f>IF($A1496="","",IF($E1496="",IFERROR(INDEX(Settings!$F$11:$F$18,MATCH($C1496,Settings!$D$11:$D$18,0)),0),$E1496))</f>
        <v/>
      </c>
      <c r="J1496">
        <f>IF($A1496="",0,WEEKDAY($A1496,2))</f>
        <v/>
      </c>
      <c r="K1496">
        <f>IF(OR($A1496="",$B1496=""),"",$B1496&amp;"|"&amp;$A1496)</f>
        <v/>
      </c>
      <c r="L1496">
        <f>IF($A1496="",0,IF($F1496="",IFERROR(N(INDEX(Settings!$G$11:$G$18,MATCH($C1496,Settings!$D$11:$D$18,0))),0),N($F1496)))</f>
        <v/>
      </c>
    </row>
    <row r="1497">
      <c r="A1497" s="69" t="n"/>
      <c r="B1497" s="70" t="n"/>
      <c r="C1497" s="70" t="n"/>
      <c r="D1497" s="71" t="n"/>
      <c r="E1497" s="71" t="n"/>
      <c r="F1497" s="70" t="n"/>
      <c r="G1497" s="72">
        <f>IF(OR($A1497="",$B1497=""),"",ROUND(MAX(0,MOD(I1497-H1497,1)*24-L1497/60),2))</f>
        <v/>
      </c>
      <c r="H1497">
        <f>IF($A1497="","",IF($D1497="",IFERROR(INDEX(Settings!$E$11:$E$18,MATCH($C1497,Settings!$D$11:$D$18,0)),0),$D1497))</f>
        <v/>
      </c>
      <c r="I1497">
        <f>IF($A1497="","",IF($E1497="",IFERROR(INDEX(Settings!$F$11:$F$18,MATCH($C1497,Settings!$D$11:$D$18,0)),0),$E1497))</f>
        <v/>
      </c>
      <c r="J1497">
        <f>IF($A1497="",0,WEEKDAY($A1497,2))</f>
        <v/>
      </c>
      <c r="K1497">
        <f>IF(OR($A1497="",$B1497=""),"",$B1497&amp;"|"&amp;$A1497)</f>
        <v/>
      </c>
      <c r="L1497">
        <f>IF($A1497="",0,IF($F1497="",IFERROR(N(INDEX(Settings!$G$11:$G$18,MATCH($C1497,Settings!$D$11:$D$18,0))),0),N($F1497)))</f>
        <v/>
      </c>
    </row>
    <row r="1498">
      <c r="A1498" s="69" t="n"/>
      <c r="B1498" s="70" t="n"/>
      <c r="C1498" s="70" t="n"/>
      <c r="D1498" s="71" t="n"/>
      <c r="E1498" s="71" t="n"/>
      <c r="F1498" s="70" t="n"/>
      <c r="G1498" s="72">
        <f>IF(OR($A1498="",$B1498=""),"",ROUND(MAX(0,MOD(I1498-H1498,1)*24-L1498/60),2))</f>
        <v/>
      </c>
      <c r="H1498">
        <f>IF($A1498="","",IF($D1498="",IFERROR(INDEX(Settings!$E$11:$E$18,MATCH($C1498,Settings!$D$11:$D$18,0)),0),$D1498))</f>
        <v/>
      </c>
      <c r="I1498">
        <f>IF($A1498="","",IF($E1498="",IFERROR(INDEX(Settings!$F$11:$F$18,MATCH($C1498,Settings!$D$11:$D$18,0)),0),$E1498))</f>
        <v/>
      </c>
      <c r="J1498">
        <f>IF($A1498="",0,WEEKDAY($A1498,2))</f>
        <v/>
      </c>
      <c r="K1498">
        <f>IF(OR($A1498="",$B1498=""),"",$B1498&amp;"|"&amp;$A1498)</f>
        <v/>
      </c>
      <c r="L1498">
        <f>IF($A1498="",0,IF($F1498="",IFERROR(N(INDEX(Settings!$G$11:$G$18,MATCH($C1498,Settings!$D$11:$D$18,0))),0),N($F1498)))</f>
        <v/>
      </c>
    </row>
    <row r="1499">
      <c r="A1499" s="69" t="n"/>
      <c r="B1499" s="70" t="n"/>
      <c r="C1499" s="70" t="n"/>
      <c r="D1499" s="71" t="n"/>
      <c r="E1499" s="71" t="n"/>
      <c r="F1499" s="70" t="n"/>
      <c r="G1499" s="72">
        <f>IF(OR($A1499="",$B1499=""),"",ROUND(MAX(0,MOD(I1499-H1499,1)*24-L1499/60),2))</f>
        <v/>
      </c>
      <c r="H1499">
        <f>IF($A1499="","",IF($D1499="",IFERROR(INDEX(Settings!$E$11:$E$18,MATCH($C1499,Settings!$D$11:$D$18,0)),0),$D1499))</f>
        <v/>
      </c>
      <c r="I1499">
        <f>IF($A1499="","",IF($E1499="",IFERROR(INDEX(Settings!$F$11:$F$18,MATCH($C1499,Settings!$D$11:$D$18,0)),0),$E1499))</f>
        <v/>
      </c>
      <c r="J1499">
        <f>IF($A1499="",0,WEEKDAY($A1499,2))</f>
        <v/>
      </c>
      <c r="K1499">
        <f>IF(OR($A1499="",$B1499=""),"",$B1499&amp;"|"&amp;$A1499)</f>
        <v/>
      </c>
      <c r="L1499">
        <f>IF($A1499="",0,IF($F1499="",IFERROR(N(INDEX(Settings!$G$11:$G$18,MATCH($C1499,Settings!$D$11:$D$18,0))),0),N($F1499)))</f>
        <v/>
      </c>
    </row>
    <row r="1500">
      <c r="A1500" s="69" t="n"/>
      <c r="B1500" s="70" t="n"/>
      <c r="C1500" s="70" t="n"/>
      <c r="D1500" s="71" t="n"/>
      <c r="E1500" s="71" t="n"/>
      <c r="F1500" s="70" t="n"/>
      <c r="G1500" s="72">
        <f>IF(OR($A1500="",$B1500=""),"",ROUND(MAX(0,MOD(I1500-H1500,1)*24-L1500/60),2))</f>
        <v/>
      </c>
      <c r="H1500">
        <f>IF($A1500="","",IF($D1500="",IFERROR(INDEX(Settings!$E$11:$E$18,MATCH($C1500,Settings!$D$11:$D$18,0)),0),$D1500))</f>
        <v/>
      </c>
      <c r="I1500">
        <f>IF($A1500="","",IF($E1500="",IFERROR(INDEX(Settings!$F$11:$F$18,MATCH($C1500,Settings!$D$11:$D$18,0)),0),$E1500))</f>
        <v/>
      </c>
      <c r="J1500">
        <f>IF($A1500="",0,WEEKDAY($A1500,2))</f>
        <v/>
      </c>
      <c r="K1500">
        <f>IF(OR($A1500="",$B1500=""),"",$B1500&amp;"|"&amp;$A1500)</f>
        <v/>
      </c>
      <c r="L1500">
        <f>IF($A1500="",0,IF($F1500="",IFERROR(N(INDEX(Settings!$G$11:$G$18,MATCH($C1500,Settings!$D$11:$D$18,0))),0),N($F1500)))</f>
        <v/>
      </c>
    </row>
    <row r="1501">
      <c r="A1501" s="69" t="n"/>
      <c r="B1501" s="70" t="n"/>
      <c r="C1501" s="70" t="n"/>
      <c r="D1501" s="71" t="n"/>
      <c r="E1501" s="71" t="n"/>
      <c r="F1501" s="70" t="n"/>
      <c r="G1501" s="72">
        <f>IF(OR($A1501="",$B1501=""),"",ROUND(MAX(0,MOD(I1501-H1501,1)*24-L1501/60),2))</f>
        <v/>
      </c>
      <c r="H1501">
        <f>IF($A1501="","",IF($D1501="",IFERROR(INDEX(Settings!$E$11:$E$18,MATCH($C1501,Settings!$D$11:$D$18,0)),0),$D1501))</f>
        <v/>
      </c>
      <c r="I1501">
        <f>IF($A1501="","",IF($E1501="",IFERROR(INDEX(Settings!$F$11:$F$18,MATCH($C1501,Settings!$D$11:$D$18,0)),0),$E1501))</f>
        <v/>
      </c>
      <c r="J1501">
        <f>IF($A1501="",0,WEEKDAY($A1501,2))</f>
        <v/>
      </c>
      <c r="K1501">
        <f>IF(OR($A1501="",$B1501=""),"",$B1501&amp;"|"&amp;$A1501)</f>
        <v/>
      </c>
      <c r="L1501">
        <f>IF($A1501="",0,IF($F1501="",IFERROR(N(INDEX(Settings!$G$11:$G$18,MATCH($C1501,Settings!$D$11:$D$18,0))),0),N($F1501)))</f>
        <v/>
      </c>
    </row>
    <row r="1502">
      <c r="A1502" s="69" t="n"/>
      <c r="B1502" s="70" t="n"/>
      <c r="C1502" s="70" t="n"/>
      <c r="D1502" s="71" t="n"/>
      <c r="E1502" s="71" t="n"/>
      <c r="F1502" s="70" t="n"/>
      <c r="G1502" s="72">
        <f>IF(OR($A1502="",$B1502=""),"",ROUND(MAX(0,MOD(I1502-H1502,1)*24-L1502/60),2))</f>
        <v/>
      </c>
      <c r="H1502">
        <f>IF($A1502="","",IF($D1502="",IFERROR(INDEX(Settings!$E$11:$E$18,MATCH($C1502,Settings!$D$11:$D$18,0)),0),$D1502))</f>
        <v/>
      </c>
      <c r="I1502">
        <f>IF($A1502="","",IF($E1502="",IFERROR(INDEX(Settings!$F$11:$F$18,MATCH($C1502,Settings!$D$11:$D$18,0)),0),$E1502))</f>
        <v/>
      </c>
      <c r="J1502">
        <f>IF($A1502="",0,WEEKDAY($A1502,2))</f>
        <v/>
      </c>
      <c r="K1502">
        <f>IF(OR($A1502="",$B1502=""),"",$B1502&amp;"|"&amp;$A1502)</f>
        <v/>
      </c>
      <c r="L1502">
        <f>IF($A1502="",0,IF($F1502="",IFERROR(N(INDEX(Settings!$G$11:$G$18,MATCH($C1502,Settings!$D$11:$D$18,0))),0),N($F1502)))</f>
        <v/>
      </c>
    </row>
    <row r="1503">
      <c r="A1503" s="69" t="n"/>
      <c r="B1503" s="70" t="n"/>
      <c r="C1503" s="70" t="n"/>
      <c r="D1503" s="71" t="n"/>
      <c r="E1503" s="71" t="n"/>
      <c r="F1503" s="70" t="n"/>
      <c r="G1503" s="72">
        <f>IF(OR($A1503="",$B1503=""),"",ROUND(MAX(0,MOD(I1503-H1503,1)*24-L1503/60),2))</f>
        <v/>
      </c>
      <c r="H1503">
        <f>IF($A1503="","",IF($D1503="",IFERROR(INDEX(Settings!$E$11:$E$18,MATCH($C1503,Settings!$D$11:$D$18,0)),0),$D1503))</f>
        <v/>
      </c>
      <c r="I1503">
        <f>IF($A1503="","",IF($E1503="",IFERROR(INDEX(Settings!$F$11:$F$18,MATCH($C1503,Settings!$D$11:$D$18,0)),0),$E1503))</f>
        <v/>
      </c>
      <c r="J1503">
        <f>IF($A1503="",0,WEEKDAY($A1503,2))</f>
        <v/>
      </c>
      <c r="K1503">
        <f>IF(OR($A1503="",$B1503=""),"",$B1503&amp;"|"&amp;$A1503)</f>
        <v/>
      </c>
      <c r="L1503">
        <f>IF($A1503="",0,IF($F1503="",IFERROR(N(INDEX(Settings!$G$11:$G$18,MATCH($C1503,Settings!$D$11:$D$18,0))),0),N($F1503)))</f>
        <v/>
      </c>
    </row>
    <row r="1504">
      <c r="A1504" s="69" t="n"/>
      <c r="B1504" s="70" t="n"/>
      <c r="C1504" s="70" t="n"/>
      <c r="D1504" s="71" t="n"/>
      <c r="E1504" s="71" t="n"/>
      <c r="F1504" s="70" t="n"/>
      <c r="G1504" s="72">
        <f>IF(OR($A1504="",$B1504=""),"",ROUND(MAX(0,MOD(I1504-H1504,1)*24-L1504/60),2))</f>
        <v/>
      </c>
      <c r="H1504">
        <f>IF($A1504="","",IF($D1504="",IFERROR(INDEX(Settings!$E$11:$E$18,MATCH($C1504,Settings!$D$11:$D$18,0)),0),$D1504))</f>
        <v/>
      </c>
      <c r="I1504">
        <f>IF($A1504="","",IF($E1504="",IFERROR(INDEX(Settings!$F$11:$F$18,MATCH($C1504,Settings!$D$11:$D$18,0)),0),$E1504))</f>
        <v/>
      </c>
      <c r="J1504">
        <f>IF($A1504="",0,WEEKDAY($A1504,2))</f>
        <v/>
      </c>
      <c r="K1504">
        <f>IF(OR($A1504="",$B1504=""),"",$B1504&amp;"|"&amp;$A1504)</f>
        <v/>
      </c>
      <c r="L1504">
        <f>IF($A1504="",0,IF($F1504="",IFERROR(N(INDEX(Settings!$G$11:$G$18,MATCH($C1504,Settings!$D$11:$D$18,0))),0),N($F1504)))</f>
        <v/>
      </c>
    </row>
    <row r="1505">
      <c r="A1505" s="69" t="n"/>
      <c r="B1505" s="70" t="n"/>
      <c r="C1505" s="70" t="n"/>
      <c r="D1505" s="71" t="n"/>
      <c r="E1505" s="71" t="n"/>
      <c r="F1505" s="70" t="n"/>
      <c r="G1505" s="72">
        <f>IF(OR($A1505="",$B1505=""),"",ROUND(MAX(0,MOD(I1505-H1505,1)*24-L1505/60),2))</f>
        <v/>
      </c>
      <c r="H1505">
        <f>IF($A1505="","",IF($D1505="",IFERROR(INDEX(Settings!$E$11:$E$18,MATCH($C1505,Settings!$D$11:$D$18,0)),0),$D1505))</f>
        <v/>
      </c>
      <c r="I1505">
        <f>IF($A1505="","",IF($E1505="",IFERROR(INDEX(Settings!$F$11:$F$18,MATCH($C1505,Settings!$D$11:$D$18,0)),0),$E1505))</f>
        <v/>
      </c>
      <c r="J1505">
        <f>IF($A1505="",0,WEEKDAY($A1505,2))</f>
        <v/>
      </c>
      <c r="K1505">
        <f>IF(OR($A1505="",$B1505=""),"",$B1505&amp;"|"&amp;$A1505)</f>
        <v/>
      </c>
      <c r="L1505">
        <f>IF($A1505="",0,IF($F1505="",IFERROR(N(INDEX(Settings!$G$11:$G$18,MATCH($C1505,Settings!$D$11:$D$18,0))),0),N($F1505)))</f>
        <v/>
      </c>
    </row>
    <row r="1506">
      <c r="A1506" s="69" t="n"/>
      <c r="B1506" s="70" t="n"/>
      <c r="C1506" s="70" t="n"/>
      <c r="D1506" s="71" t="n"/>
      <c r="E1506" s="71" t="n"/>
      <c r="F1506" s="70" t="n"/>
      <c r="G1506" s="72">
        <f>IF(OR($A1506="",$B1506=""),"",ROUND(MAX(0,MOD(I1506-H1506,1)*24-L1506/60),2))</f>
        <v/>
      </c>
      <c r="H1506">
        <f>IF($A1506="","",IF($D1506="",IFERROR(INDEX(Settings!$E$11:$E$18,MATCH($C1506,Settings!$D$11:$D$18,0)),0),$D1506))</f>
        <v/>
      </c>
      <c r="I1506">
        <f>IF($A1506="","",IF($E1506="",IFERROR(INDEX(Settings!$F$11:$F$18,MATCH($C1506,Settings!$D$11:$D$18,0)),0),$E1506))</f>
        <v/>
      </c>
      <c r="J1506">
        <f>IF($A1506="",0,WEEKDAY($A1506,2))</f>
        <v/>
      </c>
      <c r="K1506">
        <f>IF(OR($A1506="",$B1506=""),"",$B1506&amp;"|"&amp;$A1506)</f>
        <v/>
      </c>
      <c r="L1506">
        <f>IF($A1506="",0,IF($F1506="",IFERROR(N(INDEX(Settings!$G$11:$G$18,MATCH($C1506,Settings!$D$11:$D$18,0))),0),N($F1506)))</f>
        <v/>
      </c>
    </row>
    <row r="1507">
      <c r="A1507" s="69" t="n"/>
      <c r="B1507" s="70" t="n"/>
      <c r="C1507" s="70" t="n"/>
      <c r="D1507" s="71" t="n"/>
      <c r="E1507" s="71" t="n"/>
      <c r="F1507" s="70" t="n"/>
      <c r="G1507" s="72">
        <f>IF(OR($A1507="",$B1507=""),"",ROUND(MAX(0,MOD(I1507-H1507,1)*24-L1507/60),2))</f>
        <v/>
      </c>
      <c r="H1507">
        <f>IF($A1507="","",IF($D1507="",IFERROR(INDEX(Settings!$E$11:$E$18,MATCH($C1507,Settings!$D$11:$D$18,0)),0),$D1507))</f>
        <v/>
      </c>
      <c r="I1507">
        <f>IF($A1507="","",IF($E1507="",IFERROR(INDEX(Settings!$F$11:$F$18,MATCH($C1507,Settings!$D$11:$D$18,0)),0),$E1507))</f>
        <v/>
      </c>
      <c r="J1507">
        <f>IF($A1507="",0,WEEKDAY($A1507,2))</f>
        <v/>
      </c>
      <c r="K1507">
        <f>IF(OR($A1507="",$B1507=""),"",$B1507&amp;"|"&amp;$A1507)</f>
        <v/>
      </c>
      <c r="L1507">
        <f>IF($A1507="",0,IF($F1507="",IFERROR(N(INDEX(Settings!$G$11:$G$18,MATCH($C1507,Settings!$D$11:$D$18,0))),0),N($F1507)))</f>
        <v/>
      </c>
    </row>
    <row r="1508">
      <c r="A1508" s="69" t="n"/>
      <c r="B1508" s="70" t="n"/>
      <c r="C1508" s="70" t="n"/>
      <c r="D1508" s="71" t="n"/>
      <c r="E1508" s="71" t="n"/>
      <c r="F1508" s="70" t="n"/>
      <c r="G1508" s="72">
        <f>IF(OR($A1508="",$B1508=""),"",ROUND(MAX(0,MOD(I1508-H1508,1)*24-L1508/60),2))</f>
        <v/>
      </c>
      <c r="H1508">
        <f>IF($A1508="","",IF($D1508="",IFERROR(INDEX(Settings!$E$11:$E$18,MATCH($C1508,Settings!$D$11:$D$18,0)),0),$D1508))</f>
        <v/>
      </c>
      <c r="I1508">
        <f>IF($A1508="","",IF($E1508="",IFERROR(INDEX(Settings!$F$11:$F$18,MATCH($C1508,Settings!$D$11:$D$18,0)),0),$E1508))</f>
        <v/>
      </c>
      <c r="J1508">
        <f>IF($A1508="",0,WEEKDAY($A1508,2))</f>
        <v/>
      </c>
      <c r="K1508">
        <f>IF(OR($A1508="",$B1508=""),"",$B1508&amp;"|"&amp;$A1508)</f>
        <v/>
      </c>
      <c r="L1508">
        <f>IF($A1508="",0,IF($F1508="",IFERROR(N(INDEX(Settings!$G$11:$G$18,MATCH($C1508,Settings!$D$11:$D$18,0))),0),N($F1508)))</f>
        <v/>
      </c>
    </row>
    <row r="1509">
      <c r="A1509" s="69" t="n"/>
      <c r="B1509" s="70" t="n"/>
      <c r="C1509" s="70" t="n"/>
      <c r="D1509" s="71" t="n"/>
      <c r="E1509" s="71" t="n"/>
      <c r="F1509" s="70" t="n"/>
      <c r="G1509" s="72">
        <f>IF(OR($A1509="",$B1509=""),"",ROUND(MAX(0,MOD(I1509-H1509,1)*24-L1509/60),2))</f>
        <v/>
      </c>
      <c r="H1509">
        <f>IF($A1509="","",IF($D1509="",IFERROR(INDEX(Settings!$E$11:$E$18,MATCH($C1509,Settings!$D$11:$D$18,0)),0),$D1509))</f>
        <v/>
      </c>
      <c r="I1509">
        <f>IF($A1509="","",IF($E1509="",IFERROR(INDEX(Settings!$F$11:$F$18,MATCH($C1509,Settings!$D$11:$D$18,0)),0),$E1509))</f>
        <v/>
      </c>
      <c r="J1509">
        <f>IF($A1509="",0,WEEKDAY($A1509,2))</f>
        <v/>
      </c>
      <c r="K1509">
        <f>IF(OR($A1509="",$B1509=""),"",$B1509&amp;"|"&amp;$A1509)</f>
        <v/>
      </c>
      <c r="L1509">
        <f>IF($A1509="",0,IF($F1509="",IFERROR(N(INDEX(Settings!$G$11:$G$18,MATCH($C1509,Settings!$D$11:$D$18,0))),0),N($F1509)))</f>
        <v/>
      </c>
    </row>
    <row r="1510">
      <c r="A1510" s="69" t="n"/>
      <c r="B1510" s="70" t="n"/>
      <c r="C1510" s="70" t="n"/>
      <c r="D1510" s="71" t="n"/>
      <c r="E1510" s="71" t="n"/>
      <c r="F1510" s="70" t="n"/>
      <c r="G1510" s="72">
        <f>IF(OR($A1510="",$B1510=""),"",ROUND(MAX(0,MOD(I1510-H1510,1)*24-L1510/60),2))</f>
        <v/>
      </c>
      <c r="H1510">
        <f>IF($A1510="","",IF($D1510="",IFERROR(INDEX(Settings!$E$11:$E$18,MATCH($C1510,Settings!$D$11:$D$18,0)),0),$D1510))</f>
        <v/>
      </c>
      <c r="I1510">
        <f>IF($A1510="","",IF($E1510="",IFERROR(INDEX(Settings!$F$11:$F$18,MATCH($C1510,Settings!$D$11:$D$18,0)),0),$E1510))</f>
        <v/>
      </c>
      <c r="J1510">
        <f>IF($A1510="",0,WEEKDAY($A1510,2))</f>
        <v/>
      </c>
      <c r="K1510">
        <f>IF(OR($A1510="",$B1510=""),"",$B1510&amp;"|"&amp;$A1510)</f>
        <v/>
      </c>
      <c r="L1510">
        <f>IF($A1510="",0,IF($F1510="",IFERROR(N(INDEX(Settings!$G$11:$G$18,MATCH($C1510,Settings!$D$11:$D$18,0))),0),N($F1510)))</f>
        <v/>
      </c>
    </row>
    <row r="1511">
      <c r="A1511" s="69" t="n"/>
      <c r="B1511" s="70" t="n"/>
      <c r="C1511" s="70" t="n"/>
      <c r="D1511" s="71" t="n"/>
      <c r="E1511" s="71" t="n"/>
      <c r="F1511" s="70" t="n"/>
      <c r="G1511" s="72">
        <f>IF(OR($A1511="",$B1511=""),"",ROUND(MAX(0,MOD(I1511-H1511,1)*24-L1511/60),2))</f>
        <v/>
      </c>
      <c r="H1511">
        <f>IF($A1511="","",IF($D1511="",IFERROR(INDEX(Settings!$E$11:$E$18,MATCH($C1511,Settings!$D$11:$D$18,0)),0),$D1511))</f>
        <v/>
      </c>
      <c r="I1511">
        <f>IF($A1511="","",IF($E1511="",IFERROR(INDEX(Settings!$F$11:$F$18,MATCH($C1511,Settings!$D$11:$D$18,0)),0),$E1511))</f>
        <v/>
      </c>
      <c r="J1511">
        <f>IF($A1511="",0,WEEKDAY($A1511,2))</f>
        <v/>
      </c>
      <c r="K1511">
        <f>IF(OR($A1511="",$B1511=""),"",$B1511&amp;"|"&amp;$A1511)</f>
        <v/>
      </c>
      <c r="L1511">
        <f>IF($A1511="",0,IF($F1511="",IFERROR(N(INDEX(Settings!$G$11:$G$18,MATCH($C1511,Settings!$D$11:$D$18,0))),0),N($F1511)))</f>
        <v/>
      </c>
    </row>
    <row r="1512">
      <c r="A1512" s="69" t="n"/>
      <c r="B1512" s="70" t="n"/>
      <c r="C1512" s="70" t="n"/>
      <c r="D1512" s="71" t="n"/>
      <c r="E1512" s="71" t="n"/>
      <c r="F1512" s="70" t="n"/>
      <c r="G1512" s="72">
        <f>IF(OR($A1512="",$B1512=""),"",ROUND(MAX(0,MOD(I1512-H1512,1)*24-L1512/60),2))</f>
        <v/>
      </c>
      <c r="H1512">
        <f>IF($A1512="","",IF($D1512="",IFERROR(INDEX(Settings!$E$11:$E$18,MATCH($C1512,Settings!$D$11:$D$18,0)),0),$D1512))</f>
        <v/>
      </c>
      <c r="I1512">
        <f>IF($A1512="","",IF($E1512="",IFERROR(INDEX(Settings!$F$11:$F$18,MATCH($C1512,Settings!$D$11:$D$18,0)),0),$E1512))</f>
        <v/>
      </c>
      <c r="J1512">
        <f>IF($A1512="",0,WEEKDAY($A1512,2))</f>
        <v/>
      </c>
      <c r="K1512">
        <f>IF(OR($A1512="",$B1512=""),"",$B1512&amp;"|"&amp;$A1512)</f>
        <v/>
      </c>
      <c r="L1512">
        <f>IF($A1512="",0,IF($F1512="",IFERROR(N(INDEX(Settings!$G$11:$G$18,MATCH($C1512,Settings!$D$11:$D$18,0))),0),N($F1512)))</f>
        <v/>
      </c>
    </row>
    <row r="1513">
      <c r="A1513" s="69" t="n"/>
      <c r="B1513" s="70" t="n"/>
      <c r="C1513" s="70" t="n"/>
      <c r="D1513" s="71" t="n"/>
      <c r="E1513" s="71" t="n"/>
      <c r="F1513" s="70" t="n"/>
      <c r="G1513" s="72">
        <f>IF(OR($A1513="",$B1513=""),"",ROUND(MAX(0,MOD(I1513-H1513,1)*24-L1513/60),2))</f>
        <v/>
      </c>
      <c r="H1513">
        <f>IF($A1513="","",IF($D1513="",IFERROR(INDEX(Settings!$E$11:$E$18,MATCH($C1513,Settings!$D$11:$D$18,0)),0),$D1513))</f>
        <v/>
      </c>
      <c r="I1513">
        <f>IF($A1513="","",IF($E1513="",IFERROR(INDEX(Settings!$F$11:$F$18,MATCH($C1513,Settings!$D$11:$D$18,0)),0),$E1513))</f>
        <v/>
      </c>
      <c r="J1513">
        <f>IF($A1513="",0,WEEKDAY($A1513,2))</f>
        <v/>
      </c>
      <c r="K1513">
        <f>IF(OR($A1513="",$B1513=""),"",$B1513&amp;"|"&amp;$A1513)</f>
        <v/>
      </c>
      <c r="L1513">
        <f>IF($A1513="",0,IF($F1513="",IFERROR(N(INDEX(Settings!$G$11:$G$18,MATCH($C1513,Settings!$D$11:$D$18,0))),0),N($F1513)))</f>
        <v/>
      </c>
    </row>
    <row r="1514">
      <c r="A1514" s="69" t="n"/>
      <c r="B1514" s="70" t="n"/>
      <c r="C1514" s="70" t="n"/>
      <c r="D1514" s="71" t="n"/>
      <c r="E1514" s="71" t="n"/>
      <c r="F1514" s="70" t="n"/>
      <c r="G1514" s="72">
        <f>IF(OR($A1514="",$B1514=""),"",ROUND(MAX(0,MOD(I1514-H1514,1)*24-L1514/60),2))</f>
        <v/>
      </c>
      <c r="H1514">
        <f>IF($A1514="","",IF($D1514="",IFERROR(INDEX(Settings!$E$11:$E$18,MATCH($C1514,Settings!$D$11:$D$18,0)),0),$D1514))</f>
        <v/>
      </c>
      <c r="I1514">
        <f>IF($A1514="","",IF($E1514="",IFERROR(INDEX(Settings!$F$11:$F$18,MATCH($C1514,Settings!$D$11:$D$18,0)),0),$E1514))</f>
        <v/>
      </c>
      <c r="J1514">
        <f>IF($A1514="",0,WEEKDAY($A1514,2))</f>
        <v/>
      </c>
      <c r="K1514">
        <f>IF(OR($A1514="",$B1514=""),"",$B1514&amp;"|"&amp;$A1514)</f>
        <v/>
      </c>
      <c r="L1514">
        <f>IF($A1514="",0,IF($F1514="",IFERROR(N(INDEX(Settings!$G$11:$G$18,MATCH($C1514,Settings!$D$11:$D$18,0))),0),N($F1514)))</f>
        <v/>
      </c>
    </row>
    <row r="1515">
      <c r="A1515" s="69" t="n"/>
      <c r="B1515" s="70" t="n"/>
      <c r="C1515" s="70" t="n"/>
      <c r="D1515" s="71" t="n"/>
      <c r="E1515" s="71" t="n"/>
      <c r="F1515" s="70" t="n"/>
      <c r="G1515" s="72">
        <f>IF(OR($A1515="",$B1515=""),"",ROUND(MAX(0,MOD(I1515-H1515,1)*24-L1515/60),2))</f>
        <v/>
      </c>
      <c r="H1515">
        <f>IF($A1515="","",IF($D1515="",IFERROR(INDEX(Settings!$E$11:$E$18,MATCH($C1515,Settings!$D$11:$D$18,0)),0),$D1515))</f>
        <v/>
      </c>
      <c r="I1515">
        <f>IF($A1515="","",IF($E1515="",IFERROR(INDEX(Settings!$F$11:$F$18,MATCH($C1515,Settings!$D$11:$D$18,0)),0),$E1515))</f>
        <v/>
      </c>
      <c r="J1515">
        <f>IF($A1515="",0,WEEKDAY($A1515,2))</f>
        <v/>
      </c>
      <c r="K1515">
        <f>IF(OR($A1515="",$B1515=""),"",$B1515&amp;"|"&amp;$A1515)</f>
        <v/>
      </c>
      <c r="L1515">
        <f>IF($A1515="",0,IF($F1515="",IFERROR(N(INDEX(Settings!$G$11:$G$18,MATCH($C1515,Settings!$D$11:$D$18,0))),0),N($F1515)))</f>
        <v/>
      </c>
    </row>
    <row r="1516">
      <c r="A1516" s="69" t="n"/>
      <c r="B1516" s="70" t="n"/>
      <c r="C1516" s="70" t="n"/>
      <c r="D1516" s="71" t="n"/>
      <c r="E1516" s="71" t="n"/>
      <c r="F1516" s="70" t="n"/>
      <c r="G1516" s="72">
        <f>IF(OR($A1516="",$B1516=""),"",ROUND(MAX(0,MOD(I1516-H1516,1)*24-L1516/60),2))</f>
        <v/>
      </c>
      <c r="H1516">
        <f>IF($A1516="","",IF($D1516="",IFERROR(INDEX(Settings!$E$11:$E$18,MATCH($C1516,Settings!$D$11:$D$18,0)),0),$D1516))</f>
        <v/>
      </c>
      <c r="I1516">
        <f>IF($A1516="","",IF($E1516="",IFERROR(INDEX(Settings!$F$11:$F$18,MATCH($C1516,Settings!$D$11:$D$18,0)),0),$E1516))</f>
        <v/>
      </c>
      <c r="J1516">
        <f>IF($A1516="",0,WEEKDAY($A1516,2))</f>
        <v/>
      </c>
      <c r="K1516">
        <f>IF(OR($A1516="",$B1516=""),"",$B1516&amp;"|"&amp;$A1516)</f>
        <v/>
      </c>
      <c r="L1516">
        <f>IF($A1516="",0,IF($F1516="",IFERROR(N(INDEX(Settings!$G$11:$G$18,MATCH($C1516,Settings!$D$11:$D$18,0))),0),N($F1516)))</f>
        <v/>
      </c>
    </row>
    <row r="1517">
      <c r="A1517" s="69" t="n"/>
      <c r="B1517" s="70" t="n"/>
      <c r="C1517" s="70" t="n"/>
      <c r="D1517" s="71" t="n"/>
      <c r="E1517" s="71" t="n"/>
      <c r="F1517" s="70" t="n"/>
      <c r="G1517" s="72">
        <f>IF(OR($A1517="",$B1517=""),"",ROUND(MAX(0,MOD(I1517-H1517,1)*24-L1517/60),2))</f>
        <v/>
      </c>
      <c r="H1517">
        <f>IF($A1517="","",IF($D1517="",IFERROR(INDEX(Settings!$E$11:$E$18,MATCH($C1517,Settings!$D$11:$D$18,0)),0),$D1517))</f>
        <v/>
      </c>
      <c r="I1517">
        <f>IF($A1517="","",IF($E1517="",IFERROR(INDEX(Settings!$F$11:$F$18,MATCH($C1517,Settings!$D$11:$D$18,0)),0),$E1517))</f>
        <v/>
      </c>
      <c r="J1517">
        <f>IF($A1517="",0,WEEKDAY($A1517,2))</f>
        <v/>
      </c>
      <c r="K1517">
        <f>IF(OR($A1517="",$B1517=""),"",$B1517&amp;"|"&amp;$A1517)</f>
        <v/>
      </c>
      <c r="L1517">
        <f>IF($A1517="",0,IF($F1517="",IFERROR(N(INDEX(Settings!$G$11:$G$18,MATCH($C1517,Settings!$D$11:$D$18,0))),0),N($F1517)))</f>
        <v/>
      </c>
    </row>
    <row r="1518">
      <c r="A1518" s="69" t="n"/>
      <c r="B1518" s="70" t="n"/>
      <c r="C1518" s="70" t="n"/>
      <c r="D1518" s="71" t="n"/>
      <c r="E1518" s="71" t="n"/>
      <c r="F1518" s="70" t="n"/>
      <c r="G1518" s="72">
        <f>IF(OR($A1518="",$B1518=""),"",ROUND(MAX(0,MOD(I1518-H1518,1)*24-L1518/60),2))</f>
        <v/>
      </c>
      <c r="H1518">
        <f>IF($A1518="","",IF($D1518="",IFERROR(INDEX(Settings!$E$11:$E$18,MATCH($C1518,Settings!$D$11:$D$18,0)),0),$D1518))</f>
        <v/>
      </c>
      <c r="I1518">
        <f>IF($A1518="","",IF($E1518="",IFERROR(INDEX(Settings!$F$11:$F$18,MATCH($C1518,Settings!$D$11:$D$18,0)),0),$E1518))</f>
        <v/>
      </c>
      <c r="J1518">
        <f>IF($A1518="",0,WEEKDAY($A1518,2))</f>
        <v/>
      </c>
      <c r="K1518">
        <f>IF(OR($A1518="",$B1518=""),"",$B1518&amp;"|"&amp;$A1518)</f>
        <v/>
      </c>
      <c r="L1518">
        <f>IF($A1518="",0,IF($F1518="",IFERROR(N(INDEX(Settings!$G$11:$G$18,MATCH($C1518,Settings!$D$11:$D$18,0))),0),N($F1518)))</f>
        <v/>
      </c>
    </row>
    <row r="1519">
      <c r="A1519" s="69" t="n"/>
      <c r="B1519" s="70" t="n"/>
      <c r="C1519" s="70" t="n"/>
      <c r="D1519" s="71" t="n"/>
      <c r="E1519" s="71" t="n"/>
      <c r="F1519" s="70" t="n"/>
      <c r="G1519" s="72">
        <f>IF(OR($A1519="",$B1519=""),"",ROUND(MAX(0,MOD(I1519-H1519,1)*24-L1519/60),2))</f>
        <v/>
      </c>
      <c r="H1519">
        <f>IF($A1519="","",IF($D1519="",IFERROR(INDEX(Settings!$E$11:$E$18,MATCH($C1519,Settings!$D$11:$D$18,0)),0),$D1519))</f>
        <v/>
      </c>
      <c r="I1519">
        <f>IF($A1519="","",IF($E1519="",IFERROR(INDEX(Settings!$F$11:$F$18,MATCH($C1519,Settings!$D$11:$D$18,0)),0),$E1519))</f>
        <v/>
      </c>
      <c r="J1519">
        <f>IF($A1519="",0,WEEKDAY($A1519,2))</f>
        <v/>
      </c>
      <c r="K1519">
        <f>IF(OR($A1519="",$B1519=""),"",$B1519&amp;"|"&amp;$A1519)</f>
        <v/>
      </c>
      <c r="L1519">
        <f>IF($A1519="",0,IF($F1519="",IFERROR(N(INDEX(Settings!$G$11:$G$18,MATCH($C1519,Settings!$D$11:$D$18,0))),0),N($F1519)))</f>
        <v/>
      </c>
    </row>
    <row r="1520">
      <c r="A1520" s="69" t="n"/>
      <c r="B1520" s="70" t="n"/>
      <c r="C1520" s="70" t="n"/>
      <c r="D1520" s="71" t="n"/>
      <c r="E1520" s="71" t="n"/>
      <c r="F1520" s="70" t="n"/>
      <c r="G1520" s="72">
        <f>IF(OR($A1520="",$B1520=""),"",ROUND(MAX(0,MOD(I1520-H1520,1)*24-L1520/60),2))</f>
        <v/>
      </c>
      <c r="H1520">
        <f>IF($A1520="","",IF($D1520="",IFERROR(INDEX(Settings!$E$11:$E$18,MATCH($C1520,Settings!$D$11:$D$18,0)),0),$D1520))</f>
        <v/>
      </c>
      <c r="I1520">
        <f>IF($A1520="","",IF($E1520="",IFERROR(INDEX(Settings!$F$11:$F$18,MATCH($C1520,Settings!$D$11:$D$18,0)),0),$E1520))</f>
        <v/>
      </c>
      <c r="J1520">
        <f>IF($A1520="",0,WEEKDAY($A1520,2))</f>
        <v/>
      </c>
      <c r="K1520">
        <f>IF(OR($A1520="",$B1520=""),"",$B1520&amp;"|"&amp;$A1520)</f>
        <v/>
      </c>
      <c r="L1520">
        <f>IF($A1520="",0,IF($F1520="",IFERROR(N(INDEX(Settings!$G$11:$G$18,MATCH($C1520,Settings!$D$11:$D$18,0))),0),N($F1520)))</f>
        <v/>
      </c>
    </row>
    <row r="1521">
      <c r="A1521" s="69" t="n"/>
      <c r="B1521" s="70" t="n"/>
      <c r="C1521" s="70" t="n"/>
      <c r="D1521" s="71" t="n"/>
      <c r="E1521" s="71" t="n"/>
      <c r="F1521" s="70" t="n"/>
      <c r="G1521" s="72">
        <f>IF(OR($A1521="",$B1521=""),"",ROUND(MAX(0,MOD(I1521-H1521,1)*24-L1521/60),2))</f>
        <v/>
      </c>
      <c r="H1521">
        <f>IF($A1521="","",IF($D1521="",IFERROR(INDEX(Settings!$E$11:$E$18,MATCH($C1521,Settings!$D$11:$D$18,0)),0),$D1521))</f>
        <v/>
      </c>
      <c r="I1521">
        <f>IF($A1521="","",IF($E1521="",IFERROR(INDEX(Settings!$F$11:$F$18,MATCH($C1521,Settings!$D$11:$D$18,0)),0),$E1521))</f>
        <v/>
      </c>
      <c r="J1521">
        <f>IF($A1521="",0,WEEKDAY($A1521,2))</f>
        <v/>
      </c>
      <c r="K1521">
        <f>IF(OR($A1521="",$B1521=""),"",$B1521&amp;"|"&amp;$A1521)</f>
        <v/>
      </c>
      <c r="L1521">
        <f>IF($A1521="",0,IF($F1521="",IFERROR(N(INDEX(Settings!$G$11:$G$18,MATCH($C1521,Settings!$D$11:$D$18,0))),0),N($F1521)))</f>
        <v/>
      </c>
    </row>
    <row r="1522">
      <c r="A1522" s="69" t="n"/>
      <c r="B1522" s="70" t="n"/>
      <c r="C1522" s="70" t="n"/>
      <c r="D1522" s="71" t="n"/>
      <c r="E1522" s="71" t="n"/>
      <c r="F1522" s="70" t="n"/>
      <c r="G1522" s="72">
        <f>IF(OR($A1522="",$B1522=""),"",ROUND(MAX(0,MOD(I1522-H1522,1)*24-L1522/60),2))</f>
        <v/>
      </c>
      <c r="H1522">
        <f>IF($A1522="","",IF($D1522="",IFERROR(INDEX(Settings!$E$11:$E$18,MATCH($C1522,Settings!$D$11:$D$18,0)),0),$D1522))</f>
        <v/>
      </c>
      <c r="I1522">
        <f>IF($A1522="","",IF($E1522="",IFERROR(INDEX(Settings!$F$11:$F$18,MATCH($C1522,Settings!$D$11:$D$18,0)),0),$E1522))</f>
        <v/>
      </c>
      <c r="J1522">
        <f>IF($A1522="",0,WEEKDAY($A1522,2))</f>
        <v/>
      </c>
      <c r="K1522">
        <f>IF(OR($A1522="",$B1522=""),"",$B1522&amp;"|"&amp;$A1522)</f>
        <v/>
      </c>
      <c r="L1522">
        <f>IF($A1522="",0,IF($F1522="",IFERROR(N(INDEX(Settings!$G$11:$G$18,MATCH($C1522,Settings!$D$11:$D$18,0))),0),N($F1522)))</f>
        <v/>
      </c>
    </row>
    <row r="1523">
      <c r="A1523" s="69" t="n"/>
      <c r="B1523" s="70" t="n"/>
      <c r="C1523" s="70" t="n"/>
      <c r="D1523" s="71" t="n"/>
      <c r="E1523" s="71" t="n"/>
      <c r="F1523" s="70" t="n"/>
      <c r="G1523" s="72">
        <f>IF(OR($A1523="",$B1523=""),"",ROUND(MAX(0,MOD(I1523-H1523,1)*24-L1523/60),2))</f>
        <v/>
      </c>
      <c r="H1523">
        <f>IF($A1523="","",IF($D1523="",IFERROR(INDEX(Settings!$E$11:$E$18,MATCH($C1523,Settings!$D$11:$D$18,0)),0),$D1523))</f>
        <v/>
      </c>
      <c r="I1523">
        <f>IF($A1523="","",IF($E1523="",IFERROR(INDEX(Settings!$F$11:$F$18,MATCH($C1523,Settings!$D$11:$D$18,0)),0),$E1523))</f>
        <v/>
      </c>
      <c r="J1523">
        <f>IF($A1523="",0,WEEKDAY($A1523,2))</f>
        <v/>
      </c>
      <c r="K1523">
        <f>IF(OR($A1523="",$B1523=""),"",$B1523&amp;"|"&amp;$A1523)</f>
        <v/>
      </c>
      <c r="L1523">
        <f>IF($A1523="",0,IF($F1523="",IFERROR(N(INDEX(Settings!$G$11:$G$18,MATCH($C1523,Settings!$D$11:$D$18,0))),0),N($F1523)))</f>
        <v/>
      </c>
    </row>
    <row r="1524">
      <c r="A1524" s="69" t="n"/>
      <c r="B1524" s="70" t="n"/>
      <c r="C1524" s="70" t="n"/>
      <c r="D1524" s="71" t="n"/>
      <c r="E1524" s="71" t="n"/>
      <c r="F1524" s="70" t="n"/>
      <c r="G1524" s="72">
        <f>IF(OR($A1524="",$B1524=""),"",ROUND(MAX(0,MOD(I1524-H1524,1)*24-L1524/60),2))</f>
        <v/>
      </c>
      <c r="H1524">
        <f>IF($A1524="","",IF($D1524="",IFERROR(INDEX(Settings!$E$11:$E$18,MATCH($C1524,Settings!$D$11:$D$18,0)),0),$D1524))</f>
        <v/>
      </c>
      <c r="I1524">
        <f>IF($A1524="","",IF($E1524="",IFERROR(INDEX(Settings!$F$11:$F$18,MATCH($C1524,Settings!$D$11:$D$18,0)),0),$E1524))</f>
        <v/>
      </c>
      <c r="J1524">
        <f>IF($A1524="",0,WEEKDAY($A1524,2))</f>
        <v/>
      </c>
      <c r="K1524">
        <f>IF(OR($A1524="",$B1524=""),"",$B1524&amp;"|"&amp;$A1524)</f>
        <v/>
      </c>
      <c r="L1524">
        <f>IF($A1524="",0,IF($F1524="",IFERROR(N(INDEX(Settings!$G$11:$G$18,MATCH($C1524,Settings!$D$11:$D$18,0))),0),N($F1524)))</f>
        <v/>
      </c>
    </row>
    <row r="1525">
      <c r="A1525" s="69" t="n"/>
      <c r="B1525" s="70" t="n"/>
      <c r="C1525" s="70" t="n"/>
      <c r="D1525" s="71" t="n"/>
      <c r="E1525" s="71" t="n"/>
      <c r="F1525" s="70" t="n"/>
      <c r="G1525" s="72">
        <f>IF(OR($A1525="",$B1525=""),"",ROUND(MAX(0,MOD(I1525-H1525,1)*24-L1525/60),2))</f>
        <v/>
      </c>
      <c r="H1525">
        <f>IF($A1525="","",IF($D1525="",IFERROR(INDEX(Settings!$E$11:$E$18,MATCH($C1525,Settings!$D$11:$D$18,0)),0),$D1525))</f>
        <v/>
      </c>
      <c r="I1525">
        <f>IF($A1525="","",IF($E1525="",IFERROR(INDEX(Settings!$F$11:$F$18,MATCH($C1525,Settings!$D$11:$D$18,0)),0),$E1525))</f>
        <v/>
      </c>
      <c r="J1525">
        <f>IF($A1525="",0,WEEKDAY($A1525,2))</f>
        <v/>
      </c>
      <c r="K1525">
        <f>IF(OR($A1525="",$B1525=""),"",$B1525&amp;"|"&amp;$A1525)</f>
        <v/>
      </c>
      <c r="L1525">
        <f>IF($A1525="",0,IF($F1525="",IFERROR(N(INDEX(Settings!$G$11:$G$18,MATCH($C1525,Settings!$D$11:$D$18,0))),0),N($F1525)))</f>
        <v/>
      </c>
    </row>
    <row r="1526">
      <c r="A1526" s="69" t="n"/>
      <c r="B1526" s="70" t="n"/>
      <c r="C1526" s="70" t="n"/>
      <c r="D1526" s="71" t="n"/>
      <c r="E1526" s="71" t="n"/>
      <c r="F1526" s="70" t="n"/>
      <c r="G1526" s="72">
        <f>IF(OR($A1526="",$B1526=""),"",ROUND(MAX(0,MOD(I1526-H1526,1)*24-L1526/60),2))</f>
        <v/>
      </c>
      <c r="H1526">
        <f>IF($A1526="","",IF($D1526="",IFERROR(INDEX(Settings!$E$11:$E$18,MATCH($C1526,Settings!$D$11:$D$18,0)),0),$D1526))</f>
        <v/>
      </c>
      <c r="I1526">
        <f>IF($A1526="","",IF($E1526="",IFERROR(INDEX(Settings!$F$11:$F$18,MATCH($C1526,Settings!$D$11:$D$18,0)),0),$E1526))</f>
        <v/>
      </c>
      <c r="J1526">
        <f>IF($A1526="",0,WEEKDAY($A1526,2))</f>
        <v/>
      </c>
      <c r="K1526">
        <f>IF(OR($A1526="",$B1526=""),"",$B1526&amp;"|"&amp;$A1526)</f>
        <v/>
      </c>
      <c r="L1526">
        <f>IF($A1526="",0,IF($F1526="",IFERROR(N(INDEX(Settings!$G$11:$G$18,MATCH($C1526,Settings!$D$11:$D$18,0))),0),N($F1526)))</f>
        <v/>
      </c>
    </row>
    <row r="1527">
      <c r="A1527" s="69" t="n"/>
      <c r="B1527" s="70" t="n"/>
      <c r="C1527" s="70" t="n"/>
      <c r="D1527" s="71" t="n"/>
      <c r="E1527" s="71" t="n"/>
      <c r="F1527" s="70" t="n"/>
      <c r="G1527" s="72">
        <f>IF(OR($A1527="",$B1527=""),"",ROUND(MAX(0,MOD(I1527-H1527,1)*24-L1527/60),2))</f>
        <v/>
      </c>
      <c r="H1527">
        <f>IF($A1527="","",IF($D1527="",IFERROR(INDEX(Settings!$E$11:$E$18,MATCH($C1527,Settings!$D$11:$D$18,0)),0),$D1527))</f>
        <v/>
      </c>
      <c r="I1527">
        <f>IF($A1527="","",IF($E1527="",IFERROR(INDEX(Settings!$F$11:$F$18,MATCH($C1527,Settings!$D$11:$D$18,0)),0),$E1527))</f>
        <v/>
      </c>
      <c r="J1527">
        <f>IF($A1527="",0,WEEKDAY($A1527,2))</f>
        <v/>
      </c>
      <c r="K1527">
        <f>IF(OR($A1527="",$B1527=""),"",$B1527&amp;"|"&amp;$A1527)</f>
        <v/>
      </c>
      <c r="L1527">
        <f>IF($A1527="",0,IF($F1527="",IFERROR(N(INDEX(Settings!$G$11:$G$18,MATCH($C1527,Settings!$D$11:$D$18,0))),0),N($F1527)))</f>
        <v/>
      </c>
    </row>
    <row r="1528">
      <c r="A1528" s="69" t="n"/>
      <c r="B1528" s="70" t="n"/>
      <c r="C1528" s="70" t="n"/>
      <c r="D1528" s="71" t="n"/>
      <c r="E1528" s="71" t="n"/>
      <c r="F1528" s="70" t="n"/>
      <c r="G1528" s="72">
        <f>IF(OR($A1528="",$B1528=""),"",ROUND(MAX(0,MOD(I1528-H1528,1)*24-L1528/60),2))</f>
        <v/>
      </c>
      <c r="H1528">
        <f>IF($A1528="","",IF($D1528="",IFERROR(INDEX(Settings!$E$11:$E$18,MATCH($C1528,Settings!$D$11:$D$18,0)),0),$D1528))</f>
        <v/>
      </c>
      <c r="I1528">
        <f>IF($A1528="","",IF($E1528="",IFERROR(INDEX(Settings!$F$11:$F$18,MATCH($C1528,Settings!$D$11:$D$18,0)),0),$E1528))</f>
        <v/>
      </c>
      <c r="J1528">
        <f>IF($A1528="",0,WEEKDAY($A1528,2))</f>
        <v/>
      </c>
      <c r="K1528">
        <f>IF(OR($A1528="",$B1528=""),"",$B1528&amp;"|"&amp;$A1528)</f>
        <v/>
      </c>
      <c r="L1528">
        <f>IF($A1528="",0,IF($F1528="",IFERROR(N(INDEX(Settings!$G$11:$G$18,MATCH($C1528,Settings!$D$11:$D$18,0))),0),N($F1528)))</f>
        <v/>
      </c>
    </row>
    <row r="1529">
      <c r="A1529" s="69" t="n"/>
      <c r="B1529" s="70" t="n"/>
      <c r="C1529" s="70" t="n"/>
      <c r="D1529" s="71" t="n"/>
      <c r="E1529" s="71" t="n"/>
      <c r="F1529" s="70" t="n"/>
      <c r="G1529" s="72">
        <f>IF(OR($A1529="",$B1529=""),"",ROUND(MAX(0,MOD(I1529-H1529,1)*24-L1529/60),2))</f>
        <v/>
      </c>
      <c r="H1529">
        <f>IF($A1529="","",IF($D1529="",IFERROR(INDEX(Settings!$E$11:$E$18,MATCH($C1529,Settings!$D$11:$D$18,0)),0),$D1529))</f>
        <v/>
      </c>
      <c r="I1529">
        <f>IF($A1529="","",IF($E1529="",IFERROR(INDEX(Settings!$F$11:$F$18,MATCH($C1529,Settings!$D$11:$D$18,0)),0),$E1529))</f>
        <v/>
      </c>
      <c r="J1529">
        <f>IF($A1529="",0,WEEKDAY($A1529,2))</f>
        <v/>
      </c>
      <c r="K1529">
        <f>IF(OR($A1529="",$B1529=""),"",$B1529&amp;"|"&amp;$A1529)</f>
        <v/>
      </c>
      <c r="L1529">
        <f>IF($A1529="",0,IF($F1529="",IFERROR(N(INDEX(Settings!$G$11:$G$18,MATCH($C1529,Settings!$D$11:$D$18,0))),0),N($F1529)))</f>
        <v/>
      </c>
    </row>
    <row r="1530">
      <c r="A1530" s="69" t="n"/>
      <c r="B1530" s="70" t="n"/>
      <c r="C1530" s="70" t="n"/>
      <c r="D1530" s="71" t="n"/>
      <c r="E1530" s="71" t="n"/>
      <c r="F1530" s="70" t="n"/>
      <c r="G1530" s="72">
        <f>IF(OR($A1530="",$B1530=""),"",ROUND(MAX(0,MOD(I1530-H1530,1)*24-L1530/60),2))</f>
        <v/>
      </c>
      <c r="H1530">
        <f>IF($A1530="","",IF($D1530="",IFERROR(INDEX(Settings!$E$11:$E$18,MATCH($C1530,Settings!$D$11:$D$18,0)),0),$D1530))</f>
        <v/>
      </c>
      <c r="I1530">
        <f>IF($A1530="","",IF($E1530="",IFERROR(INDEX(Settings!$F$11:$F$18,MATCH($C1530,Settings!$D$11:$D$18,0)),0),$E1530))</f>
        <v/>
      </c>
      <c r="J1530">
        <f>IF($A1530="",0,WEEKDAY($A1530,2))</f>
        <v/>
      </c>
      <c r="K1530">
        <f>IF(OR($A1530="",$B1530=""),"",$B1530&amp;"|"&amp;$A1530)</f>
        <v/>
      </c>
      <c r="L1530">
        <f>IF($A1530="",0,IF($F1530="",IFERROR(N(INDEX(Settings!$G$11:$G$18,MATCH($C1530,Settings!$D$11:$D$18,0))),0),N($F1530)))</f>
        <v/>
      </c>
    </row>
    <row r="1531">
      <c r="A1531" s="69" t="n"/>
      <c r="B1531" s="70" t="n"/>
      <c r="C1531" s="70" t="n"/>
      <c r="D1531" s="71" t="n"/>
      <c r="E1531" s="71" t="n"/>
      <c r="F1531" s="70" t="n"/>
      <c r="G1531" s="72">
        <f>IF(OR($A1531="",$B1531=""),"",ROUND(MAX(0,MOD(I1531-H1531,1)*24-L1531/60),2))</f>
        <v/>
      </c>
      <c r="H1531">
        <f>IF($A1531="","",IF($D1531="",IFERROR(INDEX(Settings!$E$11:$E$18,MATCH($C1531,Settings!$D$11:$D$18,0)),0),$D1531))</f>
        <v/>
      </c>
      <c r="I1531">
        <f>IF($A1531="","",IF($E1531="",IFERROR(INDEX(Settings!$F$11:$F$18,MATCH($C1531,Settings!$D$11:$D$18,0)),0),$E1531))</f>
        <v/>
      </c>
      <c r="J1531">
        <f>IF($A1531="",0,WEEKDAY($A1531,2))</f>
        <v/>
      </c>
      <c r="K1531">
        <f>IF(OR($A1531="",$B1531=""),"",$B1531&amp;"|"&amp;$A1531)</f>
        <v/>
      </c>
      <c r="L1531">
        <f>IF($A1531="",0,IF($F1531="",IFERROR(N(INDEX(Settings!$G$11:$G$18,MATCH($C1531,Settings!$D$11:$D$18,0))),0),N($F1531)))</f>
        <v/>
      </c>
    </row>
    <row r="1532">
      <c r="A1532" s="69" t="n"/>
      <c r="B1532" s="70" t="n"/>
      <c r="C1532" s="70" t="n"/>
      <c r="D1532" s="71" t="n"/>
      <c r="E1532" s="71" t="n"/>
      <c r="F1532" s="70" t="n"/>
      <c r="G1532" s="72">
        <f>IF(OR($A1532="",$B1532=""),"",ROUND(MAX(0,MOD(I1532-H1532,1)*24-L1532/60),2))</f>
        <v/>
      </c>
      <c r="H1532">
        <f>IF($A1532="","",IF($D1532="",IFERROR(INDEX(Settings!$E$11:$E$18,MATCH($C1532,Settings!$D$11:$D$18,0)),0),$D1532))</f>
        <v/>
      </c>
      <c r="I1532">
        <f>IF($A1532="","",IF($E1532="",IFERROR(INDEX(Settings!$F$11:$F$18,MATCH($C1532,Settings!$D$11:$D$18,0)),0),$E1532))</f>
        <v/>
      </c>
      <c r="J1532">
        <f>IF($A1532="",0,WEEKDAY($A1532,2))</f>
        <v/>
      </c>
      <c r="K1532">
        <f>IF(OR($A1532="",$B1532=""),"",$B1532&amp;"|"&amp;$A1532)</f>
        <v/>
      </c>
      <c r="L1532">
        <f>IF($A1532="",0,IF($F1532="",IFERROR(N(INDEX(Settings!$G$11:$G$18,MATCH($C1532,Settings!$D$11:$D$18,0))),0),N($F1532)))</f>
        <v/>
      </c>
    </row>
    <row r="1533">
      <c r="A1533" s="69" t="n"/>
      <c r="B1533" s="70" t="n"/>
      <c r="C1533" s="70" t="n"/>
      <c r="D1533" s="71" t="n"/>
      <c r="E1533" s="71" t="n"/>
      <c r="F1533" s="70" t="n"/>
      <c r="G1533" s="72">
        <f>IF(OR($A1533="",$B1533=""),"",ROUND(MAX(0,MOD(I1533-H1533,1)*24-L1533/60),2))</f>
        <v/>
      </c>
      <c r="H1533">
        <f>IF($A1533="","",IF($D1533="",IFERROR(INDEX(Settings!$E$11:$E$18,MATCH($C1533,Settings!$D$11:$D$18,0)),0),$D1533))</f>
        <v/>
      </c>
      <c r="I1533">
        <f>IF($A1533="","",IF($E1533="",IFERROR(INDEX(Settings!$F$11:$F$18,MATCH($C1533,Settings!$D$11:$D$18,0)),0),$E1533))</f>
        <v/>
      </c>
      <c r="J1533">
        <f>IF($A1533="",0,WEEKDAY($A1533,2))</f>
        <v/>
      </c>
      <c r="K1533">
        <f>IF(OR($A1533="",$B1533=""),"",$B1533&amp;"|"&amp;$A1533)</f>
        <v/>
      </c>
      <c r="L1533">
        <f>IF($A1533="",0,IF($F1533="",IFERROR(N(INDEX(Settings!$G$11:$G$18,MATCH($C1533,Settings!$D$11:$D$18,0))),0),N($F1533)))</f>
        <v/>
      </c>
    </row>
    <row r="1534">
      <c r="A1534" s="69" t="n"/>
      <c r="B1534" s="70" t="n"/>
      <c r="C1534" s="70" t="n"/>
      <c r="D1534" s="71" t="n"/>
      <c r="E1534" s="71" t="n"/>
      <c r="F1534" s="70" t="n"/>
      <c r="G1534" s="72">
        <f>IF(OR($A1534="",$B1534=""),"",ROUND(MAX(0,MOD(I1534-H1534,1)*24-L1534/60),2))</f>
        <v/>
      </c>
      <c r="H1534">
        <f>IF($A1534="","",IF($D1534="",IFERROR(INDEX(Settings!$E$11:$E$18,MATCH($C1534,Settings!$D$11:$D$18,0)),0),$D1534))</f>
        <v/>
      </c>
      <c r="I1534">
        <f>IF($A1534="","",IF($E1534="",IFERROR(INDEX(Settings!$F$11:$F$18,MATCH($C1534,Settings!$D$11:$D$18,0)),0),$E1534))</f>
        <v/>
      </c>
      <c r="J1534">
        <f>IF($A1534="",0,WEEKDAY($A1534,2))</f>
        <v/>
      </c>
      <c r="K1534">
        <f>IF(OR($A1534="",$B1534=""),"",$B1534&amp;"|"&amp;$A1534)</f>
        <v/>
      </c>
      <c r="L1534">
        <f>IF($A1534="",0,IF($F1534="",IFERROR(N(INDEX(Settings!$G$11:$G$18,MATCH($C1534,Settings!$D$11:$D$18,0))),0),N($F1534)))</f>
        <v/>
      </c>
    </row>
    <row r="1535">
      <c r="A1535" s="69" t="n"/>
      <c r="B1535" s="70" t="n"/>
      <c r="C1535" s="70" t="n"/>
      <c r="D1535" s="71" t="n"/>
      <c r="E1535" s="71" t="n"/>
      <c r="F1535" s="70" t="n"/>
      <c r="G1535" s="72">
        <f>IF(OR($A1535="",$B1535=""),"",ROUND(MAX(0,MOD(I1535-H1535,1)*24-L1535/60),2))</f>
        <v/>
      </c>
      <c r="H1535">
        <f>IF($A1535="","",IF($D1535="",IFERROR(INDEX(Settings!$E$11:$E$18,MATCH($C1535,Settings!$D$11:$D$18,0)),0),$D1535))</f>
        <v/>
      </c>
      <c r="I1535">
        <f>IF($A1535="","",IF($E1535="",IFERROR(INDEX(Settings!$F$11:$F$18,MATCH($C1535,Settings!$D$11:$D$18,0)),0),$E1535))</f>
        <v/>
      </c>
      <c r="J1535">
        <f>IF($A1535="",0,WEEKDAY($A1535,2))</f>
        <v/>
      </c>
      <c r="K1535">
        <f>IF(OR($A1535="",$B1535=""),"",$B1535&amp;"|"&amp;$A1535)</f>
        <v/>
      </c>
      <c r="L1535">
        <f>IF($A1535="",0,IF($F1535="",IFERROR(N(INDEX(Settings!$G$11:$G$18,MATCH($C1535,Settings!$D$11:$D$18,0))),0),N($F1535)))</f>
        <v/>
      </c>
    </row>
    <row r="1536">
      <c r="A1536" s="69" t="n"/>
      <c r="B1536" s="70" t="n"/>
      <c r="C1536" s="70" t="n"/>
      <c r="D1536" s="71" t="n"/>
      <c r="E1536" s="71" t="n"/>
      <c r="F1536" s="70" t="n"/>
      <c r="G1536" s="72">
        <f>IF(OR($A1536="",$B1536=""),"",ROUND(MAX(0,MOD(I1536-H1536,1)*24-L1536/60),2))</f>
        <v/>
      </c>
      <c r="H1536">
        <f>IF($A1536="","",IF($D1536="",IFERROR(INDEX(Settings!$E$11:$E$18,MATCH($C1536,Settings!$D$11:$D$18,0)),0),$D1536))</f>
        <v/>
      </c>
      <c r="I1536">
        <f>IF($A1536="","",IF($E1536="",IFERROR(INDEX(Settings!$F$11:$F$18,MATCH($C1536,Settings!$D$11:$D$18,0)),0),$E1536))</f>
        <v/>
      </c>
      <c r="J1536">
        <f>IF($A1536="",0,WEEKDAY($A1536,2))</f>
        <v/>
      </c>
      <c r="K1536">
        <f>IF(OR($A1536="",$B1536=""),"",$B1536&amp;"|"&amp;$A1536)</f>
        <v/>
      </c>
      <c r="L1536">
        <f>IF($A1536="",0,IF($F1536="",IFERROR(N(INDEX(Settings!$G$11:$G$18,MATCH($C1536,Settings!$D$11:$D$18,0))),0),N($F1536)))</f>
        <v/>
      </c>
    </row>
    <row r="1537">
      <c r="A1537" s="69" t="n"/>
      <c r="B1537" s="70" t="n"/>
      <c r="C1537" s="70" t="n"/>
      <c r="D1537" s="71" t="n"/>
      <c r="E1537" s="71" t="n"/>
      <c r="F1537" s="70" t="n"/>
      <c r="G1537" s="72">
        <f>IF(OR($A1537="",$B1537=""),"",ROUND(MAX(0,MOD(I1537-H1537,1)*24-L1537/60),2))</f>
        <v/>
      </c>
      <c r="H1537">
        <f>IF($A1537="","",IF($D1537="",IFERROR(INDEX(Settings!$E$11:$E$18,MATCH($C1537,Settings!$D$11:$D$18,0)),0),$D1537))</f>
        <v/>
      </c>
      <c r="I1537">
        <f>IF($A1537="","",IF($E1537="",IFERROR(INDEX(Settings!$F$11:$F$18,MATCH($C1537,Settings!$D$11:$D$18,0)),0),$E1537))</f>
        <v/>
      </c>
      <c r="J1537">
        <f>IF($A1537="",0,WEEKDAY($A1537,2))</f>
        <v/>
      </c>
      <c r="K1537">
        <f>IF(OR($A1537="",$B1537=""),"",$B1537&amp;"|"&amp;$A1537)</f>
        <v/>
      </c>
      <c r="L1537">
        <f>IF($A1537="",0,IF($F1537="",IFERROR(N(INDEX(Settings!$G$11:$G$18,MATCH($C1537,Settings!$D$11:$D$18,0))),0),N($F1537)))</f>
        <v/>
      </c>
    </row>
    <row r="1538">
      <c r="A1538" s="69" t="n"/>
      <c r="B1538" s="70" t="n"/>
      <c r="C1538" s="70" t="n"/>
      <c r="D1538" s="71" t="n"/>
      <c r="E1538" s="71" t="n"/>
      <c r="F1538" s="70" t="n"/>
      <c r="G1538" s="72">
        <f>IF(OR($A1538="",$B1538=""),"",ROUND(MAX(0,MOD(I1538-H1538,1)*24-L1538/60),2))</f>
        <v/>
      </c>
      <c r="H1538">
        <f>IF($A1538="","",IF($D1538="",IFERROR(INDEX(Settings!$E$11:$E$18,MATCH($C1538,Settings!$D$11:$D$18,0)),0),$D1538))</f>
        <v/>
      </c>
      <c r="I1538">
        <f>IF($A1538="","",IF($E1538="",IFERROR(INDEX(Settings!$F$11:$F$18,MATCH($C1538,Settings!$D$11:$D$18,0)),0),$E1538))</f>
        <v/>
      </c>
      <c r="J1538">
        <f>IF($A1538="",0,WEEKDAY($A1538,2))</f>
        <v/>
      </c>
      <c r="K1538">
        <f>IF(OR($A1538="",$B1538=""),"",$B1538&amp;"|"&amp;$A1538)</f>
        <v/>
      </c>
      <c r="L1538">
        <f>IF($A1538="",0,IF($F1538="",IFERROR(N(INDEX(Settings!$G$11:$G$18,MATCH($C1538,Settings!$D$11:$D$18,0))),0),N($F1538)))</f>
        <v/>
      </c>
    </row>
    <row r="1539">
      <c r="A1539" s="69" t="n"/>
      <c r="B1539" s="70" t="n"/>
      <c r="C1539" s="70" t="n"/>
      <c r="D1539" s="71" t="n"/>
      <c r="E1539" s="71" t="n"/>
      <c r="F1539" s="70" t="n"/>
      <c r="G1539" s="72">
        <f>IF(OR($A1539="",$B1539=""),"",ROUND(MAX(0,MOD(I1539-H1539,1)*24-L1539/60),2))</f>
        <v/>
      </c>
      <c r="H1539">
        <f>IF($A1539="","",IF($D1539="",IFERROR(INDEX(Settings!$E$11:$E$18,MATCH($C1539,Settings!$D$11:$D$18,0)),0),$D1539))</f>
        <v/>
      </c>
      <c r="I1539">
        <f>IF($A1539="","",IF($E1539="",IFERROR(INDEX(Settings!$F$11:$F$18,MATCH($C1539,Settings!$D$11:$D$18,0)),0),$E1539))</f>
        <v/>
      </c>
      <c r="J1539">
        <f>IF($A1539="",0,WEEKDAY($A1539,2))</f>
        <v/>
      </c>
      <c r="K1539">
        <f>IF(OR($A1539="",$B1539=""),"",$B1539&amp;"|"&amp;$A1539)</f>
        <v/>
      </c>
      <c r="L1539">
        <f>IF($A1539="",0,IF($F1539="",IFERROR(N(INDEX(Settings!$G$11:$G$18,MATCH($C1539,Settings!$D$11:$D$18,0))),0),N($F1539)))</f>
        <v/>
      </c>
    </row>
    <row r="1540">
      <c r="A1540" s="69" t="n"/>
      <c r="B1540" s="70" t="n"/>
      <c r="C1540" s="70" t="n"/>
      <c r="D1540" s="71" t="n"/>
      <c r="E1540" s="71" t="n"/>
      <c r="F1540" s="70" t="n"/>
      <c r="G1540" s="72">
        <f>IF(OR($A1540="",$B1540=""),"",ROUND(MAX(0,MOD(I1540-H1540,1)*24-L1540/60),2))</f>
        <v/>
      </c>
      <c r="H1540">
        <f>IF($A1540="","",IF($D1540="",IFERROR(INDEX(Settings!$E$11:$E$18,MATCH($C1540,Settings!$D$11:$D$18,0)),0),$D1540))</f>
        <v/>
      </c>
      <c r="I1540">
        <f>IF($A1540="","",IF($E1540="",IFERROR(INDEX(Settings!$F$11:$F$18,MATCH($C1540,Settings!$D$11:$D$18,0)),0),$E1540))</f>
        <v/>
      </c>
      <c r="J1540">
        <f>IF($A1540="",0,WEEKDAY($A1540,2))</f>
        <v/>
      </c>
      <c r="K1540">
        <f>IF(OR($A1540="",$B1540=""),"",$B1540&amp;"|"&amp;$A1540)</f>
        <v/>
      </c>
      <c r="L1540">
        <f>IF($A1540="",0,IF($F1540="",IFERROR(N(INDEX(Settings!$G$11:$G$18,MATCH($C1540,Settings!$D$11:$D$18,0))),0),N($F1540)))</f>
        <v/>
      </c>
    </row>
    <row r="1541">
      <c r="A1541" s="69" t="n"/>
      <c r="B1541" s="70" t="n"/>
      <c r="C1541" s="70" t="n"/>
      <c r="D1541" s="71" t="n"/>
      <c r="E1541" s="71" t="n"/>
      <c r="F1541" s="70" t="n"/>
      <c r="G1541" s="72">
        <f>IF(OR($A1541="",$B1541=""),"",ROUND(MAX(0,MOD(I1541-H1541,1)*24-L1541/60),2))</f>
        <v/>
      </c>
      <c r="H1541">
        <f>IF($A1541="","",IF($D1541="",IFERROR(INDEX(Settings!$E$11:$E$18,MATCH($C1541,Settings!$D$11:$D$18,0)),0),$D1541))</f>
        <v/>
      </c>
      <c r="I1541">
        <f>IF($A1541="","",IF($E1541="",IFERROR(INDEX(Settings!$F$11:$F$18,MATCH($C1541,Settings!$D$11:$D$18,0)),0),$E1541))</f>
        <v/>
      </c>
      <c r="J1541">
        <f>IF($A1541="",0,WEEKDAY($A1541,2))</f>
        <v/>
      </c>
      <c r="K1541">
        <f>IF(OR($A1541="",$B1541=""),"",$B1541&amp;"|"&amp;$A1541)</f>
        <v/>
      </c>
      <c r="L1541">
        <f>IF($A1541="",0,IF($F1541="",IFERROR(N(INDEX(Settings!$G$11:$G$18,MATCH($C1541,Settings!$D$11:$D$18,0))),0),N($F1541)))</f>
        <v/>
      </c>
    </row>
    <row r="1542">
      <c r="A1542" s="69" t="n"/>
      <c r="B1542" s="70" t="n"/>
      <c r="C1542" s="70" t="n"/>
      <c r="D1542" s="71" t="n"/>
      <c r="E1542" s="71" t="n"/>
      <c r="F1542" s="70" t="n"/>
      <c r="G1542" s="72">
        <f>IF(OR($A1542="",$B1542=""),"",ROUND(MAX(0,MOD(I1542-H1542,1)*24-L1542/60),2))</f>
        <v/>
      </c>
      <c r="H1542">
        <f>IF($A1542="","",IF($D1542="",IFERROR(INDEX(Settings!$E$11:$E$18,MATCH($C1542,Settings!$D$11:$D$18,0)),0),$D1542))</f>
        <v/>
      </c>
      <c r="I1542">
        <f>IF($A1542="","",IF($E1542="",IFERROR(INDEX(Settings!$F$11:$F$18,MATCH($C1542,Settings!$D$11:$D$18,0)),0),$E1542))</f>
        <v/>
      </c>
      <c r="J1542">
        <f>IF($A1542="",0,WEEKDAY($A1542,2))</f>
        <v/>
      </c>
      <c r="K1542">
        <f>IF(OR($A1542="",$B1542=""),"",$B1542&amp;"|"&amp;$A1542)</f>
        <v/>
      </c>
      <c r="L1542">
        <f>IF($A1542="",0,IF($F1542="",IFERROR(N(INDEX(Settings!$G$11:$G$18,MATCH($C1542,Settings!$D$11:$D$18,0))),0),N($F1542)))</f>
        <v/>
      </c>
    </row>
    <row r="1543">
      <c r="A1543" s="69" t="n"/>
      <c r="B1543" s="70" t="n"/>
      <c r="C1543" s="70" t="n"/>
      <c r="D1543" s="71" t="n"/>
      <c r="E1543" s="71" t="n"/>
      <c r="F1543" s="70" t="n"/>
      <c r="G1543" s="72">
        <f>IF(OR($A1543="",$B1543=""),"",ROUND(MAX(0,MOD(I1543-H1543,1)*24-L1543/60),2))</f>
        <v/>
      </c>
      <c r="H1543">
        <f>IF($A1543="","",IF($D1543="",IFERROR(INDEX(Settings!$E$11:$E$18,MATCH($C1543,Settings!$D$11:$D$18,0)),0),$D1543))</f>
        <v/>
      </c>
      <c r="I1543">
        <f>IF($A1543="","",IF($E1543="",IFERROR(INDEX(Settings!$F$11:$F$18,MATCH($C1543,Settings!$D$11:$D$18,0)),0),$E1543))</f>
        <v/>
      </c>
      <c r="J1543">
        <f>IF($A1543="",0,WEEKDAY($A1543,2))</f>
        <v/>
      </c>
      <c r="K1543">
        <f>IF(OR($A1543="",$B1543=""),"",$B1543&amp;"|"&amp;$A1543)</f>
        <v/>
      </c>
      <c r="L1543">
        <f>IF($A1543="",0,IF($F1543="",IFERROR(N(INDEX(Settings!$G$11:$G$18,MATCH($C1543,Settings!$D$11:$D$18,0))),0),N($F1543)))</f>
        <v/>
      </c>
    </row>
    <row r="1544">
      <c r="A1544" s="69" t="n"/>
      <c r="B1544" s="70" t="n"/>
      <c r="C1544" s="70" t="n"/>
      <c r="D1544" s="71" t="n"/>
      <c r="E1544" s="71" t="n"/>
      <c r="F1544" s="70" t="n"/>
      <c r="G1544" s="72">
        <f>IF(OR($A1544="",$B1544=""),"",ROUND(MAX(0,MOD(I1544-H1544,1)*24-L1544/60),2))</f>
        <v/>
      </c>
      <c r="H1544">
        <f>IF($A1544="","",IF($D1544="",IFERROR(INDEX(Settings!$E$11:$E$18,MATCH($C1544,Settings!$D$11:$D$18,0)),0),$D1544))</f>
        <v/>
      </c>
      <c r="I1544">
        <f>IF($A1544="","",IF($E1544="",IFERROR(INDEX(Settings!$F$11:$F$18,MATCH($C1544,Settings!$D$11:$D$18,0)),0),$E1544))</f>
        <v/>
      </c>
      <c r="J1544">
        <f>IF($A1544="",0,WEEKDAY($A1544,2))</f>
        <v/>
      </c>
      <c r="K1544">
        <f>IF(OR($A1544="",$B1544=""),"",$B1544&amp;"|"&amp;$A1544)</f>
        <v/>
      </c>
      <c r="L1544">
        <f>IF($A1544="",0,IF($F1544="",IFERROR(N(INDEX(Settings!$G$11:$G$18,MATCH($C1544,Settings!$D$11:$D$18,0))),0),N($F1544)))</f>
        <v/>
      </c>
    </row>
    <row r="1545">
      <c r="A1545" s="69" t="n"/>
      <c r="B1545" s="70" t="n"/>
      <c r="C1545" s="70" t="n"/>
      <c r="D1545" s="71" t="n"/>
      <c r="E1545" s="71" t="n"/>
      <c r="F1545" s="70" t="n"/>
      <c r="G1545" s="72">
        <f>IF(OR($A1545="",$B1545=""),"",ROUND(MAX(0,MOD(I1545-H1545,1)*24-L1545/60),2))</f>
        <v/>
      </c>
      <c r="H1545">
        <f>IF($A1545="","",IF($D1545="",IFERROR(INDEX(Settings!$E$11:$E$18,MATCH($C1545,Settings!$D$11:$D$18,0)),0),$D1545))</f>
        <v/>
      </c>
      <c r="I1545">
        <f>IF($A1545="","",IF($E1545="",IFERROR(INDEX(Settings!$F$11:$F$18,MATCH($C1545,Settings!$D$11:$D$18,0)),0),$E1545))</f>
        <v/>
      </c>
      <c r="J1545">
        <f>IF($A1545="",0,WEEKDAY($A1545,2))</f>
        <v/>
      </c>
      <c r="K1545">
        <f>IF(OR($A1545="",$B1545=""),"",$B1545&amp;"|"&amp;$A1545)</f>
        <v/>
      </c>
      <c r="L1545">
        <f>IF($A1545="",0,IF($F1545="",IFERROR(N(INDEX(Settings!$G$11:$G$18,MATCH($C1545,Settings!$D$11:$D$18,0))),0),N($F1545)))</f>
        <v/>
      </c>
    </row>
    <row r="1546">
      <c r="A1546" s="69" t="n"/>
      <c r="B1546" s="70" t="n"/>
      <c r="C1546" s="70" t="n"/>
      <c r="D1546" s="71" t="n"/>
      <c r="E1546" s="71" t="n"/>
      <c r="F1546" s="70" t="n"/>
      <c r="G1546" s="72">
        <f>IF(OR($A1546="",$B1546=""),"",ROUND(MAX(0,MOD(I1546-H1546,1)*24-L1546/60),2))</f>
        <v/>
      </c>
      <c r="H1546">
        <f>IF($A1546="","",IF($D1546="",IFERROR(INDEX(Settings!$E$11:$E$18,MATCH($C1546,Settings!$D$11:$D$18,0)),0),$D1546))</f>
        <v/>
      </c>
      <c r="I1546">
        <f>IF($A1546="","",IF($E1546="",IFERROR(INDEX(Settings!$F$11:$F$18,MATCH($C1546,Settings!$D$11:$D$18,0)),0),$E1546))</f>
        <v/>
      </c>
      <c r="J1546">
        <f>IF($A1546="",0,WEEKDAY($A1546,2))</f>
        <v/>
      </c>
      <c r="K1546">
        <f>IF(OR($A1546="",$B1546=""),"",$B1546&amp;"|"&amp;$A1546)</f>
        <v/>
      </c>
      <c r="L1546">
        <f>IF($A1546="",0,IF($F1546="",IFERROR(N(INDEX(Settings!$G$11:$G$18,MATCH($C1546,Settings!$D$11:$D$18,0))),0),N($F1546)))</f>
        <v/>
      </c>
    </row>
    <row r="1547">
      <c r="A1547" s="69" t="n"/>
      <c r="B1547" s="70" t="n"/>
      <c r="C1547" s="70" t="n"/>
      <c r="D1547" s="71" t="n"/>
      <c r="E1547" s="71" t="n"/>
      <c r="F1547" s="70" t="n"/>
      <c r="G1547" s="72">
        <f>IF(OR($A1547="",$B1547=""),"",ROUND(MAX(0,MOD(I1547-H1547,1)*24-L1547/60),2))</f>
        <v/>
      </c>
      <c r="H1547">
        <f>IF($A1547="","",IF($D1547="",IFERROR(INDEX(Settings!$E$11:$E$18,MATCH($C1547,Settings!$D$11:$D$18,0)),0),$D1547))</f>
        <v/>
      </c>
      <c r="I1547">
        <f>IF($A1547="","",IF($E1547="",IFERROR(INDEX(Settings!$F$11:$F$18,MATCH($C1547,Settings!$D$11:$D$18,0)),0),$E1547))</f>
        <v/>
      </c>
      <c r="J1547">
        <f>IF($A1547="",0,WEEKDAY($A1547,2))</f>
        <v/>
      </c>
      <c r="K1547">
        <f>IF(OR($A1547="",$B1547=""),"",$B1547&amp;"|"&amp;$A1547)</f>
        <v/>
      </c>
      <c r="L1547">
        <f>IF($A1547="",0,IF($F1547="",IFERROR(N(INDEX(Settings!$G$11:$G$18,MATCH($C1547,Settings!$D$11:$D$18,0))),0),N($F1547)))</f>
        <v/>
      </c>
    </row>
    <row r="1548">
      <c r="A1548" s="69" t="n"/>
      <c r="B1548" s="70" t="n"/>
      <c r="C1548" s="70" t="n"/>
      <c r="D1548" s="71" t="n"/>
      <c r="E1548" s="71" t="n"/>
      <c r="F1548" s="70" t="n"/>
      <c r="G1548" s="72">
        <f>IF(OR($A1548="",$B1548=""),"",ROUND(MAX(0,MOD(I1548-H1548,1)*24-L1548/60),2))</f>
        <v/>
      </c>
      <c r="H1548">
        <f>IF($A1548="","",IF($D1548="",IFERROR(INDEX(Settings!$E$11:$E$18,MATCH($C1548,Settings!$D$11:$D$18,0)),0),$D1548))</f>
        <v/>
      </c>
      <c r="I1548">
        <f>IF($A1548="","",IF($E1548="",IFERROR(INDEX(Settings!$F$11:$F$18,MATCH($C1548,Settings!$D$11:$D$18,0)),0),$E1548))</f>
        <v/>
      </c>
      <c r="J1548">
        <f>IF($A1548="",0,WEEKDAY($A1548,2))</f>
        <v/>
      </c>
      <c r="K1548">
        <f>IF(OR($A1548="",$B1548=""),"",$B1548&amp;"|"&amp;$A1548)</f>
        <v/>
      </c>
      <c r="L1548">
        <f>IF($A1548="",0,IF($F1548="",IFERROR(N(INDEX(Settings!$G$11:$G$18,MATCH($C1548,Settings!$D$11:$D$18,0))),0),N($F1548)))</f>
        <v/>
      </c>
    </row>
    <row r="1549">
      <c r="A1549" s="69" t="n"/>
      <c r="B1549" s="70" t="n"/>
      <c r="C1549" s="70" t="n"/>
      <c r="D1549" s="71" t="n"/>
      <c r="E1549" s="71" t="n"/>
      <c r="F1549" s="70" t="n"/>
      <c r="G1549" s="72">
        <f>IF(OR($A1549="",$B1549=""),"",ROUND(MAX(0,MOD(I1549-H1549,1)*24-L1549/60),2))</f>
        <v/>
      </c>
      <c r="H1549">
        <f>IF($A1549="","",IF($D1549="",IFERROR(INDEX(Settings!$E$11:$E$18,MATCH($C1549,Settings!$D$11:$D$18,0)),0),$D1549))</f>
        <v/>
      </c>
      <c r="I1549">
        <f>IF($A1549="","",IF($E1549="",IFERROR(INDEX(Settings!$F$11:$F$18,MATCH($C1549,Settings!$D$11:$D$18,0)),0),$E1549))</f>
        <v/>
      </c>
      <c r="J1549">
        <f>IF($A1549="",0,WEEKDAY($A1549,2))</f>
        <v/>
      </c>
      <c r="K1549">
        <f>IF(OR($A1549="",$B1549=""),"",$B1549&amp;"|"&amp;$A1549)</f>
        <v/>
      </c>
      <c r="L1549">
        <f>IF($A1549="",0,IF($F1549="",IFERROR(N(INDEX(Settings!$G$11:$G$18,MATCH($C1549,Settings!$D$11:$D$18,0))),0),N($F1549)))</f>
        <v/>
      </c>
    </row>
    <row r="1550">
      <c r="A1550" s="69" t="n"/>
      <c r="B1550" s="70" t="n"/>
      <c r="C1550" s="70" t="n"/>
      <c r="D1550" s="71" t="n"/>
      <c r="E1550" s="71" t="n"/>
      <c r="F1550" s="70" t="n"/>
      <c r="G1550" s="72">
        <f>IF(OR($A1550="",$B1550=""),"",ROUND(MAX(0,MOD(I1550-H1550,1)*24-L1550/60),2))</f>
        <v/>
      </c>
      <c r="H1550">
        <f>IF($A1550="","",IF($D1550="",IFERROR(INDEX(Settings!$E$11:$E$18,MATCH($C1550,Settings!$D$11:$D$18,0)),0),$D1550))</f>
        <v/>
      </c>
      <c r="I1550">
        <f>IF($A1550="","",IF($E1550="",IFERROR(INDEX(Settings!$F$11:$F$18,MATCH($C1550,Settings!$D$11:$D$18,0)),0),$E1550))</f>
        <v/>
      </c>
      <c r="J1550">
        <f>IF($A1550="",0,WEEKDAY($A1550,2))</f>
        <v/>
      </c>
      <c r="K1550">
        <f>IF(OR($A1550="",$B1550=""),"",$B1550&amp;"|"&amp;$A1550)</f>
        <v/>
      </c>
      <c r="L1550">
        <f>IF($A1550="",0,IF($F1550="",IFERROR(N(INDEX(Settings!$G$11:$G$18,MATCH($C1550,Settings!$D$11:$D$18,0))),0),N($F1550)))</f>
        <v/>
      </c>
    </row>
    <row r="1551">
      <c r="A1551" s="69" t="n"/>
      <c r="B1551" s="70" t="n"/>
      <c r="C1551" s="70" t="n"/>
      <c r="D1551" s="71" t="n"/>
      <c r="E1551" s="71" t="n"/>
      <c r="F1551" s="70" t="n"/>
      <c r="G1551" s="72">
        <f>IF(OR($A1551="",$B1551=""),"",ROUND(MAX(0,MOD(I1551-H1551,1)*24-L1551/60),2))</f>
        <v/>
      </c>
      <c r="H1551">
        <f>IF($A1551="","",IF($D1551="",IFERROR(INDEX(Settings!$E$11:$E$18,MATCH($C1551,Settings!$D$11:$D$18,0)),0),$D1551))</f>
        <v/>
      </c>
      <c r="I1551">
        <f>IF($A1551="","",IF($E1551="",IFERROR(INDEX(Settings!$F$11:$F$18,MATCH($C1551,Settings!$D$11:$D$18,0)),0),$E1551))</f>
        <v/>
      </c>
      <c r="J1551">
        <f>IF($A1551="",0,WEEKDAY($A1551,2))</f>
        <v/>
      </c>
      <c r="K1551">
        <f>IF(OR($A1551="",$B1551=""),"",$B1551&amp;"|"&amp;$A1551)</f>
        <v/>
      </c>
      <c r="L1551">
        <f>IF($A1551="",0,IF($F1551="",IFERROR(N(INDEX(Settings!$G$11:$G$18,MATCH($C1551,Settings!$D$11:$D$18,0))),0),N($F1551)))</f>
        <v/>
      </c>
    </row>
    <row r="1552">
      <c r="A1552" s="69" t="n"/>
      <c r="B1552" s="70" t="n"/>
      <c r="C1552" s="70" t="n"/>
      <c r="D1552" s="71" t="n"/>
      <c r="E1552" s="71" t="n"/>
      <c r="F1552" s="70" t="n"/>
      <c r="G1552" s="72">
        <f>IF(OR($A1552="",$B1552=""),"",ROUND(MAX(0,MOD(I1552-H1552,1)*24-L1552/60),2))</f>
        <v/>
      </c>
      <c r="H1552">
        <f>IF($A1552="","",IF($D1552="",IFERROR(INDEX(Settings!$E$11:$E$18,MATCH($C1552,Settings!$D$11:$D$18,0)),0),$D1552))</f>
        <v/>
      </c>
      <c r="I1552">
        <f>IF($A1552="","",IF($E1552="",IFERROR(INDEX(Settings!$F$11:$F$18,MATCH($C1552,Settings!$D$11:$D$18,0)),0),$E1552))</f>
        <v/>
      </c>
      <c r="J1552">
        <f>IF($A1552="",0,WEEKDAY($A1552,2))</f>
        <v/>
      </c>
      <c r="K1552">
        <f>IF(OR($A1552="",$B1552=""),"",$B1552&amp;"|"&amp;$A1552)</f>
        <v/>
      </c>
      <c r="L1552">
        <f>IF($A1552="",0,IF($F1552="",IFERROR(N(INDEX(Settings!$G$11:$G$18,MATCH($C1552,Settings!$D$11:$D$18,0))),0),N($F1552)))</f>
        <v/>
      </c>
    </row>
    <row r="1553">
      <c r="A1553" s="69" t="n"/>
      <c r="B1553" s="70" t="n"/>
      <c r="C1553" s="70" t="n"/>
      <c r="D1553" s="71" t="n"/>
      <c r="E1553" s="71" t="n"/>
      <c r="F1553" s="70" t="n"/>
      <c r="G1553" s="72">
        <f>IF(OR($A1553="",$B1553=""),"",ROUND(MAX(0,MOD(I1553-H1553,1)*24-L1553/60),2))</f>
        <v/>
      </c>
      <c r="H1553">
        <f>IF($A1553="","",IF($D1553="",IFERROR(INDEX(Settings!$E$11:$E$18,MATCH($C1553,Settings!$D$11:$D$18,0)),0),$D1553))</f>
        <v/>
      </c>
      <c r="I1553">
        <f>IF($A1553="","",IF($E1553="",IFERROR(INDEX(Settings!$F$11:$F$18,MATCH($C1553,Settings!$D$11:$D$18,0)),0),$E1553))</f>
        <v/>
      </c>
      <c r="J1553">
        <f>IF($A1553="",0,WEEKDAY($A1553,2))</f>
        <v/>
      </c>
      <c r="K1553">
        <f>IF(OR($A1553="",$B1553=""),"",$B1553&amp;"|"&amp;$A1553)</f>
        <v/>
      </c>
      <c r="L1553">
        <f>IF($A1553="",0,IF($F1553="",IFERROR(N(INDEX(Settings!$G$11:$G$18,MATCH($C1553,Settings!$D$11:$D$18,0))),0),N($F1553)))</f>
        <v/>
      </c>
    </row>
    <row r="1554">
      <c r="A1554" s="69" t="n"/>
      <c r="B1554" s="70" t="n"/>
      <c r="C1554" s="70" t="n"/>
      <c r="D1554" s="71" t="n"/>
      <c r="E1554" s="71" t="n"/>
      <c r="F1554" s="70" t="n"/>
      <c r="G1554" s="72">
        <f>IF(OR($A1554="",$B1554=""),"",ROUND(MAX(0,MOD(I1554-H1554,1)*24-L1554/60),2))</f>
        <v/>
      </c>
      <c r="H1554">
        <f>IF($A1554="","",IF($D1554="",IFERROR(INDEX(Settings!$E$11:$E$18,MATCH($C1554,Settings!$D$11:$D$18,0)),0),$D1554))</f>
        <v/>
      </c>
      <c r="I1554">
        <f>IF($A1554="","",IF($E1554="",IFERROR(INDEX(Settings!$F$11:$F$18,MATCH($C1554,Settings!$D$11:$D$18,0)),0),$E1554))</f>
        <v/>
      </c>
      <c r="J1554">
        <f>IF($A1554="",0,WEEKDAY($A1554,2))</f>
        <v/>
      </c>
      <c r="K1554">
        <f>IF(OR($A1554="",$B1554=""),"",$B1554&amp;"|"&amp;$A1554)</f>
        <v/>
      </c>
      <c r="L1554">
        <f>IF($A1554="",0,IF($F1554="",IFERROR(N(INDEX(Settings!$G$11:$G$18,MATCH($C1554,Settings!$D$11:$D$18,0))),0),N($F1554)))</f>
        <v/>
      </c>
    </row>
    <row r="1555">
      <c r="A1555" s="69" t="n"/>
      <c r="B1555" s="70" t="n"/>
      <c r="C1555" s="70" t="n"/>
      <c r="D1555" s="71" t="n"/>
      <c r="E1555" s="71" t="n"/>
      <c r="F1555" s="70" t="n"/>
      <c r="G1555" s="72">
        <f>IF(OR($A1555="",$B1555=""),"",ROUND(MAX(0,MOD(I1555-H1555,1)*24-L1555/60),2))</f>
        <v/>
      </c>
      <c r="H1555">
        <f>IF($A1555="","",IF($D1555="",IFERROR(INDEX(Settings!$E$11:$E$18,MATCH($C1555,Settings!$D$11:$D$18,0)),0),$D1555))</f>
        <v/>
      </c>
      <c r="I1555">
        <f>IF($A1555="","",IF($E1555="",IFERROR(INDEX(Settings!$F$11:$F$18,MATCH($C1555,Settings!$D$11:$D$18,0)),0),$E1555))</f>
        <v/>
      </c>
      <c r="J1555">
        <f>IF($A1555="",0,WEEKDAY($A1555,2))</f>
        <v/>
      </c>
      <c r="K1555">
        <f>IF(OR($A1555="",$B1555=""),"",$B1555&amp;"|"&amp;$A1555)</f>
        <v/>
      </c>
      <c r="L1555">
        <f>IF($A1555="",0,IF($F1555="",IFERROR(N(INDEX(Settings!$G$11:$G$18,MATCH($C1555,Settings!$D$11:$D$18,0))),0),N($F1555)))</f>
        <v/>
      </c>
    </row>
    <row r="1556">
      <c r="A1556" s="69" t="n"/>
      <c r="B1556" s="70" t="n"/>
      <c r="C1556" s="70" t="n"/>
      <c r="D1556" s="71" t="n"/>
      <c r="E1556" s="71" t="n"/>
      <c r="F1556" s="70" t="n"/>
      <c r="G1556" s="72">
        <f>IF(OR($A1556="",$B1556=""),"",ROUND(MAX(0,MOD(I1556-H1556,1)*24-L1556/60),2))</f>
        <v/>
      </c>
      <c r="H1556">
        <f>IF($A1556="","",IF($D1556="",IFERROR(INDEX(Settings!$E$11:$E$18,MATCH($C1556,Settings!$D$11:$D$18,0)),0),$D1556))</f>
        <v/>
      </c>
      <c r="I1556">
        <f>IF($A1556="","",IF($E1556="",IFERROR(INDEX(Settings!$F$11:$F$18,MATCH($C1556,Settings!$D$11:$D$18,0)),0),$E1556))</f>
        <v/>
      </c>
      <c r="J1556">
        <f>IF($A1556="",0,WEEKDAY($A1556,2))</f>
        <v/>
      </c>
      <c r="K1556">
        <f>IF(OR($A1556="",$B1556=""),"",$B1556&amp;"|"&amp;$A1556)</f>
        <v/>
      </c>
      <c r="L1556">
        <f>IF($A1556="",0,IF($F1556="",IFERROR(N(INDEX(Settings!$G$11:$G$18,MATCH($C1556,Settings!$D$11:$D$18,0))),0),N($F1556)))</f>
        <v/>
      </c>
    </row>
    <row r="1557">
      <c r="A1557" s="69" t="n"/>
      <c r="B1557" s="70" t="n"/>
      <c r="C1557" s="70" t="n"/>
      <c r="D1557" s="71" t="n"/>
      <c r="E1557" s="71" t="n"/>
      <c r="F1557" s="70" t="n"/>
      <c r="G1557" s="72">
        <f>IF(OR($A1557="",$B1557=""),"",ROUND(MAX(0,MOD(I1557-H1557,1)*24-L1557/60),2))</f>
        <v/>
      </c>
      <c r="H1557">
        <f>IF($A1557="","",IF($D1557="",IFERROR(INDEX(Settings!$E$11:$E$18,MATCH($C1557,Settings!$D$11:$D$18,0)),0),$D1557))</f>
        <v/>
      </c>
      <c r="I1557">
        <f>IF($A1557="","",IF($E1557="",IFERROR(INDEX(Settings!$F$11:$F$18,MATCH($C1557,Settings!$D$11:$D$18,0)),0),$E1557))</f>
        <v/>
      </c>
      <c r="J1557">
        <f>IF($A1557="",0,WEEKDAY($A1557,2))</f>
        <v/>
      </c>
      <c r="K1557">
        <f>IF(OR($A1557="",$B1557=""),"",$B1557&amp;"|"&amp;$A1557)</f>
        <v/>
      </c>
      <c r="L1557">
        <f>IF($A1557="",0,IF($F1557="",IFERROR(N(INDEX(Settings!$G$11:$G$18,MATCH($C1557,Settings!$D$11:$D$18,0))),0),N($F1557)))</f>
        <v/>
      </c>
    </row>
    <row r="1558">
      <c r="A1558" s="69" t="n"/>
      <c r="B1558" s="70" t="n"/>
      <c r="C1558" s="70" t="n"/>
      <c r="D1558" s="71" t="n"/>
      <c r="E1558" s="71" t="n"/>
      <c r="F1558" s="70" t="n"/>
      <c r="G1558" s="72">
        <f>IF(OR($A1558="",$B1558=""),"",ROUND(MAX(0,MOD(I1558-H1558,1)*24-L1558/60),2))</f>
        <v/>
      </c>
      <c r="H1558">
        <f>IF($A1558="","",IF($D1558="",IFERROR(INDEX(Settings!$E$11:$E$18,MATCH($C1558,Settings!$D$11:$D$18,0)),0),$D1558))</f>
        <v/>
      </c>
      <c r="I1558">
        <f>IF($A1558="","",IF($E1558="",IFERROR(INDEX(Settings!$F$11:$F$18,MATCH($C1558,Settings!$D$11:$D$18,0)),0),$E1558))</f>
        <v/>
      </c>
      <c r="J1558">
        <f>IF($A1558="",0,WEEKDAY($A1558,2))</f>
        <v/>
      </c>
      <c r="K1558">
        <f>IF(OR($A1558="",$B1558=""),"",$B1558&amp;"|"&amp;$A1558)</f>
        <v/>
      </c>
      <c r="L1558">
        <f>IF($A1558="",0,IF($F1558="",IFERROR(N(INDEX(Settings!$G$11:$G$18,MATCH($C1558,Settings!$D$11:$D$18,0))),0),N($F1558)))</f>
        <v/>
      </c>
    </row>
    <row r="1559">
      <c r="A1559" s="69" t="n"/>
      <c r="B1559" s="70" t="n"/>
      <c r="C1559" s="70" t="n"/>
      <c r="D1559" s="71" t="n"/>
      <c r="E1559" s="71" t="n"/>
      <c r="F1559" s="70" t="n"/>
      <c r="G1559" s="72">
        <f>IF(OR($A1559="",$B1559=""),"",ROUND(MAX(0,MOD(I1559-H1559,1)*24-L1559/60),2))</f>
        <v/>
      </c>
      <c r="H1559">
        <f>IF($A1559="","",IF($D1559="",IFERROR(INDEX(Settings!$E$11:$E$18,MATCH($C1559,Settings!$D$11:$D$18,0)),0),$D1559))</f>
        <v/>
      </c>
      <c r="I1559">
        <f>IF($A1559="","",IF($E1559="",IFERROR(INDEX(Settings!$F$11:$F$18,MATCH($C1559,Settings!$D$11:$D$18,0)),0),$E1559))</f>
        <v/>
      </c>
      <c r="J1559">
        <f>IF($A1559="",0,WEEKDAY($A1559,2))</f>
        <v/>
      </c>
      <c r="K1559">
        <f>IF(OR($A1559="",$B1559=""),"",$B1559&amp;"|"&amp;$A1559)</f>
        <v/>
      </c>
      <c r="L1559">
        <f>IF($A1559="",0,IF($F1559="",IFERROR(N(INDEX(Settings!$G$11:$G$18,MATCH($C1559,Settings!$D$11:$D$18,0))),0),N($F1559)))</f>
        <v/>
      </c>
    </row>
    <row r="1560">
      <c r="A1560" s="69" t="n"/>
      <c r="B1560" s="70" t="n"/>
      <c r="C1560" s="70" t="n"/>
      <c r="D1560" s="71" t="n"/>
      <c r="E1560" s="71" t="n"/>
      <c r="F1560" s="70" t="n"/>
      <c r="G1560" s="72">
        <f>IF(OR($A1560="",$B1560=""),"",ROUND(MAX(0,MOD(I1560-H1560,1)*24-L1560/60),2))</f>
        <v/>
      </c>
      <c r="H1560">
        <f>IF($A1560="","",IF($D1560="",IFERROR(INDEX(Settings!$E$11:$E$18,MATCH($C1560,Settings!$D$11:$D$18,0)),0),$D1560))</f>
        <v/>
      </c>
      <c r="I1560">
        <f>IF($A1560="","",IF($E1560="",IFERROR(INDEX(Settings!$F$11:$F$18,MATCH($C1560,Settings!$D$11:$D$18,0)),0),$E1560))</f>
        <v/>
      </c>
      <c r="J1560">
        <f>IF($A1560="",0,WEEKDAY($A1560,2))</f>
        <v/>
      </c>
      <c r="K1560">
        <f>IF(OR($A1560="",$B1560=""),"",$B1560&amp;"|"&amp;$A1560)</f>
        <v/>
      </c>
      <c r="L1560">
        <f>IF($A1560="",0,IF($F1560="",IFERROR(N(INDEX(Settings!$G$11:$G$18,MATCH($C1560,Settings!$D$11:$D$18,0))),0),N($F1560)))</f>
        <v/>
      </c>
    </row>
    <row r="1561">
      <c r="A1561" s="69" t="n"/>
      <c r="B1561" s="70" t="n"/>
      <c r="C1561" s="70" t="n"/>
      <c r="D1561" s="71" t="n"/>
      <c r="E1561" s="71" t="n"/>
      <c r="F1561" s="70" t="n"/>
      <c r="G1561" s="72">
        <f>IF(OR($A1561="",$B1561=""),"",ROUND(MAX(0,MOD(I1561-H1561,1)*24-L1561/60),2))</f>
        <v/>
      </c>
      <c r="H1561">
        <f>IF($A1561="","",IF($D1561="",IFERROR(INDEX(Settings!$E$11:$E$18,MATCH($C1561,Settings!$D$11:$D$18,0)),0),$D1561))</f>
        <v/>
      </c>
      <c r="I1561">
        <f>IF($A1561="","",IF($E1561="",IFERROR(INDEX(Settings!$F$11:$F$18,MATCH($C1561,Settings!$D$11:$D$18,0)),0),$E1561))</f>
        <v/>
      </c>
      <c r="J1561">
        <f>IF($A1561="",0,WEEKDAY($A1561,2))</f>
        <v/>
      </c>
      <c r="K1561">
        <f>IF(OR($A1561="",$B1561=""),"",$B1561&amp;"|"&amp;$A1561)</f>
        <v/>
      </c>
      <c r="L1561">
        <f>IF($A1561="",0,IF($F1561="",IFERROR(N(INDEX(Settings!$G$11:$G$18,MATCH($C1561,Settings!$D$11:$D$18,0))),0),N($F1561)))</f>
        <v/>
      </c>
    </row>
    <row r="1562">
      <c r="A1562" s="69" t="n"/>
      <c r="B1562" s="70" t="n"/>
      <c r="C1562" s="70" t="n"/>
      <c r="D1562" s="71" t="n"/>
      <c r="E1562" s="71" t="n"/>
      <c r="F1562" s="70" t="n"/>
      <c r="G1562" s="72">
        <f>IF(OR($A1562="",$B1562=""),"",ROUND(MAX(0,MOD(I1562-H1562,1)*24-L1562/60),2))</f>
        <v/>
      </c>
      <c r="H1562">
        <f>IF($A1562="","",IF($D1562="",IFERROR(INDEX(Settings!$E$11:$E$18,MATCH($C1562,Settings!$D$11:$D$18,0)),0),$D1562))</f>
        <v/>
      </c>
      <c r="I1562">
        <f>IF($A1562="","",IF($E1562="",IFERROR(INDEX(Settings!$F$11:$F$18,MATCH($C1562,Settings!$D$11:$D$18,0)),0),$E1562))</f>
        <v/>
      </c>
      <c r="J1562">
        <f>IF($A1562="",0,WEEKDAY($A1562,2))</f>
        <v/>
      </c>
      <c r="K1562">
        <f>IF(OR($A1562="",$B1562=""),"",$B1562&amp;"|"&amp;$A1562)</f>
        <v/>
      </c>
      <c r="L1562">
        <f>IF($A1562="",0,IF($F1562="",IFERROR(N(INDEX(Settings!$G$11:$G$18,MATCH($C1562,Settings!$D$11:$D$18,0))),0),N($F1562)))</f>
        <v/>
      </c>
    </row>
    <row r="1563">
      <c r="A1563" s="69" t="n"/>
      <c r="B1563" s="70" t="n"/>
      <c r="C1563" s="70" t="n"/>
      <c r="D1563" s="71" t="n"/>
      <c r="E1563" s="71" t="n"/>
      <c r="F1563" s="70" t="n"/>
      <c r="G1563" s="72">
        <f>IF(OR($A1563="",$B1563=""),"",ROUND(MAX(0,MOD(I1563-H1563,1)*24-L1563/60),2))</f>
        <v/>
      </c>
      <c r="H1563">
        <f>IF($A1563="","",IF($D1563="",IFERROR(INDEX(Settings!$E$11:$E$18,MATCH($C1563,Settings!$D$11:$D$18,0)),0),$D1563))</f>
        <v/>
      </c>
      <c r="I1563">
        <f>IF($A1563="","",IF($E1563="",IFERROR(INDEX(Settings!$F$11:$F$18,MATCH($C1563,Settings!$D$11:$D$18,0)),0),$E1563))</f>
        <v/>
      </c>
      <c r="J1563">
        <f>IF($A1563="",0,WEEKDAY($A1563,2))</f>
        <v/>
      </c>
      <c r="K1563">
        <f>IF(OR($A1563="",$B1563=""),"",$B1563&amp;"|"&amp;$A1563)</f>
        <v/>
      </c>
      <c r="L1563">
        <f>IF($A1563="",0,IF($F1563="",IFERROR(N(INDEX(Settings!$G$11:$G$18,MATCH($C1563,Settings!$D$11:$D$18,0))),0),N($F1563)))</f>
        <v/>
      </c>
    </row>
    <row r="1564">
      <c r="A1564" s="69" t="n"/>
      <c r="B1564" s="70" t="n"/>
      <c r="C1564" s="70" t="n"/>
      <c r="D1564" s="71" t="n"/>
      <c r="E1564" s="71" t="n"/>
      <c r="F1564" s="70" t="n"/>
      <c r="G1564" s="72">
        <f>IF(OR($A1564="",$B1564=""),"",ROUND(MAX(0,MOD(I1564-H1564,1)*24-L1564/60),2))</f>
        <v/>
      </c>
      <c r="H1564">
        <f>IF($A1564="","",IF($D1564="",IFERROR(INDEX(Settings!$E$11:$E$18,MATCH($C1564,Settings!$D$11:$D$18,0)),0),$D1564))</f>
        <v/>
      </c>
      <c r="I1564">
        <f>IF($A1564="","",IF($E1564="",IFERROR(INDEX(Settings!$F$11:$F$18,MATCH($C1564,Settings!$D$11:$D$18,0)),0),$E1564))</f>
        <v/>
      </c>
      <c r="J1564">
        <f>IF($A1564="",0,WEEKDAY($A1564,2))</f>
        <v/>
      </c>
      <c r="K1564">
        <f>IF(OR($A1564="",$B1564=""),"",$B1564&amp;"|"&amp;$A1564)</f>
        <v/>
      </c>
      <c r="L1564">
        <f>IF($A1564="",0,IF($F1564="",IFERROR(N(INDEX(Settings!$G$11:$G$18,MATCH($C1564,Settings!$D$11:$D$18,0))),0),N($F1564)))</f>
        <v/>
      </c>
    </row>
    <row r="1565">
      <c r="A1565" s="69" t="n"/>
      <c r="B1565" s="70" t="n"/>
      <c r="C1565" s="70" t="n"/>
      <c r="D1565" s="71" t="n"/>
      <c r="E1565" s="71" t="n"/>
      <c r="F1565" s="70" t="n"/>
      <c r="G1565" s="72">
        <f>IF(OR($A1565="",$B1565=""),"",ROUND(MAX(0,MOD(I1565-H1565,1)*24-L1565/60),2))</f>
        <v/>
      </c>
      <c r="H1565">
        <f>IF($A1565="","",IF($D1565="",IFERROR(INDEX(Settings!$E$11:$E$18,MATCH($C1565,Settings!$D$11:$D$18,0)),0),$D1565))</f>
        <v/>
      </c>
      <c r="I1565">
        <f>IF($A1565="","",IF($E1565="",IFERROR(INDEX(Settings!$F$11:$F$18,MATCH($C1565,Settings!$D$11:$D$18,0)),0),$E1565))</f>
        <v/>
      </c>
      <c r="J1565">
        <f>IF($A1565="",0,WEEKDAY($A1565,2))</f>
        <v/>
      </c>
      <c r="K1565">
        <f>IF(OR($A1565="",$B1565=""),"",$B1565&amp;"|"&amp;$A1565)</f>
        <v/>
      </c>
      <c r="L1565">
        <f>IF($A1565="",0,IF($F1565="",IFERROR(N(INDEX(Settings!$G$11:$G$18,MATCH($C1565,Settings!$D$11:$D$18,0))),0),N($F1565)))</f>
        <v/>
      </c>
    </row>
    <row r="1566">
      <c r="A1566" s="69" t="n"/>
      <c r="B1566" s="70" t="n"/>
      <c r="C1566" s="70" t="n"/>
      <c r="D1566" s="71" t="n"/>
      <c r="E1566" s="71" t="n"/>
      <c r="F1566" s="70" t="n"/>
      <c r="G1566" s="72">
        <f>IF(OR($A1566="",$B1566=""),"",ROUND(MAX(0,MOD(I1566-H1566,1)*24-L1566/60),2))</f>
        <v/>
      </c>
      <c r="H1566">
        <f>IF($A1566="","",IF($D1566="",IFERROR(INDEX(Settings!$E$11:$E$18,MATCH($C1566,Settings!$D$11:$D$18,0)),0),$D1566))</f>
        <v/>
      </c>
      <c r="I1566">
        <f>IF($A1566="","",IF($E1566="",IFERROR(INDEX(Settings!$F$11:$F$18,MATCH($C1566,Settings!$D$11:$D$18,0)),0),$E1566))</f>
        <v/>
      </c>
      <c r="J1566">
        <f>IF($A1566="",0,WEEKDAY($A1566,2))</f>
        <v/>
      </c>
      <c r="K1566">
        <f>IF(OR($A1566="",$B1566=""),"",$B1566&amp;"|"&amp;$A1566)</f>
        <v/>
      </c>
      <c r="L1566">
        <f>IF($A1566="",0,IF($F1566="",IFERROR(N(INDEX(Settings!$G$11:$G$18,MATCH($C1566,Settings!$D$11:$D$18,0))),0),N($F1566)))</f>
        <v/>
      </c>
    </row>
    <row r="1567">
      <c r="A1567" s="69" t="n"/>
      <c r="B1567" s="70" t="n"/>
      <c r="C1567" s="70" t="n"/>
      <c r="D1567" s="71" t="n"/>
      <c r="E1567" s="71" t="n"/>
      <c r="F1567" s="70" t="n"/>
      <c r="G1567" s="72">
        <f>IF(OR($A1567="",$B1567=""),"",ROUND(MAX(0,MOD(I1567-H1567,1)*24-L1567/60),2))</f>
        <v/>
      </c>
      <c r="H1567">
        <f>IF($A1567="","",IF($D1567="",IFERROR(INDEX(Settings!$E$11:$E$18,MATCH($C1567,Settings!$D$11:$D$18,0)),0),$D1567))</f>
        <v/>
      </c>
      <c r="I1567">
        <f>IF($A1567="","",IF($E1567="",IFERROR(INDEX(Settings!$F$11:$F$18,MATCH($C1567,Settings!$D$11:$D$18,0)),0),$E1567))</f>
        <v/>
      </c>
      <c r="J1567">
        <f>IF($A1567="",0,WEEKDAY($A1567,2))</f>
        <v/>
      </c>
      <c r="K1567">
        <f>IF(OR($A1567="",$B1567=""),"",$B1567&amp;"|"&amp;$A1567)</f>
        <v/>
      </c>
      <c r="L1567">
        <f>IF($A1567="",0,IF($F1567="",IFERROR(N(INDEX(Settings!$G$11:$G$18,MATCH($C1567,Settings!$D$11:$D$18,0))),0),N($F1567)))</f>
        <v/>
      </c>
    </row>
    <row r="1568">
      <c r="A1568" s="69" t="n"/>
      <c r="B1568" s="70" t="n"/>
      <c r="C1568" s="70" t="n"/>
      <c r="D1568" s="71" t="n"/>
      <c r="E1568" s="71" t="n"/>
      <c r="F1568" s="70" t="n"/>
      <c r="G1568" s="72">
        <f>IF(OR($A1568="",$B1568=""),"",ROUND(MAX(0,MOD(I1568-H1568,1)*24-L1568/60),2))</f>
        <v/>
      </c>
      <c r="H1568">
        <f>IF($A1568="","",IF($D1568="",IFERROR(INDEX(Settings!$E$11:$E$18,MATCH($C1568,Settings!$D$11:$D$18,0)),0),$D1568))</f>
        <v/>
      </c>
      <c r="I1568">
        <f>IF($A1568="","",IF($E1568="",IFERROR(INDEX(Settings!$F$11:$F$18,MATCH($C1568,Settings!$D$11:$D$18,0)),0),$E1568))</f>
        <v/>
      </c>
      <c r="J1568">
        <f>IF($A1568="",0,WEEKDAY($A1568,2))</f>
        <v/>
      </c>
      <c r="K1568">
        <f>IF(OR($A1568="",$B1568=""),"",$B1568&amp;"|"&amp;$A1568)</f>
        <v/>
      </c>
      <c r="L1568">
        <f>IF($A1568="",0,IF($F1568="",IFERROR(N(INDEX(Settings!$G$11:$G$18,MATCH($C1568,Settings!$D$11:$D$18,0))),0),N($F1568)))</f>
        <v/>
      </c>
    </row>
    <row r="1569">
      <c r="A1569" s="69" t="n"/>
      <c r="B1569" s="70" t="n"/>
      <c r="C1569" s="70" t="n"/>
      <c r="D1569" s="71" t="n"/>
      <c r="E1569" s="71" t="n"/>
      <c r="F1569" s="70" t="n"/>
      <c r="G1569" s="72">
        <f>IF(OR($A1569="",$B1569=""),"",ROUND(MAX(0,MOD(I1569-H1569,1)*24-L1569/60),2))</f>
        <v/>
      </c>
      <c r="H1569">
        <f>IF($A1569="","",IF($D1569="",IFERROR(INDEX(Settings!$E$11:$E$18,MATCH($C1569,Settings!$D$11:$D$18,0)),0),$D1569))</f>
        <v/>
      </c>
      <c r="I1569">
        <f>IF($A1569="","",IF($E1569="",IFERROR(INDEX(Settings!$F$11:$F$18,MATCH($C1569,Settings!$D$11:$D$18,0)),0),$E1569))</f>
        <v/>
      </c>
      <c r="J1569">
        <f>IF($A1569="",0,WEEKDAY($A1569,2))</f>
        <v/>
      </c>
      <c r="K1569">
        <f>IF(OR($A1569="",$B1569=""),"",$B1569&amp;"|"&amp;$A1569)</f>
        <v/>
      </c>
      <c r="L1569">
        <f>IF($A1569="",0,IF($F1569="",IFERROR(N(INDEX(Settings!$G$11:$G$18,MATCH($C1569,Settings!$D$11:$D$18,0))),0),N($F1569)))</f>
        <v/>
      </c>
    </row>
    <row r="1570">
      <c r="A1570" s="69" t="n"/>
      <c r="B1570" s="70" t="n"/>
      <c r="C1570" s="70" t="n"/>
      <c r="D1570" s="71" t="n"/>
      <c r="E1570" s="71" t="n"/>
      <c r="F1570" s="70" t="n"/>
      <c r="G1570" s="72">
        <f>IF(OR($A1570="",$B1570=""),"",ROUND(MAX(0,MOD(I1570-H1570,1)*24-L1570/60),2))</f>
        <v/>
      </c>
      <c r="H1570">
        <f>IF($A1570="","",IF($D1570="",IFERROR(INDEX(Settings!$E$11:$E$18,MATCH($C1570,Settings!$D$11:$D$18,0)),0),$D1570))</f>
        <v/>
      </c>
      <c r="I1570">
        <f>IF($A1570="","",IF($E1570="",IFERROR(INDEX(Settings!$F$11:$F$18,MATCH($C1570,Settings!$D$11:$D$18,0)),0),$E1570))</f>
        <v/>
      </c>
      <c r="J1570">
        <f>IF($A1570="",0,WEEKDAY($A1570,2))</f>
        <v/>
      </c>
      <c r="K1570">
        <f>IF(OR($A1570="",$B1570=""),"",$B1570&amp;"|"&amp;$A1570)</f>
        <v/>
      </c>
      <c r="L1570">
        <f>IF($A1570="",0,IF($F1570="",IFERROR(N(INDEX(Settings!$G$11:$G$18,MATCH($C1570,Settings!$D$11:$D$18,0))),0),N($F1570)))</f>
        <v/>
      </c>
    </row>
    <row r="1571">
      <c r="A1571" s="69" t="n"/>
      <c r="B1571" s="70" t="n"/>
      <c r="C1571" s="70" t="n"/>
      <c r="D1571" s="71" t="n"/>
      <c r="E1571" s="71" t="n"/>
      <c r="F1571" s="70" t="n"/>
      <c r="G1571" s="72">
        <f>IF(OR($A1571="",$B1571=""),"",ROUND(MAX(0,MOD(I1571-H1571,1)*24-L1571/60),2))</f>
        <v/>
      </c>
      <c r="H1571">
        <f>IF($A1571="","",IF($D1571="",IFERROR(INDEX(Settings!$E$11:$E$18,MATCH($C1571,Settings!$D$11:$D$18,0)),0),$D1571))</f>
        <v/>
      </c>
      <c r="I1571">
        <f>IF($A1571="","",IF($E1571="",IFERROR(INDEX(Settings!$F$11:$F$18,MATCH($C1571,Settings!$D$11:$D$18,0)),0),$E1571))</f>
        <v/>
      </c>
      <c r="J1571">
        <f>IF($A1571="",0,WEEKDAY($A1571,2))</f>
        <v/>
      </c>
      <c r="K1571">
        <f>IF(OR($A1571="",$B1571=""),"",$B1571&amp;"|"&amp;$A1571)</f>
        <v/>
      </c>
      <c r="L1571">
        <f>IF($A1571="",0,IF($F1571="",IFERROR(N(INDEX(Settings!$G$11:$G$18,MATCH($C1571,Settings!$D$11:$D$18,0))),0),N($F1571)))</f>
        <v/>
      </c>
    </row>
    <row r="1572">
      <c r="A1572" s="69" t="n"/>
      <c r="B1572" s="70" t="n"/>
      <c r="C1572" s="70" t="n"/>
      <c r="D1572" s="71" t="n"/>
      <c r="E1572" s="71" t="n"/>
      <c r="F1572" s="70" t="n"/>
      <c r="G1572" s="72">
        <f>IF(OR($A1572="",$B1572=""),"",ROUND(MAX(0,MOD(I1572-H1572,1)*24-L1572/60),2))</f>
        <v/>
      </c>
      <c r="H1572">
        <f>IF($A1572="","",IF($D1572="",IFERROR(INDEX(Settings!$E$11:$E$18,MATCH($C1572,Settings!$D$11:$D$18,0)),0),$D1572))</f>
        <v/>
      </c>
      <c r="I1572">
        <f>IF($A1572="","",IF($E1572="",IFERROR(INDEX(Settings!$F$11:$F$18,MATCH($C1572,Settings!$D$11:$D$18,0)),0),$E1572))</f>
        <v/>
      </c>
      <c r="J1572">
        <f>IF($A1572="",0,WEEKDAY($A1572,2))</f>
        <v/>
      </c>
      <c r="K1572">
        <f>IF(OR($A1572="",$B1572=""),"",$B1572&amp;"|"&amp;$A1572)</f>
        <v/>
      </c>
      <c r="L1572">
        <f>IF($A1572="",0,IF($F1572="",IFERROR(N(INDEX(Settings!$G$11:$G$18,MATCH($C1572,Settings!$D$11:$D$18,0))),0),N($F1572)))</f>
        <v/>
      </c>
    </row>
    <row r="1573">
      <c r="A1573" s="69" t="n"/>
      <c r="B1573" s="70" t="n"/>
      <c r="C1573" s="70" t="n"/>
      <c r="D1573" s="71" t="n"/>
      <c r="E1573" s="71" t="n"/>
      <c r="F1573" s="70" t="n"/>
      <c r="G1573" s="72">
        <f>IF(OR($A1573="",$B1573=""),"",ROUND(MAX(0,MOD(I1573-H1573,1)*24-L1573/60),2))</f>
        <v/>
      </c>
      <c r="H1573">
        <f>IF($A1573="","",IF($D1573="",IFERROR(INDEX(Settings!$E$11:$E$18,MATCH($C1573,Settings!$D$11:$D$18,0)),0),$D1573))</f>
        <v/>
      </c>
      <c r="I1573">
        <f>IF($A1573="","",IF($E1573="",IFERROR(INDEX(Settings!$F$11:$F$18,MATCH($C1573,Settings!$D$11:$D$18,0)),0),$E1573))</f>
        <v/>
      </c>
      <c r="J1573">
        <f>IF($A1573="",0,WEEKDAY($A1573,2))</f>
        <v/>
      </c>
      <c r="K1573">
        <f>IF(OR($A1573="",$B1573=""),"",$B1573&amp;"|"&amp;$A1573)</f>
        <v/>
      </c>
      <c r="L1573">
        <f>IF($A1573="",0,IF($F1573="",IFERROR(N(INDEX(Settings!$G$11:$G$18,MATCH($C1573,Settings!$D$11:$D$18,0))),0),N($F1573)))</f>
        <v/>
      </c>
    </row>
    <row r="1574">
      <c r="A1574" s="69" t="n"/>
      <c r="B1574" s="70" t="n"/>
      <c r="C1574" s="70" t="n"/>
      <c r="D1574" s="71" t="n"/>
      <c r="E1574" s="71" t="n"/>
      <c r="F1574" s="70" t="n"/>
      <c r="G1574" s="72">
        <f>IF(OR($A1574="",$B1574=""),"",ROUND(MAX(0,MOD(I1574-H1574,1)*24-L1574/60),2))</f>
        <v/>
      </c>
      <c r="H1574">
        <f>IF($A1574="","",IF($D1574="",IFERROR(INDEX(Settings!$E$11:$E$18,MATCH($C1574,Settings!$D$11:$D$18,0)),0),$D1574))</f>
        <v/>
      </c>
      <c r="I1574">
        <f>IF($A1574="","",IF($E1574="",IFERROR(INDEX(Settings!$F$11:$F$18,MATCH($C1574,Settings!$D$11:$D$18,0)),0),$E1574))</f>
        <v/>
      </c>
      <c r="J1574">
        <f>IF($A1574="",0,WEEKDAY($A1574,2))</f>
        <v/>
      </c>
      <c r="K1574">
        <f>IF(OR($A1574="",$B1574=""),"",$B1574&amp;"|"&amp;$A1574)</f>
        <v/>
      </c>
      <c r="L1574">
        <f>IF($A1574="",0,IF($F1574="",IFERROR(N(INDEX(Settings!$G$11:$G$18,MATCH($C1574,Settings!$D$11:$D$18,0))),0),N($F1574)))</f>
        <v/>
      </c>
    </row>
    <row r="1575">
      <c r="A1575" s="69" t="n"/>
      <c r="B1575" s="70" t="n"/>
      <c r="C1575" s="70" t="n"/>
      <c r="D1575" s="71" t="n"/>
      <c r="E1575" s="71" t="n"/>
      <c r="F1575" s="70" t="n"/>
      <c r="G1575" s="72">
        <f>IF(OR($A1575="",$B1575=""),"",ROUND(MAX(0,MOD(I1575-H1575,1)*24-L1575/60),2))</f>
        <v/>
      </c>
      <c r="H1575">
        <f>IF($A1575="","",IF($D1575="",IFERROR(INDEX(Settings!$E$11:$E$18,MATCH($C1575,Settings!$D$11:$D$18,0)),0),$D1575))</f>
        <v/>
      </c>
      <c r="I1575">
        <f>IF($A1575="","",IF($E1575="",IFERROR(INDEX(Settings!$F$11:$F$18,MATCH($C1575,Settings!$D$11:$D$18,0)),0),$E1575))</f>
        <v/>
      </c>
      <c r="J1575">
        <f>IF($A1575="",0,WEEKDAY($A1575,2))</f>
        <v/>
      </c>
      <c r="K1575">
        <f>IF(OR($A1575="",$B1575=""),"",$B1575&amp;"|"&amp;$A1575)</f>
        <v/>
      </c>
      <c r="L1575">
        <f>IF($A1575="",0,IF($F1575="",IFERROR(N(INDEX(Settings!$G$11:$G$18,MATCH($C1575,Settings!$D$11:$D$18,0))),0),N($F1575)))</f>
        <v/>
      </c>
    </row>
    <row r="1576">
      <c r="A1576" s="69" t="n"/>
      <c r="B1576" s="70" t="n"/>
      <c r="C1576" s="70" t="n"/>
      <c r="D1576" s="71" t="n"/>
      <c r="E1576" s="71" t="n"/>
      <c r="F1576" s="70" t="n"/>
      <c r="G1576" s="72">
        <f>IF(OR($A1576="",$B1576=""),"",ROUND(MAX(0,MOD(I1576-H1576,1)*24-L1576/60),2))</f>
        <v/>
      </c>
      <c r="H1576">
        <f>IF($A1576="","",IF($D1576="",IFERROR(INDEX(Settings!$E$11:$E$18,MATCH($C1576,Settings!$D$11:$D$18,0)),0),$D1576))</f>
        <v/>
      </c>
      <c r="I1576">
        <f>IF($A1576="","",IF($E1576="",IFERROR(INDEX(Settings!$F$11:$F$18,MATCH($C1576,Settings!$D$11:$D$18,0)),0),$E1576))</f>
        <v/>
      </c>
      <c r="J1576">
        <f>IF($A1576="",0,WEEKDAY($A1576,2))</f>
        <v/>
      </c>
      <c r="K1576">
        <f>IF(OR($A1576="",$B1576=""),"",$B1576&amp;"|"&amp;$A1576)</f>
        <v/>
      </c>
      <c r="L1576">
        <f>IF($A1576="",0,IF($F1576="",IFERROR(N(INDEX(Settings!$G$11:$G$18,MATCH($C1576,Settings!$D$11:$D$18,0))),0),N($F1576)))</f>
        <v/>
      </c>
    </row>
    <row r="1577">
      <c r="A1577" s="69" t="n"/>
      <c r="B1577" s="70" t="n"/>
      <c r="C1577" s="70" t="n"/>
      <c r="D1577" s="71" t="n"/>
      <c r="E1577" s="71" t="n"/>
      <c r="F1577" s="70" t="n"/>
      <c r="G1577" s="72">
        <f>IF(OR($A1577="",$B1577=""),"",ROUND(MAX(0,MOD(I1577-H1577,1)*24-L1577/60),2))</f>
        <v/>
      </c>
      <c r="H1577">
        <f>IF($A1577="","",IF($D1577="",IFERROR(INDEX(Settings!$E$11:$E$18,MATCH($C1577,Settings!$D$11:$D$18,0)),0),$D1577))</f>
        <v/>
      </c>
      <c r="I1577">
        <f>IF($A1577="","",IF($E1577="",IFERROR(INDEX(Settings!$F$11:$F$18,MATCH($C1577,Settings!$D$11:$D$18,0)),0),$E1577))</f>
        <v/>
      </c>
      <c r="J1577">
        <f>IF($A1577="",0,WEEKDAY($A1577,2))</f>
        <v/>
      </c>
      <c r="K1577">
        <f>IF(OR($A1577="",$B1577=""),"",$B1577&amp;"|"&amp;$A1577)</f>
        <v/>
      </c>
      <c r="L1577">
        <f>IF($A1577="",0,IF($F1577="",IFERROR(N(INDEX(Settings!$G$11:$G$18,MATCH($C1577,Settings!$D$11:$D$18,0))),0),N($F1577)))</f>
        <v/>
      </c>
    </row>
    <row r="1578">
      <c r="A1578" s="69" t="n"/>
      <c r="B1578" s="70" t="n"/>
      <c r="C1578" s="70" t="n"/>
      <c r="D1578" s="71" t="n"/>
      <c r="E1578" s="71" t="n"/>
      <c r="F1578" s="70" t="n"/>
      <c r="G1578" s="72">
        <f>IF(OR($A1578="",$B1578=""),"",ROUND(MAX(0,MOD(I1578-H1578,1)*24-L1578/60),2))</f>
        <v/>
      </c>
      <c r="H1578">
        <f>IF($A1578="","",IF($D1578="",IFERROR(INDEX(Settings!$E$11:$E$18,MATCH($C1578,Settings!$D$11:$D$18,0)),0),$D1578))</f>
        <v/>
      </c>
      <c r="I1578">
        <f>IF($A1578="","",IF($E1578="",IFERROR(INDEX(Settings!$F$11:$F$18,MATCH($C1578,Settings!$D$11:$D$18,0)),0),$E1578))</f>
        <v/>
      </c>
      <c r="J1578">
        <f>IF($A1578="",0,WEEKDAY($A1578,2))</f>
        <v/>
      </c>
      <c r="K1578">
        <f>IF(OR($A1578="",$B1578=""),"",$B1578&amp;"|"&amp;$A1578)</f>
        <v/>
      </c>
      <c r="L1578">
        <f>IF($A1578="",0,IF($F1578="",IFERROR(N(INDEX(Settings!$G$11:$G$18,MATCH($C1578,Settings!$D$11:$D$18,0))),0),N($F1578)))</f>
        <v/>
      </c>
    </row>
    <row r="1579">
      <c r="A1579" s="69" t="n"/>
      <c r="B1579" s="70" t="n"/>
      <c r="C1579" s="70" t="n"/>
      <c r="D1579" s="71" t="n"/>
      <c r="E1579" s="71" t="n"/>
      <c r="F1579" s="70" t="n"/>
      <c r="G1579" s="72">
        <f>IF(OR($A1579="",$B1579=""),"",ROUND(MAX(0,MOD(I1579-H1579,1)*24-L1579/60),2))</f>
        <v/>
      </c>
      <c r="H1579">
        <f>IF($A1579="","",IF($D1579="",IFERROR(INDEX(Settings!$E$11:$E$18,MATCH($C1579,Settings!$D$11:$D$18,0)),0),$D1579))</f>
        <v/>
      </c>
      <c r="I1579">
        <f>IF($A1579="","",IF($E1579="",IFERROR(INDEX(Settings!$F$11:$F$18,MATCH($C1579,Settings!$D$11:$D$18,0)),0),$E1579))</f>
        <v/>
      </c>
      <c r="J1579">
        <f>IF($A1579="",0,WEEKDAY($A1579,2))</f>
        <v/>
      </c>
      <c r="K1579">
        <f>IF(OR($A1579="",$B1579=""),"",$B1579&amp;"|"&amp;$A1579)</f>
        <v/>
      </c>
      <c r="L1579">
        <f>IF($A1579="",0,IF($F1579="",IFERROR(N(INDEX(Settings!$G$11:$G$18,MATCH($C1579,Settings!$D$11:$D$18,0))),0),N($F1579)))</f>
        <v/>
      </c>
    </row>
    <row r="1580">
      <c r="A1580" s="69" t="n"/>
      <c r="B1580" s="70" t="n"/>
      <c r="C1580" s="70" t="n"/>
      <c r="D1580" s="71" t="n"/>
      <c r="E1580" s="71" t="n"/>
      <c r="F1580" s="70" t="n"/>
      <c r="G1580" s="72">
        <f>IF(OR($A1580="",$B1580=""),"",ROUND(MAX(0,MOD(I1580-H1580,1)*24-L1580/60),2))</f>
        <v/>
      </c>
      <c r="H1580">
        <f>IF($A1580="","",IF($D1580="",IFERROR(INDEX(Settings!$E$11:$E$18,MATCH($C1580,Settings!$D$11:$D$18,0)),0),$D1580))</f>
        <v/>
      </c>
      <c r="I1580">
        <f>IF($A1580="","",IF($E1580="",IFERROR(INDEX(Settings!$F$11:$F$18,MATCH($C1580,Settings!$D$11:$D$18,0)),0),$E1580))</f>
        <v/>
      </c>
      <c r="J1580">
        <f>IF($A1580="",0,WEEKDAY($A1580,2))</f>
        <v/>
      </c>
      <c r="K1580">
        <f>IF(OR($A1580="",$B1580=""),"",$B1580&amp;"|"&amp;$A1580)</f>
        <v/>
      </c>
      <c r="L1580">
        <f>IF($A1580="",0,IF($F1580="",IFERROR(N(INDEX(Settings!$G$11:$G$18,MATCH($C1580,Settings!$D$11:$D$18,0))),0),N($F1580)))</f>
        <v/>
      </c>
    </row>
    <row r="1581">
      <c r="A1581" s="69" t="n"/>
      <c r="B1581" s="70" t="n"/>
      <c r="C1581" s="70" t="n"/>
      <c r="D1581" s="71" t="n"/>
      <c r="E1581" s="71" t="n"/>
      <c r="F1581" s="70" t="n"/>
      <c r="G1581" s="72">
        <f>IF(OR($A1581="",$B1581=""),"",ROUND(MAX(0,MOD(I1581-H1581,1)*24-L1581/60),2))</f>
        <v/>
      </c>
      <c r="H1581">
        <f>IF($A1581="","",IF($D1581="",IFERROR(INDEX(Settings!$E$11:$E$18,MATCH($C1581,Settings!$D$11:$D$18,0)),0),$D1581))</f>
        <v/>
      </c>
      <c r="I1581">
        <f>IF($A1581="","",IF($E1581="",IFERROR(INDEX(Settings!$F$11:$F$18,MATCH($C1581,Settings!$D$11:$D$18,0)),0),$E1581))</f>
        <v/>
      </c>
      <c r="J1581">
        <f>IF($A1581="",0,WEEKDAY($A1581,2))</f>
        <v/>
      </c>
      <c r="K1581">
        <f>IF(OR($A1581="",$B1581=""),"",$B1581&amp;"|"&amp;$A1581)</f>
        <v/>
      </c>
      <c r="L1581">
        <f>IF($A1581="",0,IF($F1581="",IFERROR(N(INDEX(Settings!$G$11:$G$18,MATCH($C1581,Settings!$D$11:$D$18,0))),0),N($F1581)))</f>
        <v/>
      </c>
    </row>
    <row r="1582">
      <c r="A1582" s="69" t="n"/>
      <c r="B1582" s="70" t="n"/>
      <c r="C1582" s="70" t="n"/>
      <c r="D1582" s="71" t="n"/>
      <c r="E1582" s="71" t="n"/>
      <c r="F1582" s="70" t="n"/>
      <c r="G1582" s="72">
        <f>IF(OR($A1582="",$B1582=""),"",ROUND(MAX(0,MOD(I1582-H1582,1)*24-L1582/60),2))</f>
        <v/>
      </c>
      <c r="H1582">
        <f>IF($A1582="","",IF($D1582="",IFERROR(INDEX(Settings!$E$11:$E$18,MATCH($C1582,Settings!$D$11:$D$18,0)),0),$D1582))</f>
        <v/>
      </c>
      <c r="I1582">
        <f>IF($A1582="","",IF($E1582="",IFERROR(INDEX(Settings!$F$11:$F$18,MATCH($C1582,Settings!$D$11:$D$18,0)),0),$E1582))</f>
        <v/>
      </c>
      <c r="J1582">
        <f>IF($A1582="",0,WEEKDAY($A1582,2))</f>
        <v/>
      </c>
      <c r="K1582">
        <f>IF(OR($A1582="",$B1582=""),"",$B1582&amp;"|"&amp;$A1582)</f>
        <v/>
      </c>
      <c r="L1582">
        <f>IF($A1582="",0,IF($F1582="",IFERROR(N(INDEX(Settings!$G$11:$G$18,MATCH($C1582,Settings!$D$11:$D$18,0))),0),N($F1582)))</f>
        <v/>
      </c>
    </row>
    <row r="1583">
      <c r="A1583" s="69" t="n"/>
      <c r="B1583" s="70" t="n"/>
      <c r="C1583" s="70" t="n"/>
      <c r="D1583" s="71" t="n"/>
      <c r="E1583" s="71" t="n"/>
      <c r="F1583" s="70" t="n"/>
      <c r="G1583" s="72">
        <f>IF(OR($A1583="",$B1583=""),"",ROUND(MAX(0,MOD(I1583-H1583,1)*24-L1583/60),2))</f>
        <v/>
      </c>
      <c r="H1583">
        <f>IF($A1583="","",IF($D1583="",IFERROR(INDEX(Settings!$E$11:$E$18,MATCH($C1583,Settings!$D$11:$D$18,0)),0),$D1583))</f>
        <v/>
      </c>
      <c r="I1583">
        <f>IF($A1583="","",IF($E1583="",IFERROR(INDEX(Settings!$F$11:$F$18,MATCH($C1583,Settings!$D$11:$D$18,0)),0),$E1583))</f>
        <v/>
      </c>
      <c r="J1583">
        <f>IF($A1583="",0,WEEKDAY($A1583,2))</f>
        <v/>
      </c>
      <c r="K1583">
        <f>IF(OR($A1583="",$B1583=""),"",$B1583&amp;"|"&amp;$A1583)</f>
        <v/>
      </c>
      <c r="L1583">
        <f>IF($A1583="",0,IF($F1583="",IFERROR(N(INDEX(Settings!$G$11:$G$18,MATCH($C1583,Settings!$D$11:$D$18,0))),0),N($F1583)))</f>
        <v/>
      </c>
    </row>
    <row r="1584">
      <c r="A1584" s="69" t="n"/>
      <c r="B1584" s="70" t="n"/>
      <c r="C1584" s="70" t="n"/>
      <c r="D1584" s="71" t="n"/>
      <c r="E1584" s="71" t="n"/>
      <c r="F1584" s="70" t="n"/>
      <c r="G1584" s="72">
        <f>IF(OR($A1584="",$B1584=""),"",ROUND(MAX(0,MOD(I1584-H1584,1)*24-L1584/60),2))</f>
        <v/>
      </c>
      <c r="H1584">
        <f>IF($A1584="","",IF($D1584="",IFERROR(INDEX(Settings!$E$11:$E$18,MATCH($C1584,Settings!$D$11:$D$18,0)),0),$D1584))</f>
        <v/>
      </c>
      <c r="I1584">
        <f>IF($A1584="","",IF($E1584="",IFERROR(INDEX(Settings!$F$11:$F$18,MATCH($C1584,Settings!$D$11:$D$18,0)),0),$E1584))</f>
        <v/>
      </c>
      <c r="J1584">
        <f>IF($A1584="",0,WEEKDAY($A1584,2))</f>
        <v/>
      </c>
      <c r="K1584">
        <f>IF(OR($A1584="",$B1584=""),"",$B1584&amp;"|"&amp;$A1584)</f>
        <v/>
      </c>
      <c r="L1584">
        <f>IF($A1584="",0,IF($F1584="",IFERROR(N(INDEX(Settings!$G$11:$G$18,MATCH($C1584,Settings!$D$11:$D$18,0))),0),N($F1584)))</f>
        <v/>
      </c>
    </row>
    <row r="1585">
      <c r="A1585" s="69" t="n"/>
      <c r="B1585" s="70" t="n"/>
      <c r="C1585" s="70" t="n"/>
      <c r="D1585" s="71" t="n"/>
      <c r="E1585" s="71" t="n"/>
      <c r="F1585" s="70" t="n"/>
      <c r="G1585" s="72">
        <f>IF(OR($A1585="",$B1585=""),"",ROUND(MAX(0,MOD(I1585-H1585,1)*24-L1585/60),2))</f>
        <v/>
      </c>
      <c r="H1585">
        <f>IF($A1585="","",IF($D1585="",IFERROR(INDEX(Settings!$E$11:$E$18,MATCH($C1585,Settings!$D$11:$D$18,0)),0),$D1585))</f>
        <v/>
      </c>
      <c r="I1585">
        <f>IF($A1585="","",IF($E1585="",IFERROR(INDEX(Settings!$F$11:$F$18,MATCH($C1585,Settings!$D$11:$D$18,0)),0),$E1585))</f>
        <v/>
      </c>
      <c r="J1585">
        <f>IF($A1585="",0,WEEKDAY($A1585,2))</f>
        <v/>
      </c>
      <c r="K1585">
        <f>IF(OR($A1585="",$B1585=""),"",$B1585&amp;"|"&amp;$A1585)</f>
        <v/>
      </c>
      <c r="L1585">
        <f>IF($A1585="",0,IF($F1585="",IFERROR(N(INDEX(Settings!$G$11:$G$18,MATCH($C1585,Settings!$D$11:$D$18,0))),0),N($F1585)))</f>
        <v/>
      </c>
    </row>
    <row r="1586">
      <c r="A1586" s="69" t="n"/>
      <c r="B1586" s="70" t="n"/>
      <c r="C1586" s="70" t="n"/>
      <c r="D1586" s="71" t="n"/>
      <c r="E1586" s="71" t="n"/>
      <c r="F1586" s="70" t="n"/>
      <c r="G1586" s="72">
        <f>IF(OR($A1586="",$B1586=""),"",ROUND(MAX(0,MOD(I1586-H1586,1)*24-L1586/60),2))</f>
        <v/>
      </c>
      <c r="H1586">
        <f>IF($A1586="","",IF($D1586="",IFERROR(INDEX(Settings!$E$11:$E$18,MATCH($C1586,Settings!$D$11:$D$18,0)),0),$D1586))</f>
        <v/>
      </c>
      <c r="I1586">
        <f>IF($A1586="","",IF($E1586="",IFERROR(INDEX(Settings!$F$11:$F$18,MATCH($C1586,Settings!$D$11:$D$18,0)),0),$E1586))</f>
        <v/>
      </c>
      <c r="J1586">
        <f>IF($A1586="",0,WEEKDAY($A1586,2))</f>
        <v/>
      </c>
      <c r="K1586">
        <f>IF(OR($A1586="",$B1586=""),"",$B1586&amp;"|"&amp;$A1586)</f>
        <v/>
      </c>
      <c r="L1586">
        <f>IF($A1586="",0,IF($F1586="",IFERROR(N(INDEX(Settings!$G$11:$G$18,MATCH($C1586,Settings!$D$11:$D$18,0))),0),N($F1586)))</f>
        <v/>
      </c>
    </row>
    <row r="1587">
      <c r="A1587" s="69" t="n"/>
      <c r="B1587" s="70" t="n"/>
      <c r="C1587" s="70" t="n"/>
      <c r="D1587" s="71" t="n"/>
      <c r="E1587" s="71" t="n"/>
      <c r="F1587" s="70" t="n"/>
      <c r="G1587" s="72">
        <f>IF(OR($A1587="",$B1587=""),"",ROUND(MAX(0,MOD(I1587-H1587,1)*24-L1587/60),2))</f>
        <v/>
      </c>
      <c r="H1587">
        <f>IF($A1587="","",IF($D1587="",IFERROR(INDEX(Settings!$E$11:$E$18,MATCH($C1587,Settings!$D$11:$D$18,0)),0),$D1587))</f>
        <v/>
      </c>
      <c r="I1587">
        <f>IF($A1587="","",IF($E1587="",IFERROR(INDEX(Settings!$F$11:$F$18,MATCH($C1587,Settings!$D$11:$D$18,0)),0),$E1587))</f>
        <v/>
      </c>
      <c r="J1587">
        <f>IF($A1587="",0,WEEKDAY($A1587,2))</f>
        <v/>
      </c>
      <c r="K1587">
        <f>IF(OR($A1587="",$B1587=""),"",$B1587&amp;"|"&amp;$A1587)</f>
        <v/>
      </c>
      <c r="L1587">
        <f>IF($A1587="",0,IF($F1587="",IFERROR(N(INDEX(Settings!$G$11:$G$18,MATCH($C1587,Settings!$D$11:$D$18,0))),0),N($F1587)))</f>
        <v/>
      </c>
    </row>
    <row r="1588">
      <c r="A1588" s="69" t="n"/>
      <c r="B1588" s="70" t="n"/>
      <c r="C1588" s="70" t="n"/>
      <c r="D1588" s="71" t="n"/>
      <c r="E1588" s="71" t="n"/>
      <c r="F1588" s="70" t="n"/>
      <c r="G1588" s="72">
        <f>IF(OR($A1588="",$B1588=""),"",ROUND(MAX(0,MOD(I1588-H1588,1)*24-L1588/60),2))</f>
        <v/>
      </c>
      <c r="H1588">
        <f>IF($A1588="","",IF($D1588="",IFERROR(INDEX(Settings!$E$11:$E$18,MATCH($C1588,Settings!$D$11:$D$18,0)),0),$D1588))</f>
        <v/>
      </c>
      <c r="I1588">
        <f>IF($A1588="","",IF($E1588="",IFERROR(INDEX(Settings!$F$11:$F$18,MATCH($C1588,Settings!$D$11:$D$18,0)),0),$E1588))</f>
        <v/>
      </c>
      <c r="J1588">
        <f>IF($A1588="",0,WEEKDAY($A1588,2))</f>
        <v/>
      </c>
      <c r="K1588">
        <f>IF(OR($A1588="",$B1588=""),"",$B1588&amp;"|"&amp;$A1588)</f>
        <v/>
      </c>
      <c r="L1588">
        <f>IF($A1588="",0,IF($F1588="",IFERROR(N(INDEX(Settings!$G$11:$G$18,MATCH($C1588,Settings!$D$11:$D$18,0))),0),N($F1588)))</f>
        <v/>
      </c>
    </row>
    <row r="1589">
      <c r="A1589" s="69" t="n"/>
      <c r="B1589" s="70" t="n"/>
      <c r="C1589" s="70" t="n"/>
      <c r="D1589" s="71" t="n"/>
      <c r="E1589" s="71" t="n"/>
      <c r="F1589" s="70" t="n"/>
      <c r="G1589" s="72">
        <f>IF(OR($A1589="",$B1589=""),"",ROUND(MAX(0,MOD(I1589-H1589,1)*24-L1589/60),2))</f>
        <v/>
      </c>
      <c r="H1589">
        <f>IF($A1589="","",IF($D1589="",IFERROR(INDEX(Settings!$E$11:$E$18,MATCH($C1589,Settings!$D$11:$D$18,0)),0),$D1589))</f>
        <v/>
      </c>
      <c r="I1589">
        <f>IF($A1589="","",IF($E1589="",IFERROR(INDEX(Settings!$F$11:$F$18,MATCH($C1589,Settings!$D$11:$D$18,0)),0),$E1589))</f>
        <v/>
      </c>
      <c r="J1589">
        <f>IF($A1589="",0,WEEKDAY($A1589,2))</f>
        <v/>
      </c>
      <c r="K1589">
        <f>IF(OR($A1589="",$B1589=""),"",$B1589&amp;"|"&amp;$A1589)</f>
        <v/>
      </c>
      <c r="L1589">
        <f>IF($A1589="",0,IF($F1589="",IFERROR(N(INDEX(Settings!$G$11:$G$18,MATCH($C1589,Settings!$D$11:$D$18,0))),0),N($F1589)))</f>
        <v/>
      </c>
    </row>
    <row r="1590">
      <c r="A1590" s="69" t="n"/>
      <c r="B1590" s="70" t="n"/>
      <c r="C1590" s="70" t="n"/>
      <c r="D1590" s="71" t="n"/>
      <c r="E1590" s="71" t="n"/>
      <c r="F1590" s="70" t="n"/>
      <c r="G1590" s="72">
        <f>IF(OR($A1590="",$B1590=""),"",ROUND(MAX(0,MOD(I1590-H1590,1)*24-L1590/60),2))</f>
        <v/>
      </c>
      <c r="H1590">
        <f>IF($A1590="","",IF($D1590="",IFERROR(INDEX(Settings!$E$11:$E$18,MATCH($C1590,Settings!$D$11:$D$18,0)),0),$D1590))</f>
        <v/>
      </c>
      <c r="I1590">
        <f>IF($A1590="","",IF($E1590="",IFERROR(INDEX(Settings!$F$11:$F$18,MATCH($C1590,Settings!$D$11:$D$18,0)),0),$E1590))</f>
        <v/>
      </c>
      <c r="J1590">
        <f>IF($A1590="",0,WEEKDAY($A1590,2))</f>
        <v/>
      </c>
      <c r="K1590">
        <f>IF(OR($A1590="",$B1590=""),"",$B1590&amp;"|"&amp;$A1590)</f>
        <v/>
      </c>
      <c r="L1590">
        <f>IF($A1590="",0,IF($F1590="",IFERROR(N(INDEX(Settings!$G$11:$G$18,MATCH($C1590,Settings!$D$11:$D$18,0))),0),N($F1590)))</f>
        <v/>
      </c>
    </row>
    <row r="1591">
      <c r="A1591" s="69" t="n"/>
      <c r="B1591" s="70" t="n"/>
      <c r="C1591" s="70" t="n"/>
      <c r="D1591" s="71" t="n"/>
      <c r="E1591" s="71" t="n"/>
      <c r="F1591" s="70" t="n"/>
      <c r="G1591" s="72">
        <f>IF(OR($A1591="",$B1591=""),"",ROUND(MAX(0,MOD(I1591-H1591,1)*24-L1591/60),2))</f>
        <v/>
      </c>
      <c r="H1591">
        <f>IF($A1591="","",IF($D1591="",IFERROR(INDEX(Settings!$E$11:$E$18,MATCH($C1591,Settings!$D$11:$D$18,0)),0),$D1591))</f>
        <v/>
      </c>
      <c r="I1591">
        <f>IF($A1591="","",IF($E1591="",IFERROR(INDEX(Settings!$F$11:$F$18,MATCH($C1591,Settings!$D$11:$D$18,0)),0),$E1591))</f>
        <v/>
      </c>
      <c r="J1591">
        <f>IF($A1591="",0,WEEKDAY($A1591,2))</f>
        <v/>
      </c>
      <c r="K1591">
        <f>IF(OR($A1591="",$B1591=""),"",$B1591&amp;"|"&amp;$A1591)</f>
        <v/>
      </c>
      <c r="L1591">
        <f>IF($A1591="",0,IF($F1591="",IFERROR(N(INDEX(Settings!$G$11:$G$18,MATCH($C1591,Settings!$D$11:$D$18,0))),0),N($F1591)))</f>
        <v/>
      </c>
    </row>
    <row r="1592">
      <c r="A1592" s="69" t="n"/>
      <c r="B1592" s="70" t="n"/>
      <c r="C1592" s="70" t="n"/>
      <c r="D1592" s="71" t="n"/>
      <c r="E1592" s="71" t="n"/>
      <c r="F1592" s="70" t="n"/>
      <c r="G1592" s="72">
        <f>IF(OR($A1592="",$B1592=""),"",ROUND(MAX(0,MOD(I1592-H1592,1)*24-L1592/60),2))</f>
        <v/>
      </c>
      <c r="H1592">
        <f>IF($A1592="","",IF($D1592="",IFERROR(INDEX(Settings!$E$11:$E$18,MATCH($C1592,Settings!$D$11:$D$18,0)),0),$D1592))</f>
        <v/>
      </c>
      <c r="I1592">
        <f>IF($A1592="","",IF($E1592="",IFERROR(INDEX(Settings!$F$11:$F$18,MATCH($C1592,Settings!$D$11:$D$18,0)),0),$E1592))</f>
        <v/>
      </c>
      <c r="J1592">
        <f>IF($A1592="",0,WEEKDAY($A1592,2))</f>
        <v/>
      </c>
      <c r="K1592">
        <f>IF(OR($A1592="",$B1592=""),"",$B1592&amp;"|"&amp;$A1592)</f>
        <v/>
      </c>
      <c r="L1592">
        <f>IF($A1592="",0,IF($F1592="",IFERROR(N(INDEX(Settings!$G$11:$G$18,MATCH($C1592,Settings!$D$11:$D$18,0))),0),N($F1592)))</f>
        <v/>
      </c>
    </row>
    <row r="1593">
      <c r="A1593" s="69" t="n"/>
      <c r="B1593" s="70" t="n"/>
      <c r="C1593" s="70" t="n"/>
      <c r="D1593" s="71" t="n"/>
      <c r="E1593" s="71" t="n"/>
      <c r="F1593" s="70" t="n"/>
      <c r="G1593" s="72">
        <f>IF(OR($A1593="",$B1593=""),"",ROUND(MAX(0,MOD(I1593-H1593,1)*24-L1593/60),2))</f>
        <v/>
      </c>
      <c r="H1593">
        <f>IF($A1593="","",IF($D1593="",IFERROR(INDEX(Settings!$E$11:$E$18,MATCH($C1593,Settings!$D$11:$D$18,0)),0),$D1593))</f>
        <v/>
      </c>
      <c r="I1593">
        <f>IF($A1593="","",IF($E1593="",IFERROR(INDEX(Settings!$F$11:$F$18,MATCH($C1593,Settings!$D$11:$D$18,0)),0),$E1593))</f>
        <v/>
      </c>
      <c r="J1593">
        <f>IF($A1593="",0,WEEKDAY($A1593,2))</f>
        <v/>
      </c>
      <c r="K1593">
        <f>IF(OR($A1593="",$B1593=""),"",$B1593&amp;"|"&amp;$A1593)</f>
        <v/>
      </c>
      <c r="L1593">
        <f>IF($A1593="",0,IF($F1593="",IFERROR(N(INDEX(Settings!$G$11:$G$18,MATCH($C1593,Settings!$D$11:$D$18,0))),0),N($F1593)))</f>
        <v/>
      </c>
    </row>
    <row r="1594">
      <c r="A1594" s="69" t="n"/>
      <c r="B1594" s="70" t="n"/>
      <c r="C1594" s="70" t="n"/>
      <c r="D1594" s="71" t="n"/>
      <c r="E1594" s="71" t="n"/>
      <c r="F1594" s="70" t="n"/>
      <c r="G1594" s="72">
        <f>IF(OR($A1594="",$B1594=""),"",ROUND(MAX(0,MOD(I1594-H1594,1)*24-L1594/60),2))</f>
        <v/>
      </c>
      <c r="H1594">
        <f>IF($A1594="","",IF($D1594="",IFERROR(INDEX(Settings!$E$11:$E$18,MATCH($C1594,Settings!$D$11:$D$18,0)),0),$D1594))</f>
        <v/>
      </c>
      <c r="I1594">
        <f>IF($A1594="","",IF($E1594="",IFERROR(INDEX(Settings!$F$11:$F$18,MATCH($C1594,Settings!$D$11:$D$18,0)),0),$E1594))</f>
        <v/>
      </c>
      <c r="J1594">
        <f>IF($A1594="",0,WEEKDAY($A1594,2))</f>
        <v/>
      </c>
      <c r="K1594">
        <f>IF(OR($A1594="",$B1594=""),"",$B1594&amp;"|"&amp;$A1594)</f>
        <v/>
      </c>
      <c r="L1594">
        <f>IF($A1594="",0,IF($F1594="",IFERROR(N(INDEX(Settings!$G$11:$G$18,MATCH($C1594,Settings!$D$11:$D$18,0))),0),N($F1594)))</f>
        <v/>
      </c>
    </row>
    <row r="1595">
      <c r="A1595" s="69" t="n"/>
      <c r="B1595" s="70" t="n"/>
      <c r="C1595" s="70" t="n"/>
      <c r="D1595" s="71" t="n"/>
      <c r="E1595" s="71" t="n"/>
      <c r="F1595" s="70" t="n"/>
      <c r="G1595" s="72">
        <f>IF(OR($A1595="",$B1595=""),"",ROUND(MAX(0,MOD(I1595-H1595,1)*24-L1595/60),2))</f>
        <v/>
      </c>
      <c r="H1595">
        <f>IF($A1595="","",IF($D1595="",IFERROR(INDEX(Settings!$E$11:$E$18,MATCH($C1595,Settings!$D$11:$D$18,0)),0),$D1595))</f>
        <v/>
      </c>
      <c r="I1595">
        <f>IF($A1595="","",IF($E1595="",IFERROR(INDEX(Settings!$F$11:$F$18,MATCH($C1595,Settings!$D$11:$D$18,0)),0),$E1595))</f>
        <v/>
      </c>
      <c r="J1595">
        <f>IF($A1595="",0,WEEKDAY($A1595,2))</f>
        <v/>
      </c>
      <c r="K1595">
        <f>IF(OR($A1595="",$B1595=""),"",$B1595&amp;"|"&amp;$A1595)</f>
        <v/>
      </c>
      <c r="L1595">
        <f>IF($A1595="",0,IF($F1595="",IFERROR(N(INDEX(Settings!$G$11:$G$18,MATCH($C1595,Settings!$D$11:$D$18,0))),0),N($F1595)))</f>
        <v/>
      </c>
    </row>
    <row r="1596">
      <c r="A1596" s="69" t="n"/>
      <c r="B1596" s="70" t="n"/>
      <c r="C1596" s="70" t="n"/>
      <c r="D1596" s="71" t="n"/>
      <c r="E1596" s="71" t="n"/>
      <c r="F1596" s="70" t="n"/>
      <c r="G1596" s="72">
        <f>IF(OR($A1596="",$B1596=""),"",ROUND(MAX(0,MOD(I1596-H1596,1)*24-L1596/60),2))</f>
        <v/>
      </c>
      <c r="H1596">
        <f>IF($A1596="","",IF($D1596="",IFERROR(INDEX(Settings!$E$11:$E$18,MATCH($C1596,Settings!$D$11:$D$18,0)),0),$D1596))</f>
        <v/>
      </c>
      <c r="I1596">
        <f>IF($A1596="","",IF($E1596="",IFERROR(INDEX(Settings!$F$11:$F$18,MATCH($C1596,Settings!$D$11:$D$18,0)),0),$E1596))</f>
        <v/>
      </c>
      <c r="J1596">
        <f>IF($A1596="",0,WEEKDAY($A1596,2))</f>
        <v/>
      </c>
      <c r="K1596">
        <f>IF(OR($A1596="",$B1596=""),"",$B1596&amp;"|"&amp;$A1596)</f>
        <v/>
      </c>
      <c r="L1596">
        <f>IF($A1596="",0,IF($F1596="",IFERROR(N(INDEX(Settings!$G$11:$G$18,MATCH($C1596,Settings!$D$11:$D$18,0))),0),N($F1596)))</f>
        <v/>
      </c>
    </row>
    <row r="1597">
      <c r="A1597" s="69" t="n"/>
      <c r="B1597" s="70" t="n"/>
      <c r="C1597" s="70" t="n"/>
      <c r="D1597" s="71" t="n"/>
      <c r="E1597" s="71" t="n"/>
      <c r="F1597" s="70" t="n"/>
      <c r="G1597" s="72">
        <f>IF(OR($A1597="",$B1597=""),"",ROUND(MAX(0,MOD(I1597-H1597,1)*24-L1597/60),2))</f>
        <v/>
      </c>
      <c r="H1597">
        <f>IF($A1597="","",IF($D1597="",IFERROR(INDEX(Settings!$E$11:$E$18,MATCH($C1597,Settings!$D$11:$D$18,0)),0),$D1597))</f>
        <v/>
      </c>
      <c r="I1597">
        <f>IF($A1597="","",IF($E1597="",IFERROR(INDEX(Settings!$F$11:$F$18,MATCH($C1597,Settings!$D$11:$D$18,0)),0),$E1597))</f>
        <v/>
      </c>
      <c r="J1597">
        <f>IF($A1597="",0,WEEKDAY($A1597,2))</f>
        <v/>
      </c>
      <c r="K1597">
        <f>IF(OR($A1597="",$B1597=""),"",$B1597&amp;"|"&amp;$A1597)</f>
        <v/>
      </c>
      <c r="L1597">
        <f>IF($A1597="",0,IF($F1597="",IFERROR(N(INDEX(Settings!$G$11:$G$18,MATCH($C1597,Settings!$D$11:$D$18,0))),0),N($F1597)))</f>
        <v/>
      </c>
    </row>
    <row r="1598">
      <c r="A1598" s="69" t="n"/>
      <c r="B1598" s="70" t="n"/>
      <c r="C1598" s="70" t="n"/>
      <c r="D1598" s="71" t="n"/>
      <c r="E1598" s="71" t="n"/>
      <c r="F1598" s="70" t="n"/>
      <c r="G1598" s="72">
        <f>IF(OR($A1598="",$B1598=""),"",ROUND(MAX(0,MOD(I1598-H1598,1)*24-L1598/60),2))</f>
        <v/>
      </c>
      <c r="H1598">
        <f>IF($A1598="","",IF($D1598="",IFERROR(INDEX(Settings!$E$11:$E$18,MATCH($C1598,Settings!$D$11:$D$18,0)),0),$D1598))</f>
        <v/>
      </c>
      <c r="I1598">
        <f>IF($A1598="","",IF($E1598="",IFERROR(INDEX(Settings!$F$11:$F$18,MATCH($C1598,Settings!$D$11:$D$18,0)),0),$E1598))</f>
        <v/>
      </c>
      <c r="J1598">
        <f>IF($A1598="",0,WEEKDAY($A1598,2))</f>
        <v/>
      </c>
      <c r="K1598">
        <f>IF(OR($A1598="",$B1598=""),"",$B1598&amp;"|"&amp;$A1598)</f>
        <v/>
      </c>
      <c r="L1598">
        <f>IF($A1598="",0,IF($F1598="",IFERROR(N(INDEX(Settings!$G$11:$G$18,MATCH($C1598,Settings!$D$11:$D$18,0))),0),N($F1598)))</f>
        <v/>
      </c>
    </row>
    <row r="1599">
      <c r="A1599" s="69" t="n"/>
      <c r="B1599" s="70" t="n"/>
      <c r="C1599" s="70" t="n"/>
      <c r="D1599" s="71" t="n"/>
      <c r="E1599" s="71" t="n"/>
      <c r="F1599" s="70" t="n"/>
      <c r="G1599" s="72">
        <f>IF(OR($A1599="",$B1599=""),"",ROUND(MAX(0,MOD(I1599-H1599,1)*24-L1599/60),2))</f>
        <v/>
      </c>
      <c r="H1599">
        <f>IF($A1599="","",IF($D1599="",IFERROR(INDEX(Settings!$E$11:$E$18,MATCH($C1599,Settings!$D$11:$D$18,0)),0),$D1599))</f>
        <v/>
      </c>
      <c r="I1599">
        <f>IF($A1599="","",IF($E1599="",IFERROR(INDEX(Settings!$F$11:$F$18,MATCH($C1599,Settings!$D$11:$D$18,0)),0),$E1599))</f>
        <v/>
      </c>
      <c r="J1599">
        <f>IF($A1599="",0,WEEKDAY($A1599,2))</f>
        <v/>
      </c>
      <c r="K1599">
        <f>IF(OR($A1599="",$B1599=""),"",$B1599&amp;"|"&amp;$A1599)</f>
        <v/>
      </c>
      <c r="L1599">
        <f>IF($A1599="",0,IF($F1599="",IFERROR(N(INDEX(Settings!$G$11:$G$18,MATCH($C1599,Settings!$D$11:$D$18,0))),0),N($F1599)))</f>
        <v/>
      </c>
    </row>
    <row r="1600">
      <c r="A1600" s="69" t="n"/>
      <c r="B1600" s="70" t="n"/>
      <c r="C1600" s="70" t="n"/>
      <c r="D1600" s="71" t="n"/>
      <c r="E1600" s="71" t="n"/>
      <c r="F1600" s="70" t="n"/>
      <c r="G1600" s="72">
        <f>IF(OR($A1600="",$B1600=""),"",ROUND(MAX(0,MOD(I1600-H1600,1)*24-L1600/60),2))</f>
        <v/>
      </c>
      <c r="H1600">
        <f>IF($A1600="","",IF($D1600="",IFERROR(INDEX(Settings!$E$11:$E$18,MATCH($C1600,Settings!$D$11:$D$18,0)),0),$D1600))</f>
        <v/>
      </c>
      <c r="I1600">
        <f>IF($A1600="","",IF($E1600="",IFERROR(INDEX(Settings!$F$11:$F$18,MATCH($C1600,Settings!$D$11:$D$18,0)),0),$E1600))</f>
        <v/>
      </c>
      <c r="J1600">
        <f>IF($A1600="",0,WEEKDAY($A1600,2))</f>
        <v/>
      </c>
      <c r="K1600">
        <f>IF(OR($A1600="",$B1600=""),"",$B1600&amp;"|"&amp;$A1600)</f>
        <v/>
      </c>
      <c r="L1600">
        <f>IF($A1600="",0,IF($F1600="",IFERROR(N(INDEX(Settings!$G$11:$G$18,MATCH($C1600,Settings!$D$11:$D$18,0))),0),N($F1600)))</f>
        <v/>
      </c>
    </row>
    <row r="1601">
      <c r="A1601" s="69" t="n"/>
      <c r="B1601" s="70" t="n"/>
      <c r="C1601" s="70" t="n"/>
      <c r="D1601" s="71" t="n"/>
      <c r="E1601" s="71" t="n"/>
      <c r="F1601" s="70" t="n"/>
      <c r="G1601" s="72">
        <f>IF(OR($A1601="",$B1601=""),"",ROUND(MAX(0,MOD(I1601-H1601,1)*24-L1601/60),2))</f>
        <v/>
      </c>
      <c r="H1601">
        <f>IF($A1601="","",IF($D1601="",IFERROR(INDEX(Settings!$E$11:$E$18,MATCH($C1601,Settings!$D$11:$D$18,0)),0),$D1601))</f>
        <v/>
      </c>
      <c r="I1601">
        <f>IF($A1601="","",IF($E1601="",IFERROR(INDEX(Settings!$F$11:$F$18,MATCH($C1601,Settings!$D$11:$D$18,0)),0),$E1601))</f>
        <v/>
      </c>
      <c r="J1601">
        <f>IF($A1601="",0,WEEKDAY($A1601,2))</f>
        <v/>
      </c>
      <c r="K1601">
        <f>IF(OR($A1601="",$B1601=""),"",$B1601&amp;"|"&amp;$A1601)</f>
        <v/>
      </c>
      <c r="L1601">
        <f>IF($A1601="",0,IF($F1601="",IFERROR(N(INDEX(Settings!$G$11:$G$18,MATCH($C1601,Settings!$D$11:$D$18,0))),0),N($F1601)))</f>
        <v/>
      </c>
    </row>
    <row r="1602">
      <c r="A1602" s="69" t="n"/>
      <c r="B1602" s="70" t="n"/>
      <c r="C1602" s="70" t="n"/>
      <c r="D1602" s="71" t="n"/>
      <c r="E1602" s="71" t="n"/>
      <c r="F1602" s="70" t="n"/>
      <c r="G1602" s="72">
        <f>IF(OR($A1602="",$B1602=""),"",ROUND(MAX(0,MOD(I1602-H1602,1)*24-L1602/60),2))</f>
        <v/>
      </c>
      <c r="H1602">
        <f>IF($A1602="","",IF($D1602="",IFERROR(INDEX(Settings!$E$11:$E$18,MATCH($C1602,Settings!$D$11:$D$18,0)),0),$D1602))</f>
        <v/>
      </c>
      <c r="I1602">
        <f>IF($A1602="","",IF($E1602="",IFERROR(INDEX(Settings!$F$11:$F$18,MATCH($C1602,Settings!$D$11:$D$18,0)),0),$E1602))</f>
        <v/>
      </c>
      <c r="J1602">
        <f>IF($A1602="",0,WEEKDAY($A1602,2))</f>
        <v/>
      </c>
      <c r="K1602">
        <f>IF(OR($A1602="",$B1602=""),"",$B1602&amp;"|"&amp;$A1602)</f>
        <v/>
      </c>
      <c r="L1602">
        <f>IF($A1602="",0,IF($F1602="",IFERROR(N(INDEX(Settings!$G$11:$G$18,MATCH($C1602,Settings!$D$11:$D$18,0))),0),N($F1602)))</f>
        <v/>
      </c>
    </row>
    <row r="1603">
      <c r="A1603" s="69" t="n"/>
      <c r="B1603" s="70" t="n"/>
      <c r="C1603" s="70" t="n"/>
      <c r="D1603" s="71" t="n"/>
      <c r="E1603" s="71" t="n"/>
      <c r="F1603" s="70" t="n"/>
      <c r="G1603" s="72">
        <f>IF(OR($A1603="",$B1603=""),"",ROUND(MAX(0,MOD(I1603-H1603,1)*24-L1603/60),2))</f>
        <v/>
      </c>
      <c r="H1603">
        <f>IF($A1603="","",IF($D1603="",IFERROR(INDEX(Settings!$E$11:$E$18,MATCH($C1603,Settings!$D$11:$D$18,0)),0),$D1603))</f>
        <v/>
      </c>
      <c r="I1603">
        <f>IF($A1603="","",IF($E1603="",IFERROR(INDEX(Settings!$F$11:$F$18,MATCH($C1603,Settings!$D$11:$D$18,0)),0),$E1603))</f>
        <v/>
      </c>
      <c r="J1603">
        <f>IF($A1603="",0,WEEKDAY($A1603,2))</f>
        <v/>
      </c>
      <c r="K1603">
        <f>IF(OR($A1603="",$B1603=""),"",$B1603&amp;"|"&amp;$A1603)</f>
        <v/>
      </c>
      <c r="L1603">
        <f>IF($A1603="",0,IF($F1603="",IFERROR(N(INDEX(Settings!$G$11:$G$18,MATCH($C1603,Settings!$D$11:$D$18,0))),0),N($F1603)))</f>
        <v/>
      </c>
    </row>
    <row r="1604">
      <c r="A1604" s="69" t="n"/>
      <c r="B1604" s="70" t="n"/>
      <c r="C1604" s="70" t="n"/>
      <c r="D1604" s="71" t="n"/>
      <c r="E1604" s="71" t="n"/>
      <c r="F1604" s="70" t="n"/>
      <c r="G1604" s="72">
        <f>IF(OR($A1604="",$B1604=""),"",ROUND(MAX(0,MOD(I1604-H1604,1)*24-L1604/60),2))</f>
        <v/>
      </c>
      <c r="H1604">
        <f>IF($A1604="","",IF($D1604="",IFERROR(INDEX(Settings!$E$11:$E$18,MATCH($C1604,Settings!$D$11:$D$18,0)),0),$D1604))</f>
        <v/>
      </c>
      <c r="I1604">
        <f>IF($A1604="","",IF($E1604="",IFERROR(INDEX(Settings!$F$11:$F$18,MATCH($C1604,Settings!$D$11:$D$18,0)),0),$E1604))</f>
        <v/>
      </c>
      <c r="J1604">
        <f>IF($A1604="",0,WEEKDAY($A1604,2))</f>
        <v/>
      </c>
      <c r="K1604">
        <f>IF(OR($A1604="",$B1604=""),"",$B1604&amp;"|"&amp;$A1604)</f>
        <v/>
      </c>
      <c r="L1604">
        <f>IF($A1604="",0,IF($F1604="",IFERROR(N(INDEX(Settings!$G$11:$G$18,MATCH($C1604,Settings!$D$11:$D$18,0))),0),N($F1604)))</f>
        <v/>
      </c>
    </row>
    <row r="1605">
      <c r="A1605" s="69" t="n"/>
      <c r="B1605" s="70" t="n"/>
      <c r="C1605" s="70" t="n"/>
      <c r="D1605" s="71" t="n"/>
      <c r="E1605" s="71" t="n"/>
      <c r="F1605" s="70" t="n"/>
      <c r="G1605" s="72">
        <f>IF(OR($A1605="",$B1605=""),"",ROUND(MAX(0,MOD(I1605-H1605,1)*24-L1605/60),2))</f>
        <v/>
      </c>
      <c r="H1605">
        <f>IF($A1605="","",IF($D1605="",IFERROR(INDEX(Settings!$E$11:$E$18,MATCH($C1605,Settings!$D$11:$D$18,0)),0),$D1605))</f>
        <v/>
      </c>
      <c r="I1605">
        <f>IF($A1605="","",IF($E1605="",IFERROR(INDEX(Settings!$F$11:$F$18,MATCH($C1605,Settings!$D$11:$D$18,0)),0),$E1605))</f>
        <v/>
      </c>
      <c r="J1605">
        <f>IF($A1605="",0,WEEKDAY($A1605,2))</f>
        <v/>
      </c>
      <c r="K1605">
        <f>IF(OR($A1605="",$B1605=""),"",$B1605&amp;"|"&amp;$A1605)</f>
        <v/>
      </c>
      <c r="L1605">
        <f>IF($A1605="",0,IF($F1605="",IFERROR(N(INDEX(Settings!$G$11:$G$18,MATCH($C1605,Settings!$D$11:$D$18,0))),0),N($F1605)))</f>
        <v/>
      </c>
    </row>
    <row r="1606">
      <c r="A1606" s="69" t="n"/>
      <c r="B1606" s="70" t="n"/>
      <c r="C1606" s="70" t="n"/>
      <c r="D1606" s="71" t="n"/>
      <c r="E1606" s="71" t="n"/>
      <c r="F1606" s="70" t="n"/>
      <c r="G1606" s="72">
        <f>IF(OR($A1606="",$B1606=""),"",ROUND(MAX(0,MOD(I1606-H1606,1)*24-L1606/60),2))</f>
        <v/>
      </c>
      <c r="H1606">
        <f>IF($A1606="","",IF($D1606="",IFERROR(INDEX(Settings!$E$11:$E$18,MATCH($C1606,Settings!$D$11:$D$18,0)),0),$D1606))</f>
        <v/>
      </c>
      <c r="I1606">
        <f>IF($A1606="","",IF($E1606="",IFERROR(INDEX(Settings!$F$11:$F$18,MATCH($C1606,Settings!$D$11:$D$18,0)),0),$E1606))</f>
        <v/>
      </c>
      <c r="J1606">
        <f>IF($A1606="",0,WEEKDAY($A1606,2))</f>
        <v/>
      </c>
      <c r="K1606">
        <f>IF(OR($A1606="",$B1606=""),"",$B1606&amp;"|"&amp;$A1606)</f>
        <v/>
      </c>
      <c r="L1606">
        <f>IF($A1606="",0,IF($F1606="",IFERROR(N(INDEX(Settings!$G$11:$G$18,MATCH($C1606,Settings!$D$11:$D$18,0))),0),N($F1606)))</f>
        <v/>
      </c>
    </row>
    <row r="1607">
      <c r="A1607" s="69" t="n"/>
      <c r="B1607" s="70" t="n"/>
      <c r="C1607" s="70" t="n"/>
      <c r="D1607" s="71" t="n"/>
      <c r="E1607" s="71" t="n"/>
      <c r="F1607" s="70" t="n"/>
      <c r="G1607" s="72">
        <f>IF(OR($A1607="",$B1607=""),"",ROUND(MAX(0,MOD(I1607-H1607,1)*24-L1607/60),2))</f>
        <v/>
      </c>
      <c r="H1607">
        <f>IF($A1607="","",IF($D1607="",IFERROR(INDEX(Settings!$E$11:$E$18,MATCH($C1607,Settings!$D$11:$D$18,0)),0),$D1607))</f>
        <v/>
      </c>
      <c r="I1607">
        <f>IF($A1607="","",IF($E1607="",IFERROR(INDEX(Settings!$F$11:$F$18,MATCH($C1607,Settings!$D$11:$D$18,0)),0),$E1607))</f>
        <v/>
      </c>
      <c r="J1607">
        <f>IF($A1607="",0,WEEKDAY($A1607,2))</f>
        <v/>
      </c>
      <c r="K1607">
        <f>IF(OR($A1607="",$B1607=""),"",$B1607&amp;"|"&amp;$A1607)</f>
        <v/>
      </c>
      <c r="L1607">
        <f>IF($A1607="",0,IF($F1607="",IFERROR(N(INDEX(Settings!$G$11:$G$18,MATCH($C1607,Settings!$D$11:$D$18,0))),0),N($F1607)))</f>
        <v/>
      </c>
    </row>
    <row r="1608">
      <c r="A1608" s="69" t="n"/>
      <c r="B1608" s="70" t="n"/>
      <c r="C1608" s="70" t="n"/>
      <c r="D1608" s="71" t="n"/>
      <c r="E1608" s="71" t="n"/>
      <c r="F1608" s="70" t="n"/>
      <c r="G1608" s="72">
        <f>IF(OR($A1608="",$B1608=""),"",ROUND(MAX(0,MOD(I1608-H1608,1)*24-L1608/60),2))</f>
        <v/>
      </c>
      <c r="H1608">
        <f>IF($A1608="","",IF($D1608="",IFERROR(INDEX(Settings!$E$11:$E$18,MATCH($C1608,Settings!$D$11:$D$18,0)),0),$D1608))</f>
        <v/>
      </c>
      <c r="I1608">
        <f>IF($A1608="","",IF($E1608="",IFERROR(INDEX(Settings!$F$11:$F$18,MATCH($C1608,Settings!$D$11:$D$18,0)),0),$E1608))</f>
        <v/>
      </c>
      <c r="J1608">
        <f>IF($A1608="",0,WEEKDAY($A1608,2))</f>
        <v/>
      </c>
      <c r="K1608">
        <f>IF(OR($A1608="",$B1608=""),"",$B1608&amp;"|"&amp;$A1608)</f>
        <v/>
      </c>
      <c r="L1608">
        <f>IF($A1608="",0,IF($F1608="",IFERROR(N(INDEX(Settings!$G$11:$G$18,MATCH($C1608,Settings!$D$11:$D$18,0))),0),N($F1608)))</f>
        <v/>
      </c>
    </row>
    <row r="1609">
      <c r="A1609" s="69" t="n"/>
      <c r="B1609" s="70" t="n"/>
      <c r="C1609" s="70" t="n"/>
      <c r="D1609" s="71" t="n"/>
      <c r="E1609" s="71" t="n"/>
      <c r="F1609" s="70" t="n"/>
      <c r="G1609" s="72">
        <f>IF(OR($A1609="",$B1609=""),"",ROUND(MAX(0,MOD(I1609-H1609,1)*24-L1609/60),2))</f>
        <v/>
      </c>
      <c r="H1609">
        <f>IF($A1609="","",IF($D1609="",IFERROR(INDEX(Settings!$E$11:$E$18,MATCH($C1609,Settings!$D$11:$D$18,0)),0),$D1609))</f>
        <v/>
      </c>
      <c r="I1609">
        <f>IF($A1609="","",IF($E1609="",IFERROR(INDEX(Settings!$F$11:$F$18,MATCH($C1609,Settings!$D$11:$D$18,0)),0),$E1609))</f>
        <v/>
      </c>
      <c r="J1609">
        <f>IF($A1609="",0,WEEKDAY($A1609,2))</f>
        <v/>
      </c>
      <c r="K1609">
        <f>IF(OR($A1609="",$B1609=""),"",$B1609&amp;"|"&amp;$A1609)</f>
        <v/>
      </c>
      <c r="L1609">
        <f>IF($A1609="",0,IF($F1609="",IFERROR(N(INDEX(Settings!$G$11:$G$18,MATCH($C1609,Settings!$D$11:$D$18,0))),0),N($F1609)))</f>
        <v/>
      </c>
    </row>
    <row r="1610">
      <c r="A1610" s="69" t="n"/>
      <c r="B1610" s="70" t="n"/>
      <c r="C1610" s="70" t="n"/>
      <c r="D1610" s="71" t="n"/>
      <c r="E1610" s="71" t="n"/>
      <c r="F1610" s="70" t="n"/>
      <c r="G1610" s="72">
        <f>IF(OR($A1610="",$B1610=""),"",ROUND(MAX(0,MOD(I1610-H1610,1)*24-L1610/60),2))</f>
        <v/>
      </c>
      <c r="H1610">
        <f>IF($A1610="","",IF($D1610="",IFERROR(INDEX(Settings!$E$11:$E$18,MATCH($C1610,Settings!$D$11:$D$18,0)),0),$D1610))</f>
        <v/>
      </c>
      <c r="I1610">
        <f>IF($A1610="","",IF($E1610="",IFERROR(INDEX(Settings!$F$11:$F$18,MATCH($C1610,Settings!$D$11:$D$18,0)),0),$E1610))</f>
        <v/>
      </c>
      <c r="J1610">
        <f>IF($A1610="",0,WEEKDAY($A1610,2))</f>
        <v/>
      </c>
      <c r="K1610">
        <f>IF(OR($A1610="",$B1610=""),"",$B1610&amp;"|"&amp;$A1610)</f>
        <v/>
      </c>
      <c r="L1610">
        <f>IF($A1610="",0,IF($F1610="",IFERROR(N(INDEX(Settings!$G$11:$G$18,MATCH($C1610,Settings!$D$11:$D$18,0))),0),N($F1610)))</f>
        <v/>
      </c>
    </row>
    <row r="1611">
      <c r="A1611" s="69" t="n"/>
      <c r="B1611" s="70" t="n"/>
      <c r="C1611" s="70" t="n"/>
      <c r="D1611" s="71" t="n"/>
      <c r="E1611" s="71" t="n"/>
      <c r="F1611" s="70" t="n"/>
      <c r="G1611" s="72">
        <f>IF(OR($A1611="",$B1611=""),"",ROUND(MAX(0,MOD(I1611-H1611,1)*24-L1611/60),2))</f>
        <v/>
      </c>
      <c r="H1611">
        <f>IF($A1611="","",IF($D1611="",IFERROR(INDEX(Settings!$E$11:$E$18,MATCH($C1611,Settings!$D$11:$D$18,0)),0),$D1611))</f>
        <v/>
      </c>
      <c r="I1611">
        <f>IF($A1611="","",IF($E1611="",IFERROR(INDEX(Settings!$F$11:$F$18,MATCH($C1611,Settings!$D$11:$D$18,0)),0),$E1611))</f>
        <v/>
      </c>
      <c r="J1611">
        <f>IF($A1611="",0,WEEKDAY($A1611,2))</f>
        <v/>
      </c>
      <c r="K1611">
        <f>IF(OR($A1611="",$B1611=""),"",$B1611&amp;"|"&amp;$A1611)</f>
        <v/>
      </c>
      <c r="L1611">
        <f>IF($A1611="",0,IF($F1611="",IFERROR(N(INDEX(Settings!$G$11:$G$18,MATCH($C1611,Settings!$D$11:$D$18,0))),0),N($F1611)))</f>
        <v/>
      </c>
    </row>
    <row r="1612">
      <c r="A1612" s="69" t="n"/>
      <c r="B1612" s="70" t="n"/>
      <c r="C1612" s="70" t="n"/>
      <c r="D1612" s="71" t="n"/>
      <c r="E1612" s="71" t="n"/>
      <c r="F1612" s="70" t="n"/>
      <c r="G1612" s="72">
        <f>IF(OR($A1612="",$B1612=""),"",ROUND(MAX(0,MOD(I1612-H1612,1)*24-L1612/60),2))</f>
        <v/>
      </c>
      <c r="H1612">
        <f>IF($A1612="","",IF($D1612="",IFERROR(INDEX(Settings!$E$11:$E$18,MATCH($C1612,Settings!$D$11:$D$18,0)),0),$D1612))</f>
        <v/>
      </c>
      <c r="I1612">
        <f>IF($A1612="","",IF($E1612="",IFERROR(INDEX(Settings!$F$11:$F$18,MATCH($C1612,Settings!$D$11:$D$18,0)),0),$E1612))</f>
        <v/>
      </c>
      <c r="J1612">
        <f>IF($A1612="",0,WEEKDAY($A1612,2))</f>
        <v/>
      </c>
      <c r="K1612">
        <f>IF(OR($A1612="",$B1612=""),"",$B1612&amp;"|"&amp;$A1612)</f>
        <v/>
      </c>
      <c r="L1612">
        <f>IF($A1612="",0,IF($F1612="",IFERROR(N(INDEX(Settings!$G$11:$G$18,MATCH($C1612,Settings!$D$11:$D$18,0))),0),N($F1612)))</f>
        <v/>
      </c>
    </row>
    <row r="1613">
      <c r="A1613" s="69" t="n"/>
      <c r="B1613" s="70" t="n"/>
      <c r="C1613" s="70" t="n"/>
      <c r="D1613" s="71" t="n"/>
      <c r="E1613" s="71" t="n"/>
      <c r="F1613" s="70" t="n"/>
      <c r="G1613" s="72">
        <f>IF(OR($A1613="",$B1613=""),"",ROUND(MAX(0,MOD(I1613-H1613,1)*24-L1613/60),2))</f>
        <v/>
      </c>
      <c r="H1613">
        <f>IF($A1613="","",IF($D1613="",IFERROR(INDEX(Settings!$E$11:$E$18,MATCH($C1613,Settings!$D$11:$D$18,0)),0),$D1613))</f>
        <v/>
      </c>
      <c r="I1613">
        <f>IF($A1613="","",IF($E1613="",IFERROR(INDEX(Settings!$F$11:$F$18,MATCH($C1613,Settings!$D$11:$D$18,0)),0),$E1613))</f>
        <v/>
      </c>
      <c r="J1613">
        <f>IF($A1613="",0,WEEKDAY($A1613,2))</f>
        <v/>
      </c>
      <c r="K1613">
        <f>IF(OR($A1613="",$B1613=""),"",$B1613&amp;"|"&amp;$A1613)</f>
        <v/>
      </c>
      <c r="L1613">
        <f>IF($A1613="",0,IF($F1613="",IFERROR(N(INDEX(Settings!$G$11:$G$18,MATCH($C1613,Settings!$D$11:$D$18,0))),0),N($F1613)))</f>
        <v/>
      </c>
    </row>
    <row r="1614">
      <c r="A1614" s="69" t="n"/>
      <c r="B1614" s="70" t="n"/>
      <c r="C1614" s="70" t="n"/>
      <c r="D1614" s="71" t="n"/>
      <c r="E1614" s="71" t="n"/>
      <c r="F1614" s="70" t="n"/>
      <c r="G1614" s="72">
        <f>IF(OR($A1614="",$B1614=""),"",ROUND(MAX(0,MOD(I1614-H1614,1)*24-L1614/60),2))</f>
        <v/>
      </c>
      <c r="H1614">
        <f>IF($A1614="","",IF($D1614="",IFERROR(INDEX(Settings!$E$11:$E$18,MATCH($C1614,Settings!$D$11:$D$18,0)),0),$D1614))</f>
        <v/>
      </c>
      <c r="I1614">
        <f>IF($A1614="","",IF($E1614="",IFERROR(INDEX(Settings!$F$11:$F$18,MATCH($C1614,Settings!$D$11:$D$18,0)),0),$E1614))</f>
        <v/>
      </c>
      <c r="J1614">
        <f>IF($A1614="",0,WEEKDAY($A1614,2))</f>
        <v/>
      </c>
      <c r="K1614">
        <f>IF(OR($A1614="",$B1614=""),"",$B1614&amp;"|"&amp;$A1614)</f>
        <v/>
      </c>
      <c r="L1614">
        <f>IF($A1614="",0,IF($F1614="",IFERROR(N(INDEX(Settings!$G$11:$G$18,MATCH($C1614,Settings!$D$11:$D$18,0))),0),N($F1614)))</f>
        <v/>
      </c>
    </row>
    <row r="1615">
      <c r="A1615" s="69" t="n"/>
      <c r="B1615" s="70" t="n"/>
      <c r="C1615" s="70" t="n"/>
      <c r="D1615" s="71" t="n"/>
      <c r="E1615" s="71" t="n"/>
      <c r="F1615" s="70" t="n"/>
      <c r="G1615" s="72">
        <f>IF(OR($A1615="",$B1615=""),"",ROUND(MAX(0,MOD(I1615-H1615,1)*24-L1615/60),2))</f>
        <v/>
      </c>
      <c r="H1615">
        <f>IF($A1615="","",IF($D1615="",IFERROR(INDEX(Settings!$E$11:$E$18,MATCH($C1615,Settings!$D$11:$D$18,0)),0),$D1615))</f>
        <v/>
      </c>
      <c r="I1615">
        <f>IF($A1615="","",IF($E1615="",IFERROR(INDEX(Settings!$F$11:$F$18,MATCH($C1615,Settings!$D$11:$D$18,0)),0),$E1615))</f>
        <v/>
      </c>
      <c r="J1615">
        <f>IF($A1615="",0,WEEKDAY($A1615,2))</f>
        <v/>
      </c>
      <c r="K1615">
        <f>IF(OR($A1615="",$B1615=""),"",$B1615&amp;"|"&amp;$A1615)</f>
        <v/>
      </c>
      <c r="L1615">
        <f>IF($A1615="",0,IF($F1615="",IFERROR(N(INDEX(Settings!$G$11:$G$18,MATCH($C1615,Settings!$D$11:$D$18,0))),0),N($F1615)))</f>
        <v/>
      </c>
    </row>
    <row r="1616">
      <c r="A1616" s="69" t="n"/>
      <c r="B1616" s="70" t="n"/>
      <c r="C1616" s="70" t="n"/>
      <c r="D1616" s="71" t="n"/>
      <c r="E1616" s="71" t="n"/>
      <c r="F1616" s="70" t="n"/>
      <c r="G1616" s="72">
        <f>IF(OR($A1616="",$B1616=""),"",ROUND(MAX(0,MOD(I1616-H1616,1)*24-L1616/60),2))</f>
        <v/>
      </c>
      <c r="H1616">
        <f>IF($A1616="","",IF($D1616="",IFERROR(INDEX(Settings!$E$11:$E$18,MATCH($C1616,Settings!$D$11:$D$18,0)),0),$D1616))</f>
        <v/>
      </c>
      <c r="I1616">
        <f>IF($A1616="","",IF($E1616="",IFERROR(INDEX(Settings!$F$11:$F$18,MATCH($C1616,Settings!$D$11:$D$18,0)),0),$E1616))</f>
        <v/>
      </c>
      <c r="J1616">
        <f>IF($A1616="",0,WEEKDAY($A1616,2))</f>
        <v/>
      </c>
      <c r="K1616">
        <f>IF(OR($A1616="",$B1616=""),"",$B1616&amp;"|"&amp;$A1616)</f>
        <v/>
      </c>
      <c r="L1616">
        <f>IF($A1616="",0,IF($F1616="",IFERROR(N(INDEX(Settings!$G$11:$G$18,MATCH($C1616,Settings!$D$11:$D$18,0))),0),N($F1616)))</f>
        <v/>
      </c>
    </row>
    <row r="1617">
      <c r="A1617" s="69" t="n"/>
      <c r="B1617" s="70" t="n"/>
      <c r="C1617" s="70" t="n"/>
      <c r="D1617" s="71" t="n"/>
      <c r="E1617" s="71" t="n"/>
      <c r="F1617" s="70" t="n"/>
      <c r="G1617" s="72">
        <f>IF(OR($A1617="",$B1617=""),"",ROUND(MAX(0,MOD(I1617-H1617,1)*24-L1617/60),2))</f>
        <v/>
      </c>
      <c r="H1617">
        <f>IF($A1617="","",IF($D1617="",IFERROR(INDEX(Settings!$E$11:$E$18,MATCH($C1617,Settings!$D$11:$D$18,0)),0),$D1617))</f>
        <v/>
      </c>
      <c r="I1617">
        <f>IF($A1617="","",IF($E1617="",IFERROR(INDEX(Settings!$F$11:$F$18,MATCH($C1617,Settings!$D$11:$D$18,0)),0),$E1617))</f>
        <v/>
      </c>
      <c r="J1617">
        <f>IF($A1617="",0,WEEKDAY($A1617,2))</f>
        <v/>
      </c>
      <c r="K1617">
        <f>IF(OR($A1617="",$B1617=""),"",$B1617&amp;"|"&amp;$A1617)</f>
        <v/>
      </c>
      <c r="L1617">
        <f>IF($A1617="",0,IF($F1617="",IFERROR(N(INDEX(Settings!$G$11:$G$18,MATCH($C1617,Settings!$D$11:$D$18,0))),0),N($F1617)))</f>
        <v/>
      </c>
    </row>
    <row r="1618">
      <c r="A1618" s="69" t="n"/>
      <c r="B1618" s="70" t="n"/>
      <c r="C1618" s="70" t="n"/>
      <c r="D1618" s="71" t="n"/>
      <c r="E1618" s="71" t="n"/>
      <c r="F1618" s="70" t="n"/>
      <c r="G1618" s="72">
        <f>IF(OR($A1618="",$B1618=""),"",ROUND(MAX(0,MOD(I1618-H1618,1)*24-L1618/60),2))</f>
        <v/>
      </c>
      <c r="H1618">
        <f>IF($A1618="","",IF($D1618="",IFERROR(INDEX(Settings!$E$11:$E$18,MATCH($C1618,Settings!$D$11:$D$18,0)),0),$D1618))</f>
        <v/>
      </c>
      <c r="I1618">
        <f>IF($A1618="","",IF($E1618="",IFERROR(INDEX(Settings!$F$11:$F$18,MATCH($C1618,Settings!$D$11:$D$18,0)),0),$E1618))</f>
        <v/>
      </c>
      <c r="J1618">
        <f>IF($A1618="",0,WEEKDAY($A1618,2))</f>
        <v/>
      </c>
      <c r="K1618">
        <f>IF(OR($A1618="",$B1618=""),"",$B1618&amp;"|"&amp;$A1618)</f>
        <v/>
      </c>
      <c r="L1618">
        <f>IF($A1618="",0,IF($F1618="",IFERROR(N(INDEX(Settings!$G$11:$G$18,MATCH($C1618,Settings!$D$11:$D$18,0))),0),N($F1618)))</f>
        <v/>
      </c>
    </row>
    <row r="1619">
      <c r="A1619" s="69" t="n"/>
      <c r="B1619" s="70" t="n"/>
      <c r="C1619" s="70" t="n"/>
      <c r="D1619" s="71" t="n"/>
      <c r="E1619" s="71" t="n"/>
      <c r="F1619" s="70" t="n"/>
      <c r="G1619" s="72">
        <f>IF(OR($A1619="",$B1619=""),"",ROUND(MAX(0,MOD(I1619-H1619,1)*24-L1619/60),2))</f>
        <v/>
      </c>
      <c r="H1619">
        <f>IF($A1619="","",IF($D1619="",IFERROR(INDEX(Settings!$E$11:$E$18,MATCH($C1619,Settings!$D$11:$D$18,0)),0),$D1619))</f>
        <v/>
      </c>
      <c r="I1619">
        <f>IF($A1619="","",IF($E1619="",IFERROR(INDEX(Settings!$F$11:$F$18,MATCH($C1619,Settings!$D$11:$D$18,0)),0),$E1619))</f>
        <v/>
      </c>
      <c r="J1619">
        <f>IF($A1619="",0,WEEKDAY($A1619,2))</f>
        <v/>
      </c>
      <c r="K1619">
        <f>IF(OR($A1619="",$B1619=""),"",$B1619&amp;"|"&amp;$A1619)</f>
        <v/>
      </c>
      <c r="L1619">
        <f>IF($A1619="",0,IF($F1619="",IFERROR(N(INDEX(Settings!$G$11:$G$18,MATCH($C1619,Settings!$D$11:$D$18,0))),0),N($F1619)))</f>
        <v/>
      </c>
    </row>
    <row r="1620">
      <c r="A1620" s="69" t="n"/>
      <c r="B1620" s="70" t="n"/>
      <c r="C1620" s="70" t="n"/>
      <c r="D1620" s="71" t="n"/>
      <c r="E1620" s="71" t="n"/>
      <c r="F1620" s="70" t="n"/>
      <c r="G1620" s="72">
        <f>IF(OR($A1620="",$B1620=""),"",ROUND(MAX(0,MOD(I1620-H1620,1)*24-L1620/60),2))</f>
        <v/>
      </c>
      <c r="H1620">
        <f>IF($A1620="","",IF($D1620="",IFERROR(INDEX(Settings!$E$11:$E$18,MATCH($C1620,Settings!$D$11:$D$18,0)),0),$D1620))</f>
        <v/>
      </c>
      <c r="I1620">
        <f>IF($A1620="","",IF($E1620="",IFERROR(INDEX(Settings!$F$11:$F$18,MATCH($C1620,Settings!$D$11:$D$18,0)),0),$E1620))</f>
        <v/>
      </c>
      <c r="J1620">
        <f>IF($A1620="",0,WEEKDAY($A1620,2))</f>
        <v/>
      </c>
      <c r="K1620">
        <f>IF(OR($A1620="",$B1620=""),"",$B1620&amp;"|"&amp;$A1620)</f>
        <v/>
      </c>
      <c r="L1620">
        <f>IF($A1620="",0,IF($F1620="",IFERROR(N(INDEX(Settings!$G$11:$G$18,MATCH($C1620,Settings!$D$11:$D$18,0))),0),N($F1620)))</f>
        <v/>
      </c>
    </row>
    <row r="1621">
      <c r="A1621" s="69" t="n"/>
      <c r="B1621" s="70" t="n"/>
      <c r="C1621" s="70" t="n"/>
      <c r="D1621" s="71" t="n"/>
      <c r="E1621" s="71" t="n"/>
      <c r="F1621" s="70" t="n"/>
      <c r="G1621" s="72">
        <f>IF(OR($A1621="",$B1621=""),"",ROUND(MAX(0,MOD(I1621-H1621,1)*24-L1621/60),2))</f>
        <v/>
      </c>
      <c r="H1621">
        <f>IF($A1621="","",IF($D1621="",IFERROR(INDEX(Settings!$E$11:$E$18,MATCH($C1621,Settings!$D$11:$D$18,0)),0),$D1621))</f>
        <v/>
      </c>
      <c r="I1621">
        <f>IF($A1621="","",IF($E1621="",IFERROR(INDEX(Settings!$F$11:$F$18,MATCH($C1621,Settings!$D$11:$D$18,0)),0),$E1621))</f>
        <v/>
      </c>
      <c r="J1621">
        <f>IF($A1621="",0,WEEKDAY($A1621,2))</f>
        <v/>
      </c>
      <c r="K1621">
        <f>IF(OR($A1621="",$B1621=""),"",$B1621&amp;"|"&amp;$A1621)</f>
        <v/>
      </c>
      <c r="L1621">
        <f>IF($A1621="",0,IF($F1621="",IFERROR(N(INDEX(Settings!$G$11:$G$18,MATCH($C1621,Settings!$D$11:$D$18,0))),0),N($F1621)))</f>
        <v/>
      </c>
    </row>
    <row r="1622">
      <c r="A1622" s="69" t="n"/>
      <c r="B1622" s="70" t="n"/>
      <c r="C1622" s="70" t="n"/>
      <c r="D1622" s="71" t="n"/>
      <c r="E1622" s="71" t="n"/>
      <c r="F1622" s="70" t="n"/>
      <c r="G1622" s="72">
        <f>IF(OR($A1622="",$B1622=""),"",ROUND(MAX(0,MOD(I1622-H1622,1)*24-L1622/60),2))</f>
        <v/>
      </c>
      <c r="H1622">
        <f>IF($A1622="","",IF($D1622="",IFERROR(INDEX(Settings!$E$11:$E$18,MATCH($C1622,Settings!$D$11:$D$18,0)),0),$D1622))</f>
        <v/>
      </c>
      <c r="I1622">
        <f>IF($A1622="","",IF($E1622="",IFERROR(INDEX(Settings!$F$11:$F$18,MATCH($C1622,Settings!$D$11:$D$18,0)),0),$E1622))</f>
        <v/>
      </c>
      <c r="J1622">
        <f>IF($A1622="",0,WEEKDAY($A1622,2))</f>
        <v/>
      </c>
      <c r="K1622">
        <f>IF(OR($A1622="",$B1622=""),"",$B1622&amp;"|"&amp;$A1622)</f>
        <v/>
      </c>
      <c r="L1622">
        <f>IF($A1622="",0,IF($F1622="",IFERROR(N(INDEX(Settings!$G$11:$G$18,MATCH($C1622,Settings!$D$11:$D$18,0))),0),N($F1622)))</f>
        <v/>
      </c>
    </row>
    <row r="1623">
      <c r="A1623" s="69" t="n"/>
      <c r="B1623" s="70" t="n"/>
      <c r="C1623" s="70" t="n"/>
      <c r="D1623" s="71" t="n"/>
      <c r="E1623" s="71" t="n"/>
      <c r="F1623" s="70" t="n"/>
      <c r="G1623" s="72">
        <f>IF(OR($A1623="",$B1623=""),"",ROUND(MAX(0,MOD(I1623-H1623,1)*24-L1623/60),2))</f>
        <v/>
      </c>
      <c r="H1623">
        <f>IF($A1623="","",IF($D1623="",IFERROR(INDEX(Settings!$E$11:$E$18,MATCH($C1623,Settings!$D$11:$D$18,0)),0),$D1623))</f>
        <v/>
      </c>
      <c r="I1623">
        <f>IF($A1623="","",IF($E1623="",IFERROR(INDEX(Settings!$F$11:$F$18,MATCH($C1623,Settings!$D$11:$D$18,0)),0),$E1623))</f>
        <v/>
      </c>
      <c r="J1623">
        <f>IF($A1623="",0,WEEKDAY($A1623,2))</f>
        <v/>
      </c>
      <c r="K1623">
        <f>IF(OR($A1623="",$B1623=""),"",$B1623&amp;"|"&amp;$A1623)</f>
        <v/>
      </c>
      <c r="L1623">
        <f>IF($A1623="",0,IF($F1623="",IFERROR(N(INDEX(Settings!$G$11:$G$18,MATCH($C1623,Settings!$D$11:$D$18,0))),0),N($F1623)))</f>
        <v/>
      </c>
    </row>
    <row r="1624">
      <c r="A1624" s="69" t="n"/>
      <c r="B1624" s="70" t="n"/>
      <c r="C1624" s="70" t="n"/>
      <c r="D1624" s="71" t="n"/>
      <c r="E1624" s="71" t="n"/>
      <c r="F1624" s="70" t="n"/>
      <c r="G1624" s="72">
        <f>IF(OR($A1624="",$B1624=""),"",ROUND(MAX(0,MOD(I1624-H1624,1)*24-L1624/60),2))</f>
        <v/>
      </c>
      <c r="H1624">
        <f>IF($A1624="","",IF($D1624="",IFERROR(INDEX(Settings!$E$11:$E$18,MATCH($C1624,Settings!$D$11:$D$18,0)),0),$D1624))</f>
        <v/>
      </c>
      <c r="I1624">
        <f>IF($A1624="","",IF($E1624="",IFERROR(INDEX(Settings!$F$11:$F$18,MATCH($C1624,Settings!$D$11:$D$18,0)),0),$E1624))</f>
        <v/>
      </c>
      <c r="J1624">
        <f>IF($A1624="",0,WEEKDAY($A1624,2))</f>
        <v/>
      </c>
      <c r="K1624">
        <f>IF(OR($A1624="",$B1624=""),"",$B1624&amp;"|"&amp;$A1624)</f>
        <v/>
      </c>
      <c r="L1624">
        <f>IF($A1624="",0,IF($F1624="",IFERROR(N(INDEX(Settings!$G$11:$G$18,MATCH($C1624,Settings!$D$11:$D$18,0))),0),N($F1624)))</f>
        <v/>
      </c>
    </row>
    <row r="1625">
      <c r="A1625" s="69" t="n"/>
      <c r="B1625" s="70" t="n"/>
      <c r="C1625" s="70" t="n"/>
      <c r="D1625" s="71" t="n"/>
      <c r="E1625" s="71" t="n"/>
      <c r="F1625" s="70" t="n"/>
      <c r="G1625" s="72">
        <f>IF(OR($A1625="",$B1625=""),"",ROUND(MAX(0,MOD(I1625-H1625,1)*24-L1625/60),2))</f>
        <v/>
      </c>
      <c r="H1625">
        <f>IF($A1625="","",IF($D1625="",IFERROR(INDEX(Settings!$E$11:$E$18,MATCH($C1625,Settings!$D$11:$D$18,0)),0),$D1625))</f>
        <v/>
      </c>
      <c r="I1625">
        <f>IF($A1625="","",IF($E1625="",IFERROR(INDEX(Settings!$F$11:$F$18,MATCH($C1625,Settings!$D$11:$D$18,0)),0),$E1625))</f>
        <v/>
      </c>
      <c r="J1625">
        <f>IF($A1625="",0,WEEKDAY($A1625,2))</f>
        <v/>
      </c>
      <c r="K1625">
        <f>IF(OR($A1625="",$B1625=""),"",$B1625&amp;"|"&amp;$A1625)</f>
        <v/>
      </c>
      <c r="L1625">
        <f>IF($A1625="",0,IF($F1625="",IFERROR(N(INDEX(Settings!$G$11:$G$18,MATCH($C1625,Settings!$D$11:$D$18,0))),0),N($F1625)))</f>
        <v/>
      </c>
    </row>
    <row r="1626">
      <c r="A1626" s="69" t="n"/>
      <c r="B1626" s="70" t="n"/>
      <c r="C1626" s="70" t="n"/>
      <c r="D1626" s="71" t="n"/>
      <c r="E1626" s="71" t="n"/>
      <c r="F1626" s="70" t="n"/>
      <c r="G1626" s="72">
        <f>IF(OR($A1626="",$B1626=""),"",ROUND(MAX(0,MOD(I1626-H1626,1)*24-L1626/60),2))</f>
        <v/>
      </c>
      <c r="H1626">
        <f>IF($A1626="","",IF($D1626="",IFERROR(INDEX(Settings!$E$11:$E$18,MATCH($C1626,Settings!$D$11:$D$18,0)),0),$D1626))</f>
        <v/>
      </c>
      <c r="I1626">
        <f>IF($A1626="","",IF($E1626="",IFERROR(INDEX(Settings!$F$11:$F$18,MATCH($C1626,Settings!$D$11:$D$18,0)),0),$E1626))</f>
        <v/>
      </c>
      <c r="J1626">
        <f>IF($A1626="",0,WEEKDAY($A1626,2))</f>
        <v/>
      </c>
      <c r="K1626">
        <f>IF(OR($A1626="",$B1626=""),"",$B1626&amp;"|"&amp;$A1626)</f>
        <v/>
      </c>
      <c r="L1626">
        <f>IF($A1626="",0,IF($F1626="",IFERROR(N(INDEX(Settings!$G$11:$G$18,MATCH($C1626,Settings!$D$11:$D$18,0))),0),N($F1626)))</f>
        <v/>
      </c>
    </row>
    <row r="1627">
      <c r="A1627" s="69" t="n"/>
      <c r="B1627" s="70" t="n"/>
      <c r="C1627" s="70" t="n"/>
      <c r="D1627" s="71" t="n"/>
      <c r="E1627" s="71" t="n"/>
      <c r="F1627" s="70" t="n"/>
      <c r="G1627" s="72">
        <f>IF(OR($A1627="",$B1627=""),"",ROUND(MAX(0,MOD(I1627-H1627,1)*24-L1627/60),2))</f>
        <v/>
      </c>
      <c r="H1627">
        <f>IF($A1627="","",IF($D1627="",IFERROR(INDEX(Settings!$E$11:$E$18,MATCH($C1627,Settings!$D$11:$D$18,0)),0),$D1627))</f>
        <v/>
      </c>
      <c r="I1627">
        <f>IF($A1627="","",IF($E1627="",IFERROR(INDEX(Settings!$F$11:$F$18,MATCH($C1627,Settings!$D$11:$D$18,0)),0),$E1627))</f>
        <v/>
      </c>
      <c r="J1627">
        <f>IF($A1627="",0,WEEKDAY($A1627,2))</f>
        <v/>
      </c>
      <c r="K1627">
        <f>IF(OR($A1627="",$B1627=""),"",$B1627&amp;"|"&amp;$A1627)</f>
        <v/>
      </c>
      <c r="L1627">
        <f>IF($A1627="",0,IF($F1627="",IFERROR(N(INDEX(Settings!$G$11:$G$18,MATCH($C1627,Settings!$D$11:$D$18,0))),0),N($F1627)))</f>
        <v/>
      </c>
    </row>
    <row r="1628">
      <c r="A1628" s="69" t="n"/>
      <c r="B1628" s="70" t="n"/>
      <c r="C1628" s="70" t="n"/>
      <c r="D1628" s="71" t="n"/>
      <c r="E1628" s="71" t="n"/>
      <c r="F1628" s="70" t="n"/>
      <c r="G1628" s="72">
        <f>IF(OR($A1628="",$B1628=""),"",ROUND(MAX(0,MOD(I1628-H1628,1)*24-L1628/60),2))</f>
        <v/>
      </c>
      <c r="H1628">
        <f>IF($A1628="","",IF($D1628="",IFERROR(INDEX(Settings!$E$11:$E$18,MATCH($C1628,Settings!$D$11:$D$18,0)),0),$D1628))</f>
        <v/>
      </c>
      <c r="I1628">
        <f>IF($A1628="","",IF($E1628="",IFERROR(INDEX(Settings!$F$11:$F$18,MATCH($C1628,Settings!$D$11:$D$18,0)),0),$E1628))</f>
        <v/>
      </c>
      <c r="J1628">
        <f>IF($A1628="",0,WEEKDAY($A1628,2))</f>
        <v/>
      </c>
      <c r="K1628">
        <f>IF(OR($A1628="",$B1628=""),"",$B1628&amp;"|"&amp;$A1628)</f>
        <v/>
      </c>
      <c r="L1628">
        <f>IF($A1628="",0,IF($F1628="",IFERROR(N(INDEX(Settings!$G$11:$G$18,MATCH($C1628,Settings!$D$11:$D$18,0))),0),N($F1628)))</f>
        <v/>
      </c>
    </row>
    <row r="1629">
      <c r="A1629" s="69" t="n"/>
      <c r="B1629" s="70" t="n"/>
      <c r="C1629" s="70" t="n"/>
      <c r="D1629" s="71" t="n"/>
      <c r="E1629" s="71" t="n"/>
      <c r="F1629" s="70" t="n"/>
      <c r="G1629" s="72">
        <f>IF(OR($A1629="",$B1629=""),"",ROUND(MAX(0,MOD(I1629-H1629,1)*24-L1629/60),2))</f>
        <v/>
      </c>
      <c r="H1629">
        <f>IF($A1629="","",IF($D1629="",IFERROR(INDEX(Settings!$E$11:$E$18,MATCH($C1629,Settings!$D$11:$D$18,0)),0),$D1629))</f>
        <v/>
      </c>
      <c r="I1629">
        <f>IF($A1629="","",IF($E1629="",IFERROR(INDEX(Settings!$F$11:$F$18,MATCH($C1629,Settings!$D$11:$D$18,0)),0),$E1629))</f>
        <v/>
      </c>
      <c r="J1629">
        <f>IF($A1629="",0,WEEKDAY($A1629,2))</f>
        <v/>
      </c>
      <c r="K1629">
        <f>IF(OR($A1629="",$B1629=""),"",$B1629&amp;"|"&amp;$A1629)</f>
        <v/>
      </c>
      <c r="L1629">
        <f>IF($A1629="",0,IF($F1629="",IFERROR(N(INDEX(Settings!$G$11:$G$18,MATCH($C1629,Settings!$D$11:$D$18,0))),0),N($F1629)))</f>
        <v/>
      </c>
    </row>
    <row r="1630">
      <c r="A1630" s="69" t="n"/>
      <c r="B1630" s="70" t="n"/>
      <c r="C1630" s="70" t="n"/>
      <c r="D1630" s="71" t="n"/>
      <c r="E1630" s="71" t="n"/>
      <c r="F1630" s="70" t="n"/>
      <c r="G1630" s="72">
        <f>IF(OR($A1630="",$B1630=""),"",ROUND(MAX(0,MOD(I1630-H1630,1)*24-L1630/60),2))</f>
        <v/>
      </c>
      <c r="H1630">
        <f>IF($A1630="","",IF($D1630="",IFERROR(INDEX(Settings!$E$11:$E$18,MATCH($C1630,Settings!$D$11:$D$18,0)),0),$D1630))</f>
        <v/>
      </c>
      <c r="I1630">
        <f>IF($A1630="","",IF($E1630="",IFERROR(INDEX(Settings!$F$11:$F$18,MATCH($C1630,Settings!$D$11:$D$18,0)),0),$E1630))</f>
        <v/>
      </c>
      <c r="J1630">
        <f>IF($A1630="",0,WEEKDAY($A1630,2))</f>
        <v/>
      </c>
      <c r="K1630">
        <f>IF(OR($A1630="",$B1630=""),"",$B1630&amp;"|"&amp;$A1630)</f>
        <v/>
      </c>
      <c r="L1630">
        <f>IF($A1630="",0,IF($F1630="",IFERROR(N(INDEX(Settings!$G$11:$G$18,MATCH($C1630,Settings!$D$11:$D$18,0))),0),N($F1630)))</f>
        <v/>
      </c>
    </row>
    <row r="1631">
      <c r="A1631" s="69" t="n"/>
      <c r="B1631" s="70" t="n"/>
      <c r="C1631" s="70" t="n"/>
      <c r="D1631" s="71" t="n"/>
      <c r="E1631" s="71" t="n"/>
      <c r="F1631" s="70" t="n"/>
      <c r="G1631" s="72">
        <f>IF(OR($A1631="",$B1631=""),"",ROUND(MAX(0,MOD(I1631-H1631,1)*24-L1631/60),2))</f>
        <v/>
      </c>
      <c r="H1631">
        <f>IF($A1631="","",IF($D1631="",IFERROR(INDEX(Settings!$E$11:$E$18,MATCH($C1631,Settings!$D$11:$D$18,0)),0),$D1631))</f>
        <v/>
      </c>
      <c r="I1631">
        <f>IF($A1631="","",IF($E1631="",IFERROR(INDEX(Settings!$F$11:$F$18,MATCH($C1631,Settings!$D$11:$D$18,0)),0),$E1631))</f>
        <v/>
      </c>
      <c r="J1631">
        <f>IF($A1631="",0,WEEKDAY($A1631,2))</f>
        <v/>
      </c>
      <c r="K1631">
        <f>IF(OR($A1631="",$B1631=""),"",$B1631&amp;"|"&amp;$A1631)</f>
        <v/>
      </c>
      <c r="L1631">
        <f>IF($A1631="",0,IF($F1631="",IFERROR(N(INDEX(Settings!$G$11:$G$18,MATCH($C1631,Settings!$D$11:$D$18,0))),0),N($F1631)))</f>
        <v/>
      </c>
    </row>
    <row r="1632">
      <c r="A1632" s="69" t="n"/>
      <c r="B1632" s="70" t="n"/>
      <c r="C1632" s="70" t="n"/>
      <c r="D1632" s="71" t="n"/>
      <c r="E1632" s="71" t="n"/>
      <c r="F1632" s="70" t="n"/>
      <c r="G1632" s="72">
        <f>IF(OR($A1632="",$B1632=""),"",ROUND(MAX(0,MOD(I1632-H1632,1)*24-L1632/60),2))</f>
        <v/>
      </c>
      <c r="H1632">
        <f>IF($A1632="","",IF($D1632="",IFERROR(INDEX(Settings!$E$11:$E$18,MATCH($C1632,Settings!$D$11:$D$18,0)),0),$D1632))</f>
        <v/>
      </c>
      <c r="I1632">
        <f>IF($A1632="","",IF($E1632="",IFERROR(INDEX(Settings!$F$11:$F$18,MATCH($C1632,Settings!$D$11:$D$18,0)),0),$E1632))</f>
        <v/>
      </c>
      <c r="J1632">
        <f>IF($A1632="",0,WEEKDAY($A1632,2))</f>
        <v/>
      </c>
      <c r="K1632">
        <f>IF(OR($A1632="",$B1632=""),"",$B1632&amp;"|"&amp;$A1632)</f>
        <v/>
      </c>
      <c r="L1632">
        <f>IF($A1632="",0,IF($F1632="",IFERROR(N(INDEX(Settings!$G$11:$G$18,MATCH($C1632,Settings!$D$11:$D$18,0))),0),N($F1632)))</f>
        <v/>
      </c>
    </row>
    <row r="1633">
      <c r="A1633" s="69" t="n"/>
      <c r="B1633" s="70" t="n"/>
      <c r="C1633" s="70" t="n"/>
      <c r="D1633" s="71" t="n"/>
      <c r="E1633" s="71" t="n"/>
      <c r="F1633" s="70" t="n"/>
      <c r="G1633" s="72">
        <f>IF(OR($A1633="",$B1633=""),"",ROUND(MAX(0,MOD(I1633-H1633,1)*24-L1633/60),2))</f>
        <v/>
      </c>
      <c r="H1633">
        <f>IF($A1633="","",IF($D1633="",IFERROR(INDEX(Settings!$E$11:$E$18,MATCH($C1633,Settings!$D$11:$D$18,0)),0),$D1633))</f>
        <v/>
      </c>
      <c r="I1633">
        <f>IF($A1633="","",IF($E1633="",IFERROR(INDEX(Settings!$F$11:$F$18,MATCH($C1633,Settings!$D$11:$D$18,0)),0),$E1633))</f>
        <v/>
      </c>
      <c r="J1633">
        <f>IF($A1633="",0,WEEKDAY($A1633,2))</f>
        <v/>
      </c>
      <c r="K1633">
        <f>IF(OR($A1633="",$B1633=""),"",$B1633&amp;"|"&amp;$A1633)</f>
        <v/>
      </c>
      <c r="L1633">
        <f>IF($A1633="",0,IF($F1633="",IFERROR(N(INDEX(Settings!$G$11:$G$18,MATCH($C1633,Settings!$D$11:$D$18,0))),0),N($F1633)))</f>
        <v/>
      </c>
    </row>
    <row r="1634">
      <c r="A1634" s="69" t="n"/>
      <c r="B1634" s="70" t="n"/>
      <c r="C1634" s="70" t="n"/>
      <c r="D1634" s="71" t="n"/>
      <c r="E1634" s="71" t="n"/>
      <c r="F1634" s="70" t="n"/>
      <c r="G1634" s="72">
        <f>IF(OR($A1634="",$B1634=""),"",ROUND(MAX(0,MOD(I1634-H1634,1)*24-L1634/60),2))</f>
        <v/>
      </c>
      <c r="H1634">
        <f>IF($A1634="","",IF($D1634="",IFERROR(INDEX(Settings!$E$11:$E$18,MATCH($C1634,Settings!$D$11:$D$18,0)),0),$D1634))</f>
        <v/>
      </c>
      <c r="I1634">
        <f>IF($A1634="","",IF($E1634="",IFERROR(INDEX(Settings!$F$11:$F$18,MATCH($C1634,Settings!$D$11:$D$18,0)),0),$E1634))</f>
        <v/>
      </c>
      <c r="J1634">
        <f>IF($A1634="",0,WEEKDAY($A1634,2))</f>
        <v/>
      </c>
      <c r="K1634">
        <f>IF(OR($A1634="",$B1634=""),"",$B1634&amp;"|"&amp;$A1634)</f>
        <v/>
      </c>
      <c r="L1634">
        <f>IF($A1634="",0,IF($F1634="",IFERROR(N(INDEX(Settings!$G$11:$G$18,MATCH($C1634,Settings!$D$11:$D$18,0))),0),N($F1634)))</f>
        <v/>
      </c>
    </row>
    <row r="1635">
      <c r="A1635" s="69" t="n"/>
      <c r="B1635" s="70" t="n"/>
      <c r="C1635" s="70" t="n"/>
      <c r="D1635" s="71" t="n"/>
      <c r="E1635" s="71" t="n"/>
      <c r="F1635" s="70" t="n"/>
      <c r="G1635" s="72">
        <f>IF(OR($A1635="",$B1635=""),"",ROUND(MAX(0,MOD(I1635-H1635,1)*24-L1635/60),2))</f>
        <v/>
      </c>
      <c r="H1635">
        <f>IF($A1635="","",IF($D1635="",IFERROR(INDEX(Settings!$E$11:$E$18,MATCH($C1635,Settings!$D$11:$D$18,0)),0),$D1635))</f>
        <v/>
      </c>
      <c r="I1635">
        <f>IF($A1635="","",IF($E1635="",IFERROR(INDEX(Settings!$F$11:$F$18,MATCH($C1635,Settings!$D$11:$D$18,0)),0),$E1635))</f>
        <v/>
      </c>
      <c r="J1635">
        <f>IF($A1635="",0,WEEKDAY($A1635,2))</f>
        <v/>
      </c>
      <c r="K1635">
        <f>IF(OR($A1635="",$B1635=""),"",$B1635&amp;"|"&amp;$A1635)</f>
        <v/>
      </c>
      <c r="L1635">
        <f>IF($A1635="",0,IF($F1635="",IFERROR(N(INDEX(Settings!$G$11:$G$18,MATCH($C1635,Settings!$D$11:$D$18,0))),0),N($F1635)))</f>
        <v/>
      </c>
    </row>
    <row r="1636">
      <c r="A1636" s="69" t="n"/>
      <c r="B1636" s="70" t="n"/>
      <c r="C1636" s="70" t="n"/>
      <c r="D1636" s="71" t="n"/>
      <c r="E1636" s="71" t="n"/>
      <c r="F1636" s="70" t="n"/>
      <c r="G1636" s="72">
        <f>IF(OR($A1636="",$B1636=""),"",ROUND(MAX(0,MOD(I1636-H1636,1)*24-L1636/60),2))</f>
        <v/>
      </c>
      <c r="H1636">
        <f>IF($A1636="","",IF($D1636="",IFERROR(INDEX(Settings!$E$11:$E$18,MATCH($C1636,Settings!$D$11:$D$18,0)),0),$D1636))</f>
        <v/>
      </c>
      <c r="I1636">
        <f>IF($A1636="","",IF($E1636="",IFERROR(INDEX(Settings!$F$11:$F$18,MATCH($C1636,Settings!$D$11:$D$18,0)),0),$E1636))</f>
        <v/>
      </c>
      <c r="J1636">
        <f>IF($A1636="",0,WEEKDAY($A1636,2))</f>
        <v/>
      </c>
      <c r="K1636">
        <f>IF(OR($A1636="",$B1636=""),"",$B1636&amp;"|"&amp;$A1636)</f>
        <v/>
      </c>
      <c r="L1636">
        <f>IF($A1636="",0,IF($F1636="",IFERROR(N(INDEX(Settings!$G$11:$G$18,MATCH($C1636,Settings!$D$11:$D$18,0))),0),N($F1636)))</f>
        <v/>
      </c>
    </row>
    <row r="1637">
      <c r="A1637" s="69" t="n"/>
      <c r="B1637" s="70" t="n"/>
      <c r="C1637" s="70" t="n"/>
      <c r="D1637" s="71" t="n"/>
      <c r="E1637" s="71" t="n"/>
      <c r="F1637" s="70" t="n"/>
      <c r="G1637" s="72">
        <f>IF(OR($A1637="",$B1637=""),"",ROUND(MAX(0,MOD(I1637-H1637,1)*24-L1637/60),2))</f>
        <v/>
      </c>
      <c r="H1637">
        <f>IF($A1637="","",IF($D1637="",IFERROR(INDEX(Settings!$E$11:$E$18,MATCH($C1637,Settings!$D$11:$D$18,0)),0),$D1637))</f>
        <v/>
      </c>
      <c r="I1637">
        <f>IF($A1637="","",IF($E1637="",IFERROR(INDEX(Settings!$F$11:$F$18,MATCH($C1637,Settings!$D$11:$D$18,0)),0),$E1637))</f>
        <v/>
      </c>
      <c r="J1637">
        <f>IF($A1637="",0,WEEKDAY($A1637,2))</f>
        <v/>
      </c>
      <c r="K1637">
        <f>IF(OR($A1637="",$B1637=""),"",$B1637&amp;"|"&amp;$A1637)</f>
        <v/>
      </c>
      <c r="L1637">
        <f>IF($A1637="",0,IF($F1637="",IFERROR(N(INDEX(Settings!$G$11:$G$18,MATCH($C1637,Settings!$D$11:$D$18,0))),0),N($F1637)))</f>
        <v/>
      </c>
    </row>
    <row r="1638">
      <c r="A1638" s="69" t="n"/>
      <c r="B1638" s="70" t="n"/>
      <c r="C1638" s="70" t="n"/>
      <c r="D1638" s="71" t="n"/>
      <c r="E1638" s="71" t="n"/>
      <c r="F1638" s="70" t="n"/>
      <c r="G1638" s="72">
        <f>IF(OR($A1638="",$B1638=""),"",ROUND(MAX(0,MOD(I1638-H1638,1)*24-L1638/60),2))</f>
        <v/>
      </c>
      <c r="H1638">
        <f>IF($A1638="","",IF($D1638="",IFERROR(INDEX(Settings!$E$11:$E$18,MATCH($C1638,Settings!$D$11:$D$18,0)),0),$D1638))</f>
        <v/>
      </c>
      <c r="I1638">
        <f>IF($A1638="","",IF($E1638="",IFERROR(INDEX(Settings!$F$11:$F$18,MATCH($C1638,Settings!$D$11:$D$18,0)),0),$E1638))</f>
        <v/>
      </c>
      <c r="J1638">
        <f>IF($A1638="",0,WEEKDAY($A1638,2))</f>
        <v/>
      </c>
      <c r="K1638">
        <f>IF(OR($A1638="",$B1638=""),"",$B1638&amp;"|"&amp;$A1638)</f>
        <v/>
      </c>
      <c r="L1638">
        <f>IF($A1638="",0,IF($F1638="",IFERROR(N(INDEX(Settings!$G$11:$G$18,MATCH($C1638,Settings!$D$11:$D$18,0))),0),N($F1638)))</f>
        <v/>
      </c>
    </row>
    <row r="1639">
      <c r="A1639" s="69" t="n"/>
      <c r="B1639" s="70" t="n"/>
      <c r="C1639" s="70" t="n"/>
      <c r="D1639" s="71" t="n"/>
      <c r="E1639" s="71" t="n"/>
      <c r="F1639" s="70" t="n"/>
      <c r="G1639" s="72">
        <f>IF(OR($A1639="",$B1639=""),"",ROUND(MAX(0,MOD(I1639-H1639,1)*24-L1639/60),2))</f>
        <v/>
      </c>
      <c r="H1639">
        <f>IF($A1639="","",IF($D1639="",IFERROR(INDEX(Settings!$E$11:$E$18,MATCH($C1639,Settings!$D$11:$D$18,0)),0),$D1639))</f>
        <v/>
      </c>
      <c r="I1639">
        <f>IF($A1639="","",IF($E1639="",IFERROR(INDEX(Settings!$F$11:$F$18,MATCH($C1639,Settings!$D$11:$D$18,0)),0),$E1639))</f>
        <v/>
      </c>
      <c r="J1639">
        <f>IF($A1639="",0,WEEKDAY($A1639,2))</f>
        <v/>
      </c>
      <c r="K1639">
        <f>IF(OR($A1639="",$B1639=""),"",$B1639&amp;"|"&amp;$A1639)</f>
        <v/>
      </c>
      <c r="L1639">
        <f>IF($A1639="",0,IF($F1639="",IFERROR(N(INDEX(Settings!$G$11:$G$18,MATCH($C1639,Settings!$D$11:$D$18,0))),0),N($F1639)))</f>
        <v/>
      </c>
    </row>
    <row r="1640">
      <c r="A1640" s="69" t="n"/>
      <c r="B1640" s="70" t="n"/>
      <c r="C1640" s="70" t="n"/>
      <c r="D1640" s="71" t="n"/>
      <c r="E1640" s="71" t="n"/>
      <c r="F1640" s="70" t="n"/>
      <c r="G1640" s="72">
        <f>IF(OR($A1640="",$B1640=""),"",ROUND(MAX(0,MOD(I1640-H1640,1)*24-L1640/60),2))</f>
        <v/>
      </c>
      <c r="H1640">
        <f>IF($A1640="","",IF($D1640="",IFERROR(INDEX(Settings!$E$11:$E$18,MATCH($C1640,Settings!$D$11:$D$18,0)),0),$D1640))</f>
        <v/>
      </c>
      <c r="I1640">
        <f>IF($A1640="","",IF($E1640="",IFERROR(INDEX(Settings!$F$11:$F$18,MATCH($C1640,Settings!$D$11:$D$18,0)),0),$E1640))</f>
        <v/>
      </c>
      <c r="J1640">
        <f>IF($A1640="",0,WEEKDAY($A1640,2))</f>
        <v/>
      </c>
      <c r="K1640">
        <f>IF(OR($A1640="",$B1640=""),"",$B1640&amp;"|"&amp;$A1640)</f>
        <v/>
      </c>
      <c r="L1640">
        <f>IF($A1640="",0,IF($F1640="",IFERROR(N(INDEX(Settings!$G$11:$G$18,MATCH($C1640,Settings!$D$11:$D$18,0))),0),N($F1640)))</f>
        <v/>
      </c>
    </row>
    <row r="1641">
      <c r="A1641" s="69" t="n"/>
      <c r="B1641" s="70" t="n"/>
      <c r="C1641" s="70" t="n"/>
      <c r="D1641" s="71" t="n"/>
      <c r="E1641" s="71" t="n"/>
      <c r="F1641" s="70" t="n"/>
      <c r="G1641" s="72">
        <f>IF(OR($A1641="",$B1641=""),"",ROUND(MAX(0,MOD(I1641-H1641,1)*24-L1641/60),2))</f>
        <v/>
      </c>
      <c r="H1641">
        <f>IF($A1641="","",IF($D1641="",IFERROR(INDEX(Settings!$E$11:$E$18,MATCH($C1641,Settings!$D$11:$D$18,0)),0),$D1641))</f>
        <v/>
      </c>
      <c r="I1641">
        <f>IF($A1641="","",IF($E1641="",IFERROR(INDEX(Settings!$F$11:$F$18,MATCH($C1641,Settings!$D$11:$D$18,0)),0),$E1641))</f>
        <v/>
      </c>
      <c r="J1641">
        <f>IF($A1641="",0,WEEKDAY($A1641,2))</f>
        <v/>
      </c>
      <c r="K1641">
        <f>IF(OR($A1641="",$B1641=""),"",$B1641&amp;"|"&amp;$A1641)</f>
        <v/>
      </c>
      <c r="L1641">
        <f>IF($A1641="",0,IF($F1641="",IFERROR(N(INDEX(Settings!$G$11:$G$18,MATCH($C1641,Settings!$D$11:$D$18,0))),0),N($F1641)))</f>
        <v/>
      </c>
    </row>
    <row r="1642">
      <c r="A1642" s="69" t="n"/>
      <c r="B1642" s="70" t="n"/>
      <c r="C1642" s="70" t="n"/>
      <c r="D1642" s="71" t="n"/>
      <c r="E1642" s="71" t="n"/>
      <c r="F1642" s="70" t="n"/>
      <c r="G1642" s="72">
        <f>IF(OR($A1642="",$B1642=""),"",ROUND(MAX(0,MOD(I1642-H1642,1)*24-L1642/60),2))</f>
        <v/>
      </c>
      <c r="H1642">
        <f>IF($A1642="","",IF($D1642="",IFERROR(INDEX(Settings!$E$11:$E$18,MATCH($C1642,Settings!$D$11:$D$18,0)),0),$D1642))</f>
        <v/>
      </c>
      <c r="I1642">
        <f>IF($A1642="","",IF($E1642="",IFERROR(INDEX(Settings!$F$11:$F$18,MATCH($C1642,Settings!$D$11:$D$18,0)),0),$E1642))</f>
        <v/>
      </c>
      <c r="J1642">
        <f>IF($A1642="",0,WEEKDAY($A1642,2))</f>
        <v/>
      </c>
      <c r="K1642">
        <f>IF(OR($A1642="",$B1642=""),"",$B1642&amp;"|"&amp;$A1642)</f>
        <v/>
      </c>
      <c r="L1642">
        <f>IF($A1642="",0,IF($F1642="",IFERROR(N(INDEX(Settings!$G$11:$G$18,MATCH($C1642,Settings!$D$11:$D$18,0))),0),N($F1642)))</f>
        <v/>
      </c>
    </row>
    <row r="1643">
      <c r="A1643" s="69" t="n"/>
      <c r="B1643" s="70" t="n"/>
      <c r="C1643" s="70" t="n"/>
      <c r="D1643" s="71" t="n"/>
      <c r="E1643" s="71" t="n"/>
      <c r="F1643" s="70" t="n"/>
      <c r="G1643" s="72">
        <f>IF(OR($A1643="",$B1643=""),"",ROUND(MAX(0,MOD(I1643-H1643,1)*24-L1643/60),2))</f>
        <v/>
      </c>
      <c r="H1643">
        <f>IF($A1643="","",IF($D1643="",IFERROR(INDEX(Settings!$E$11:$E$18,MATCH($C1643,Settings!$D$11:$D$18,0)),0),$D1643))</f>
        <v/>
      </c>
      <c r="I1643">
        <f>IF($A1643="","",IF($E1643="",IFERROR(INDEX(Settings!$F$11:$F$18,MATCH($C1643,Settings!$D$11:$D$18,0)),0),$E1643))</f>
        <v/>
      </c>
      <c r="J1643">
        <f>IF($A1643="",0,WEEKDAY($A1643,2))</f>
        <v/>
      </c>
      <c r="K1643">
        <f>IF(OR($A1643="",$B1643=""),"",$B1643&amp;"|"&amp;$A1643)</f>
        <v/>
      </c>
      <c r="L1643">
        <f>IF($A1643="",0,IF($F1643="",IFERROR(N(INDEX(Settings!$G$11:$G$18,MATCH($C1643,Settings!$D$11:$D$18,0))),0),N($F1643)))</f>
        <v/>
      </c>
    </row>
    <row r="1644">
      <c r="A1644" s="69" t="n"/>
      <c r="B1644" s="70" t="n"/>
      <c r="C1644" s="70" t="n"/>
      <c r="D1644" s="71" t="n"/>
      <c r="E1644" s="71" t="n"/>
      <c r="F1644" s="70" t="n"/>
      <c r="G1644" s="72">
        <f>IF(OR($A1644="",$B1644=""),"",ROUND(MAX(0,MOD(I1644-H1644,1)*24-L1644/60),2))</f>
        <v/>
      </c>
      <c r="H1644">
        <f>IF($A1644="","",IF($D1644="",IFERROR(INDEX(Settings!$E$11:$E$18,MATCH($C1644,Settings!$D$11:$D$18,0)),0),$D1644))</f>
        <v/>
      </c>
      <c r="I1644">
        <f>IF($A1644="","",IF($E1644="",IFERROR(INDEX(Settings!$F$11:$F$18,MATCH($C1644,Settings!$D$11:$D$18,0)),0),$E1644))</f>
        <v/>
      </c>
      <c r="J1644">
        <f>IF($A1644="",0,WEEKDAY($A1644,2))</f>
        <v/>
      </c>
      <c r="K1644">
        <f>IF(OR($A1644="",$B1644=""),"",$B1644&amp;"|"&amp;$A1644)</f>
        <v/>
      </c>
      <c r="L1644">
        <f>IF($A1644="",0,IF($F1644="",IFERROR(N(INDEX(Settings!$G$11:$G$18,MATCH($C1644,Settings!$D$11:$D$18,0))),0),N($F1644)))</f>
        <v/>
      </c>
    </row>
    <row r="1645">
      <c r="A1645" s="69" t="n"/>
      <c r="B1645" s="70" t="n"/>
      <c r="C1645" s="70" t="n"/>
      <c r="D1645" s="71" t="n"/>
      <c r="E1645" s="71" t="n"/>
      <c r="F1645" s="70" t="n"/>
      <c r="G1645" s="72">
        <f>IF(OR($A1645="",$B1645=""),"",ROUND(MAX(0,MOD(I1645-H1645,1)*24-L1645/60),2))</f>
        <v/>
      </c>
      <c r="H1645">
        <f>IF($A1645="","",IF($D1645="",IFERROR(INDEX(Settings!$E$11:$E$18,MATCH($C1645,Settings!$D$11:$D$18,0)),0),$D1645))</f>
        <v/>
      </c>
      <c r="I1645">
        <f>IF($A1645="","",IF($E1645="",IFERROR(INDEX(Settings!$F$11:$F$18,MATCH($C1645,Settings!$D$11:$D$18,0)),0),$E1645))</f>
        <v/>
      </c>
      <c r="J1645">
        <f>IF($A1645="",0,WEEKDAY($A1645,2))</f>
        <v/>
      </c>
      <c r="K1645">
        <f>IF(OR($A1645="",$B1645=""),"",$B1645&amp;"|"&amp;$A1645)</f>
        <v/>
      </c>
      <c r="L1645">
        <f>IF($A1645="",0,IF($F1645="",IFERROR(N(INDEX(Settings!$G$11:$G$18,MATCH($C1645,Settings!$D$11:$D$18,0))),0),N($F1645)))</f>
        <v/>
      </c>
    </row>
    <row r="1646">
      <c r="A1646" s="69" t="n"/>
      <c r="B1646" s="70" t="n"/>
      <c r="C1646" s="70" t="n"/>
      <c r="D1646" s="71" t="n"/>
      <c r="E1646" s="71" t="n"/>
      <c r="F1646" s="70" t="n"/>
      <c r="G1646" s="72">
        <f>IF(OR($A1646="",$B1646=""),"",ROUND(MAX(0,MOD(I1646-H1646,1)*24-L1646/60),2))</f>
        <v/>
      </c>
      <c r="H1646">
        <f>IF($A1646="","",IF($D1646="",IFERROR(INDEX(Settings!$E$11:$E$18,MATCH($C1646,Settings!$D$11:$D$18,0)),0),$D1646))</f>
        <v/>
      </c>
      <c r="I1646">
        <f>IF($A1646="","",IF($E1646="",IFERROR(INDEX(Settings!$F$11:$F$18,MATCH($C1646,Settings!$D$11:$D$18,0)),0),$E1646))</f>
        <v/>
      </c>
      <c r="J1646">
        <f>IF($A1646="",0,WEEKDAY($A1646,2))</f>
        <v/>
      </c>
      <c r="K1646">
        <f>IF(OR($A1646="",$B1646=""),"",$B1646&amp;"|"&amp;$A1646)</f>
        <v/>
      </c>
      <c r="L1646">
        <f>IF($A1646="",0,IF($F1646="",IFERROR(N(INDEX(Settings!$G$11:$G$18,MATCH($C1646,Settings!$D$11:$D$18,0))),0),N($F1646)))</f>
        <v/>
      </c>
    </row>
    <row r="1647">
      <c r="A1647" s="69" t="n"/>
      <c r="B1647" s="70" t="n"/>
      <c r="C1647" s="70" t="n"/>
      <c r="D1647" s="71" t="n"/>
      <c r="E1647" s="71" t="n"/>
      <c r="F1647" s="70" t="n"/>
      <c r="G1647" s="72">
        <f>IF(OR($A1647="",$B1647=""),"",ROUND(MAX(0,MOD(I1647-H1647,1)*24-L1647/60),2))</f>
        <v/>
      </c>
      <c r="H1647">
        <f>IF($A1647="","",IF($D1647="",IFERROR(INDEX(Settings!$E$11:$E$18,MATCH($C1647,Settings!$D$11:$D$18,0)),0),$D1647))</f>
        <v/>
      </c>
      <c r="I1647">
        <f>IF($A1647="","",IF($E1647="",IFERROR(INDEX(Settings!$F$11:$F$18,MATCH($C1647,Settings!$D$11:$D$18,0)),0),$E1647))</f>
        <v/>
      </c>
      <c r="J1647">
        <f>IF($A1647="",0,WEEKDAY($A1647,2))</f>
        <v/>
      </c>
      <c r="K1647">
        <f>IF(OR($A1647="",$B1647=""),"",$B1647&amp;"|"&amp;$A1647)</f>
        <v/>
      </c>
      <c r="L1647">
        <f>IF($A1647="",0,IF($F1647="",IFERROR(N(INDEX(Settings!$G$11:$G$18,MATCH($C1647,Settings!$D$11:$D$18,0))),0),N($F1647)))</f>
        <v/>
      </c>
    </row>
    <row r="1648">
      <c r="A1648" s="69" t="n"/>
      <c r="B1648" s="70" t="n"/>
      <c r="C1648" s="70" t="n"/>
      <c r="D1648" s="71" t="n"/>
      <c r="E1648" s="71" t="n"/>
      <c r="F1648" s="70" t="n"/>
      <c r="G1648" s="72">
        <f>IF(OR($A1648="",$B1648=""),"",ROUND(MAX(0,MOD(I1648-H1648,1)*24-L1648/60),2))</f>
        <v/>
      </c>
      <c r="H1648">
        <f>IF($A1648="","",IF($D1648="",IFERROR(INDEX(Settings!$E$11:$E$18,MATCH($C1648,Settings!$D$11:$D$18,0)),0),$D1648))</f>
        <v/>
      </c>
      <c r="I1648">
        <f>IF($A1648="","",IF($E1648="",IFERROR(INDEX(Settings!$F$11:$F$18,MATCH($C1648,Settings!$D$11:$D$18,0)),0),$E1648))</f>
        <v/>
      </c>
      <c r="J1648">
        <f>IF($A1648="",0,WEEKDAY($A1648,2))</f>
        <v/>
      </c>
      <c r="K1648">
        <f>IF(OR($A1648="",$B1648=""),"",$B1648&amp;"|"&amp;$A1648)</f>
        <v/>
      </c>
      <c r="L1648">
        <f>IF($A1648="",0,IF($F1648="",IFERROR(N(INDEX(Settings!$G$11:$G$18,MATCH($C1648,Settings!$D$11:$D$18,0))),0),N($F1648)))</f>
        <v/>
      </c>
    </row>
    <row r="1649">
      <c r="A1649" s="69" t="n"/>
      <c r="B1649" s="70" t="n"/>
      <c r="C1649" s="70" t="n"/>
      <c r="D1649" s="71" t="n"/>
      <c r="E1649" s="71" t="n"/>
      <c r="F1649" s="70" t="n"/>
      <c r="G1649" s="72">
        <f>IF(OR($A1649="",$B1649=""),"",ROUND(MAX(0,MOD(I1649-H1649,1)*24-L1649/60),2))</f>
        <v/>
      </c>
      <c r="H1649">
        <f>IF($A1649="","",IF($D1649="",IFERROR(INDEX(Settings!$E$11:$E$18,MATCH($C1649,Settings!$D$11:$D$18,0)),0),$D1649))</f>
        <v/>
      </c>
      <c r="I1649">
        <f>IF($A1649="","",IF($E1649="",IFERROR(INDEX(Settings!$F$11:$F$18,MATCH($C1649,Settings!$D$11:$D$18,0)),0),$E1649))</f>
        <v/>
      </c>
      <c r="J1649">
        <f>IF($A1649="",0,WEEKDAY($A1649,2))</f>
        <v/>
      </c>
      <c r="K1649">
        <f>IF(OR($A1649="",$B1649=""),"",$B1649&amp;"|"&amp;$A1649)</f>
        <v/>
      </c>
      <c r="L1649">
        <f>IF($A1649="",0,IF($F1649="",IFERROR(N(INDEX(Settings!$G$11:$G$18,MATCH($C1649,Settings!$D$11:$D$18,0))),0),N($F1649)))</f>
        <v/>
      </c>
    </row>
    <row r="1650">
      <c r="A1650" s="69" t="n"/>
      <c r="B1650" s="70" t="n"/>
      <c r="C1650" s="70" t="n"/>
      <c r="D1650" s="71" t="n"/>
      <c r="E1650" s="71" t="n"/>
      <c r="F1650" s="70" t="n"/>
      <c r="G1650" s="72">
        <f>IF(OR($A1650="",$B1650=""),"",ROUND(MAX(0,MOD(I1650-H1650,1)*24-L1650/60),2))</f>
        <v/>
      </c>
      <c r="H1650">
        <f>IF($A1650="","",IF($D1650="",IFERROR(INDEX(Settings!$E$11:$E$18,MATCH($C1650,Settings!$D$11:$D$18,0)),0),$D1650))</f>
        <v/>
      </c>
      <c r="I1650">
        <f>IF($A1650="","",IF($E1650="",IFERROR(INDEX(Settings!$F$11:$F$18,MATCH($C1650,Settings!$D$11:$D$18,0)),0),$E1650))</f>
        <v/>
      </c>
      <c r="J1650">
        <f>IF($A1650="",0,WEEKDAY($A1650,2))</f>
        <v/>
      </c>
      <c r="K1650">
        <f>IF(OR($A1650="",$B1650=""),"",$B1650&amp;"|"&amp;$A1650)</f>
        <v/>
      </c>
      <c r="L1650">
        <f>IF($A1650="",0,IF($F1650="",IFERROR(N(INDEX(Settings!$G$11:$G$18,MATCH($C1650,Settings!$D$11:$D$18,0))),0),N($F1650)))</f>
        <v/>
      </c>
    </row>
    <row r="1651">
      <c r="A1651" s="69" t="n"/>
      <c r="B1651" s="70" t="n"/>
      <c r="C1651" s="70" t="n"/>
      <c r="D1651" s="71" t="n"/>
      <c r="E1651" s="71" t="n"/>
      <c r="F1651" s="70" t="n"/>
      <c r="G1651" s="72">
        <f>IF(OR($A1651="",$B1651=""),"",ROUND(MAX(0,MOD(I1651-H1651,1)*24-L1651/60),2))</f>
        <v/>
      </c>
      <c r="H1651">
        <f>IF($A1651="","",IF($D1651="",IFERROR(INDEX(Settings!$E$11:$E$18,MATCH($C1651,Settings!$D$11:$D$18,0)),0),$D1651))</f>
        <v/>
      </c>
      <c r="I1651">
        <f>IF($A1651="","",IF($E1651="",IFERROR(INDEX(Settings!$F$11:$F$18,MATCH($C1651,Settings!$D$11:$D$18,0)),0),$E1651))</f>
        <v/>
      </c>
      <c r="J1651">
        <f>IF($A1651="",0,WEEKDAY($A1651,2))</f>
        <v/>
      </c>
      <c r="K1651">
        <f>IF(OR($A1651="",$B1651=""),"",$B1651&amp;"|"&amp;$A1651)</f>
        <v/>
      </c>
      <c r="L1651">
        <f>IF($A1651="",0,IF($F1651="",IFERROR(N(INDEX(Settings!$G$11:$G$18,MATCH($C1651,Settings!$D$11:$D$18,0))),0),N($F1651)))</f>
        <v/>
      </c>
    </row>
    <row r="1652">
      <c r="A1652" s="69" t="n"/>
      <c r="B1652" s="70" t="n"/>
      <c r="C1652" s="70" t="n"/>
      <c r="D1652" s="71" t="n"/>
      <c r="E1652" s="71" t="n"/>
      <c r="F1652" s="70" t="n"/>
      <c r="G1652" s="72">
        <f>IF(OR($A1652="",$B1652=""),"",ROUND(MAX(0,MOD(I1652-H1652,1)*24-L1652/60),2))</f>
        <v/>
      </c>
      <c r="H1652">
        <f>IF($A1652="","",IF($D1652="",IFERROR(INDEX(Settings!$E$11:$E$18,MATCH($C1652,Settings!$D$11:$D$18,0)),0),$D1652))</f>
        <v/>
      </c>
      <c r="I1652">
        <f>IF($A1652="","",IF($E1652="",IFERROR(INDEX(Settings!$F$11:$F$18,MATCH($C1652,Settings!$D$11:$D$18,0)),0),$E1652))</f>
        <v/>
      </c>
      <c r="J1652">
        <f>IF($A1652="",0,WEEKDAY($A1652,2))</f>
        <v/>
      </c>
      <c r="K1652">
        <f>IF(OR($A1652="",$B1652=""),"",$B1652&amp;"|"&amp;$A1652)</f>
        <v/>
      </c>
      <c r="L1652">
        <f>IF($A1652="",0,IF($F1652="",IFERROR(N(INDEX(Settings!$G$11:$G$18,MATCH($C1652,Settings!$D$11:$D$18,0))),0),N($F1652)))</f>
        <v/>
      </c>
    </row>
    <row r="1653">
      <c r="A1653" s="69" t="n"/>
      <c r="B1653" s="70" t="n"/>
      <c r="C1653" s="70" t="n"/>
      <c r="D1653" s="71" t="n"/>
      <c r="E1653" s="71" t="n"/>
      <c r="F1653" s="70" t="n"/>
      <c r="G1653" s="72">
        <f>IF(OR($A1653="",$B1653=""),"",ROUND(MAX(0,MOD(I1653-H1653,1)*24-L1653/60),2))</f>
        <v/>
      </c>
      <c r="H1653">
        <f>IF($A1653="","",IF($D1653="",IFERROR(INDEX(Settings!$E$11:$E$18,MATCH($C1653,Settings!$D$11:$D$18,0)),0),$D1653))</f>
        <v/>
      </c>
      <c r="I1653">
        <f>IF($A1653="","",IF($E1653="",IFERROR(INDEX(Settings!$F$11:$F$18,MATCH($C1653,Settings!$D$11:$D$18,0)),0),$E1653))</f>
        <v/>
      </c>
      <c r="J1653">
        <f>IF($A1653="",0,WEEKDAY($A1653,2))</f>
        <v/>
      </c>
      <c r="K1653">
        <f>IF(OR($A1653="",$B1653=""),"",$B1653&amp;"|"&amp;$A1653)</f>
        <v/>
      </c>
      <c r="L1653">
        <f>IF($A1653="",0,IF($F1653="",IFERROR(N(INDEX(Settings!$G$11:$G$18,MATCH($C1653,Settings!$D$11:$D$18,0))),0),N($F1653)))</f>
        <v/>
      </c>
    </row>
    <row r="1654">
      <c r="A1654" s="69" t="n"/>
      <c r="B1654" s="70" t="n"/>
      <c r="C1654" s="70" t="n"/>
      <c r="D1654" s="71" t="n"/>
      <c r="E1654" s="71" t="n"/>
      <c r="F1654" s="70" t="n"/>
      <c r="G1654" s="72">
        <f>IF(OR($A1654="",$B1654=""),"",ROUND(MAX(0,MOD(I1654-H1654,1)*24-L1654/60),2))</f>
        <v/>
      </c>
      <c r="H1654">
        <f>IF($A1654="","",IF($D1654="",IFERROR(INDEX(Settings!$E$11:$E$18,MATCH($C1654,Settings!$D$11:$D$18,0)),0),$D1654))</f>
        <v/>
      </c>
      <c r="I1654">
        <f>IF($A1654="","",IF($E1654="",IFERROR(INDEX(Settings!$F$11:$F$18,MATCH($C1654,Settings!$D$11:$D$18,0)),0),$E1654))</f>
        <v/>
      </c>
      <c r="J1654">
        <f>IF($A1654="",0,WEEKDAY($A1654,2))</f>
        <v/>
      </c>
      <c r="K1654">
        <f>IF(OR($A1654="",$B1654=""),"",$B1654&amp;"|"&amp;$A1654)</f>
        <v/>
      </c>
      <c r="L1654">
        <f>IF($A1654="",0,IF($F1654="",IFERROR(N(INDEX(Settings!$G$11:$G$18,MATCH($C1654,Settings!$D$11:$D$18,0))),0),N($F1654)))</f>
        <v/>
      </c>
    </row>
    <row r="1655">
      <c r="A1655" s="69" t="n"/>
      <c r="B1655" s="70" t="n"/>
      <c r="C1655" s="70" t="n"/>
      <c r="D1655" s="71" t="n"/>
      <c r="E1655" s="71" t="n"/>
      <c r="F1655" s="70" t="n"/>
      <c r="G1655" s="72">
        <f>IF(OR($A1655="",$B1655=""),"",ROUND(MAX(0,MOD(I1655-H1655,1)*24-L1655/60),2))</f>
        <v/>
      </c>
      <c r="H1655">
        <f>IF($A1655="","",IF($D1655="",IFERROR(INDEX(Settings!$E$11:$E$18,MATCH($C1655,Settings!$D$11:$D$18,0)),0),$D1655))</f>
        <v/>
      </c>
      <c r="I1655">
        <f>IF($A1655="","",IF($E1655="",IFERROR(INDEX(Settings!$F$11:$F$18,MATCH($C1655,Settings!$D$11:$D$18,0)),0),$E1655))</f>
        <v/>
      </c>
      <c r="J1655">
        <f>IF($A1655="",0,WEEKDAY($A1655,2))</f>
        <v/>
      </c>
      <c r="K1655">
        <f>IF(OR($A1655="",$B1655=""),"",$B1655&amp;"|"&amp;$A1655)</f>
        <v/>
      </c>
      <c r="L1655">
        <f>IF($A1655="",0,IF($F1655="",IFERROR(N(INDEX(Settings!$G$11:$G$18,MATCH($C1655,Settings!$D$11:$D$18,0))),0),N($F1655)))</f>
        <v/>
      </c>
    </row>
    <row r="1656">
      <c r="A1656" s="69" t="n"/>
      <c r="B1656" s="70" t="n"/>
      <c r="C1656" s="70" t="n"/>
      <c r="D1656" s="71" t="n"/>
      <c r="E1656" s="71" t="n"/>
      <c r="F1656" s="70" t="n"/>
      <c r="G1656" s="72">
        <f>IF(OR($A1656="",$B1656=""),"",ROUND(MAX(0,MOD(I1656-H1656,1)*24-L1656/60),2))</f>
        <v/>
      </c>
      <c r="H1656">
        <f>IF($A1656="","",IF($D1656="",IFERROR(INDEX(Settings!$E$11:$E$18,MATCH($C1656,Settings!$D$11:$D$18,0)),0),$D1656))</f>
        <v/>
      </c>
      <c r="I1656">
        <f>IF($A1656="","",IF($E1656="",IFERROR(INDEX(Settings!$F$11:$F$18,MATCH($C1656,Settings!$D$11:$D$18,0)),0),$E1656))</f>
        <v/>
      </c>
      <c r="J1656">
        <f>IF($A1656="",0,WEEKDAY($A1656,2))</f>
        <v/>
      </c>
      <c r="K1656">
        <f>IF(OR($A1656="",$B1656=""),"",$B1656&amp;"|"&amp;$A1656)</f>
        <v/>
      </c>
      <c r="L1656">
        <f>IF($A1656="",0,IF($F1656="",IFERROR(N(INDEX(Settings!$G$11:$G$18,MATCH($C1656,Settings!$D$11:$D$18,0))),0),N($F1656)))</f>
        <v/>
      </c>
    </row>
    <row r="1657">
      <c r="A1657" s="69" t="n"/>
      <c r="B1657" s="70" t="n"/>
      <c r="C1657" s="70" t="n"/>
      <c r="D1657" s="71" t="n"/>
      <c r="E1657" s="71" t="n"/>
      <c r="F1657" s="70" t="n"/>
      <c r="G1657" s="72">
        <f>IF(OR($A1657="",$B1657=""),"",ROUND(MAX(0,MOD(I1657-H1657,1)*24-L1657/60),2))</f>
        <v/>
      </c>
      <c r="H1657">
        <f>IF($A1657="","",IF($D1657="",IFERROR(INDEX(Settings!$E$11:$E$18,MATCH($C1657,Settings!$D$11:$D$18,0)),0),$D1657))</f>
        <v/>
      </c>
      <c r="I1657">
        <f>IF($A1657="","",IF($E1657="",IFERROR(INDEX(Settings!$F$11:$F$18,MATCH($C1657,Settings!$D$11:$D$18,0)),0),$E1657))</f>
        <v/>
      </c>
      <c r="J1657">
        <f>IF($A1657="",0,WEEKDAY($A1657,2))</f>
        <v/>
      </c>
      <c r="K1657">
        <f>IF(OR($A1657="",$B1657=""),"",$B1657&amp;"|"&amp;$A1657)</f>
        <v/>
      </c>
      <c r="L1657">
        <f>IF($A1657="",0,IF($F1657="",IFERROR(N(INDEX(Settings!$G$11:$G$18,MATCH($C1657,Settings!$D$11:$D$18,0))),0),N($F1657)))</f>
        <v/>
      </c>
    </row>
    <row r="1658">
      <c r="A1658" s="69" t="n"/>
      <c r="B1658" s="70" t="n"/>
      <c r="C1658" s="70" t="n"/>
      <c r="D1658" s="71" t="n"/>
      <c r="E1658" s="71" t="n"/>
      <c r="F1658" s="70" t="n"/>
      <c r="G1658" s="72">
        <f>IF(OR($A1658="",$B1658=""),"",ROUND(MAX(0,MOD(I1658-H1658,1)*24-L1658/60),2))</f>
        <v/>
      </c>
      <c r="H1658">
        <f>IF($A1658="","",IF($D1658="",IFERROR(INDEX(Settings!$E$11:$E$18,MATCH($C1658,Settings!$D$11:$D$18,0)),0),$D1658))</f>
        <v/>
      </c>
      <c r="I1658">
        <f>IF($A1658="","",IF($E1658="",IFERROR(INDEX(Settings!$F$11:$F$18,MATCH($C1658,Settings!$D$11:$D$18,0)),0),$E1658))</f>
        <v/>
      </c>
      <c r="J1658">
        <f>IF($A1658="",0,WEEKDAY($A1658,2))</f>
        <v/>
      </c>
      <c r="K1658">
        <f>IF(OR($A1658="",$B1658=""),"",$B1658&amp;"|"&amp;$A1658)</f>
        <v/>
      </c>
      <c r="L1658">
        <f>IF($A1658="",0,IF($F1658="",IFERROR(N(INDEX(Settings!$G$11:$G$18,MATCH($C1658,Settings!$D$11:$D$18,0))),0),N($F1658)))</f>
        <v/>
      </c>
    </row>
    <row r="1659">
      <c r="A1659" s="69" t="n"/>
      <c r="B1659" s="70" t="n"/>
      <c r="C1659" s="70" t="n"/>
      <c r="D1659" s="71" t="n"/>
      <c r="E1659" s="71" t="n"/>
      <c r="F1659" s="70" t="n"/>
      <c r="G1659" s="72">
        <f>IF(OR($A1659="",$B1659=""),"",ROUND(MAX(0,MOD(I1659-H1659,1)*24-L1659/60),2))</f>
        <v/>
      </c>
      <c r="H1659">
        <f>IF($A1659="","",IF($D1659="",IFERROR(INDEX(Settings!$E$11:$E$18,MATCH($C1659,Settings!$D$11:$D$18,0)),0),$D1659))</f>
        <v/>
      </c>
      <c r="I1659">
        <f>IF($A1659="","",IF($E1659="",IFERROR(INDEX(Settings!$F$11:$F$18,MATCH($C1659,Settings!$D$11:$D$18,0)),0),$E1659))</f>
        <v/>
      </c>
      <c r="J1659">
        <f>IF($A1659="",0,WEEKDAY($A1659,2))</f>
        <v/>
      </c>
      <c r="K1659">
        <f>IF(OR($A1659="",$B1659=""),"",$B1659&amp;"|"&amp;$A1659)</f>
        <v/>
      </c>
      <c r="L1659">
        <f>IF($A1659="",0,IF($F1659="",IFERROR(N(INDEX(Settings!$G$11:$G$18,MATCH($C1659,Settings!$D$11:$D$18,0))),0),N($F1659)))</f>
        <v/>
      </c>
    </row>
    <row r="1660">
      <c r="A1660" s="69" t="n"/>
      <c r="B1660" s="70" t="n"/>
      <c r="C1660" s="70" t="n"/>
      <c r="D1660" s="71" t="n"/>
      <c r="E1660" s="71" t="n"/>
      <c r="F1660" s="70" t="n"/>
      <c r="G1660" s="72">
        <f>IF(OR($A1660="",$B1660=""),"",ROUND(MAX(0,MOD(I1660-H1660,1)*24-L1660/60),2))</f>
        <v/>
      </c>
      <c r="H1660">
        <f>IF($A1660="","",IF($D1660="",IFERROR(INDEX(Settings!$E$11:$E$18,MATCH($C1660,Settings!$D$11:$D$18,0)),0),$D1660))</f>
        <v/>
      </c>
      <c r="I1660">
        <f>IF($A1660="","",IF($E1660="",IFERROR(INDEX(Settings!$F$11:$F$18,MATCH($C1660,Settings!$D$11:$D$18,0)),0),$E1660))</f>
        <v/>
      </c>
      <c r="J1660">
        <f>IF($A1660="",0,WEEKDAY($A1660,2))</f>
        <v/>
      </c>
      <c r="K1660">
        <f>IF(OR($A1660="",$B1660=""),"",$B1660&amp;"|"&amp;$A1660)</f>
        <v/>
      </c>
      <c r="L1660">
        <f>IF($A1660="",0,IF($F1660="",IFERROR(N(INDEX(Settings!$G$11:$G$18,MATCH($C1660,Settings!$D$11:$D$18,0))),0),N($F1660)))</f>
        <v/>
      </c>
    </row>
    <row r="1661">
      <c r="A1661" s="69" t="n"/>
      <c r="B1661" s="70" t="n"/>
      <c r="C1661" s="70" t="n"/>
      <c r="D1661" s="71" t="n"/>
      <c r="E1661" s="71" t="n"/>
      <c r="F1661" s="70" t="n"/>
      <c r="G1661" s="72">
        <f>IF(OR($A1661="",$B1661=""),"",ROUND(MAX(0,MOD(I1661-H1661,1)*24-L1661/60),2))</f>
        <v/>
      </c>
      <c r="H1661">
        <f>IF($A1661="","",IF($D1661="",IFERROR(INDEX(Settings!$E$11:$E$18,MATCH($C1661,Settings!$D$11:$D$18,0)),0),$D1661))</f>
        <v/>
      </c>
      <c r="I1661">
        <f>IF($A1661="","",IF($E1661="",IFERROR(INDEX(Settings!$F$11:$F$18,MATCH($C1661,Settings!$D$11:$D$18,0)),0),$E1661))</f>
        <v/>
      </c>
      <c r="J1661">
        <f>IF($A1661="",0,WEEKDAY($A1661,2))</f>
        <v/>
      </c>
      <c r="K1661">
        <f>IF(OR($A1661="",$B1661=""),"",$B1661&amp;"|"&amp;$A1661)</f>
        <v/>
      </c>
      <c r="L1661">
        <f>IF($A1661="",0,IF($F1661="",IFERROR(N(INDEX(Settings!$G$11:$G$18,MATCH($C1661,Settings!$D$11:$D$18,0))),0),N($F1661)))</f>
        <v/>
      </c>
    </row>
    <row r="1662">
      <c r="A1662" s="69" t="n"/>
      <c r="B1662" s="70" t="n"/>
      <c r="C1662" s="70" t="n"/>
      <c r="D1662" s="71" t="n"/>
      <c r="E1662" s="71" t="n"/>
      <c r="F1662" s="70" t="n"/>
      <c r="G1662" s="72">
        <f>IF(OR($A1662="",$B1662=""),"",ROUND(MAX(0,MOD(I1662-H1662,1)*24-L1662/60),2))</f>
        <v/>
      </c>
      <c r="H1662">
        <f>IF($A1662="","",IF($D1662="",IFERROR(INDEX(Settings!$E$11:$E$18,MATCH($C1662,Settings!$D$11:$D$18,0)),0),$D1662))</f>
        <v/>
      </c>
      <c r="I1662">
        <f>IF($A1662="","",IF($E1662="",IFERROR(INDEX(Settings!$F$11:$F$18,MATCH($C1662,Settings!$D$11:$D$18,0)),0),$E1662))</f>
        <v/>
      </c>
      <c r="J1662">
        <f>IF($A1662="",0,WEEKDAY($A1662,2))</f>
        <v/>
      </c>
      <c r="K1662">
        <f>IF(OR($A1662="",$B1662=""),"",$B1662&amp;"|"&amp;$A1662)</f>
        <v/>
      </c>
      <c r="L1662">
        <f>IF($A1662="",0,IF($F1662="",IFERROR(N(INDEX(Settings!$G$11:$G$18,MATCH($C1662,Settings!$D$11:$D$18,0))),0),N($F1662)))</f>
        <v/>
      </c>
    </row>
    <row r="1663">
      <c r="A1663" s="69" t="n"/>
      <c r="B1663" s="70" t="n"/>
      <c r="C1663" s="70" t="n"/>
      <c r="D1663" s="71" t="n"/>
      <c r="E1663" s="71" t="n"/>
      <c r="F1663" s="70" t="n"/>
      <c r="G1663" s="72">
        <f>IF(OR($A1663="",$B1663=""),"",ROUND(MAX(0,MOD(I1663-H1663,1)*24-L1663/60),2))</f>
        <v/>
      </c>
      <c r="H1663">
        <f>IF($A1663="","",IF($D1663="",IFERROR(INDEX(Settings!$E$11:$E$18,MATCH($C1663,Settings!$D$11:$D$18,0)),0),$D1663))</f>
        <v/>
      </c>
      <c r="I1663">
        <f>IF($A1663="","",IF($E1663="",IFERROR(INDEX(Settings!$F$11:$F$18,MATCH($C1663,Settings!$D$11:$D$18,0)),0),$E1663))</f>
        <v/>
      </c>
      <c r="J1663">
        <f>IF($A1663="",0,WEEKDAY($A1663,2))</f>
        <v/>
      </c>
      <c r="K1663">
        <f>IF(OR($A1663="",$B1663=""),"",$B1663&amp;"|"&amp;$A1663)</f>
        <v/>
      </c>
      <c r="L1663">
        <f>IF($A1663="",0,IF($F1663="",IFERROR(N(INDEX(Settings!$G$11:$G$18,MATCH($C1663,Settings!$D$11:$D$18,0))),0),N($F1663)))</f>
        <v/>
      </c>
    </row>
    <row r="1664">
      <c r="A1664" s="69" t="n"/>
      <c r="B1664" s="70" t="n"/>
      <c r="C1664" s="70" t="n"/>
      <c r="D1664" s="71" t="n"/>
      <c r="E1664" s="71" t="n"/>
      <c r="F1664" s="70" t="n"/>
      <c r="G1664" s="72">
        <f>IF(OR($A1664="",$B1664=""),"",ROUND(MAX(0,MOD(I1664-H1664,1)*24-L1664/60),2))</f>
        <v/>
      </c>
      <c r="H1664">
        <f>IF($A1664="","",IF($D1664="",IFERROR(INDEX(Settings!$E$11:$E$18,MATCH($C1664,Settings!$D$11:$D$18,0)),0),$D1664))</f>
        <v/>
      </c>
      <c r="I1664">
        <f>IF($A1664="","",IF($E1664="",IFERROR(INDEX(Settings!$F$11:$F$18,MATCH($C1664,Settings!$D$11:$D$18,0)),0),$E1664))</f>
        <v/>
      </c>
      <c r="J1664">
        <f>IF($A1664="",0,WEEKDAY($A1664,2))</f>
        <v/>
      </c>
      <c r="K1664">
        <f>IF(OR($A1664="",$B1664=""),"",$B1664&amp;"|"&amp;$A1664)</f>
        <v/>
      </c>
      <c r="L1664">
        <f>IF($A1664="",0,IF($F1664="",IFERROR(N(INDEX(Settings!$G$11:$G$18,MATCH($C1664,Settings!$D$11:$D$18,0))),0),N($F1664)))</f>
        <v/>
      </c>
    </row>
    <row r="1665">
      <c r="A1665" s="69" t="n"/>
      <c r="B1665" s="70" t="n"/>
      <c r="C1665" s="70" t="n"/>
      <c r="D1665" s="71" t="n"/>
      <c r="E1665" s="71" t="n"/>
      <c r="F1665" s="70" t="n"/>
      <c r="G1665" s="72">
        <f>IF(OR($A1665="",$B1665=""),"",ROUND(MAX(0,MOD(I1665-H1665,1)*24-L1665/60),2))</f>
        <v/>
      </c>
      <c r="H1665">
        <f>IF($A1665="","",IF($D1665="",IFERROR(INDEX(Settings!$E$11:$E$18,MATCH($C1665,Settings!$D$11:$D$18,0)),0),$D1665))</f>
        <v/>
      </c>
      <c r="I1665">
        <f>IF($A1665="","",IF($E1665="",IFERROR(INDEX(Settings!$F$11:$F$18,MATCH($C1665,Settings!$D$11:$D$18,0)),0),$E1665))</f>
        <v/>
      </c>
      <c r="J1665">
        <f>IF($A1665="",0,WEEKDAY($A1665,2))</f>
        <v/>
      </c>
      <c r="K1665">
        <f>IF(OR($A1665="",$B1665=""),"",$B1665&amp;"|"&amp;$A1665)</f>
        <v/>
      </c>
      <c r="L1665">
        <f>IF($A1665="",0,IF($F1665="",IFERROR(N(INDEX(Settings!$G$11:$G$18,MATCH($C1665,Settings!$D$11:$D$18,0))),0),N($F1665)))</f>
        <v/>
      </c>
    </row>
    <row r="1666">
      <c r="A1666" s="69" t="n"/>
      <c r="B1666" s="70" t="n"/>
      <c r="C1666" s="70" t="n"/>
      <c r="D1666" s="71" t="n"/>
      <c r="E1666" s="71" t="n"/>
      <c r="F1666" s="70" t="n"/>
      <c r="G1666" s="72">
        <f>IF(OR($A1666="",$B1666=""),"",ROUND(MAX(0,MOD(I1666-H1666,1)*24-L1666/60),2))</f>
        <v/>
      </c>
      <c r="H1666">
        <f>IF($A1666="","",IF($D1666="",IFERROR(INDEX(Settings!$E$11:$E$18,MATCH($C1666,Settings!$D$11:$D$18,0)),0),$D1666))</f>
        <v/>
      </c>
      <c r="I1666">
        <f>IF($A1666="","",IF($E1666="",IFERROR(INDEX(Settings!$F$11:$F$18,MATCH($C1666,Settings!$D$11:$D$18,0)),0),$E1666))</f>
        <v/>
      </c>
      <c r="J1666">
        <f>IF($A1666="",0,WEEKDAY($A1666,2))</f>
        <v/>
      </c>
      <c r="K1666">
        <f>IF(OR($A1666="",$B1666=""),"",$B1666&amp;"|"&amp;$A1666)</f>
        <v/>
      </c>
      <c r="L1666">
        <f>IF($A1666="",0,IF($F1666="",IFERROR(N(INDEX(Settings!$G$11:$G$18,MATCH($C1666,Settings!$D$11:$D$18,0))),0),N($F1666)))</f>
        <v/>
      </c>
    </row>
    <row r="1667">
      <c r="A1667" s="69" t="n"/>
      <c r="B1667" s="70" t="n"/>
      <c r="C1667" s="70" t="n"/>
      <c r="D1667" s="71" t="n"/>
      <c r="E1667" s="71" t="n"/>
      <c r="F1667" s="70" t="n"/>
      <c r="G1667" s="72">
        <f>IF(OR($A1667="",$B1667=""),"",ROUND(MAX(0,MOD(I1667-H1667,1)*24-L1667/60),2))</f>
        <v/>
      </c>
      <c r="H1667">
        <f>IF($A1667="","",IF($D1667="",IFERROR(INDEX(Settings!$E$11:$E$18,MATCH($C1667,Settings!$D$11:$D$18,0)),0),$D1667))</f>
        <v/>
      </c>
      <c r="I1667">
        <f>IF($A1667="","",IF($E1667="",IFERROR(INDEX(Settings!$F$11:$F$18,MATCH($C1667,Settings!$D$11:$D$18,0)),0),$E1667))</f>
        <v/>
      </c>
      <c r="J1667">
        <f>IF($A1667="",0,WEEKDAY($A1667,2))</f>
        <v/>
      </c>
      <c r="K1667">
        <f>IF(OR($A1667="",$B1667=""),"",$B1667&amp;"|"&amp;$A1667)</f>
        <v/>
      </c>
      <c r="L1667">
        <f>IF($A1667="",0,IF($F1667="",IFERROR(N(INDEX(Settings!$G$11:$G$18,MATCH($C1667,Settings!$D$11:$D$18,0))),0),N($F1667)))</f>
        <v/>
      </c>
    </row>
    <row r="1668">
      <c r="A1668" s="69" t="n"/>
      <c r="B1668" s="70" t="n"/>
      <c r="C1668" s="70" t="n"/>
      <c r="D1668" s="71" t="n"/>
      <c r="E1668" s="71" t="n"/>
      <c r="F1668" s="70" t="n"/>
      <c r="G1668" s="72">
        <f>IF(OR($A1668="",$B1668=""),"",ROUND(MAX(0,MOD(I1668-H1668,1)*24-L1668/60),2))</f>
        <v/>
      </c>
      <c r="H1668">
        <f>IF($A1668="","",IF($D1668="",IFERROR(INDEX(Settings!$E$11:$E$18,MATCH($C1668,Settings!$D$11:$D$18,0)),0),$D1668))</f>
        <v/>
      </c>
      <c r="I1668">
        <f>IF($A1668="","",IF($E1668="",IFERROR(INDEX(Settings!$F$11:$F$18,MATCH($C1668,Settings!$D$11:$D$18,0)),0),$E1668))</f>
        <v/>
      </c>
      <c r="J1668">
        <f>IF($A1668="",0,WEEKDAY($A1668,2))</f>
        <v/>
      </c>
      <c r="K1668">
        <f>IF(OR($A1668="",$B1668=""),"",$B1668&amp;"|"&amp;$A1668)</f>
        <v/>
      </c>
      <c r="L1668">
        <f>IF($A1668="",0,IF($F1668="",IFERROR(N(INDEX(Settings!$G$11:$G$18,MATCH($C1668,Settings!$D$11:$D$18,0))),0),N($F1668)))</f>
        <v/>
      </c>
    </row>
    <row r="1669">
      <c r="A1669" s="69" t="n"/>
      <c r="B1669" s="70" t="n"/>
      <c r="C1669" s="70" t="n"/>
      <c r="D1669" s="71" t="n"/>
      <c r="E1669" s="71" t="n"/>
      <c r="F1669" s="70" t="n"/>
      <c r="G1669" s="72">
        <f>IF(OR($A1669="",$B1669=""),"",ROUND(MAX(0,MOD(I1669-H1669,1)*24-L1669/60),2))</f>
        <v/>
      </c>
      <c r="H1669">
        <f>IF($A1669="","",IF($D1669="",IFERROR(INDEX(Settings!$E$11:$E$18,MATCH($C1669,Settings!$D$11:$D$18,0)),0),$D1669))</f>
        <v/>
      </c>
      <c r="I1669">
        <f>IF($A1669="","",IF($E1669="",IFERROR(INDEX(Settings!$F$11:$F$18,MATCH($C1669,Settings!$D$11:$D$18,0)),0),$E1669))</f>
        <v/>
      </c>
      <c r="J1669">
        <f>IF($A1669="",0,WEEKDAY($A1669,2))</f>
        <v/>
      </c>
      <c r="K1669">
        <f>IF(OR($A1669="",$B1669=""),"",$B1669&amp;"|"&amp;$A1669)</f>
        <v/>
      </c>
      <c r="L1669">
        <f>IF($A1669="",0,IF($F1669="",IFERROR(N(INDEX(Settings!$G$11:$G$18,MATCH($C1669,Settings!$D$11:$D$18,0))),0),N($F1669)))</f>
        <v/>
      </c>
    </row>
    <row r="1670">
      <c r="A1670" s="69" t="n"/>
      <c r="B1670" s="70" t="n"/>
      <c r="C1670" s="70" t="n"/>
      <c r="D1670" s="71" t="n"/>
      <c r="E1670" s="71" t="n"/>
      <c r="F1670" s="70" t="n"/>
      <c r="G1670" s="72">
        <f>IF(OR($A1670="",$B1670=""),"",ROUND(MAX(0,MOD(I1670-H1670,1)*24-L1670/60),2))</f>
        <v/>
      </c>
      <c r="H1670">
        <f>IF($A1670="","",IF($D1670="",IFERROR(INDEX(Settings!$E$11:$E$18,MATCH($C1670,Settings!$D$11:$D$18,0)),0),$D1670))</f>
        <v/>
      </c>
      <c r="I1670">
        <f>IF($A1670="","",IF($E1670="",IFERROR(INDEX(Settings!$F$11:$F$18,MATCH($C1670,Settings!$D$11:$D$18,0)),0),$E1670))</f>
        <v/>
      </c>
      <c r="J1670">
        <f>IF($A1670="",0,WEEKDAY($A1670,2))</f>
        <v/>
      </c>
      <c r="K1670">
        <f>IF(OR($A1670="",$B1670=""),"",$B1670&amp;"|"&amp;$A1670)</f>
        <v/>
      </c>
      <c r="L1670">
        <f>IF($A1670="",0,IF($F1670="",IFERROR(N(INDEX(Settings!$G$11:$G$18,MATCH($C1670,Settings!$D$11:$D$18,0))),0),N($F1670)))</f>
        <v/>
      </c>
    </row>
    <row r="1671">
      <c r="A1671" s="69" t="n"/>
      <c r="B1671" s="70" t="n"/>
      <c r="C1671" s="70" t="n"/>
      <c r="D1671" s="71" t="n"/>
      <c r="E1671" s="71" t="n"/>
      <c r="F1671" s="70" t="n"/>
      <c r="G1671" s="72">
        <f>IF(OR($A1671="",$B1671=""),"",ROUND(MAX(0,MOD(I1671-H1671,1)*24-L1671/60),2))</f>
        <v/>
      </c>
      <c r="H1671">
        <f>IF($A1671="","",IF($D1671="",IFERROR(INDEX(Settings!$E$11:$E$18,MATCH($C1671,Settings!$D$11:$D$18,0)),0),$D1671))</f>
        <v/>
      </c>
      <c r="I1671">
        <f>IF($A1671="","",IF($E1671="",IFERROR(INDEX(Settings!$F$11:$F$18,MATCH($C1671,Settings!$D$11:$D$18,0)),0),$E1671))</f>
        <v/>
      </c>
      <c r="J1671">
        <f>IF($A1671="",0,WEEKDAY($A1671,2))</f>
        <v/>
      </c>
      <c r="K1671">
        <f>IF(OR($A1671="",$B1671=""),"",$B1671&amp;"|"&amp;$A1671)</f>
        <v/>
      </c>
      <c r="L1671">
        <f>IF($A1671="",0,IF($F1671="",IFERROR(N(INDEX(Settings!$G$11:$G$18,MATCH($C1671,Settings!$D$11:$D$18,0))),0),N($F1671)))</f>
        <v/>
      </c>
    </row>
    <row r="1672">
      <c r="A1672" s="69" t="n"/>
      <c r="B1672" s="70" t="n"/>
      <c r="C1672" s="70" t="n"/>
      <c r="D1672" s="71" t="n"/>
      <c r="E1672" s="71" t="n"/>
      <c r="F1672" s="70" t="n"/>
      <c r="G1672" s="72">
        <f>IF(OR($A1672="",$B1672=""),"",ROUND(MAX(0,MOD(I1672-H1672,1)*24-L1672/60),2))</f>
        <v/>
      </c>
      <c r="H1672">
        <f>IF($A1672="","",IF($D1672="",IFERROR(INDEX(Settings!$E$11:$E$18,MATCH($C1672,Settings!$D$11:$D$18,0)),0),$D1672))</f>
        <v/>
      </c>
      <c r="I1672">
        <f>IF($A1672="","",IF($E1672="",IFERROR(INDEX(Settings!$F$11:$F$18,MATCH($C1672,Settings!$D$11:$D$18,0)),0),$E1672))</f>
        <v/>
      </c>
      <c r="J1672">
        <f>IF($A1672="",0,WEEKDAY($A1672,2))</f>
        <v/>
      </c>
      <c r="K1672">
        <f>IF(OR($A1672="",$B1672=""),"",$B1672&amp;"|"&amp;$A1672)</f>
        <v/>
      </c>
      <c r="L1672">
        <f>IF($A1672="",0,IF($F1672="",IFERROR(N(INDEX(Settings!$G$11:$G$18,MATCH($C1672,Settings!$D$11:$D$18,0))),0),N($F1672)))</f>
        <v/>
      </c>
    </row>
    <row r="1673">
      <c r="A1673" s="69" t="n"/>
      <c r="B1673" s="70" t="n"/>
      <c r="C1673" s="70" t="n"/>
      <c r="D1673" s="71" t="n"/>
      <c r="E1673" s="71" t="n"/>
      <c r="F1673" s="70" t="n"/>
      <c r="G1673" s="72">
        <f>IF(OR($A1673="",$B1673=""),"",ROUND(MAX(0,MOD(I1673-H1673,1)*24-L1673/60),2))</f>
        <v/>
      </c>
      <c r="H1673">
        <f>IF($A1673="","",IF($D1673="",IFERROR(INDEX(Settings!$E$11:$E$18,MATCH($C1673,Settings!$D$11:$D$18,0)),0),$D1673))</f>
        <v/>
      </c>
      <c r="I1673">
        <f>IF($A1673="","",IF($E1673="",IFERROR(INDEX(Settings!$F$11:$F$18,MATCH($C1673,Settings!$D$11:$D$18,0)),0),$E1673))</f>
        <v/>
      </c>
      <c r="J1673">
        <f>IF($A1673="",0,WEEKDAY($A1673,2))</f>
        <v/>
      </c>
      <c r="K1673">
        <f>IF(OR($A1673="",$B1673=""),"",$B1673&amp;"|"&amp;$A1673)</f>
        <v/>
      </c>
      <c r="L1673">
        <f>IF($A1673="",0,IF($F1673="",IFERROR(N(INDEX(Settings!$G$11:$G$18,MATCH($C1673,Settings!$D$11:$D$18,0))),0),N($F1673)))</f>
        <v/>
      </c>
    </row>
    <row r="1674">
      <c r="A1674" s="69" t="n"/>
      <c r="B1674" s="70" t="n"/>
      <c r="C1674" s="70" t="n"/>
      <c r="D1674" s="71" t="n"/>
      <c r="E1674" s="71" t="n"/>
      <c r="F1674" s="70" t="n"/>
      <c r="G1674" s="72">
        <f>IF(OR($A1674="",$B1674=""),"",ROUND(MAX(0,MOD(I1674-H1674,1)*24-L1674/60),2))</f>
        <v/>
      </c>
      <c r="H1674">
        <f>IF($A1674="","",IF($D1674="",IFERROR(INDEX(Settings!$E$11:$E$18,MATCH($C1674,Settings!$D$11:$D$18,0)),0),$D1674))</f>
        <v/>
      </c>
      <c r="I1674">
        <f>IF($A1674="","",IF($E1674="",IFERROR(INDEX(Settings!$F$11:$F$18,MATCH($C1674,Settings!$D$11:$D$18,0)),0),$E1674))</f>
        <v/>
      </c>
      <c r="J1674">
        <f>IF($A1674="",0,WEEKDAY($A1674,2))</f>
        <v/>
      </c>
      <c r="K1674">
        <f>IF(OR($A1674="",$B1674=""),"",$B1674&amp;"|"&amp;$A1674)</f>
        <v/>
      </c>
      <c r="L1674">
        <f>IF($A1674="",0,IF($F1674="",IFERROR(N(INDEX(Settings!$G$11:$G$18,MATCH($C1674,Settings!$D$11:$D$18,0))),0),N($F1674)))</f>
        <v/>
      </c>
    </row>
    <row r="1675">
      <c r="A1675" s="69" t="n"/>
      <c r="B1675" s="70" t="n"/>
      <c r="C1675" s="70" t="n"/>
      <c r="D1675" s="71" t="n"/>
      <c r="E1675" s="71" t="n"/>
      <c r="F1675" s="70" t="n"/>
      <c r="G1675" s="72">
        <f>IF(OR($A1675="",$B1675=""),"",ROUND(MAX(0,MOD(I1675-H1675,1)*24-L1675/60),2))</f>
        <v/>
      </c>
      <c r="H1675">
        <f>IF($A1675="","",IF($D1675="",IFERROR(INDEX(Settings!$E$11:$E$18,MATCH($C1675,Settings!$D$11:$D$18,0)),0),$D1675))</f>
        <v/>
      </c>
      <c r="I1675">
        <f>IF($A1675="","",IF($E1675="",IFERROR(INDEX(Settings!$F$11:$F$18,MATCH($C1675,Settings!$D$11:$D$18,0)),0),$E1675))</f>
        <v/>
      </c>
      <c r="J1675">
        <f>IF($A1675="",0,WEEKDAY($A1675,2))</f>
        <v/>
      </c>
      <c r="K1675">
        <f>IF(OR($A1675="",$B1675=""),"",$B1675&amp;"|"&amp;$A1675)</f>
        <v/>
      </c>
      <c r="L1675">
        <f>IF($A1675="",0,IF($F1675="",IFERROR(N(INDEX(Settings!$G$11:$G$18,MATCH($C1675,Settings!$D$11:$D$18,0))),0),N($F1675)))</f>
        <v/>
      </c>
    </row>
    <row r="1676">
      <c r="A1676" s="69" t="n"/>
      <c r="B1676" s="70" t="n"/>
      <c r="C1676" s="70" t="n"/>
      <c r="D1676" s="71" t="n"/>
      <c r="E1676" s="71" t="n"/>
      <c r="F1676" s="70" t="n"/>
      <c r="G1676" s="72">
        <f>IF(OR($A1676="",$B1676=""),"",ROUND(MAX(0,MOD(I1676-H1676,1)*24-L1676/60),2))</f>
        <v/>
      </c>
      <c r="H1676">
        <f>IF($A1676="","",IF($D1676="",IFERROR(INDEX(Settings!$E$11:$E$18,MATCH($C1676,Settings!$D$11:$D$18,0)),0),$D1676))</f>
        <v/>
      </c>
      <c r="I1676">
        <f>IF($A1676="","",IF($E1676="",IFERROR(INDEX(Settings!$F$11:$F$18,MATCH($C1676,Settings!$D$11:$D$18,0)),0),$E1676))</f>
        <v/>
      </c>
      <c r="J1676">
        <f>IF($A1676="",0,WEEKDAY($A1676,2))</f>
        <v/>
      </c>
      <c r="K1676">
        <f>IF(OR($A1676="",$B1676=""),"",$B1676&amp;"|"&amp;$A1676)</f>
        <v/>
      </c>
      <c r="L1676">
        <f>IF($A1676="",0,IF($F1676="",IFERROR(N(INDEX(Settings!$G$11:$G$18,MATCH($C1676,Settings!$D$11:$D$18,0))),0),N($F1676)))</f>
        <v/>
      </c>
    </row>
    <row r="1677">
      <c r="A1677" s="69" t="n"/>
      <c r="B1677" s="70" t="n"/>
      <c r="C1677" s="70" t="n"/>
      <c r="D1677" s="71" t="n"/>
      <c r="E1677" s="71" t="n"/>
      <c r="F1677" s="70" t="n"/>
      <c r="G1677" s="72">
        <f>IF(OR($A1677="",$B1677=""),"",ROUND(MAX(0,MOD(I1677-H1677,1)*24-L1677/60),2))</f>
        <v/>
      </c>
      <c r="H1677">
        <f>IF($A1677="","",IF($D1677="",IFERROR(INDEX(Settings!$E$11:$E$18,MATCH($C1677,Settings!$D$11:$D$18,0)),0),$D1677))</f>
        <v/>
      </c>
      <c r="I1677">
        <f>IF($A1677="","",IF($E1677="",IFERROR(INDEX(Settings!$F$11:$F$18,MATCH($C1677,Settings!$D$11:$D$18,0)),0),$E1677))</f>
        <v/>
      </c>
      <c r="J1677">
        <f>IF($A1677="",0,WEEKDAY($A1677,2))</f>
        <v/>
      </c>
      <c r="K1677">
        <f>IF(OR($A1677="",$B1677=""),"",$B1677&amp;"|"&amp;$A1677)</f>
        <v/>
      </c>
      <c r="L1677">
        <f>IF($A1677="",0,IF($F1677="",IFERROR(N(INDEX(Settings!$G$11:$G$18,MATCH($C1677,Settings!$D$11:$D$18,0))),0),N($F1677)))</f>
        <v/>
      </c>
    </row>
    <row r="1678">
      <c r="A1678" s="69" t="n"/>
      <c r="B1678" s="70" t="n"/>
      <c r="C1678" s="70" t="n"/>
      <c r="D1678" s="71" t="n"/>
      <c r="E1678" s="71" t="n"/>
      <c r="F1678" s="70" t="n"/>
      <c r="G1678" s="72">
        <f>IF(OR($A1678="",$B1678=""),"",ROUND(MAX(0,MOD(I1678-H1678,1)*24-L1678/60),2))</f>
        <v/>
      </c>
      <c r="H1678">
        <f>IF($A1678="","",IF($D1678="",IFERROR(INDEX(Settings!$E$11:$E$18,MATCH($C1678,Settings!$D$11:$D$18,0)),0),$D1678))</f>
        <v/>
      </c>
      <c r="I1678">
        <f>IF($A1678="","",IF($E1678="",IFERROR(INDEX(Settings!$F$11:$F$18,MATCH($C1678,Settings!$D$11:$D$18,0)),0),$E1678))</f>
        <v/>
      </c>
      <c r="J1678">
        <f>IF($A1678="",0,WEEKDAY($A1678,2))</f>
        <v/>
      </c>
      <c r="K1678">
        <f>IF(OR($A1678="",$B1678=""),"",$B1678&amp;"|"&amp;$A1678)</f>
        <v/>
      </c>
      <c r="L1678">
        <f>IF($A1678="",0,IF($F1678="",IFERROR(N(INDEX(Settings!$G$11:$G$18,MATCH($C1678,Settings!$D$11:$D$18,0))),0),N($F1678)))</f>
        <v/>
      </c>
    </row>
    <row r="1679">
      <c r="A1679" s="69" t="n"/>
      <c r="B1679" s="70" t="n"/>
      <c r="C1679" s="70" t="n"/>
      <c r="D1679" s="71" t="n"/>
      <c r="E1679" s="71" t="n"/>
      <c r="F1679" s="70" t="n"/>
      <c r="G1679" s="72">
        <f>IF(OR($A1679="",$B1679=""),"",ROUND(MAX(0,MOD(I1679-H1679,1)*24-L1679/60),2))</f>
        <v/>
      </c>
      <c r="H1679">
        <f>IF($A1679="","",IF($D1679="",IFERROR(INDEX(Settings!$E$11:$E$18,MATCH($C1679,Settings!$D$11:$D$18,0)),0),$D1679))</f>
        <v/>
      </c>
      <c r="I1679">
        <f>IF($A1679="","",IF($E1679="",IFERROR(INDEX(Settings!$F$11:$F$18,MATCH($C1679,Settings!$D$11:$D$18,0)),0),$E1679))</f>
        <v/>
      </c>
      <c r="J1679">
        <f>IF($A1679="",0,WEEKDAY($A1679,2))</f>
        <v/>
      </c>
      <c r="K1679">
        <f>IF(OR($A1679="",$B1679=""),"",$B1679&amp;"|"&amp;$A1679)</f>
        <v/>
      </c>
      <c r="L1679">
        <f>IF($A1679="",0,IF($F1679="",IFERROR(N(INDEX(Settings!$G$11:$G$18,MATCH($C1679,Settings!$D$11:$D$18,0))),0),N($F1679)))</f>
        <v/>
      </c>
    </row>
    <row r="1680">
      <c r="A1680" s="69" t="n"/>
      <c r="B1680" s="70" t="n"/>
      <c r="C1680" s="70" t="n"/>
      <c r="D1680" s="71" t="n"/>
      <c r="E1680" s="71" t="n"/>
      <c r="F1680" s="70" t="n"/>
      <c r="G1680" s="72">
        <f>IF(OR($A1680="",$B1680=""),"",ROUND(MAX(0,MOD(I1680-H1680,1)*24-L1680/60),2))</f>
        <v/>
      </c>
      <c r="H1680">
        <f>IF($A1680="","",IF($D1680="",IFERROR(INDEX(Settings!$E$11:$E$18,MATCH($C1680,Settings!$D$11:$D$18,0)),0),$D1680))</f>
        <v/>
      </c>
      <c r="I1680">
        <f>IF($A1680="","",IF($E1680="",IFERROR(INDEX(Settings!$F$11:$F$18,MATCH($C1680,Settings!$D$11:$D$18,0)),0),$E1680))</f>
        <v/>
      </c>
      <c r="J1680">
        <f>IF($A1680="",0,WEEKDAY($A1680,2))</f>
        <v/>
      </c>
      <c r="K1680">
        <f>IF(OR($A1680="",$B1680=""),"",$B1680&amp;"|"&amp;$A1680)</f>
        <v/>
      </c>
      <c r="L1680">
        <f>IF($A1680="",0,IF($F1680="",IFERROR(N(INDEX(Settings!$G$11:$G$18,MATCH($C1680,Settings!$D$11:$D$18,0))),0),N($F1680)))</f>
        <v/>
      </c>
    </row>
    <row r="1681">
      <c r="A1681" s="69" t="n"/>
      <c r="B1681" s="70" t="n"/>
      <c r="C1681" s="70" t="n"/>
      <c r="D1681" s="71" t="n"/>
      <c r="E1681" s="71" t="n"/>
      <c r="F1681" s="70" t="n"/>
      <c r="G1681" s="72">
        <f>IF(OR($A1681="",$B1681=""),"",ROUND(MAX(0,MOD(I1681-H1681,1)*24-L1681/60),2))</f>
        <v/>
      </c>
      <c r="H1681">
        <f>IF($A1681="","",IF($D1681="",IFERROR(INDEX(Settings!$E$11:$E$18,MATCH($C1681,Settings!$D$11:$D$18,0)),0),$D1681))</f>
        <v/>
      </c>
      <c r="I1681">
        <f>IF($A1681="","",IF($E1681="",IFERROR(INDEX(Settings!$F$11:$F$18,MATCH($C1681,Settings!$D$11:$D$18,0)),0),$E1681))</f>
        <v/>
      </c>
      <c r="J1681">
        <f>IF($A1681="",0,WEEKDAY($A1681,2))</f>
        <v/>
      </c>
      <c r="K1681">
        <f>IF(OR($A1681="",$B1681=""),"",$B1681&amp;"|"&amp;$A1681)</f>
        <v/>
      </c>
      <c r="L1681">
        <f>IF($A1681="",0,IF($F1681="",IFERROR(N(INDEX(Settings!$G$11:$G$18,MATCH($C1681,Settings!$D$11:$D$18,0))),0),N($F1681)))</f>
        <v/>
      </c>
    </row>
    <row r="1682">
      <c r="A1682" s="69" t="n"/>
      <c r="B1682" s="70" t="n"/>
      <c r="C1682" s="70" t="n"/>
      <c r="D1682" s="71" t="n"/>
      <c r="E1682" s="71" t="n"/>
      <c r="F1682" s="70" t="n"/>
      <c r="G1682" s="72">
        <f>IF(OR($A1682="",$B1682=""),"",ROUND(MAX(0,MOD(I1682-H1682,1)*24-L1682/60),2))</f>
        <v/>
      </c>
      <c r="H1682">
        <f>IF($A1682="","",IF($D1682="",IFERROR(INDEX(Settings!$E$11:$E$18,MATCH($C1682,Settings!$D$11:$D$18,0)),0),$D1682))</f>
        <v/>
      </c>
      <c r="I1682">
        <f>IF($A1682="","",IF($E1682="",IFERROR(INDEX(Settings!$F$11:$F$18,MATCH($C1682,Settings!$D$11:$D$18,0)),0),$E1682))</f>
        <v/>
      </c>
      <c r="J1682">
        <f>IF($A1682="",0,WEEKDAY($A1682,2))</f>
        <v/>
      </c>
      <c r="K1682">
        <f>IF(OR($A1682="",$B1682=""),"",$B1682&amp;"|"&amp;$A1682)</f>
        <v/>
      </c>
      <c r="L1682">
        <f>IF($A1682="",0,IF($F1682="",IFERROR(N(INDEX(Settings!$G$11:$G$18,MATCH($C1682,Settings!$D$11:$D$18,0))),0),N($F1682)))</f>
        <v/>
      </c>
    </row>
    <row r="1683">
      <c r="A1683" s="69" t="n"/>
      <c r="B1683" s="70" t="n"/>
      <c r="C1683" s="70" t="n"/>
      <c r="D1683" s="71" t="n"/>
      <c r="E1683" s="71" t="n"/>
      <c r="F1683" s="70" t="n"/>
      <c r="G1683" s="72">
        <f>IF(OR($A1683="",$B1683=""),"",ROUND(MAX(0,MOD(I1683-H1683,1)*24-L1683/60),2))</f>
        <v/>
      </c>
      <c r="H1683">
        <f>IF($A1683="","",IF($D1683="",IFERROR(INDEX(Settings!$E$11:$E$18,MATCH($C1683,Settings!$D$11:$D$18,0)),0),$D1683))</f>
        <v/>
      </c>
      <c r="I1683">
        <f>IF($A1683="","",IF($E1683="",IFERROR(INDEX(Settings!$F$11:$F$18,MATCH($C1683,Settings!$D$11:$D$18,0)),0),$E1683))</f>
        <v/>
      </c>
      <c r="J1683">
        <f>IF($A1683="",0,WEEKDAY($A1683,2))</f>
        <v/>
      </c>
      <c r="K1683">
        <f>IF(OR($A1683="",$B1683=""),"",$B1683&amp;"|"&amp;$A1683)</f>
        <v/>
      </c>
      <c r="L1683">
        <f>IF($A1683="",0,IF($F1683="",IFERROR(N(INDEX(Settings!$G$11:$G$18,MATCH($C1683,Settings!$D$11:$D$18,0))),0),N($F1683)))</f>
        <v/>
      </c>
    </row>
    <row r="1684">
      <c r="A1684" s="69" t="n"/>
      <c r="B1684" s="70" t="n"/>
      <c r="C1684" s="70" t="n"/>
      <c r="D1684" s="71" t="n"/>
      <c r="E1684" s="71" t="n"/>
      <c r="F1684" s="70" t="n"/>
      <c r="G1684" s="72">
        <f>IF(OR($A1684="",$B1684=""),"",ROUND(MAX(0,MOD(I1684-H1684,1)*24-L1684/60),2))</f>
        <v/>
      </c>
      <c r="H1684">
        <f>IF($A1684="","",IF($D1684="",IFERROR(INDEX(Settings!$E$11:$E$18,MATCH($C1684,Settings!$D$11:$D$18,0)),0),$D1684))</f>
        <v/>
      </c>
      <c r="I1684">
        <f>IF($A1684="","",IF($E1684="",IFERROR(INDEX(Settings!$F$11:$F$18,MATCH($C1684,Settings!$D$11:$D$18,0)),0),$E1684))</f>
        <v/>
      </c>
      <c r="J1684">
        <f>IF($A1684="",0,WEEKDAY($A1684,2))</f>
        <v/>
      </c>
      <c r="K1684">
        <f>IF(OR($A1684="",$B1684=""),"",$B1684&amp;"|"&amp;$A1684)</f>
        <v/>
      </c>
      <c r="L1684">
        <f>IF($A1684="",0,IF($F1684="",IFERROR(N(INDEX(Settings!$G$11:$G$18,MATCH($C1684,Settings!$D$11:$D$18,0))),0),N($F1684)))</f>
        <v/>
      </c>
    </row>
    <row r="1685">
      <c r="A1685" s="69" t="n"/>
      <c r="B1685" s="70" t="n"/>
      <c r="C1685" s="70" t="n"/>
      <c r="D1685" s="71" t="n"/>
      <c r="E1685" s="71" t="n"/>
      <c r="F1685" s="70" t="n"/>
      <c r="G1685" s="72">
        <f>IF(OR($A1685="",$B1685=""),"",ROUND(MAX(0,MOD(I1685-H1685,1)*24-L1685/60),2))</f>
        <v/>
      </c>
      <c r="H1685">
        <f>IF($A1685="","",IF($D1685="",IFERROR(INDEX(Settings!$E$11:$E$18,MATCH($C1685,Settings!$D$11:$D$18,0)),0),$D1685))</f>
        <v/>
      </c>
      <c r="I1685">
        <f>IF($A1685="","",IF($E1685="",IFERROR(INDEX(Settings!$F$11:$F$18,MATCH($C1685,Settings!$D$11:$D$18,0)),0),$E1685))</f>
        <v/>
      </c>
      <c r="J1685">
        <f>IF($A1685="",0,WEEKDAY($A1685,2))</f>
        <v/>
      </c>
      <c r="K1685">
        <f>IF(OR($A1685="",$B1685=""),"",$B1685&amp;"|"&amp;$A1685)</f>
        <v/>
      </c>
      <c r="L1685">
        <f>IF($A1685="",0,IF($F1685="",IFERROR(N(INDEX(Settings!$G$11:$G$18,MATCH($C1685,Settings!$D$11:$D$18,0))),0),N($F1685)))</f>
        <v/>
      </c>
    </row>
    <row r="1686">
      <c r="A1686" s="69" t="n"/>
      <c r="B1686" s="70" t="n"/>
      <c r="C1686" s="70" t="n"/>
      <c r="D1686" s="71" t="n"/>
      <c r="E1686" s="71" t="n"/>
      <c r="F1686" s="70" t="n"/>
      <c r="G1686" s="72">
        <f>IF(OR($A1686="",$B1686=""),"",ROUND(MAX(0,MOD(I1686-H1686,1)*24-L1686/60),2))</f>
        <v/>
      </c>
      <c r="H1686">
        <f>IF($A1686="","",IF($D1686="",IFERROR(INDEX(Settings!$E$11:$E$18,MATCH($C1686,Settings!$D$11:$D$18,0)),0),$D1686))</f>
        <v/>
      </c>
      <c r="I1686">
        <f>IF($A1686="","",IF($E1686="",IFERROR(INDEX(Settings!$F$11:$F$18,MATCH($C1686,Settings!$D$11:$D$18,0)),0),$E1686))</f>
        <v/>
      </c>
      <c r="J1686">
        <f>IF($A1686="",0,WEEKDAY($A1686,2))</f>
        <v/>
      </c>
      <c r="K1686">
        <f>IF(OR($A1686="",$B1686=""),"",$B1686&amp;"|"&amp;$A1686)</f>
        <v/>
      </c>
      <c r="L1686">
        <f>IF($A1686="",0,IF($F1686="",IFERROR(N(INDEX(Settings!$G$11:$G$18,MATCH($C1686,Settings!$D$11:$D$18,0))),0),N($F1686)))</f>
        <v/>
      </c>
    </row>
    <row r="1687">
      <c r="A1687" s="69" t="n"/>
      <c r="B1687" s="70" t="n"/>
      <c r="C1687" s="70" t="n"/>
      <c r="D1687" s="71" t="n"/>
      <c r="E1687" s="71" t="n"/>
      <c r="F1687" s="70" t="n"/>
      <c r="G1687" s="72">
        <f>IF(OR($A1687="",$B1687=""),"",ROUND(MAX(0,MOD(I1687-H1687,1)*24-L1687/60),2))</f>
        <v/>
      </c>
      <c r="H1687">
        <f>IF($A1687="","",IF($D1687="",IFERROR(INDEX(Settings!$E$11:$E$18,MATCH($C1687,Settings!$D$11:$D$18,0)),0),$D1687))</f>
        <v/>
      </c>
      <c r="I1687">
        <f>IF($A1687="","",IF($E1687="",IFERROR(INDEX(Settings!$F$11:$F$18,MATCH($C1687,Settings!$D$11:$D$18,0)),0),$E1687))</f>
        <v/>
      </c>
      <c r="J1687">
        <f>IF($A1687="",0,WEEKDAY($A1687,2))</f>
        <v/>
      </c>
      <c r="K1687">
        <f>IF(OR($A1687="",$B1687=""),"",$B1687&amp;"|"&amp;$A1687)</f>
        <v/>
      </c>
      <c r="L1687">
        <f>IF($A1687="",0,IF($F1687="",IFERROR(N(INDEX(Settings!$G$11:$G$18,MATCH($C1687,Settings!$D$11:$D$18,0))),0),N($F1687)))</f>
        <v/>
      </c>
    </row>
    <row r="1688">
      <c r="A1688" s="69" t="n"/>
      <c r="B1688" s="70" t="n"/>
      <c r="C1688" s="70" t="n"/>
      <c r="D1688" s="71" t="n"/>
      <c r="E1688" s="71" t="n"/>
      <c r="F1688" s="70" t="n"/>
      <c r="G1688" s="72">
        <f>IF(OR($A1688="",$B1688=""),"",ROUND(MAX(0,MOD(I1688-H1688,1)*24-L1688/60),2))</f>
        <v/>
      </c>
      <c r="H1688">
        <f>IF($A1688="","",IF($D1688="",IFERROR(INDEX(Settings!$E$11:$E$18,MATCH($C1688,Settings!$D$11:$D$18,0)),0),$D1688))</f>
        <v/>
      </c>
      <c r="I1688">
        <f>IF($A1688="","",IF($E1688="",IFERROR(INDEX(Settings!$F$11:$F$18,MATCH($C1688,Settings!$D$11:$D$18,0)),0),$E1688))</f>
        <v/>
      </c>
      <c r="J1688">
        <f>IF($A1688="",0,WEEKDAY($A1688,2))</f>
        <v/>
      </c>
      <c r="K1688">
        <f>IF(OR($A1688="",$B1688=""),"",$B1688&amp;"|"&amp;$A1688)</f>
        <v/>
      </c>
      <c r="L1688">
        <f>IF($A1688="",0,IF($F1688="",IFERROR(N(INDEX(Settings!$G$11:$G$18,MATCH($C1688,Settings!$D$11:$D$18,0))),0),N($F1688)))</f>
        <v/>
      </c>
    </row>
    <row r="1689">
      <c r="A1689" s="69" t="n"/>
      <c r="B1689" s="70" t="n"/>
      <c r="C1689" s="70" t="n"/>
      <c r="D1689" s="71" t="n"/>
      <c r="E1689" s="71" t="n"/>
      <c r="F1689" s="70" t="n"/>
      <c r="G1689" s="72">
        <f>IF(OR($A1689="",$B1689=""),"",ROUND(MAX(0,MOD(I1689-H1689,1)*24-L1689/60),2))</f>
        <v/>
      </c>
      <c r="H1689">
        <f>IF($A1689="","",IF($D1689="",IFERROR(INDEX(Settings!$E$11:$E$18,MATCH($C1689,Settings!$D$11:$D$18,0)),0),$D1689))</f>
        <v/>
      </c>
      <c r="I1689">
        <f>IF($A1689="","",IF($E1689="",IFERROR(INDEX(Settings!$F$11:$F$18,MATCH($C1689,Settings!$D$11:$D$18,0)),0),$E1689))</f>
        <v/>
      </c>
      <c r="J1689">
        <f>IF($A1689="",0,WEEKDAY($A1689,2))</f>
        <v/>
      </c>
      <c r="K1689">
        <f>IF(OR($A1689="",$B1689=""),"",$B1689&amp;"|"&amp;$A1689)</f>
        <v/>
      </c>
      <c r="L1689">
        <f>IF($A1689="",0,IF($F1689="",IFERROR(N(INDEX(Settings!$G$11:$G$18,MATCH($C1689,Settings!$D$11:$D$18,0))),0),N($F1689)))</f>
        <v/>
      </c>
    </row>
    <row r="1690">
      <c r="A1690" s="69" t="n"/>
      <c r="B1690" s="70" t="n"/>
      <c r="C1690" s="70" t="n"/>
      <c r="D1690" s="71" t="n"/>
      <c r="E1690" s="71" t="n"/>
      <c r="F1690" s="70" t="n"/>
      <c r="G1690" s="72">
        <f>IF(OR($A1690="",$B1690=""),"",ROUND(MAX(0,MOD(I1690-H1690,1)*24-L1690/60),2))</f>
        <v/>
      </c>
      <c r="H1690">
        <f>IF($A1690="","",IF($D1690="",IFERROR(INDEX(Settings!$E$11:$E$18,MATCH($C1690,Settings!$D$11:$D$18,0)),0),$D1690))</f>
        <v/>
      </c>
      <c r="I1690">
        <f>IF($A1690="","",IF($E1690="",IFERROR(INDEX(Settings!$F$11:$F$18,MATCH($C1690,Settings!$D$11:$D$18,0)),0),$E1690))</f>
        <v/>
      </c>
      <c r="J1690">
        <f>IF($A1690="",0,WEEKDAY($A1690,2))</f>
        <v/>
      </c>
      <c r="K1690">
        <f>IF(OR($A1690="",$B1690=""),"",$B1690&amp;"|"&amp;$A1690)</f>
        <v/>
      </c>
      <c r="L1690">
        <f>IF($A1690="",0,IF($F1690="",IFERROR(N(INDEX(Settings!$G$11:$G$18,MATCH($C1690,Settings!$D$11:$D$18,0))),0),N($F1690)))</f>
        <v/>
      </c>
    </row>
    <row r="1691">
      <c r="A1691" s="69" t="n"/>
      <c r="B1691" s="70" t="n"/>
      <c r="C1691" s="70" t="n"/>
      <c r="D1691" s="71" t="n"/>
      <c r="E1691" s="71" t="n"/>
      <c r="F1691" s="70" t="n"/>
      <c r="G1691" s="72">
        <f>IF(OR($A1691="",$B1691=""),"",ROUND(MAX(0,MOD(I1691-H1691,1)*24-L1691/60),2))</f>
        <v/>
      </c>
      <c r="H1691">
        <f>IF($A1691="","",IF($D1691="",IFERROR(INDEX(Settings!$E$11:$E$18,MATCH($C1691,Settings!$D$11:$D$18,0)),0),$D1691))</f>
        <v/>
      </c>
      <c r="I1691">
        <f>IF($A1691="","",IF($E1691="",IFERROR(INDEX(Settings!$F$11:$F$18,MATCH($C1691,Settings!$D$11:$D$18,0)),0),$E1691))</f>
        <v/>
      </c>
      <c r="J1691">
        <f>IF($A1691="",0,WEEKDAY($A1691,2))</f>
        <v/>
      </c>
      <c r="K1691">
        <f>IF(OR($A1691="",$B1691=""),"",$B1691&amp;"|"&amp;$A1691)</f>
        <v/>
      </c>
      <c r="L1691">
        <f>IF($A1691="",0,IF($F1691="",IFERROR(N(INDEX(Settings!$G$11:$G$18,MATCH($C1691,Settings!$D$11:$D$18,0))),0),N($F1691)))</f>
        <v/>
      </c>
    </row>
    <row r="1692">
      <c r="A1692" s="69" t="n"/>
      <c r="B1692" s="70" t="n"/>
      <c r="C1692" s="70" t="n"/>
      <c r="D1692" s="71" t="n"/>
      <c r="E1692" s="71" t="n"/>
      <c r="F1692" s="70" t="n"/>
      <c r="G1692" s="72">
        <f>IF(OR($A1692="",$B1692=""),"",ROUND(MAX(0,MOD(I1692-H1692,1)*24-L1692/60),2))</f>
        <v/>
      </c>
      <c r="H1692">
        <f>IF($A1692="","",IF($D1692="",IFERROR(INDEX(Settings!$E$11:$E$18,MATCH($C1692,Settings!$D$11:$D$18,0)),0),$D1692))</f>
        <v/>
      </c>
      <c r="I1692">
        <f>IF($A1692="","",IF($E1692="",IFERROR(INDEX(Settings!$F$11:$F$18,MATCH($C1692,Settings!$D$11:$D$18,0)),0),$E1692))</f>
        <v/>
      </c>
      <c r="J1692">
        <f>IF($A1692="",0,WEEKDAY($A1692,2))</f>
        <v/>
      </c>
      <c r="K1692">
        <f>IF(OR($A1692="",$B1692=""),"",$B1692&amp;"|"&amp;$A1692)</f>
        <v/>
      </c>
      <c r="L1692">
        <f>IF($A1692="",0,IF($F1692="",IFERROR(N(INDEX(Settings!$G$11:$G$18,MATCH($C1692,Settings!$D$11:$D$18,0))),0),N($F1692)))</f>
        <v/>
      </c>
    </row>
    <row r="1693">
      <c r="A1693" s="69" t="n"/>
      <c r="B1693" s="70" t="n"/>
      <c r="C1693" s="70" t="n"/>
      <c r="D1693" s="71" t="n"/>
      <c r="E1693" s="71" t="n"/>
      <c r="F1693" s="70" t="n"/>
      <c r="G1693" s="72">
        <f>IF(OR($A1693="",$B1693=""),"",ROUND(MAX(0,MOD(I1693-H1693,1)*24-L1693/60),2))</f>
        <v/>
      </c>
      <c r="H1693">
        <f>IF($A1693="","",IF($D1693="",IFERROR(INDEX(Settings!$E$11:$E$18,MATCH($C1693,Settings!$D$11:$D$18,0)),0),$D1693))</f>
        <v/>
      </c>
      <c r="I1693">
        <f>IF($A1693="","",IF($E1693="",IFERROR(INDEX(Settings!$F$11:$F$18,MATCH($C1693,Settings!$D$11:$D$18,0)),0),$E1693))</f>
        <v/>
      </c>
      <c r="J1693">
        <f>IF($A1693="",0,WEEKDAY($A1693,2))</f>
        <v/>
      </c>
      <c r="K1693">
        <f>IF(OR($A1693="",$B1693=""),"",$B1693&amp;"|"&amp;$A1693)</f>
        <v/>
      </c>
      <c r="L1693">
        <f>IF($A1693="",0,IF($F1693="",IFERROR(N(INDEX(Settings!$G$11:$G$18,MATCH($C1693,Settings!$D$11:$D$18,0))),0),N($F1693)))</f>
        <v/>
      </c>
    </row>
    <row r="1694">
      <c r="A1694" s="69" t="n"/>
      <c r="B1694" s="70" t="n"/>
      <c r="C1694" s="70" t="n"/>
      <c r="D1694" s="71" t="n"/>
      <c r="E1694" s="71" t="n"/>
      <c r="F1694" s="70" t="n"/>
      <c r="G1694" s="72">
        <f>IF(OR($A1694="",$B1694=""),"",ROUND(MAX(0,MOD(I1694-H1694,1)*24-L1694/60),2))</f>
        <v/>
      </c>
      <c r="H1694">
        <f>IF($A1694="","",IF($D1694="",IFERROR(INDEX(Settings!$E$11:$E$18,MATCH($C1694,Settings!$D$11:$D$18,0)),0),$D1694))</f>
        <v/>
      </c>
      <c r="I1694">
        <f>IF($A1694="","",IF($E1694="",IFERROR(INDEX(Settings!$F$11:$F$18,MATCH($C1694,Settings!$D$11:$D$18,0)),0),$E1694))</f>
        <v/>
      </c>
      <c r="J1694">
        <f>IF($A1694="",0,WEEKDAY($A1694,2))</f>
        <v/>
      </c>
      <c r="K1694">
        <f>IF(OR($A1694="",$B1694=""),"",$B1694&amp;"|"&amp;$A1694)</f>
        <v/>
      </c>
      <c r="L1694">
        <f>IF($A1694="",0,IF($F1694="",IFERROR(N(INDEX(Settings!$G$11:$G$18,MATCH($C1694,Settings!$D$11:$D$18,0))),0),N($F1694)))</f>
        <v/>
      </c>
    </row>
    <row r="1695">
      <c r="A1695" s="69" t="n"/>
      <c r="B1695" s="70" t="n"/>
      <c r="C1695" s="70" t="n"/>
      <c r="D1695" s="71" t="n"/>
      <c r="E1695" s="71" t="n"/>
      <c r="F1695" s="70" t="n"/>
      <c r="G1695" s="72">
        <f>IF(OR($A1695="",$B1695=""),"",ROUND(MAX(0,MOD(I1695-H1695,1)*24-L1695/60),2))</f>
        <v/>
      </c>
      <c r="H1695">
        <f>IF($A1695="","",IF($D1695="",IFERROR(INDEX(Settings!$E$11:$E$18,MATCH($C1695,Settings!$D$11:$D$18,0)),0),$D1695))</f>
        <v/>
      </c>
      <c r="I1695">
        <f>IF($A1695="","",IF($E1695="",IFERROR(INDEX(Settings!$F$11:$F$18,MATCH($C1695,Settings!$D$11:$D$18,0)),0),$E1695))</f>
        <v/>
      </c>
      <c r="J1695">
        <f>IF($A1695="",0,WEEKDAY($A1695,2))</f>
        <v/>
      </c>
      <c r="K1695">
        <f>IF(OR($A1695="",$B1695=""),"",$B1695&amp;"|"&amp;$A1695)</f>
        <v/>
      </c>
      <c r="L1695">
        <f>IF($A1695="",0,IF($F1695="",IFERROR(N(INDEX(Settings!$G$11:$G$18,MATCH($C1695,Settings!$D$11:$D$18,0))),0),N($F1695)))</f>
        <v/>
      </c>
    </row>
    <row r="1696">
      <c r="A1696" s="69" t="n"/>
      <c r="B1696" s="70" t="n"/>
      <c r="C1696" s="70" t="n"/>
      <c r="D1696" s="71" t="n"/>
      <c r="E1696" s="71" t="n"/>
      <c r="F1696" s="70" t="n"/>
      <c r="G1696" s="72">
        <f>IF(OR($A1696="",$B1696=""),"",ROUND(MAX(0,MOD(I1696-H1696,1)*24-L1696/60),2))</f>
        <v/>
      </c>
      <c r="H1696">
        <f>IF($A1696="","",IF($D1696="",IFERROR(INDEX(Settings!$E$11:$E$18,MATCH($C1696,Settings!$D$11:$D$18,0)),0),$D1696))</f>
        <v/>
      </c>
      <c r="I1696">
        <f>IF($A1696="","",IF($E1696="",IFERROR(INDEX(Settings!$F$11:$F$18,MATCH($C1696,Settings!$D$11:$D$18,0)),0),$E1696))</f>
        <v/>
      </c>
      <c r="J1696">
        <f>IF($A1696="",0,WEEKDAY($A1696,2))</f>
        <v/>
      </c>
      <c r="K1696">
        <f>IF(OR($A1696="",$B1696=""),"",$B1696&amp;"|"&amp;$A1696)</f>
        <v/>
      </c>
      <c r="L1696">
        <f>IF($A1696="",0,IF($F1696="",IFERROR(N(INDEX(Settings!$G$11:$G$18,MATCH($C1696,Settings!$D$11:$D$18,0))),0),N($F1696)))</f>
        <v/>
      </c>
    </row>
    <row r="1697">
      <c r="A1697" s="69" t="n"/>
      <c r="B1697" s="70" t="n"/>
      <c r="C1697" s="70" t="n"/>
      <c r="D1697" s="71" t="n"/>
      <c r="E1697" s="71" t="n"/>
      <c r="F1697" s="70" t="n"/>
      <c r="G1697" s="72">
        <f>IF(OR($A1697="",$B1697=""),"",ROUND(MAX(0,MOD(I1697-H1697,1)*24-L1697/60),2))</f>
        <v/>
      </c>
      <c r="H1697">
        <f>IF($A1697="","",IF($D1697="",IFERROR(INDEX(Settings!$E$11:$E$18,MATCH($C1697,Settings!$D$11:$D$18,0)),0),$D1697))</f>
        <v/>
      </c>
      <c r="I1697">
        <f>IF($A1697="","",IF($E1697="",IFERROR(INDEX(Settings!$F$11:$F$18,MATCH($C1697,Settings!$D$11:$D$18,0)),0),$E1697))</f>
        <v/>
      </c>
      <c r="J1697">
        <f>IF($A1697="",0,WEEKDAY($A1697,2))</f>
        <v/>
      </c>
      <c r="K1697">
        <f>IF(OR($A1697="",$B1697=""),"",$B1697&amp;"|"&amp;$A1697)</f>
        <v/>
      </c>
      <c r="L1697">
        <f>IF($A1697="",0,IF($F1697="",IFERROR(N(INDEX(Settings!$G$11:$G$18,MATCH($C1697,Settings!$D$11:$D$18,0))),0),N($F1697)))</f>
        <v/>
      </c>
    </row>
    <row r="1698">
      <c r="A1698" s="69" t="n"/>
      <c r="B1698" s="70" t="n"/>
      <c r="C1698" s="70" t="n"/>
      <c r="D1698" s="71" t="n"/>
      <c r="E1698" s="71" t="n"/>
      <c r="F1698" s="70" t="n"/>
      <c r="G1698" s="72">
        <f>IF(OR($A1698="",$B1698=""),"",ROUND(MAX(0,MOD(I1698-H1698,1)*24-L1698/60),2))</f>
        <v/>
      </c>
      <c r="H1698">
        <f>IF($A1698="","",IF($D1698="",IFERROR(INDEX(Settings!$E$11:$E$18,MATCH($C1698,Settings!$D$11:$D$18,0)),0),$D1698))</f>
        <v/>
      </c>
      <c r="I1698">
        <f>IF($A1698="","",IF($E1698="",IFERROR(INDEX(Settings!$F$11:$F$18,MATCH($C1698,Settings!$D$11:$D$18,0)),0),$E1698))</f>
        <v/>
      </c>
      <c r="J1698">
        <f>IF($A1698="",0,WEEKDAY($A1698,2))</f>
        <v/>
      </c>
      <c r="K1698">
        <f>IF(OR($A1698="",$B1698=""),"",$B1698&amp;"|"&amp;$A1698)</f>
        <v/>
      </c>
      <c r="L1698">
        <f>IF($A1698="",0,IF($F1698="",IFERROR(N(INDEX(Settings!$G$11:$G$18,MATCH($C1698,Settings!$D$11:$D$18,0))),0),N($F1698)))</f>
        <v/>
      </c>
    </row>
    <row r="1699">
      <c r="A1699" s="69" t="n"/>
      <c r="B1699" s="70" t="n"/>
      <c r="C1699" s="70" t="n"/>
      <c r="D1699" s="71" t="n"/>
      <c r="E1699" s="71" t="n"/>
      <c r="F1699" s="70" t="n"/>
      <c r="G1699" s="72">
        <f>IF(OR($A1699="",$B1699=""),"",ROUND(MAX(0,MOD(I1699-H1699,1)*24-L1699/60),2))</f>
        <v/>
      </c>
      <c r="H1699">
        <f>IF($A1699="","",IF($D1699="",IFERROR(INDEX(Settings!$E$11:$E$18,MATCH($C1699,Settings!$D$11:$D$18,0)),0),$D1699))</f>
        <v/>
      </c>
      <c r="I1699">
        <f>IF($A1699="","",IF($E1699="",IFERROR(INDEX(Settings!$F$11:$F$18,MATCH($C1699,Settings!$D$11:$D$18,0)),0),$E1699))</f>
        <v/>
      </c>
      <c r="J1699">
        <f>IF($A1699="",0,WEEKDAY($A1699,2))</f>
        <v/>
      </c>
      <c r="K1699">
        <f>IF(OR($A1699="",$B1699=""),"",$B1699&amp;"|"&amp;$A1699)</f>
        <v/>
      </c>
      <c r="L1699">
        <f>IF($A1699="",0,IF($F1699="",IFERROR(N(INDEX(Settings!$G$11:$G$18,MATCH($C1699,Settings!$D$11:$D$18,0))),0),N($F1699)))</f>
        <v/>
      </c>
    </row>
    <row r="1700">
      <c r="A1700" s="69" t="n"/>
      <c r="B1700" s="70" t="n"/>
      <c r="C1700" s="70" t="n"/>
      <c r="D1700" s="71" t="n"/>
      <c r="E1700" s="71" t="n"/>
      <c r="F1700" s="70" t="n"/>
      <c r="G1700" s="72">
        <f>IF(OR($A1700="",$B1700=""),"",ROUND(MAX(0,MOD(I1700-H1700,1)*24-L1700/60),2))</f>
        <v/>
      </c>
      <c r="H1700">
        <f>IF($A1700="","",IF($D1700="",IFERROR(INDEX(Settings!$E$11:$E$18,MATCH($C1700,Settings!$D$11:$D$18,0)),0),$D1700))</f>
        <v/>
      </c>
      <c r="I1700">
        <f>IF($A1700="","",IF($E1700="",IFERROR(INDEX(Settings!$F$11:$F$18,MATCH($C1700,Settings!$D$11:$D$18,0)),0),$E1700))</f>
        <v/>
      </c>
      <c r="J1700">
        <f>IF($A1700="",0,WEEKDAY($A1700,2))</f>
        <v/>
      </c>
      <c r="K1700">
        <f>IF(OR($A1700="",$B1700=""),"",$B1700&amp;"|"&amp;$A1700)</f>
        <v/>
      </c>
      <c r="L1700">
        <f>IF($A1700="",0,IF($F1700="",IFERROR(N(INDEX(Settings!$G$11:$G$18,MATCH($C1700,Settings!$D$11:$D$18,0))),0),N($F1700)))</f>
        <v/>
      </c>
    </row>
    <row r="1701">
      <c r="A1701" s="69" t="n"/>
      <c r="B1701" s="70" t="n"/>
      <c r="C1701" s="70" t="n"/>
      <c r="D1701" s="71" t="n"/>
      <c r="E1701" s="71" t="n"/>
      <c r="F1701" s="70" t="n"/>
      <c r="G1701" s="72">
        <f>IF(OR($A1701="",$B1701=""),"",ROUND(MAX(0,MOD(I1701-H1701,1)*24-L1701/60),2))</f>
        <v/>
      </c>
      <c r="H1701">
        <f>IF($A1701="","",IF($D1701="",IFERROR(INDEX(Settings!$E$11:$E$18,MATCH($C1701,Settings!$D$11:$D$18,0)),0),$D1701))</f>
        <v/>
      </c>
      <c r="I1701">
        <f>IF($A1701="","",IF($E1701="",IFERROR(INDEX(Settings!$F$11:$F$18,MATCH($C1701,Settings!$D$11:$D$18,0)),0),$E1701))</f>
        <v/>
      </c>
      <c r="J1701">
        <f>IF($A1701="",0,WEEKDAY($A1701,2))</f>
        <v/>
      </c>
      <c r="K1701">
        <f>IF(OR($A1701="",$B1701=""),"",$B1701&amp;"|"&amp;$A1701)</f>
        <v/>
      </c>
      <c r="L1701">
        <f>IF($A1701="",0,IF($F1701="",IFERROR(N(INDEX(Settings!$G$11:$G$18,MATCH($C1701,Settings!$D$11:$D$18,0))),0),N($F1701)))</f>
        <v/>
      </c>
    </row>
    <row r="1702">
      <c r="A1702" s="69" t="n"/>
      <c r="B1702" s="70" t="n"/>
      <c r="C1702" s="70" t="n"/>
      <c r="D1702" s="71" t="n"/>
      <c r="E1702" s="71" t="n"/>
      <c r="F1702" s="70" t="n"/>
      <c r="G1702" s="72">
        <f>IF(OR($A1702="",$B1702=""),"",ROUND(MAX(0,MOD(I1702-H1702,1)*24-L1702/60),2))</f>
        <v/>
      </c>
      <c r="H1702">
        <f>IF($A1702="","",IF($D1702="",IFERROR(INDEX(Settings!$E$11:$E$18,MATCH($C1702,Settings!$D$11:$D$18,0)),0),$D1702))</f>
        <v/>
      </c>
      <c r="I1702">
        <f>IF($A1702="","",IF($E1702="",IFERROR(INDEX(Settings!$F$11:$F$18,MATCH($C1702,Settings!$D$11:$D$18,0)),0),$E1702))</f>
        <v/>
      </c>
      <c r="J1702">
        <f>IF($A1702="",0,WEEKDAY($A1702,2))</f>
        <v/>
      </c>
      <c r="K1702">
        <f>IF(OR($A1702="",$B1702=""),"",$B1702&amp;"|"&amp;$A1702)</f>
        <v/>
      </c>
      <c r="L1702">
        <f>IF($A1702="",0,IF($F1702="",IFERROR(N(INDEX(Settings!$G$11:$G$18,MATCH($C1702,Settings!$D$11:$D$18,0))),0),N($F1702)))</f>
        <v/>
      </c>
    </row>
    <row r="1703">
      <c r="A1703" s="69" t="n"/>
      <c r="B1703" s="70" t="n"/>
      <c r="C1703" s="70" t="n"/>
      <c r="D1703" s="71" t="n"/>
      <c r="E1703" s="71" t="n"/>
      <c r="F1703" s="70" t="n"/>
      <c r="G1703" s="72">
        <f>IF(OR($A1703="",$B1703=""),"",ROUND(MAX(0,MOD(I1703-H1703,1)*24-L1703/60),2))</f>
        <v/>
      </c>
      <c r="H1703">
        <f>IF($A1703="","",IF($D1703="",IFERROR(INDEX(Settings!$E$11:$E$18,MATCH($C1703,Settings!$D$11:$D$18,0)),0),$D1703))</f>
        <v/>
      </c>
      <c r="I1703">
        <f>IF($A1703="","",IF($E1703="",IFERROR(INDEX(Settings!$F$11:$F$18,MATCH($C1703,Settings!$D$11:$D$18,0)),0),$E1703))</f>
        <v/>
      </c>
      <c r="J1703">
        <f>IF($A1703="",0,WEEKDAY($A1703,2))</f>
        <v/>
      </c>
      <c r="K1703">
        <f>IF(OR($A1703="",$B1703=""),"",$B1703&amp;"|"&amp;$A1703)</f>
        <v/>
      </c>
      <c r="L1703">
        <f>IF($A1703="",0,IF($F1703="",IFERROR(N(INDEX(Settings!$G$11:$G$18,MATCH($C1703,Settings!$D$11:$D$18,0))),0),N($F1703)))</f>
        <v/>
      </c>
    </row>
    <row r="1704">
      <c r="A1704" s="69" t="n"/>
      <c r="B1704" s="70" t="n"/>
      <c r="C1704" s="70" t="n"/>
      <c r="D1704" s="71" t="n"/>
      <c r="E1704" s="71" t="n"/>
      <c r="F1704" s="70" t="n"/>
      <c r="G1704" s="72">
        <f>IF(OR($A1704="",$B1704=""),"",ROUND(MAX(0,MOD(I1704-H1704,1)*24-L1704/60),2))</f>
        <v/>
      </c>
      <c r="H1704">
        <f>IF($A1704="","",IF($D1704="",IFERROR(INDEX(Settings!$E$11:$E$18,MATCH($C1704,Settings!$D$11:$D$18,0)),0),$D1704))</f>
        <v/>
      </c>
      <c r="I1704">
        <f>IF($A1704="","",IF($E1704="",IFERROR(INDEX(Settings!$F$11:$F$18,MATCH($C1704,Settings!$D$11:$D$18,0)),0),$E1704))</f>
        <v/>
      </c>
      <c r="J1704">
        <f>IF($A1704="",0,WEEKDAY($A1704,2))</f>
        <v/>
      </c>
      <c r="K1704">
        <f>IF(OR($A1704="",$B1704=""),"",$B1704&amp;"|"&amp;$A1704)</f>
        <v/>
      </c>
      <c r="L1704">
        <f>IF($A1704="",0,IF($F1704="",IFERROR(N(INDEX(Settings!$G$11:$G$18,MATCH($C1704,Settings!$D$11:$D$18,0))),0),N($F1704)))</f>
        <v/>
      </c>
    </row>
    <row r="1705">
      <c r="A1705" s="69" t="n"/>
      <c r="B1705" s="70" t="n"/>
      <c r="C1705" s="70" t="n"/>
      <c r="D1705" s="71" t="n"/>
      <c r="E1705" s="71" t="n"/>
      <c r="F1705" s="70" t="n"/>
      <c r="G1705" s="72">
        <f>IF(OR($A1705="",$B1705=""),"",ROUND(MAX(0,MOD(I1705-H1705,1)*24-L1705/60),2))</f>
        <v/>
      </c>
      <c r="H1705">
        <f>IF($A1705="","",IF($D1705="",IFERROR(INDEX(Settings!$E$11:$E$18,MATCH($C1705,Settings!$D$11:$D$18,0)),0),$D1705))</f>
        <v/>
      </c>
      <c r="I1705">
        <f>IF($A1705="","",IF($E1705="",IFERROR(INDEX(Settings!$F$11:$F$18,MATCH($C1705,Settings!$D$11:$D$18,0)),0),$E1705))</f>
        <v/>
      </c>
      <c r="J1705">
        <f>IF($A1705="",0,WEEKDAY($A1705,2))</f>
        <v/>
      </c>
      <c r="K1705">
        <f>IF(OR($A1705="",$B1705=""),"",$B1705&amp;"|"&amp;$A1705)</f>
        <v/>
      </c>
      <c r="L1705">
        <f>IF($A1705="",0,IF($F1705="",IFERROR(N(INDEX(Settings!$G$11:$G$18,MATCH($C1705,Settings!$D$11:$D$18,0))),0),N($F1705)))</f>
        <v/>
      </c>
    </row>
    <row r="1706">
      <c r="A1706" s="69" t="n"/>
      <c r="B1706" s="70" t="n"/>
      <c r="C1706" s="70" t="n"/>
      <c r="D1706" s="71" t="n"/>
      <c r="E1706" s="71" t="n"/>
      <c r="F1706" s="70" t="n"/>
      <c r="G1706" s="72">
        <f>IF(OR($A1706="",$B1706=""),"",ROUND(MAX(0,MOD(I1706-H1706,1)*24-L1706/60),2))</f>
        <v/>
      </c>
      <c r="H1706">
        <f>IF($A1706="","",IF($D1706="",IFERROR(INDEX(Settings!$E$11:$E$18,MATCH($C1706,Settings!$D$11:$D$18,0)),0),$D1706))</f>
        <v/>
      </c>
      <c r="I1706">
        <f>IF($A1706="","",IF($E1706="",IFERROR(INDEX(Settings!$F$11:$F$18,MATCH($C1706,Settings!$D$11:$D$18,0)),0),$E1706))</f>
        <v/>
      </c>
      <c r="J1706">
        <f>IF($A1706="",0,WEEKDAY($A1706,2))</f>
        <v/>
      </c>
      <c r="K1706">
        <f>IF(OR($A1706="",$B1706=""),"",$B1706&amp;"|"&amp;$A1706)</f>
        <v/>
      </c>
      <c r="L1706">
        <f>IF($A1706="",0,IF($F1706="",IFERROR(N(INDEX(Settings!$G$11:$G$18,MATCH($C1706,Settings!$D$11:$D$18,0))),0),N($F1706)))</f>
        <v/>
      </c>
    </row>
    <row r="1707">
      <c r="A1707" s="69" t="n"/>
      <c r="B1707" s="70" t="n"/>
      <c r="C1707" s="70" t="n"/>
      <c r="D1707" s="71" t="n"/>
      <c r="E1707" s="71" t="n"/>
      <c r="F1707" s="70" t="n"/>
      <c r="G1707" s="72">
        <f>IF(OR($A1707="",$B1707=""),"",ROUND(MAX(0,MOD(I1707-H1707,1)*24-L1707/60),2))</f>
        <v/>
      </c>
      <c r="H1707">
        <f>IF($A1707="","",IF($D1707="",IFERROR(INDEX(Settings!$E$11:$E$18,MATCH($C1707,Settings!$D$11:$D$18,0)),0),$D1707))</f>
        <v/>
      </c>
      <c r="I1707">
        <f>IF($A1707="","",IF($E1707="",IFERROR(INDEX(Settings!$F$11:$F$18,MATCH($C1707,Settings!$D$11:$D$18,0)),0),$E1707))</f>
        <v/>
      </c>
      <c r="J1707">
        <f>IF($A1707="",0,WEEKDAY($A1707,2))</f>
        <v/>
      </c>
      <c r="K1707">
        <f>IF(OR($A1707="",$B1707=""),"",$B1707&amp;"|"&amp;$A1707)</f>
        <v/>
      </c>
      <c r="L1707">
        <f>IF($A1707="",0,IF($F1707="",IFERROR(N(INDEX(Settings!$G$11:$G$18,MATCH($C1707,Settings!$D$11:$D$18,0))),0),N($F1707)))</f>
        <v/>
      </c>
    </row>
    <row r="1708">
      <c r="A1708" s="69" t="n"/>
      <c r="B1708" s="70" t="n"/>
      <c r="C1708" s="70" t="n"/>
      <c r="D1708" s="71" t="n"/>
      <c r="E1708" s="71" t="n"/>
      <c r="F1708" s="70" t="n"/>
      <c r="G1708" s="72">
        <f>IF(OR($A1708="",$B1708=""),"",ROUND(MAX(0,MOD(I1708-H1708,1)*24-L1708/60),2))</f>
        <v/>
      </c>
      <c r="H1708">
        <f>IF($A1708="","",IF($D1708="",IFERROR(INDEX(Settings!$E$11:$E$18,MATCH($C1708,Settings!$D$11:$D$18,0)),0),$D1708))</f>
        <v/>
      </c>
      <c r="I1708">
        <f>IF($A1708="","",IF($E1708="",IFERROR(INDEX(Settings!$F$11:$F$18,MATCH($C1708,Settings!$D$11:$D$18,0)),0),$E1708))</f>
        <v/>
      </c>
      <c r="J1708">
        <f>IF($A1708="",0,WEEKDAY($A1708,2))</f>
        <v/>
      </c>
      <c r="K1708">
        <f>IF(OR($A1708="",$B1708=""),"",$B1708&amp;"|"&amp;$A1708)</f>
        <v/>
      </c>
      <c r="L1708">
        <f>IF($A1708="",0,IF($F1708="",IFERROR(N(INDEX(Settings!$G$11:$G$18,MATCH($C1708,Settings!$D$11:$D$18,0))),0),N($F1708)))</f>
        <v/>
      </c>
    </row>
    <row r="1709">
      <c r="A1709" s="69" t="n"/>
      <c r="B1709" s="70" t="n"/>
      <c r="C1709" s="70" t="n"/>
      <c r="D1709" s="71" t="n"/>
      <c r="E1709" s="71" t="n"/>
      <c r="F1709" s="70" t="n"/>
      <c r="G1709" s="72">
        <f>IF(OR($A1709="",$B1709=""),"",ROUND(MAX(0,MOD(I1709-H1709,1)*24-L1709/60),2))</f>
        <v/>
      </c>
      <c r="H1709">
        <f>IF($A1709="","",IF($D1709="",IFERROR(INDEX(Settings!$E$11:$E$18,MATCH($C1709,Settings!$D$11:$D$18,0)),0),$D1709))</f>
        <v/>
      </c>
      <c r="I1709">
        <f>IF($A1709="","",IF($E1709="",IFERROR(INDEX(Settings!$F$11:$F$18,MATCH($C1709,Settings!$D$11:$D$18,0)),0),$E1709))</f>
        <v/>
      </c>
      <c r="J1709">
        <f>IF($A1709="",0,WEEKDAY($A1709,2))</f>
        <v/>
      </c>
      <c r="K1709">
        <f>IF(OR($A1709="",$B1709=""),"",$B1709&amp;"|"&amp;$A1709)</f>
        <v/>
      </c>
      <c r="L1709">
        <f>IF($A1709="",0,IF($F1709="",IFERROR(N(INDEX(Settings!$G$11:$G$18,MATCH($C1709,Settings!$D$11:$D$18,0))),0),N($F1709)))</f>
        <v/>
      </c>
    </row>
    <row r="1710">
      <c r="A1710" s="69" t="n"/>
      <c r="B1710" s="70" t="n"/>
      <c r="C1710" s="70" t="n"/>
      <c r="D1710" s="71" t="n"/>
      <c r="E1710" s="71" t="n"/>
      <c r="F1710" s="70" t="n"/>
      <c r="G1710" s="72">
        <f>IF(OR($A1710="",$B1710=""),"",ROUND(MAX(0,MOD(I1710-H1710,1)*24-L1710/60),2))</f>
        <v/>
      </c>
      <c r="H1710">
        <f>IF($A1710="","",IF($D1710="",IFERROR(INDEX(Settings!$E$11:$E$18,MATCH($C1710,Settings!$D$11:$D$18,0)),0),$D1710))</f>
        <v/>
      </c>
      <c r="I1710">
        <f>IF($A1710="","",IF($E1710="",IFERROR(INDEX(Settings!$F$11:$F$18,MATCH($C1710,Settings!$D$11:$D$18,0)),0),$E1710))</f>
        <v/>
      </c>
      <c r="J1710">
        <f>IF($A1710="",0,WEEKDAY($A1710,2))</f>
        <v/>
      </c>
      <c r="K1710">
        <f>IF(OR($A1710="",$B1710=""),"",$B1710&amp;"|"&amp;$A1710)</f>
        <v/>
      </c>
      <c r="L1710">
        <f>IF($A1710="",0,IF($F1710="",IFERROR(N(INDEX(Settings!$G$11:$G$18,MATCH($C1710,Settings!$D$11:$D$18,0))),0),N($F1710)))</f>
        <v/>
      </c>
    </row>
    <row r="1711">
      <c r="A1711" s="69" t="n"/>
      <c r="B1711" s="70" t="n"/>
      <c r="C1711" s="70" t="n"/>
      <c r="D1711" s="71" t="n"/>
      <c r="E1711" s="71" t="n"/>
      <c r="F1711" s="70" t="n"/>
      <c r="G1711" s="72">
        <f>IF(OR($A1711="",$B1711=""),"",ROUND(MAX(0,MOD(I1711-H1711,1)*24-L1711/60),2))</f>
        <v/>
      </c>
      <c r="H1711">
        <f>IF($A1711="","",IF($D1711="",IFERROR(INDEX(Settings!$E$11:$E$18,MATCH($C1711,Settings!$D$11:$D$18,0)),0),$D1711))</f>
        <v/>
      </c>
      <c r="I1711">
        <f>IF($A1711="","",IF($E1711="",IFERROR(INDEX(Settings!$F$11:$F$18,MATCH($C1711,Settings!$D$11:$D$18,0)),0),$E1711))</f>
        <v/>
      </c>
      <c r="J1711">
        <f>IF($A1711="",0,WEEKDAY($A1711,2))</f>
        <v/>
      </c>
      <c r="K1711">
        <f>IF(OR($A1711="",$B1711=""),"",$B1711&amp;"|"&amp;$A1711)</f>
        <v/>
      </c>
      <c r="L1711">
        <f>IF($A1711="",0,IF($F1711="",IFERROR(N(INDEX(Settings!$G$11:$G$18,MATCH($C1711,Settings!$D$11:$D$18,0))),0),N($F1711)))</f>
        <v/>
      </c>
    </row>
    <row r="1712">
      <c r="A1712" s="69" t="n"/>
      <c r="B1712" s="70" t="n"/>
      <c r="C1712" s="70" t="n"/>
      <c r="D1712" s="71" t="n"/>
      <c r="E1712" s="71" t="n"/>
      <c r="F1712" s="70" t="n"/>
      <c r="G1712" s="72">
        <f>IF(OR($A1712="",$B1712=""),"",ROUND(MAX(0,MOD(I1712-H1712,1)*24-L1712/60),2))</f>
        <v/>
      </c>
      <c r="H1712">
        <f>IF($A1712="","",IF($D1712="",IFERROR(INDEX(Settings!$E$11:$E$18,MATCH($C1712,Settings!$D$11:$D$18,0)),0),$D1712))</f>
        <v/>
      </c>
      <c r="I1712">
        <f>IF($A1712="","",IF($E1712="",IFERROR(INDEX(Settings!$F$11:$F$18,MATCH($C1712,Settings!$D$11:$D$18,0)),0),$E1712))</f>
        <v/>
      </c>
      <c r="J1712">
        <f>IF($A1712="",0,WEEKDAY($A1712,2))</f>
        <v/>
      </c>
      <c r="K1712">
        <f>IF(OR($A1712="",$B1712=""),"",$B1712&amp;"|"&amp;$A1712)</f>
        <v/>
      </c>
      <c r="L1712">
        <f>IF($A1712="",0,IF($F1712="",IFERROR(N(INDEX(Settings!$G$11:$G$18,MATCH($C1712,Settings!$D$11:$D$18,0))),0),N($F1712)))</f>
        <v/>
      </c>
    </row>
    <row r="1713">
      <c r="A1713" s="69" t="n"/>
      <c r="B1713" s="70" t="n"/>
      <c r="C1713" s="70" t="n"/>
      <c r="D1713" s="71" t="n"/>
      <c r="E1713" s="71" t="n"/>
      <c r="F1713" s="70" t="n"/>
      <c r="G1713" s="72">
        <f>IF(OR($A1713="",$B1713=""),"",ROUND(MAX(0,MOD(I1713-H1713,1)*24-L1713/60),2))</f>
        <v/>
      </c>
      <c r="H1713">
        <f>IF($A1713="","",IF($D1713="",IFERROR(INDEX(Settings!$E$11:$E$18,MATCH($C1713,Settings!$D$11:$D$18,0)),0),$D1713))</f>
        <v/>
      </c>
      <c r="I1713">
        <f>IF($A1713="","",IF($E1713="",IFERROR(INDEX(Settings!$F$11:$F$18,MATCH($C1713,Settings!$D$11:$D$18,0)),0),$E1713))</f>
        <v/>
      </c>
      <c r="J1713">
        <f>IF($A1713="",0,WEEKDAY($A1713,2))</f>
        <v/>
      </c>
      <c r="K1713">
        <f>IF(OR($A1713="",$B1713=""),"",$B1713&amp;"|"&amp;$A1713)</f>
        <v/>
      </c>
      <c r="L1713">
        <f>IF($A1713="",0,IF($F1713="",IFERROR(N(INDEX(Settings!$G$11:$G$18,MATCH($C1713,Settings!$D$11:$D$18,0))),0),N($F1713)))</f>
        <v/>
      </c>
    </row>
    <row r="1714">
      <c r="A1714" s="69" t="n"/>
      <c r="B1714" s="70" t="n"/>
      <c r="C1714" s="70" t="n"/>
      <c r="D1714" s="71" t="n"/>
      <c r="E1714" s="71" t="n"/>
      <c r="F1714" s="70" t="n"/>
      <c r="G1714" s="72">
        <f>IF(OR($A1714="",$B1714=""),"",ROUND(MAX(0,MOD(I1714-H1714,1)*24-L1714/60),2))</f>
        <v/>
      </c>
      <c r="H1714">
        <f>IF($A1714="","",IF($D1714="",IFERROR(INDEX(Settings!$E$11:$E$18,MATCH($C1714,Settings!$D$11:$D$18,0)),0),$D1714))</f>
        <v/>
      </c>
      <c r="I1714">
        <f>IF($A1714="","",IF($E1714="",IFERROR(INDEX(Settings!$F$11:$F$18,MATCH($C1714,Settings!$D$11:$D$18,0)),0),$E1714))</f>
        <v/>
      </c>
      <c r="J1714">
        <f>IF($A1714="",0,WEEKDAY($A1714,2))</f>
        <v/>
      </c>
      <c r="K1714">
        <f>IF(OR($A1714="",$B1714=""),"",$B1714&amp;"|"&amp;$A1714)</f>
        <v/>
      </c>
      <c r="L1714">
        <f>IF($A1714="",0,IF($F1714="",IFERROR(N(INDEX(Settings!$G$11:$G$18,MATCH($C1714,Settings!$D$11:$D$18,0))),0),N($F1714)))</f>
        <v/>
      </c>
    </row>
    <row r="1715">
      <c r="A1715" s="69" t="n"/>
      <c r="B1715" s="70" t="n"/>
      <c r="C1715" s="70" t="n"/>
      <c r="D1715" s="71" t="n"/>
      <c r="E1715" s="71" t="n"/>
      <c r="F1715" s="70" t="n"/>
      <c r="G1715" s="72">
        <f>IF(OR($A1715="",$B1715=""),"",ROUND(MAX(0,MOD(I1715-H1715,1)*24-L1715/60),2))</f>
        <v/>
      </c>
      <c r="H1715">
        <f>IF($A1715="","",IF($D1715="",IFERROR(INDEX(Settings!$E$11:$E$18,MATCH($C1715,Settings!$D$11:$D$18,0)),0),$D1715))</f>
        <v/>
      </c>
      <c r="I1715">
        <f>IF($A1715="","",IF($E1715="",IFERROR(INDEX(Settings!$F$11:$F$18,MATCH($C1715,Settings!$D$11:$D$18,0)),0),$E1715))</f>
        <v/>
      </c>
      <c r="J1715">
        <f>IF($A1715="",0,WEEKDAY($A1715,2))</f>
        <v/>
      </c>
      <c r="K1715">
        <f>IF(OR($A1715="",$B1715=""),"",$B1715&amp;"|"&amp;$A1715)</f>
        <v/>
      </c>
      <c r="L1715">
        <f>IF($A1715="",0,IF($F1715="",IFERROR(N(INDEX(Settings!$G$11:$G$18,MATCH($C1715,Settings!$D$11:$D$18,0))),0),N($F1715)))</f>
        <v/>
      </c>
    </row>
    <row r="1716">
      <c r="A1716" s="69" t="n"/>
      <c r="B1716" s="70" t="n"/>
      <c r="C1716" s="70" t="n"/>
      <c r="D1716" s="71" t="n"/>
      <c r="E1716" s="71" t="n"/>
      <c r="F1716" s="70" t="n"/>
      <c r="G1716" s="72">
        <f>IF(OR($A1716="",$B1716=""),"",ROUND(MAX(0,MOD(I1716-H1716,1)*24-L1716/60),2))</f>
        <v/>
      </c>
      <c r="H1716">
        <f>IF($A1716="","",IF($D1716="",IFERROR(INDEX(Settings!$E$11:$E$18,MATCH($C1716,Settings!$D$11:$D$18,0)),0),$D1716))</f>
        <v/>
      </c>
      <c r="I1716">
        <f>IF($A1716="","",IF($E1716="",IFERROR(INDEX(Settings!$F$11:$F$18,MATCH($C1716,Settings!$D$11:$D$18,0)),0),$E1716))</f>
        <v/>
      </c>
      <c r="J1716">
        <f>IF($A1716="",0,WEEKDAY($A1716,2))</f>
        <v/>
      </c>
      <c r="K1716">
        <f>IF(OR($A1716="",$B1716=""),"",$B1716&amp;"|"&amp;$A1716)</f>
        <v/>
      </c>
      <c r="L1716">
        <f>IF($A1716="",0,IF($F1716="",IFERROR(N(INDEX(Settings!$G$11:$G$18,MATCH($C1716,Settings!$D$11:$D$18,0))),0),N($F1716)))</f>
        <v/>
      </c>
    </row>
    <row r="1717">
      <c r="A1717" s="69" t="n"/>
      <c r="B1717" s="70" t="n"/>
      <c r="C1717" s="70" t="n"/>
      <c r="D1717" s="71" t="n"/>
      <c r="E1717" s="71" t="n"/>
      <c r="F1717" s="70" t="n"/>
      <c r="G1717" s="72">
        <f>IF(OR($A1717="",$B1717=""),"",ROUND(MAX(0,MOD(I1717-H1717,1)*24-L1717/60),2))</f>
        <v/>
      </c>
      <c r="H1717">
        <f>IF($A1717="","",IF($D1717="",IFERROR(INDEX(Settings!$E$11:$E$18,MATCH($C1717,Settings!$D$11:$D$18,0)),0),$D1717))</f>
        <v/>
      </c>
      <c r="I1717">
        <f>IF($A1717="","",IF($E1717="",IFERROR(INDEX(Settings!$F$11:$F$18,MATCH($C1717,Settings!$D$11:$D$18,0)),0),$E1717))</f>
        <v/>
      </c>
      <c r="J1717">
        <f>IF($A1717="",0,WEEKDAY($A1717,2))</f>
        <v/>
      </c>
      <c r="K1717">
        <f>IF(OR($A1717="",$B1717=""),"",$B1717&amp;"|"&amp;$A1717)</f>
        <v/>
      </c>
      <c r="L1717">
        <f>IF($A1717="",0,IF($F1717="",IFERROR(N(INDEX(Settings!$G$11:$G$18,MATCH($C1717,Settings!$D$11:$D$18,0))),0),N($F1717)))</f>
        <v/>
      </c>
    </row>
    <row r="1718">
      <c r="A1718" s="69" t="n"/>
      <c r="B1718" s="70" t="n"/>
      <c r="C1718" s="70" t="n"/>
      <c r="D1718" s="71" t="n"/>
      <c r="E1718" s="71" t="n"/>
      <c r="F1718" s="70" t="n"/>
      <c r="G1718" s="72">
        <f>IF(OR($A1718="",$B1718=""),"",ROUND(MAX(0,MOD(I1718-H1718,1)*24-L1718/60),2))</f>
        <v/>
      </c>
      <c r="H1718">
        <f>IF($A1718="","",IF($D1718="",IFERROR(INDEX(Settings!$E$11:$E$18,MATCH($C1718,Settings!$D$11:$D$18,0)),0),$D1718))</f>
        <v/>
      </c>
      <c r="I1718">
        <f>IF($A1718="","",IF($E1718="",IFERROR(INDEX(Settings!$F$11:$F$18,MATCH($C1718,Settings!$D$11:$D$18,0)),0),$E1718))</f>
        <v/>
      </c>
      <c r="J1718">
        <f>IF($A1718="",0,WEEKDAY($A1718,2))</f>
        <v/>
      </c>
      <c r="K1718">
        <f>IF(OR($A1718="",$B1718=""),"",$B1718&amp;"|"&amp;$A1718)</f>
        <v/>
      </c>
      <c r="L1718">
        <f>IF($A1718="",0,IF($F1718="",IFERROR(N(INDEX(Settings!$G$11:$G$18,MATCH($C1718,Settings!$D$11:$D$18,0))),0),N($F1718)))</f>
        <v/>
      </c>
    </row>
    <row r="1719">
      <c r="A1719" s="69" t="n"/>
      <c r="B1719" s="70" t="n"/>
      <c r="C1719" s="70" t="n"/>
      <c r="D1719" s="71" t="n"/>
      <c r="E1719" s="71" t="n"/>
      <c r="F1719" s="70" t="n"/>
      <c r="G1719" s="72">
        <f>IF(OR($A1719="",$B1719=""),"",ROUND(MAX(0,MOD(I1719-H1719,1)*24-L1719/60),2))</f>
        <v/>
      </c>
      <c r="H1719">
        <f>IF($A1719="","",IF($D1719="",IFERROR(INDEX(Settings!$E$11:$E$18,MATCH($C1719,Settings!$D$11:$D$18,0)),0),$D1719))</f>
        <v/>
      </c>
      <c r="I1719">
        <f>IF($A1719="","",IF($E1719="",IFERROR(INDEX(Settings!$F$11:$F$18,MATCH($C1719,Settings!$D$11:$D$18,0)),0),$E1719))</f>
        <v/>
      </c>
      <c r="J1719">
        <f>IF($A1719="",0,WEEKDAY($A1719,2))</f>
        <v/>
      </c>
      <c r="K1719">
        <f>IF(OR($A1719="",$B1719=""),"",$B1719&amp;"|"&amp;$A1719)</f>
        <v/>
      </c>
      <c r="L1719">
        <f>IF($A1719="",0,IF($F1719="",IFERROR(N(INDEX(Settings!$G$11:$G$18,MATCH($C1719,Settings!$D$11:$D$18,0))),0),N($F1719)))</f>
        <v/>
      </c>
    </row>
    <row r="1720">
      <c r="A1720" s="69" t="n"/>
      <c r="B1720" s="70" t="n"/>
      <c r="C1720" s="70" t="n"/>
      <c r="D1720" s="71" t="n"/>
      <c r="E1720" s="71" t="n"/>
      <c r="F1720" s="70" t="n"/>
      <c r="G1720" s="72">
        <f>IF(OR($A1720="",$B1720=""),"",ROUND(MAX(0,MOD(I1720-H1720,1)*24-L1720/60),2))</f>
        <v/>
      </c>
      <c r="H1720">
        <f>IF($A1720="","",IF($D1720="",IFERROR(INDEX(Settings!$E$11:$E$18,MATCH($C1720,Settings!$D$11:$D$18,0)),0),$D1720))</f>
        <v/>
      </c>
      <c r="I1720">
        <f>IF($A1720="","",IF($E1720="",IFERROR(INDEX(Settings!$F$11:$F$18,MATCH($C1720,Settings!$D$11:$D$18,0)),0),$E1720))</f>
        <v/>
      </c>
      <c r="J1720">
        <f>IF($A1720="",0,WEEKDAY($A1720,2))</f>
        <v/>
      </c>
      <c r="K1720">
        <f>IF(OR($A1720="",$B1720=""),"",$B1720&amp;"|"&amp;$A1720)</f>
        <v/>
      </c>
      <c r="L1720">
        <f>IF($A1720="",0,IF($F1720="",IFERROR(N(INDEX(Settings!$G$11:$G$18,MATCH($C1720,Settings!$D$11:$D$18,0))),0),N($F1720)))</f>
        <v/>
      </c>
    </row>
    <row r="1721">
      <c r="A1721" s="69" t="n"/>
      <c r="B1721" s="70" t="n"/>
      <c r="C1721" s="70" t="n"/>
      <c r="D1721" s="71" t="n"/>
      <c r="E1721" s="71" t="n"/>
      <c r="F1721" s="70" t="n"/>
      <c r="G1721" s="72">
        <f>IF(OR($A1721="",$B1721=""),"",ROUND(MAX(0,MOD(I1721-H1721,1)*24-L1721/60),2))</f>
        <v/>
      </c>
      <c r="H1721">
        <f>IF($A1721="","",IF($D1721="",IFERROR(INDEX(Settings!$E$11:$E$18,MATCH($C1721,Settings!$D$11:$D$18,0)),0),$D1721))</f>
        <v/>
      </c>
      <c r="I1721">
        <f>IF($A1721="","",IF($E1721="",IFERROR(INDEX(Settings!$F$11:$F$18,MATCH($C1721,Settings!$D$11:$D$18,0)),0),$E1721))</f>
        <v/>
      </c>
      <c r="J1721">
        <f>IF($A1721="",0,WEEKDAY($A1721,2))</f>
        <v/>
      </c>
      <c r="K1721">
        <f>IF(OR($A1721="",$B1721=""),"",$B1721&amp;"|"&amp;$A1721)</f>
        <v/>
      </c>
      <c r="L1721">
        <f>IF($A1721="",0,IF($F1721="",IFERROR(N(INDEX(Settings!$G$11:$G$18,MATCH($C1721,Settings!$D$11:$D$18,0))),0),N($F1721)))</f>
        <v/>
      </c>
    </row>
    <row r="1722">
      <c r="A1722" s="69" t="n"/>
      <c r="B1722" s="70" t="n"/>
      <c r="C1722" s="70" t="n"/>
      <c r="D1722" s="71" t="n"/>
      <c r="E1722" s="71" t="n"/>
      <c r="F1722" s="70" t="n"/>
      <c r="G1722" s="72">
        <f>IF(OR($A1722="",$B1722=""),"",ROUND(MAX(0,MOD(I1722-H1722,1)*24-L1722/60),2))</f>
        <v/>
      </c>
      <c r="H1722">
        <f>IF($A1722="","",IF($D1722="",IFERROR(INDEX(Settings!$E$11:$E$18,MATCH($C1722,Settings!$D$11:$D$18,0)),0),$D1722))</f>
        <v/>
      </c>
      <c r="I1722">
        <f>IF($A1722="","",IF($E1722="",IFERROR(INDEX(Settings!$F$11:$F$18,MATCH($C1722,Settings!$D$11:$D$18,0)),0),$E1722))</f>
        <v/>
      </c>
      <c r="J1722">
        <f>IF($A1722="",0,WEEKDAY($A1722,2))</f>
        <v/>
      </c>
      <c r="K1722">
        <f>IF(OR($A1722="",$B1722=""),"",$B1722&amp;"|"&amp;$A1722)</f>
        <v/>
      </c>
      <c r="L1722">
        <f>IF($A1722="",0,IF($F1722="",IFERROR(N(INDEX(Settings!$G$11:$G$18,MATCH($C1722,Settings!$D$11:$D$18,0))),0),N($F1722)))</f>
        <v/>
      </c>
    </row>
    <row r="1723">
      <c r="A1723" s="69" t="n"/>
      <c r="B1723" s="70" t="n"/>
      <c r="C1723" s="70" t="n"/>
      <c r="D1723" s="71" t="n"/>
      <c r="E1723" s="71" t="n"/>
      <c r="F1723" s="70" t="n"/>
      <c r="G1723" s="72">
        <f>IF(OR($A1723="",$B1723=""),"",ROUND(MAX(0,MOD(I1723-H1723,1)*24-L1723/60),2))</f>
        <v/>
      </c>
      <c r="H1723">
        <f>IF($A1723="","",IF($D1723="",IFERROR(INDEX(Settings!$E$11:$E$18,MATCH($C1723,Settings!$D$11:$D$18,0)),0),$D1723))</f>
        <v/>
      </c>
      <c r="I1723">
        <f>IF($A1723="","",IF($E1723="",IFERROR(INDEX(Settings!$F$11:$F$18,MATCH($C1723,Settings!$D$11:$D$18,0)),0),$E1723))</f>
        <v/>
      </c>
      <c r="J1723">
        <f>IF($A1723="",0,WEEKDAY($A1723,2))</f>
        <v/>
      </c>
      <c r="K1723">
        <f>IF(OR($A1723="",$B1723=""),"",$B1723&amp;"|"&amp;$A1723)</f>
        <v/>
      </c>
      <c r="L1723">
        <f>IF($A1723="",0,IF($F1723="",IFERROR(N(INDEX(Settings!$G$11:$G$18,MATCH($C1723,Settings!$D$11:$D$18,0))),0),N($F1723)))</f>
        <v/>
      </c>
    </row>
    <row r="1724">
      <c r="A1724" s="69" t="n"/>
      <c r="B1724" s="70" t="n"/>
      <c r="C1724" s="70" t="n"/>
      <c r="D1724" s="71" t="n"/>
      <c r="E1724" s="71" t="n"/>
      <c r="F1724" s="70" t="n"/>
      <c r="G1724" s="72">
        <f>IF(OR($A1724="",$B1724=""),"",ROUND(MAX(0,MOD(I1724-H1724,1)*24-L1724/60),2))</f>
        <v/>
      </c>
      <c r="H1724">
        <f>IF($A1724="","",IF($D1724="",IFERROR(INDEX(Settings!$E$11:$E$18,MATCH($C1724,Settings!$D$11:$D$18,0)),0),$D1724))</f>
        <v/>
      </c>
      <c r="I1724">
        <f>IF($A1724="","",IF($E1724="",IFERROR(INDEX(Settings!$F$11:$F$18,MATCH($C1724,Settings!$D$11:$D$18,0)),0),$E1724))</f>
        <v/>
      </c>
      <c r="J1724">
        <f>IF($A1724="",0,WEEKDAY($A1724,2))</f>
        <v/>
      </c>
      <c r="K1724">
        <f>IF(OR($A1724="",$B1724=""),"",$B1724&amp;"|"&amp;$A1724)</f>
        <v/>
      </c>
      <c r="L1724">
        <f>IF($A1724="",0,IF($F1724="",IFERROR(N(INDEX(Settings!$G$11:$G$18,MATCH($C1724,Settings!$D$11:$D$18,0))),0),N($F1724)))</f>
        <v/>
      </c>
    </row>
    <row r="1725">
      <c r="A1725" s="69" t="n"/>
      <c r="B1725" s="70" t="n"/>
      <c r="C1725" s="70" t="n"/>
      <c r="D1725" s="71" t="n"/>
      <c r="E1725" s="71" t="n"/>
      <c r="F1725" s="70" t="n"/>
      <c r="G1725" s="72">
        <f>IF(OR($A1725="",$B1725=""),"",ROUND(MAX(0,MOD(I1725-H1725,1)*24-L1725/60),2))</f>
        <v/>
      </c>
      <c r="H1725">
        <f>IF($A1725="","",IF($D1725="",IFERROR(INDEX(Settings!$E$11:$E$18,MATCH($C1725,Settings!$D$11:$D$18,0)),0),$D1725))</f>
        <v/>
      </c>
      <c r="I1725">
        <f>IF($A1725="","",IF($E1725="",IFERROR(INDEX(Settings!$F$11:$F$18,MATCH($C1725,Settings!$D$11:$D$18,0)),0),$E1725))</f>
        <v/>
      </c>
      <c r="J1725">
        <f>IF($A1725="",0,WEEKDAY($A1725,2))</f>
        <v/>
      </c>
      <c r="K1725">
        <f>IF(OR($A1725="",$B1725=""),"",$B1725&amp;"|"&amp;$A1725)</f>
        <v/>
      </c>
      <c r="L1725">
        <f>IF($A1725="",0,IF($F1725="",IFERROR(N(INDEX(Settings!$G$11:$G$18,MATCH($C1725,Settings!$D$11:$D$18,0))),0),N($F1725)))</f>
        <v/>
      </c>
    </row>
    <row r="1726">
      <c r="A1726" s="69" t="n"/>
      <c r="B1726" s="70" t="n"/>
      <c r="C1726" s="70" t="n"/>
      <c r="D1726" s="71" t="n"/>
      <c r="E1726" s="71" t="n"/>
      <c r="F1726" s="70" t="n"/>
      <c r="G1726" s="72">
        <f>IF(OR($A1726="",$B1726=""),"",ROUND(MAX(0,MOD(I1726-H1726,1)*24-L1726/60),2))</f>
        <v/>
      </c>
      <c r="H1726">
        <f>IF($A1726="","",IF($D1726="",IFERROR(INDEX(Settings!$E$11:$E$18,MATCH($C1726,Settings!$D$11:$D$18,0)),0),$D1726))</f>
        <v/>
      </c>
      <c r="I1726">
        <f>IF($A1726="","",IF($E1726="",IFERROR(INDEX(Settings!$F$11:$F$18,MATCH($C1726,Settings!$D$11:$D$18,0)),0),$E1726))</f>
        <v/>
      </c>
      <c r="J1726">
        <f>IF($A1726="",0,WEEKDAY($A1726,2))</f>
        <v/>
      </c>
      <c r="K1726">
        <f>IF(OR($A1726="",$B1726=""),"",$B1726&amp;"|"&amp;$A1726)</f>
        <v/>
      </c>
      <c r="L1726">
        <f>IF($A1726="",0,IF($F1726="",IFERROR(N(INDEX(Settings!$G$11:$G$18,MATCH($C1726,Settings!$D$11:$D$18,0))),0),N($F1726)))</f>
        <v/>
      </c>
    </row>
    <row r="1727">
      <c r="A1727" s="69" t="n"/>
      <c r="B1727" s="70" t="n"/>
      <c r="C1727" s="70" t="n"/>
      <c r="D1727" s="71" t="n"/>
      <c r="E1727" s="71" t="n"/>
      <c r="F1727" s="70" t="n"/>
      <c r="G1727" s="72">
        <f>IF(OR($A1727="",$B1727=""),"",ROUND(MAX(0,MOD(I1727-H1727,1)*24-L1727/60),2))</f>
        <v/>
      </c>
      <c r="H1727">
        <f>IF($A1727="","",IF($D1727="",IFERROR(INDEX(Settings!$E$11:$E$18,MATCH($C1727,Settings!$D$11:$D$18,0)),0),$D1727))</f>
        <v/>
      </c>
      <c r="I1727">
        <f>IF($A1727="","",IF($E1727="",IFERROR(INDEX(Settings!$F$11:$F$18,MATCH($C1727,Settings!$D$11:$D$18,0)),0),$E1727))</f>
        <v/>
      </c>
      <c r="J1727">
        <f>IF($A1727="",0,WEEKDAY($A1727,2))</f>
        <v/>
      </c>
      <c r="K1727">
        <f>IF(OR($A1727="",$B1727=""),"",$B1727&amp;"|"&amp;$A1727)</f>
        <v/>
      </c>
      <c r="L1727">
        <f>IF($A1727="",0,IF($F1727="",IFERROR(N(INDEX(Settings!$G$11:$G$18,MATCH($C1727,Settings!$D$11:$D$18,0))),0),N($F1727)))</f>
        <v/>
      </c>
    </row>
    <row r="1728">
      <c r="A1728" s="69" t="n"/>
      <c r="B1728" s="70" t="n"/>
      <c r="C1728" s="70" t="n"/>
      <c r="D1728" s="71" t="n"/>
      <c r="E1728" s="71" t="n"/>
      <c r="F1728" s="70" t="n"/>
      <c r="G1728" s="72">
        <f>IF(OR($A1728="",$B1728=""),"",ROUND(MAX(0,MOD(I1728-H1728,1)*24-L1728/60),2))</f>
        <v/>
      </c>
      <c r="H1728">
        <f>IF($A1728="","",IF($D1728="",IFERROR(INDEX(Settings!$E$11:$E$18,MATCH($C1728,Settings!$D$11:$D$18,0)),0),$D1728))</f>
        <v/>
      </c>
      <c r="I1728">
        <f>IF($A1728="","",IF($E1728="",IFERROR(INDEX(Settings!$F$11:$F$18,MATCH($C1728,Settings!$D$11:$D$18,0)),0),$E1728))</f>
        <v/>
      </c>
      <c r="J1728">
        <f>IF($A1728="",0,WEEKDAY($A1728,2))</f>
        <v/>
      </c>
      <c r="K1728">
        <f>IF(OR($A1728="",$B1728=""),"",$B1728&amp;"|"&amp;$A1728)</f>
        <v/>
      </c>
      <c r="L1728">
        <f>IF($A1728="",0,IF($F1728="",IFERROR(N(INDEX(Settings!$G$11:$G$18,MATCH($C1728,Settings!$D$11:$D$18,0))),0),N($F1728)))</f>
        <v/>
      </c>
    </row>
    <row r="1729">
      <c r="A1729" s="69" t="n"/>
      <c r="B1729" s="70" t="n"/>
      <c r="C1729" s="70" t="n"/>
      <c r="D1729" s="71" t="n"/>
      <c r="E1729" s="71" t="n"/>
      <c r="F1729" s="70" t="n"/>
      <c r="G1729" s="72">
        <f>IF(OR($A1729="",$B1729=""),"",ROUND(MAX(0,MOD(I1729-H1729,1)*24-L1729/60),2))</f>
        <v/>
      </c>
      <c r="H1729">
        <f>IF($A1729="","",IF($D1729="",IFERROR(INDEX(Settings!$E$11:$E$18,MATCH($C1729,Settings!$D$11:$D$18,0)),0),$D1729))</f>
        <v/>
      </c>
      <c r="I1729">
        <f>IF($A1729="","",IF($E1729="",IFERROR(INDEX(Settings!$F$11:$F$18,MATCH($C1729,Settings!$D$11:$D$18,0)),0),$E1729))</f>
        <v/>
      </c>
      <c r="J1729">
        <f>IF($A1729="",0,WEEKDAY($A1729,2))</f>
        <v/>
      </c>
      <c r="K1729">
        <f>IF(OR($A1729="",$B1729=""),"",$B1729&amp;"|"&amp;$A1729)</f>
        <v/>
      </c>
      <c r="L1729">
        <f>IF($A1729="",0,IF($F1729="",IFERROR(N(INDEX(Settings!$G$11:$G$18,MATCH($C1729,Settings!$D$11:$D$18,0))),0),N($F1729)))</f>
        <v/>
      </c>
    </row>
    <row r="1730">
      <c r="A1730" s="69" t="n"/>
      <c r="B1730" s="70" t="n"/>
      <c r="C1730" s="70" t="n"/>
      <c r="D1730" s="71" t="n"/>
      <c r="E1730" s="71" t="n"/>
      <c r="F1730" s="70" t="n"/>
      <c r="G1730" s="72">
        <f>IF(OR($A1730="",$B1730=""),"",ROUND(MAX(0,MOD(I1730-H1730,1)*24-L1730/60),2))</f>
        <v/>
      </c>
      <c r="H1730">
        <f>IF($A1730="","",IF($D1730="",IFERROR(INDEX(Settings!$E$11:$E$18,MATCH($C1730,Settings!$D$11:$D$18,0)),0),$D1730))</f>
        <v/>
      </c>
      <c r="I1730">
        <f>IF($A1730="","",IF($E1730="",IFERROR(INDEX(Settings!$F$11:$F$18,MATCH($C1730,Settings!$D$11:$D$18,0)),0),$E1730))</f>
        <v/>
      </c>
      <c r="J1730">
        <f>IF($A1730="",0,WEEKDAY($A1730,2))</f>
        <v/>
      </c>
      <c r="K1730">
        <f>IF(OR($A1730="",$B1730=""),"",$B1730&amp;"|"&amp;$A1730)</f>
        <v/>
      </c>
      <c r="L1730">
        <f>IF($A1730="",0,IF($F1730="",IFERROR(N(INDEX(Settings!$G$11:$G$18,MATCH($C1730,Settings!$D$11:$D$18,0))),0),N($F1730)))</f>
        <v/>
      </c>
    </row>
    <row r="1731">
      <c r="A1731" s="69" t="n"/>
      <c r="B1731" s="70" t="n"/>
      <c r="C1731" s="70" t="n"/>
      <c r="D1731" s="71" t="n"/>
      <c r="E1731" s="71" t="n"/>
      <c r="F1731" s="70" t="n"/>
      <c r="G1731" s="72">
        <f>IF(OR($A1731="",$B1731=""),"",ROUND(MAX(0,MOD(I1731-H1731,1)*24-L1731/60),2))</f>
        <v/>
      </c>
      <c r="H1731">
        <f>IF($A1731="","",IF($D1731="",IFERROR(INDEX(Settings!$E$11:$E$18,MATCH($C1731,Settings!$D$11:$D$18,0)),0),$D1731))</f>
        <v/>
      </c>
      <c r="I1731">
        <f>IF($A1731="","",IF($E1731="",IFERROR(INDEX(Settings!$F$11:$F$18,MATCH($C1731,Settings!$D$11:$D$18,0)),0),$E1731))</f>
        <v/>
      </c>
      <c r="J1731">
        <f>IF($A1731="",0,WEEKDAY($A1731,2))</f>
        <v/>
      </c>
      <c r="K1731">
        <f>IF(OR($A1731="",$B1731=""),"",$B1731&amp;"|"&amp;$A1731)</f>
        <v/>
      </c>
      <c r="L1731">
        <f>IF($A1731="",0,IF($F1731="",IFERROR(N(INDEX(Settings!$G$11:$G$18,MATCH($C1731,Settings!$D$11:$D$18,0))),0),N($F1731)))</f>
        <v/>
      </c>
    </row>
    <row r="1732">
      <c r="A1732" s="69" t="n"/>
      <c r="B1732" s="70" t="n"/>
      <c r="C1732" s="70" t="n"/>
      <c r="D1732" s="71" t="n"/>
      <c r="E1732" s="71" t="n"/>
      <c r="F1732" s="70" t="n"/>
      <c r="G1732" s="72">
        <f>IF(OR($A1732="",$B1732=""),"",ROUND(MAX(0,MOD(I1732-H1732,1)*24-L1732/60),2))</f>
        <v/>
      </c>
      <c r="H1732">
        <f>IF($A1732="","",IF($D1732="",IFERROR(INDEX(Settings!$E$11:$E$18,MATCH($C1732,Settings!$D$11:$D$18,0)),0),$D1732))</f>
        <v/>
      </c>
      <c r="I1732">
        <f>IF($A1732="","",IF($E1732="",IFERROR(INDEX(Settings!$F$11:$F$18,MATCH($C1732,Settings!$D$11:$D$18,0)),0),$E1732))</f>
        <v/>
      </c>
      <c r="J1732">
        <f>IF($A1732="",0,WEEKDAY($A1732,2))</f>
        <v/>
      </c>
      <c r="K1732">
        <f>IF(OR($A1732="",$B1732=""),"",$B1732&amp;"|"&amp;$A1732)</f>
        <v/>
      </c>
      <c r="L1732">
        <f>IF($A1732="",0,IF($F1732="",IFERROR(N(INDEX(Settings!$G$11:$G$18,MATCH($C1732,Settings!$D$11:$D$18,0))),0),N($F1732)))</f>
        <v/>
      </c>
    </row>
    <row r="1733">
      <c r="A1733" s="69" t="n"/>
      <c r="B1733" s="70" t="n"/>
      <c r="C1733" s="70" t="n"/>
      <c r="D1733" s="71" t="n"/>
      <c r="E1733" s="71" t="n"/>
      <c r="F1733" s="70" t="n"/>
      <c r="G1733" s="72">
        <f>IF(OR($A1733="",$B1733=""),"",ROUND(MAX(0,MOD(I1733-H1733,1)*24-L1733/60),2))</f>
        <v/>
      </c>
      <c r="H1733">
        <f>IF($A1733="","",IF($D1733="",IFERROR(INDEX(Settings!$E$11:$E$18,MATCH($C1733,Settings!$D$11:$D$18,0)),0),$D1733))</f>
        <v/>
      </c>
      <c r="I1733">
        <f>IF($A1733="","",IF($E1733="",IFERROR(INDEX(Settings!$F$11:$F$18,MATCH($C1733,Settings!$D$11:$D$18,0)),0),$E1733))</f>
        <v/>
      </c>
      <c r="J1733">
        <f>IF($A1733="",0,WEEKDAY($A1733,2))</f>
        <v/>
      </c>
      <c r="K1733">
        <f>IF(OR($A1733="",$B1733=""),"",$B1733&amp;"|"&amp;$A1733)</f>
        <v/>
      </c>
      <c r="L1733">
        <f>IF($A1733="",0,IF($F1733="",IFERROR(N(INDEX(Settings!$G$11:$G$18,MATCH($C1733,Settings!$D$11:$D$18,0))),0),N($F1733)))</f>
        <v/>
      </c>
    </row>
    <row r="1734">
      <c r="A1734" s="69" t="n"/>
      <c r="B1734" s="70" t="n"/>
      <c r="C1734" s="70" t="n"/>
      <c r="D1734" s="71" t="n"/>
      <c r="E1734" s="71" t="n"/>
      <c r="F1734" s="70" t="n"/>
      <c r="G1734" s="72">
        <f>IF(OR($A1734="",$B1734=""),"",ROUND(MAX(0,MOD(I1734-H1734,1)*24-L1734/60),2))</f>
        <v/>
      </c>
      <c r="H1734">
        <f>IF($A1734="","",IF($D1734="",IFERROR(INDEX(Settings!$E$11:$E$18,MATCH($C1734,Settings!$D$11:$D$18,0)),0),$D1734))</f>
        <v/>
      </c>
      <c r="I1734">
        <f>IF($A1734="","",IF($E1734="",IFERROR(INDEX(Settings!$F$11:$F$18,MATCH($C1734,Settings!$D$11:$D$18,0)),0),$E1734))</f>
        <v/>
      </c>
      <c r="J1734">
        <f>IF($A1734="",0,WEEKDAY($A1734,2))</f>
        <v/>
      </c>
      <c r="K1734">
        <f>IF(OR($A1734="",$B1734=""),"",$B1734&amp;"|"&amp;$A1734)</f>
        <v/>
      </c>
      <c r="L1734">
        <f>IF($A1734="",0,IF($F1734="",IFERROR(N(INDEX(Settings!$G$11:$G$18,MATCH($C1734,Settings!$D$11:$D$18,0))),0),N($F1734)))</f>
        <v/>
      </c>
    </row>
    <row r="1735">
      <c r="A1735" s="69" t="n"/>
      <c r="B1735" s="70" t="n"/>
      <c r="C1735" s="70" t="n"/>
      <c r="D1735" s="71" t="n"/>
      <c r="E1735" s="71" t="n"/>
      <c r="F1735" s="70" t="n"/>
      <c r="G1735" s="72">
        <f>IF(OR($A1735="",$B1735=""),"",ROUND(MAX(0,MOD(I1735-H1735,1)*24-L1735/60),2))</f>
        <v/>
      </c>
      <c r="H1735">
        <f>IF($A1735="","",IF($D1735="",IFERROR(INDEX(Settings!$E$11:$E$18,MATCH($C1735,Settings!$D$11:$D$18,0)),0),$D1735))</f>
        <v/>
      </c>
      <c r="I1735">
        <f>IF($A1735="","",IF($E1735="",IFERROR(INDEX(Settings!$F$11:$F$18,MATCH($C1735,Settings!$D$11:$D$18,0)),0),$E1735))</f>
        <v/>
      </c>
      <c r="J1735">
        <f>IF($A1735="",0,WEEKDAY($A1735,2))</f>
        <v/>
      </c>
      <c r="K1735">
        <f>IF(OR($A1735="",$B1735=""),"",$B1735&amp;"|"&amp;$A1735)</f>
        <v/>
      </c>
      <c r="L1735">
        <f>IF($A1735="",0,IF($F1735="",IFERROR(N(INDEX(Settings!$G$11:$G$18,MATCH($C1735,Settings!$D$11:$D$18,0))),0),N($F1735)))</f>
        <v/>
      </c>
    </row>
    <row r="1736">
      <c r="A1736" s="69" t="n"/>
      <c r="B1736" s="70" t="n"/>
      <c r="C1736" s="70" t="n"/>
      <c r="D1736" s="71" t="n"/>
      <c r="E1736" s="71" t="n"/>
      <c r="F1736" s="70" t="n"/>
      <c r="G1736" s="72">
        <f>IF(OR($A1736="",$B1736=""),"",ROUND(MAX(0,MOD(I1736-H1736,1)*24-L1736/60),2))</f>
        <v/>
      </c>
      <c r="H1736">
        <f>IF($A1736="","",IF($D1736="",IFERROR(INDEX(Settings!$E$11:$E$18,MATCH($C1736,Settings!$D$11:$D$18,0)),0),$D1736))</f>
        <v/>
      </c>
      <c r="I1736">
        <f>IF($A1736="","",IF($E1736="",IFERROR(INDEX(Settings!$F$11:$F$18,MATCH($C1736,Settings!$D$11:$D$18,0)),0),$E1736))</f>
        <v/>
      </c>
      <c r="J1736">
        <f>IF($A1736="",0,WEEKDAY($A1736,2))</f>
        <v/>
      </c>
      <c r="K1736">
        <f>IF(OR($A1736="",$B1736=""),"",$B1736&amp;"|"&amp;$A1736)</f>
        <v/>
      </c>
      <c r="L1736">
        <f>IF($A1736="",0,IF($F1736="",IFERROR(N(INDEX(Settings!$G$11:$G$18,MATCH($C1736,Settings!$D$11:$D$18,0))),0),N($F1736)))</f>
        <v/>
      </c>
    </row>
    <row r="1737">
      <c r="A1737" s="69" t="n"/>
      <c r="B1737" s="70" t="n"/>
      <c r="C1737" s="70" t="n"/>
      <c r="D1737" s="71" t="n"/>
      <c r="E1737" s="71" t="n"/>
      <c r="F1737" s="70" t="n"/>
      <c r="G1737" s="72">
        <f>IF(OR($A1737="",$B1737=""),"",ROUND(MAX(0,MOD(I1737-H1737,1)*24-L1737/60),2))</f>
        <v/>
      </c>
      <c r="H1737">
        <f>IF($A1737="","",IF($D1737="",IFERROR(INDEX(Settings!$E$11:$E$18,MATCH($C1737,Settings!$D$11:$D$18,0)),0),$D1737))</f>
        <v/>
      </c>
      <c r="I1737">
        <f>IF($A1737="","",IF($E1737="",IFERROR(INDEX(Settings!$F$11:$F$18,MATCH($C1737,Settings!$D$11:$D$18,0)),0),$E1737))</f>
        <v/>
      </c>
      <c r="J1737">
        <f>IF($A1737="",0,WEEKDAY($A1737,2))</f>
        <v/>
      </c>
      <c r="K1737">
        <f>IF(OR($A1737="",$B1737=""),"",$B1737&amp;"|"&amp;$A1737)</f>
        <v/>
      </c>
      <c r="L1737">
        <f>IF($A1737="",0,IF($F1737="",IFERROR(N(INDEX(Settings!$G$11:$G$18,MATCH($C1737,Settings!$D$11:$D$18,0))),0),N($F1737)))</f>
        <v/>
      </c>
    </row>
    <row r="1738">
      <c r="A1738" s="69" t="n"/>
      <c r="B1738" s="70" t="n"/>
      <c r="C1738" s="70" t="n"/>
      <c r="D1738" s="71" t="n"/>
      <c r="E1738" s="71" t="n"/>
      <c r="F1738" s="70" t="n"/>
      <c r="G1738" s="72">
        <f>IF(OR($A1738="",$B1738=""),"",ROUND(MAX(0,MOD(I1738-H1738,1)*24-L1738/60),2))</f>
        <v/>
      </c>
      <c r="H1738">
        <f>IF($A1738="","",IF($D1738="",IFERROR(INDEX(Settings!$E$11:$E$18,MATCH($C1738,Settings!$D$11:$D$18,0)),0),$D1738))</f>
        <v/>
      </c>
      <c r="I1738">
        <f>IF($A1738="","",IF($E1738="",IFERROR(INDEX(Settings!$F$11:$F$18,MATCH($C1738,Settings!$D$11:$D$18,0)),0),$E1738))</f>
        <v/>
      </c>
      <c r="J1738">
        <f>IF($A1738="",0,WEEKDAY($A1738,2))</f>
        <v/>
      </c>
      <c r="K1738">
        <f>IF(OR($A1738="",$B1738=""),"",$B1738&amp;"|"&amp;$A1738)</f>
        <v/>
      </c>
      <c r="L1738">
        <f>IF($A1738="",0,IF($F1738="",IFERROR(N(INDEX(Settings!$G$11:$G$18,MATCH($C1738,Settings!$D$11:$D$18,0))),0),N($F1738)))</f>
        <v/>
      </c>
    </row>
    <row r="1739">
      <c r="A1739" s="69" t="n"/>
      <c r="B1739" s="70" t="n"/>
      <c r="C1739" s="70" t="n"/>
      <c r="D1739" s="71" t="n"/>
      <c r="E1739" s="71" t="n"/>
      <c r="F1739" s="70" t="n"/>
      <c r="G1739" s="72">
        <f>IF(OR($A1739="",$B1739=""),"",ROUND(MAX(0,MOD(I1739-H1739,1)*24-L1739/60),2))</f>
        <v/>
      </c>
      <c r="H1739">
        <f>IF($A1739="","",IF($D1739="",IFERROR(INDEX(Settings!$E$11:$E$18,MATCH($C1739,Settings!$D$11:$D$18,0)),0),$D1739))</f>
        <v/>
      </c>
      <c r="I1739">
        <f>IF($A1739="","",IF($E1739="",IFERROR(INDEX(Settings!$F$11:$F$18,MATCH($C1739,Settings!$D$11:$D$18,0)),0),$E1739))</f>
        <v/>
      </c>
      <c r="J1739">
        <f>IF($A1739="",0,WEEKDAY($A1739,2))</f>
        <v/>
      </c>
      <c r="K1739">
        <f>IF(OR($A1739="",$B1739=""),"",$B1739&amp;"|"&amp;$A1739)</f>
        <v/>
      </c>
      <c r="L1739">
        <f>IF($A1739="",0,IF($F1739="",IFERROR(N(INDEX(Settings!$G$11:$G$18,MATCH($C1739,Settings!$D$11:$D$18,0))),0),N($F1739)))</f>
        <v/>
      </c>
    </row>
    <row r="1740">
      <c r="A1740" s="69" t="n"/>
      <c r="B1740" s="70" t="n"/>
      <c r="C1740" s="70" t="n"/>
      <c r="D1740" s="71" t="n"/>
      <c r="E1740" s="71" t="n"/>
      <c r="F1740" s="70" t="n"/>
      <c r="G1740" s="72">
        <f>IF(OR($A1740="",$B1740=""),"",ROUND(MAX(0,MOD(I1740-H1740,1)*24-L1740/60),2))</f>
        <v/>
      </c>
      <c r="H1740">
        <f>IF($A1740="","",IF($D1740="",IFERROR(INDEX(Settings!$E$11:$E$18,MATCH($C1740,Settings!$D$11:$D$18,0)),0),$D1740))</f>
        <v/>
      </c>
      <c r="I1740">
        <f>IF($A1740="","",IF($E1740="",IFERROR(INDEX(Settings!$F$11:$F$18,MATCH($C1740,Settings!$D$11:$D$18,0)),0),$E1740))</f>
        <v/>
      </c>
      <c r="J1740">
        <f>IF($A1740="",0,WEEKDAY($A1740,2))</f>
        <v/>
      </c>
      <c r="K1740">
        <f>IF(OR($A1740="",$B1740=""),"",$B1740&amp;"|"&amp;$A1740)</f>
        <v/>
      </c>
      <c r="L1740">
        <f>IF($A1740="",0,IF($F1740="",IFERROR(N(INDEX(Settings!$G$11:$G$18,MATCH($C1740,Settings!$D$11:$D$18,0))),0),N($F1740)))</f>
        <v/>
      </c>
    </row>
    <row r="1741">
      <c r="A1741" s="69" t="n"/>
      <c r="B1741" s="70" t="n"/>
      <c r="C1741" s="70" t="n"/>
      <c r="D1741" s="71" t="n"/>
      <c r="E1741" s="71" t="n"/>
      <c r="F1741" s="70" t="n"/>
      <c r="G1741" s="72">
        <f>IF(OR($A1741="",$B1741=""),"",ROUND(MAX(0,MOD(I1741-H1741,1)*24-L1741/60),2))</f>
        <v/>
      </c>
      <c r="H1741">
        <f>IF($A1741="","",IF($D1741="",IFERROR(INDEX(Settings!$E$11:$E$18,MATCH($C1741,Settings!$D$11:$D$18,0)),0),$D1741))</f>
        <v/>
      </c>
      <c r="I1741">
        <f>IF($A1741="","",IF($E1741="",IFERROR(INDEX(Settings!$F$11:$F$18,MATCH($C1741,Settings!$D$11:$D$18,0)),0),$E1741))</f>
        <v/>
      </c>
      <c r="J1741">
        <f>IF($A1741="",0,WEEKDAY($A1741,2))</f>
        <v/>
      </c>
      <c r="K1741">
        <f>IF(OR($A1741="",$B1741=""),"",$B1741&amp;"|"&amp;$A1741)</f>
        <v/>
      </c>
      <c r="L1741">
        <f>IF($A1741="",0,IF($F1741="",IFERROR(N(INDEX(Settings!$G$11:$G$18,MATCH($C1741,Settings!$D$11:$D$18,0))),0),N($F1741)))</f>
        <v/>
      </c>
    </row>
    <row r="1742">
      <c r="A1742" s="69" t="n"/>
      <c r="B1742" s="70" t="n"/>
      <c r="C1742" s="70" t="n"/>
      <c r="D1742" s="71" t="n"/>
      <c r="E1742" s="71" t="n"/>
      <c r="F1742" s="70" t="n"/>
      <c r="G1742" s="72">
        <f>IF(OR($A1742="",$B1742=""),"",ROUND(MAX(0,MOD(I1742-H1742,1)*24-L1742/60),2))</f>
        <v/>
      </c>
      <c r="H1742">
        <f>IF($A1742="","",IF($D1742="",IFERROR(INDEX(Settings!$E$11:$E$18,MATCH($C1742,Settings!$D$11:$D$18,0)),0),$D1742))</f>
        <v/>
      </c>
      <c r="I1742">
        <f>IF($A1742="","",IF($E1742="",IFERROR(INDEX(Settings!$F$11:$F$18,MATCH($C1742,Settings!$D$11:$D$18,0)),0),$E1742))</f>
        <v/>
      </c>
      <c r="J1742">
        <f>IF($A1742="",0,WEEKDAY($A1742,2))</f>
        <v/>
      </c>
      <c r="K1742">
        <f>IF(OR($A1742="",$B1742=""),"",$B1742&amp;"|"&amp;$A1742)</f>
        <v/>
      </c>
      <c r="L1742">
        <f>IF($A1742="",0,IF($F1742="",IFERROR(N(INDEX(Settings!$G$11:$G$18,MATCH($C1742,Settings!$D$11:$D$18,0))),0),N($F1742)))</f>
        <v/>
      </c>
    </row>
    <row r="1743">
      <c r="A1743" s="69" t="n"/>
      <c r="B1743" s="70" t="n"/>
      <c r="C1743" s="70" t="n"/>
      <c r="D1743" s="71" t="n"/>
      <c r="E1743" s="71" t="n"/>
      <c r="F1743" s="70" t="n"/>
      <c r="G1743" s="72">
        <f>IF(OR($A1743="",$B1743=""),"",ROUND(MAX(0,MOD(I1743-H1743,1)*24-L1743/60),2))</f>
        <v/>
      </c>
      <c r="H1743">
        <f>IF($A1743="","",IF($D1743="",IFERROR(INDEX(Settings!$E$11:$E$18,MATCH($C1743,Settings!$D$11:$D$18,0)),0),$D1743))</f>
        <v/>
      </c>
      <c r="I1743">
        <f>IF($A1743="","",IF($E1743="",IFERROR(INDEX(Settings!$F$11:$F$18,MATCH($C1743,Settings!$D$11:$D$18,0)),0),$E1743))</f>
        <v/>
      </c>
      <c r="J1743">
        <f>IF($A1743="",0,WEEKDAY($A1743,2))</f>
        <v/>
      </c>
      <c r="K1743">
        <f>IF(OR($A1743="",$B1743=""),"",$B1743&amp;"|"&amp;$A1743)</f>
        <v/>
      </c>
      <c r="L1743">
        <f>IF($A1743="",0,IF($F1743="",IFERROR(N(INDEX(Settings!$G$11:$G$18,MATCH($C1743,Settings!$D$11:$D$18,0))),0),N($F1743)))</f>
        <v/>
      </c>
    </row>
    <row r="1744">
      <c r="A1744" s="69" t="n"/>
      <c r="B1744" s="70" t="n"/>
      <c r="C1744" s="70" t="n"/>
      <c r="D1744" s="71" t="n"/>
      <c r="E1744" s="71" t="n"/>
      <c r="F1744" s="70" t="n"/>
      <c r="G1744" s="72">
        <f>IF(OR($A1744="",$B1744=""),"",ROUND(MAX(0,MOD(I1744-H1744,1)*24-L1744/60),2))</f>
        <v/>
      </c>
      <c r="H1744">
        <f>IF($A1744="","",IF($D1744="",IFERROR(INDEX(Settings!$E$11:$E$18,MATCH($C1744,Settings!$D$11:$D$18,0)),0),$D1744))</f>
        <v/>
      </c>
      <c r="I1744">
        <f>IF($A1744="","",IF($E1744="",IFERROR(INDEX(Settings!$F$11:$F$18,MATCH($C1744,Settings!$D$11:$D$18,0)),0),$E1744))</f>
        <v/>
      </c>
      <c r="J1744">
        <f>IF($A1744="",0,WEEKDAY($A1744,2))</f>
        <v/>
      </c>
      <c r="K1744">
        <f>IF(OR($A1744="",$B1744=""),"",$B1744&amp;"|"&amp;$A1744)</f>
        <v/>
      </c>
      <c r="L1744">
        <f>IF($A1744="",0,IF($F1744="",IFERROR(N(INDEX(Settings!$G$11:$G$18,MATCH($C1744,Settings!$D$11:$D$18,0))),0),N($F1744)))</f>
        <v/>
      </c>
    </row>
    <row r="1745">
      <c r="A1745" s="69" t="n"/>
      <c r="B1745" s="70" t="n"/>
      <c r="C1745" s="70" t="n"/>
      <c r="D1745" s="71" t="n"/>
      <c r="E1745" s="71" t="n"/>
      <c r="F1745" s="70" t="n"/>
      <c r="G1745" s="72">
        <f>IF(OR($A1745="",$B1745=""),"",ROUND(MAX(0,MOD(I1745-H1745,1)*24-L1745/60),2))</f>
        <v/>
      </c>
      <c r="H1745">
        <f>IF($A1745="","",IF($D1745="",IFERROR(INDEX(Settings!$E$11:$E$18,MATCH($C1745,Settings!$D$11:$D$18,0)),0),$D1745))</f>
        <v/>
      </c>
      <c r="I1745">
        <f>IF($A1745="","",IF($E1745="",IFERROR(INDEX(Settings!$F$11:$F$18,MATCH($C1745,Settings!$D$11:$D$18,0)),0),$E1745))</f>
        <v/>
      </c>
      <c r="J1745">
        <f>IF($A1745="",0,WEEKDAY($A1745,2))</f>
        <v/>
      </c>
      <c r="K1745">
        <f>IF(OR($A1745="",$B1745=""),"",$B1745&amp;"|"&amp;$A1745)</f>
        <v/>
      </c>
      <c r="L1745">
        <f>IF($A1745="",0,IF($F1745="",IFERROR(N(INDEX(Settings!$G$11:$G$18,MATCH($C1745,Settings!$D$11:$D$18,0))),0),N($F1745)))</f>
        <v/>
      </c>
    </row>
    <row r="1746">
      <c r="A1746" s="69" t="n"/>
      <c r="B1746" s="70" t="n"/>
      <c r="C1746" s="70" t="n"/>
      <c r="D1746" s="71" t="n"/>
      <c r="E1746" s="71" t="n"/>
      <c r="F1746" s="70" t="n"/>
      <c r="G1746" s="72">
        <f>IF(OR($A1746="",$B1746=""),"",ROUND(MAX(0,MOD(I1746-H1746,1)*24-L1746/60),2))</f>
        <v/>
      </c>
      <c r="H1746">
        <f>IF($A1746="","",IF($D1746="",IFERROR(INDEX(Settings!$E$11:$E$18,MATCH($C1746,Settings!$D$11:$D$18,0)),0),$D1746))</f>
        <v/>
      </c>
      <c r="I1746">
        <f>IF($A1746="","",IF($E1746="",IFERROR(INDEX(Settings!$F$11:$F$18,MATCH($C1746,Settings!$D$11:$D$18,0)),0),$E1746))</f>
        <v/>
      </c>
      <c r="J1746">
        <f>IF($A1746="",0,WEEKDAY($A1746,2))</f>
        <v/>
      </c>
      <c r="K1746">
        <f>IF(OR($A1746="",$B1746=""),"",$B1746&amp;"|"&amp;$A1746)</f>
        <v/>
      </c>
      <c r="L1746">
        <f>IF($A1746="",0,IF($F1746="",IFERROR(N(INDEX(Settings!$G$11:$G$18,MATCH($C1746,Settings!$D$11:$D$18,0))),0),N($F1746)))</f>
        <v/>
      </c>
    </row>
    <row r="1747">
      <c r="A1747" s="69" t="n"/>
      <c r="B1747" s="70" t="n"/>
      <c r="C1747" s="70" t="n"/>
      <c r="D1747" s="71" t="n"/>
      <c r="E1747" s="71" t="n"/>
      <c r="F1747" s="70" t="n"/>
      <c r="G1747" s="72">
        <f>IF(OR($A1747="",$B1747=""),"",ROUND(MAX(0,MOD(I1747-H1747,1)*24-L1747/60),2))</f>
        <v/>
      </c>
      <c r="H1747">
        <f>IF($A1747="","",IF($D1747="",IFERROR(INDEX(Settings!$E$11:$E$18,MATCH($C1747,Settings!$D$11:$D$18,0)),0),$D1747))</f>
        <v/>
      </c>
      <c r="I1747">
        <f>IF($A1747="","",IF($E1747="",IFERROR(INDEX(Settings!$F$11:$F$18,MATCH($C1747,Settings!$D$11:$D$18,0)),0),$E1747))</f>
        <v/>
      </c>
      <c r="J1747">
        <f>IF($A1747="",0,WEEKDAY($A1747,2))</f>
        <v/>
      </c>
      <c r="K1747">
        <f>IF(OR($A1747="",$B1747=""),"",$B1747&amp;"|"&amp;$A1747)</f>
        <v/>
      </c>
      <c r="L1747">
        <f>IF($A1747="",0,IF($F1747="",IFERROR(N(INDEX(Settings!$G$11:$G$18,MATCH($C1747,Settings!$D$11:$D$18,0))),0),N($F1747)))</f>
        <v/>
      </c>
    </row>
    <row r="1748">
      <c r="A1748" s="69" t="n"/>
      <c r="B1748" s="70" t="n"/>
      <c r="C1748" s="70" t="n"/>
      <c r="D1748" s="71" t="n"/>
      <c r="E1748" s="71" t="n"/>
      <c r="F1748" s="70" t="n"/>
      <c r="G1748" s="72">
        <f>IF(OR($A1748="",$B1748=""),"",ROUND(MAX(0,MOD(I1748-H1748,1)*24-L1748/60),2))</f>
        <v/>
      </c>
      <c r="H1748">
        <f>IF($A1748="","",IF($D1748="",IFERROR(INDEX(Settings!$E$11:$E$18,MATCH($C1748,Settings!$D$11:$D$18,0)),0),$D1748))</f>
        <v/>
      </c>
      <c r="I1748">
        <f>IF($A1748="","",IF($E1748="",IFERROR(INDEX(Settings!$F$11:$F$18,MATCH($C1748,Settings!$D$11:$D$18,0)),0),$E1748))</f>
        <v/>
      </c>
      <c r="J1748">
        <f>IF($A1748="",0,WEEKDAY($A1748,2))</f>
        <v/>
      </c>
      <c r="K1748">
        <f>IF(OR($A1748="",$B1748=""),"",$B1748&amp;"|"&amp;$A1748)</f>
        <v/>
      </c>
      <c r="L1748">
        <f>IF($A1748="",0,IF($F1748="",IFERROR(N(INDEX(Settings!$G$11:$G$18,MATCH($C1748,Settings!$D$11:$D$18,0))),0),N($F1748)))</f>
        <v/>
      </c>
    </row>
    <row r="1749">
      <c r="A1749" s="69" t="n"/>
      <c r="B1749" s="70" t="n"/>
      <c r="C1749" s="70" t="n"/>
      <c r="D1749" s="71" t="n"/>
      <c r="E1749" s="71" t="n"/>
      <c r="F1749" s="70" t="n"/>
      <c r="G1749" s="72">
        <f>IF(OR($A1749="",$B1749=""),"",ROUND(MAX(0,MOD(I1749-H1749,1)*24-L1749/60),2))</f>
        <v/>
      </c>
      <c r="H1749">
        <f>IF($A1749="","",IF($D1749="",IFERROR(INDEX(Settings!$E$11:$E$18,MATCH($C1749,Settings!$D$11:$D$18,0)),0),$D1749))</f>
        <v/>
      </c>
      <c r="I1749">
        <f>IF($A1749="","",IF($E1749="",IFERROR(INDEX(Settings!$F$11:$F$18,MATCH($C1749,Settings!$D$11:$D$18,0)),0),$E1749))</f>
        <v/>
      </c>
      <c r="J1749">
        <f>IF($A1749="",0,WEEKDAY($A1749,2))</f>
        <v/>
      </c>
      <c r="K1749">
        <f>IF(OR($A1749="",$B1749=""),"",$B1749&amp;"|"&amp;$A1749)</f>
        <v/>
      </c>
      <c r="L1749">
        <f>IF($A1749="",0,IF($F1749="",IFERROR(N(INDEX(Settings!$G$11:$G$18,MATCH($C1749,Settings!$D$11:$D$18,0))),0),N($F1749)))</f>
        <v/>
      </c>
    </row>
    <row r="1750">
      <c r="A1750" s="69" t="n"/>
      <c r="B1750" s="70" t="n"/>
      <c r="C1750" s="70" t="n"/>
      <c r="D1750" s="71" t="n"/>
      <c r="E1750" s="71" t="n"/>
      <c r="F1750" s="70" t="n"/>
      <c r="G1750" s="72">
        <f>IF(OR($A1750="",$B1750=""),"",ROUND(MAX(0,MOD(I1750-H1750,1)*24-L1750/60),2))</f>
        <v/>
      </c>
      <c r="H1750">
        <f>IF($A1750="","",IF($D1750="",IFERROR(INDEX(Settings!$E$11:$E$18,MATCH($C1750,Settings!$D$11:$D$18,0)),0),$D1750))</f>
        <v/>
      </c>
      <c r="I1750">
        <f>IF($A1750="","",IF($E1750="",IFERROR(INDEX(Settings!$F$11:$F$18,MATCH($C1750,Settings!$D$11:$D$18,0)),0),$E1750))</f>
        <v/>
      </c>
      <c r="J1750">
        <f>IF($A1750="",0,WEEKDAY($A1750,2))</f>
        <v/>
      </c>
      <c r="K1750">
        <f>IF(OR($A1750="",$B1750=""),"",$B1750&amp;"|"&amp;$A1750)</f>
        <v/>
      </c>
      <c r="L1750">
        <f>IF($A1750="",0,IF($F1750="",IFERROR(N(INDEX(Settings!$G$11:$G$18,MATCH($C1750,Settings!$D$11:$D$18,0))),0),N($F1750)))</f>
        <v/>
      </c>
    </row>
    <row r="1751">
      <c r="A1751" s="69" t="n"/>
      <c r="B1751" s="70" t="n"/>
      <c r="C1751" s="70" t="n"/>
      <c r="D1751" s="71" t="n"/>
      <c r="E1751" s="71" t="n"/>
      <c r="F1751" s="70" t="n"/>
      <c r="G1751" s="72">
        <f>IF(OR($A1751="",$B1751=""),"",ROUND(MAX(0,MOD(I1751-H1751,1)*24-L1751/60),2))</f>
        <v/>
      </c>
      <c r="H1751">
        <f>IF($A1751="","",IF($D1751="",IFERROR(INDEX(Settings!$E$11:$E$18,MATCH($C1751,Settings!$D$11:$D$18,0)),0),$D1751))</f>
        <v/>
      </c>
      <c r="I1751">
        <f>IF($A1751="","",IF($E1751="",IFERROR(INDEX(Settings!$F$11:$F$18,MATCH($C1751,Settings!$D$11:$D$18,0)),0),$E1751))</f>
        <v/>
      </c>
      <c r="J1751">
        <f>IF($A1751="",0,WEEKDAY($A1751,2))</f>
        <v/>
      </c>
      <c r="K1751">
        <f>IF(OR($A1751="",$B1751=""),"",$B1751&amp;"|"&amp;$A1751)</f>
        <v/>
      </c>
      <c r="L1751">
        <f>IF($A1751="",0,IF($F1751="",IFERROR(N(INDEX(Settings!$G$11:$G$18,MATCH($C1751,Settings!$D$11:$D$18,0))),0),N($F1751)))</f>
        <v/>
      </c>
    </row>
    <row r="1752">
      <c r="A1752" s="69" t="n"/>
      <c r="B1752" s="70" t="n"/>
      <c r="C1752" s="70" t="n"/>
      <c r="D1752" s="71" t="n"/>
      <c r="E1752" s="71" t="n"/>
      <c r="F1752" s="70" t="n"/>
      <c r="G1752" s="72">
        <f>IF(OR($A1752="",$B1752=""),"",ROUND(MAX(0,MOD(I1752-H1752,1)*24-L1752/60),2))</f>
        <v/>
      </c>
      <c r="H1752">
        <f>IF($A1752="","",IF($D1752="",IFERROR(INDEX(Settings!$E$11:$E$18,MATCH($C1752,Settings!$D$11:$D$18,0)),0),$D1752))</f>
        <v/>
      </c>
      <c r="I1752">
        <f>IF($A1752="","",IF($E1752="",IFERROR(INDEX(Settings!$F$11:$F$18,MATCH($C1752,Settings!$D$11:$D$18,0)),0),$E1752))</f>
        <v/>
      </c>
      <c r="J1752">
        <f>IF($A1752="",0,WEEKDAY($A1752,2))</f>
        <v/>
      </c>
      <c r="K1752">
        <f>IF(OR($A1752="",$B1752=""),"",$B1752&amp;"|"&amp;$A1752)</f>
        <v/>
      </c>
      <c r="L1752">
        <f>IF($A1752="",0,IF($F1752="",IFERROR(N(INDEX(Settings!$G$11:$G$18,MATCH($C1752,Settings!$D$11:$D$18,0))),0),N($F1752)))</f>
        <v/>
      </c>
    </row>
    <row r="1753">
      <c r="A1753" s="69" t="n"/>
      <c r="B1753" s="70" t="n"/>
      <c r="C1753" s="70" t="n"/>
      <c r="D1753" s="71" t="n"/>
      <c r="E1753" s="71" t="n"/>
      <c r="F1753" s="70" t="n"/>
      <c r="G1753" s="72">
        <f>IF(OR($A1753="",$B1753=""),"",ROUND(MAX(0,MOD(I1753-H1753,1)*24-L1753/60),2))</f>
        <v/>
      </c>
      <c r="H1753">
        <f>IF($A1753="","",IF($D1753="",IFERROR(INDEX(Settings!$E$11:$E$18,MATCH($C1753,Settings!$D$11:$D$18,0)),0),$D1753))</f>
        <v/>
      </c>
      <c r="I1753">
        <f>IF($A1753="","",IF($E1753="",IFERROR(INDEX(Settings!$F$11:$F$18,MATCH($C1753,Settings!$D$11:$D$18,0)),0),$E1753))</f>
        <v/>
      </c>
      <c r="J1753">
        <f>IF($A1753="",0,WEEKDAY($A1753,2))</f>
        <v/>
      </c>
      <c r="K1753">
        <f>IF(OR($A1753="",$B1753=""),"",$B1753&amp;"|"&amp;$A1753)</f>
        <v/>
      </c>
      <c r="L1753">
        <f>IF($A1753="",0,IF($F1753="",IFERROR(N(INDEX(Settings!$G$11:$G$18,MATCH($C1753,Settings!$D$11:$D$18,0))),0),N($F1753)))</f>
        <v/>
      </c>
    </row>
    <row r="1754">
      <c r="A1754" s="69" t="n"/>
      <c r="B1754" s="70" t="n"/>
      <c r="C1754" s="70" t="n"/>
      <c r="D1754" s="71" t="n"/>
      <c r="E1754" s="71" t="n"/>
      <c r="F1754" s="70" t="n"/>
      <c r="G1754" s="72">
        <f>IF(OR($A1754="",$B1754=""),"",ROUND(MAX(0,MOD(I1754-H1754,1)*24-L1754/60),2))</f>
        <v/>
      </c>
      <c r="H1754">
        <f>IF($A1754="","",IF($D1754="",IFERROR(INDEX(Settings!$E$11:$E$18,MATCH($C1754,Settings!$D$11:$D$18,0)),0),$D1754))</f>
        <v/>
      </c>
      <c r="I1754">
        <f>IF($A1754="","",IF($E1754="",IFERROR(INDEX(Settings!$F$11:$F$18,MATCH($C1754,Settings!$D$11:$D$18,0)),0),$E1754))</f>
        <v/>
      </c>
      <c r="J1754">
        <f>IF($A1754="",0,WEEKDAY($A1754,2))</f>
        <v/>
      </c>
      <c r="K1754">
        <f>IF(OR($A1754="",$B1754=""),"",$B1754&amp;"|"&amp;$A1754)</f>
        <v/>
      </c>
      <c r="L1754">
        <f>IF($A1754="",0,IF($F1754="",IFERROR(N(INDEX(Settings!$G$11:$G$18,MATCH($C1754,Settings!$D$11:$D$18,0))),0),N($F1754)))</f>
        <v/>
      </c>
    </row>
    <row r="1755">
      <c r="A1755" s="69" t="n"/>
      <c r="B1755" s="70" t="n"/>
      <c r="C1755" s="70" t="n"/>
      <c r="D1755" s="71" t="n"/>
      <c r="E1755" s="71" t="n"/>
      <c r="F1755" s="70" t="n"/>
      <c r="G1755" s="72">
        <f>IF(OR($A1755="",$B1755=""),"",ROUND(MAX(0,MOD(I1755-H1755,1)*24-L1755/60),2))</f>
        <v/>
      </c>
      <c r="H1755">
        <f>IF($A1755="","",IF($D1755="",IFERROR(INDEX(Settings!$E$11:$E$18,MATCH($C1755,Settings!$D$11:$D$18,0)),0),$D1755))</f>
        <v/>
      </c>
      <c r="I1755">
        <f>IF($A1755="","",IF($E1755="",IFERROR(INDEX(Settings!$F$11:$F$18,MATCH($C1755,Settings!$D$11:$D$18,0)),0),$E1755))</f>
        <v/>
      </c>
      <c r="J1755">
        <f>IF($A1755="",0,WEEKDAY($A1755,2))</f>
        <v/>
      </c>
      <c r="K1755">
        <f>IF(OR($A1755="",$B1755=""),"",$B1755&amp;"|"&amp;$A1755)</f>
        <v/>
      </c>
      <c r="L1755">
        <f>IF($A1755="",0,IF($F1755="",IFERROR(N(INDEX(Settings!$G$11:$G$18,MATCH($C1755,Settings!$D$11:$D$18,0))),0),N($F1755)))</f>
        <v/>
      </c>
    </row>
    <row r="1756">
      <c r="A1756" s="69" t="n"/>
      <c r="B1756" s="70" t="n"/>
      <c r="C1756" s="70" t="n"/>
      <c r="D1756" s="71" t="n"/>
      <c r="E1756" s="71" t="n"/>
      <c r="F1756" s="70" t="n"/>
      <c r="G1756" s="72">
        <f>IF(OR($A1756="",$B1756=""),"",ROUND(MAX(0,MOD(I1756-H1756,1)*24-L1756/60),2))</f>
        <v/>
      </c>
      <c r="H1756">
        <f>IF($A1756="","",IF($D1756="",IFERROR(INDEX(Settings!$E$11:$E$18,MATCH($C1756,Settings!$D$11:$D$18,0)),0),$D1756))</f>
        <v/>
      </c>
      <c r="I1756">
        <f>IF($A1756="","",IF($E1756="",IFERROR(INDEX(Settings!$F$11:$F$18,MATCH($C1756,Settings!$D$11:$D$18,0)),0),$E1756))</f>
        <v/>
      </c>
      <c r="J1756">
        <f>IF($A1756="",0,WEEKDAY($A1756,2))</f>
        <v/>
      </c>
      <c r="K1756">
        <f>IF(OR($A1756="",$B1756=""),"",$B1756&amp;"|"&amp;$A1756)</f>
        <v/>
      </c>
      <c r="L1756">
        <f>IF($A1756="",0,IF($F1756="",IFERROR(N(INDEX(Settings!$G$11:$G$18,MATCH($C1756,Settings!$D$11:$D$18,0))),0),N($F1756)))</f>
        <v/>
      </c>
    </row>
    <row r="1757">
      <c r="A1757" s="69" t="n"/>
      <c r="B1757" s="70" t="n"/>
      <c r="C1757" s="70" t="n"/>
      <c r="D1757" s="71" t="n"/>
      <c r="E1757" s="71" t="n"/>
      <c r="F1757" s="70" t="n"/>
      <c r="G1757" s="72">
        <f>IF(OR($A1757="",$B1757=""),"",ROUND(MAX(0,MOD(I1757-H1757,1)*24-L1757/60),2))</f>
        <v/>
      </c>
      <c r="H1757">
        <f>IF($A1757="","",IF($D1757="",IFERROR(INDEX(Settings!$E$11:$E$18,MATCH($C1757,Settings!$D$11:$D$18,0)),0),$D1757))</f>
        <v/>
      </c>
      <c r="I1757">
        <f>IF($A1757="","",IF($E1757="",IFERROR(INDEX(Settings!$F$11:$F$18,MATCH($C1757,Settings!$D$11:$D$18,0)),0),$E1757))</f>
        <v/>
      </c>
      <c r="J1757">
        <f>IF($A1757="",0,WEEKDAY($A1757,2))</f>
        <v/>
      </c>
      <c r="K1757">
        <f>IF(OR($A1757="",$B1757=""),"",$B1757&amp;"|"&amp;$A1757)</f>
        <v/>
      </c>
      <c r="L1757">
        <f>IF($A1757="",0,IF($F1757="",IFERROR(N(INDEX(Settings!$G$11:$G$18,MATCH($C1757,Settings!$D$11:$D$18,0))),0),N($F1757)))</f>
        <v/>
      </c>
    </row>
    <row r="1758">
      <c r="A1758" s="69" t="n"/>
      <c r="B1758" s="70" t="n"/>
      <c r="C1758" s="70" t="n"/>
      <c r="D1758" s="71" t="n"/>
      <c r="E1758" s="71" t="n"/>
      <c r="F1758" s="70" t="n"/>
      <c r="G1758" s="72">
        <f>IF(OR($A1758="",$B1758=""),"",ROUND(MAX(0,MOD(I1758-H1758,1)*24-L1758/60),2))</f>
        <v/>
      </c>
      <c r="H1758">
        <f>IF($A1758="","",IF($D1758="",IFERROR(INDEX(Settings!$E$11:$E$18,MATCH($C1758,Settings!$D$11:$D$18,0)),0),$D1758))</f>
        <v/>
      </c>
      <c r="I1758">
        <f>IF($A1758="","",IF($E1758="",IFERROR(INDEX(Settings!$F$11:$F$18,MATCH($C1758,Settings!$D$11:$D$18,0)),0),$E1758))</f>
        <v/>
      </c>
      <c r="J1758">
        <f>IF($A1758="",0,WEEKDAY($A1758,2))</f>
        <v/>
      </c>
      <c r="K1758">
        <f>IF(OR($A1758="",$B1758=""),"",$B1758&amp;"|"&amp;$A1758)</f>
        <v/>
      </c>
      <c r="L1758">
        <f>IF($A1758="",0,IF($F1758="",IFERROR(N(INDEX(Settings!$G$11:$G$18,MATCH($C1758,Settings!$D$11:$D$18,0))),0),N($F1758)))</f>
        <v/>
      </c>
    </row>
    <row r="1759">
      <c r="A1759" s="69" t="n"/>
      <c r="B1759" s="70" t="n"/>
      <c r="C1759" s="70" t="n"/>
      <c r="D1759" s="71" t="n"/>
      <c r="E1759" s="71" t="n"/>
      <c r="F1759" s="70" t="n"/>
      <c r="G1759" s="72">
        <f>IF(OR($A1759="",$B1759=""),"",ROUND(MAX(0,MOD(I1759-H1759,1)*24-L1759/60),2))</f>
        <v/>
      </c>
      <c r="H1759">
        <f>IF($A1759="","",IF($D1759="",IFERROR(INDEX(Settings!$E$11:$E$18,MATCH($C1759,Settings!$D$11:$D$18,0)),0),$D1759))</f>
        <v/>
      </c>
      <c r="I1759">
        <f>IF($A1759="","",IF($E1759="",IFERROR(INDEX(Settings!$F$11:$F$18,MATCH($C1759,Settings!$D$11:$D$18,0)),0),$E1759))</f>
        <v/>
      </c>
      <c r="J1759">
        <f>IF($A1759="",0,WEEKDAY($A1759,2))</f>
        <v/>
      </c>
      <c r="K1759">
        <f>IF(OR($A1759="",$B1759=""),"",$B1759&amp;"|"&amp;$A1759)</f>
        <v/>
      </c>
      <c r="L1759">
        <f>IF($A1759="",0,IF($F1759="",IFERROR(N(INDEX(Settings!$G$11:$G$18,MATCH($C1759,Settings!$D$11:$D$18,0))),0),N($F1759)))</f>
        <v/>
      </c>
    </row>
    <row r="1760">
      <c r="A1760" s="69" t="n"/>
      <c r="B1760" s="70" t="n"/>
      <c r="C1760" s="70" t="n"/>
      <c r="D1760" s="71" t="n"/>
      <c r="E1760" s="71" t="n"/>
      <c r="F1760" s="70" t="n"/>
      <c r="G1760" s="72">
        <f>IF(OR($A1760="",$B1760=""),"",ROUND(MAX(0,MOD(I1760-H1760,1)*24-L1760/60),2))</f>
        <v/>
      </c>
      <c r="H1760">
        <f>IF($A1760="","",IF($D1760="",IFERROR(INDEX(Settings!$E$11:$E$18,MATCH($C1760,Settings!$D$11:$D$18,0)),0),$D1760))</f>
        <v/>
      </c>
      <c r="I1760">
        <f>IF($A1760="","",IF($E1760="",IFERROR(INDEX(Settings!$F$11:$F$18,MATCH($C1760,Settings!$D$11:$D$18,0)),0),$E1760))</f>
        <v/>
      </c>
      <c r="J1760">
        <f>IF($A1760="",0,WEEKDAY($A1760,2))</f>
        <v/>
      </c>
      <c r="K1760">
        <f>IF(OR($A1760="",$B1760=""),"",$B1760&amp;"|"&amp;$A1760)</f>
        <v/>
      </c>
      <c r="L1760">
        <f>IF($A1760="",0,IF($F1760="",IFERROR(N(INDEX(Settings!$G$11:$G$18,MATCH($C1760,Settings!$D$11:$D$18,0))),0),N($F1760)))</f>
        <v/>
      </c>
    </row>
    <row r="1761">
      <c r="A1761" s="69" t="n"/>
      <c r="B1761" s="70" t="n"/>
      <c r="C1761" s="70" t="n"/>
      <c r="D1761" s="71" t="n"/>
      <c r="E1761" s="71" t="n"/>
      <c r="F1761" s="70" t="n"/>
      <c r="G1761" s="72">
        <f>IF(OR($A1761="",$B1761=""),"",ROUND(MAX(0,MOD(I1761-H1761,1)*24-L1761/60),2))</f>
        <v/>
      </c>
      <c r="H1761">
        <f>IF($A1761="","",IF($D1761="",IFERROR(INDEX(Settings!$E$11:$E$18,MATCH($C1761,Settings!$D$11:$D$18,0)),0),$D1761))</f>
        <v/>
      </c>
      <c r="I1761">
        <f>IF($A1761="","",IF($E1761="",IFERROR(INDEX(Settings!$F$11:$F$18,MATCH($C1761,Settings!$D$11:$D$18,0)),0),$E1761))</f>
        <v/>
      </c>
      <c r="J1761">
        <f>IF($A1761="",0,WEEKDAY($A1761,2))</f>
        <v/>
      </c>
      <c r="K1761">
        <f>IF(OR($A1761="",$B1761=""),"",$B1761&amp;"|"&amp;$A1761)</f>
        <v/>
      </c>
      <c r="L1761">
        <f>IF($A1761="",0,IF($F1761="",IFERROR(N(INDEX(Settings!$G$11:$G$18,MATCH($C1761,Settings!$D$11:$D$18,0))),0),N($F1761)))</f>
        <v/>
      </c>
    </row>
    <row r="1762">
      <c r="A1762" s="69" t="n"/>
      <c r="B1762" s="70" t="n"/>
      <c r="C1762" s="70" t="n"/>
      <c r="D1762" s="71" t="n"/>
      <c r="E1762" s="71" t="n"/>
      <c r="F1762" s="70" t="n"/>
      <c r="G1762" s="72">
        <f>IF(OR($A1762="",$B1762=""),"",ROUND(MAX(0,MOD(I1762-H1762,1)*24-L1762/60),2))</f>
        <v/>
      </c>
      <c r="H1762">
        <f>IF($A1762="","",IF($D1762="",IFERROR(INDEX(Settings!$E$11:$E$18,MATCH($C1762,Settings!$D$11:$D$18,0)),0),$D1762))</f>
        <v/>
      </c>
      <c r="I1762">
        <f>IF($A1762="","",IF($E1762="",IFERROR(INDEX(Settings!$F$11:$F$18,MATCH($C1762,Settings!$D$11:$D$18,0)),0),$E1762))</f>
        <v/>
      </c>
      <c r="J1762">
        <f>IF($A1762="",0,WEEKDAY($A1762,2))</f>
        <v/>
      </c>
      <c r="K1762">
        <f>IF(OR($A1762="",$B1762=""),"",$B1762&amp;"|"&amp;$A1762)</f>
        <v/>
      </c>
      <c r="L1762">
        <f>IF($A1762="",0,IF($F1762="",IFERROR(N(INDEX(Settings!$G$11:$G$18,MATCH($C1762,Settings!$D$11:$D$18,0))),0),N($F1762)))</f>
        <v/>
      </c>
    </row>
    <row r="1763">
      <c r="A1763" s="69" t="n"/>
      <c r="B1763" s="70" t="n"/>
      <c r="C1763" s="70" t="n"/>
      <c r="D1763" s="71" t="n"/>
      <c r="E1763" s="71" t="n"/>
      <c r="F1763" s="70" t="n"/>
      <c r="G1763" s="72">
        <f>IF(OR($A1763="",$B1763=""),"",ROUND(MAX(0,MOD(I1763-H1763,1)*24-L1763/60),2))</f>
        <v/>
      </c>
      <c r="H1763">
        <f>IF($A1763="","",IF($D1763="",IFERROR(INDEX(Settings!$E$11:$E$18,MATCH($C1763,Settings!$D$11:$D$18,0)),0),$D1763))</f>
        <v/>
      </c>
      <c r="I1763">
        <f>IF($A1763="","",IF($E1763="",IFERROR(INDEX(Settings!$F$11:$F$18,MATCH($C1763,Settings!$D$11:$D$18,0)),0),$E1763))</f>
        <v/>
      </c>
      <c r="J1763">
        <f>IF($A1763="",0,WEEKDAY($A1763,2))</f>
        <v/>
      </c>
      <c r="K1763">
        <f>IF(OR($A1763="",$B1763=""),"",$B1763&amp;"|"&amp;$A1763)</f>
        <v/>
      </c>
      <c r="L1763">
        <f>IF($A1763="",0,IF($F1763="",IFERROR(N(INDEX(Settings!$G$11:$G$18,MATCH($C1763,Settings!$D$11:$D$18,0))),0),N($F1763)))</f>
        <v/>
      </c>
    </row>
    <row r="1764">
      <c r="A1764" s="69" t="n"/>
      <c r="B1764" s="70" t="n"/>
      <c r="C1764" s="70" t="n"/>
      <c r="D1764" s="71" t="n"/>
      <c r="E1764" s="71" t="n"/>
      <c r="F1764" s="70" t="n"/>
      <c r="G1764" s="72">
        <f>IF(OR($A1764="",$B1764=""),"",ROUND(MAX(0,MOD(I1764-H1764,1)*24-L1764/60),2))</f>
        <v/>
      </c>
      <c r="H1764">
        <f>IF($A1764="","",IF($D1764="",IFERROR(INDEX(Settings!$E$11:$E$18,MATCH($C1764,Settings!$D$11:$D$18,0)),0),$D1764))</f>
        <v/>
      </c>
      <c r="I1764">
        <f>IF($A1764="","",IF($E1764="",IFERROR(INDEX(Settings!$F$11:$F$18,MATCH($C1764,Settings!$D$11:$D$18,0)),0),$E1764))</f>
        <v/>
      </c>
      <c r="J1764">
        <f>IF($A1764="",0,WEEKDAY($A1764,2))</f>
        <v/>
      </c>
      <c r="K1764">
        <f>IF(OR($A1764="",$B1764=""),"",$B1764&amp;"|"&amp;$A1764)</f>
        <v/>
      </c>
      <c r="L1764">
        <f>IF($A1764="",0,IF($F1764="",IFERROR(N(INDEX(Settings!$G$11:$G$18,MATCH($C1764,Settings!$D$11:$D$18,0))),0),N($F1764)))</f>
        <v/>
      </c>
    </row>
    <row r="1765">
      <c r="A1765" s="69" t="n"/>
      <c r="B1765" s="70" t="n"/>
      <c r="C1765" s="70" t="n"/>
      <c r="D1765" s="71" t="n"/>
      <c r="E1765" s="71" t="n"/>
      <c r="F1765" s="70" t="n"/>
      <c r="G1765" s="72">
        <f>IF(OR($A1765="",$B1765=""),"",ROUND(MAX(0,MOD(I1765-H1765,1)*24-L1765/60),2))</f>
        <v/>
      </c>
      <c r="H1765">
        <f>IF($A1765="","",IF($D1765="",IFERROR(INDEX(Settings!$E$11:$E$18,MATCH($C1765,Settings!$D$11:$D$18,0)),0),$D1765))</f>
        <v/>
      </c>
      <c r="I1765">
        <f>IF($A1765="","",IF($E1765="",IFERROR(INDEX(Settings!$F$11:$F$18,MATCH($C1765,Settings!$D$11:$D$18,0)),0),$E1765))</f>
        <v/>
      </c>
      <c r="J1765">
        <f>IF($A1765="",0,WEEKDAY($A1765,2))</f>
        <v/>
      </c>
      <c r="K1765">
        <f>IF(OR($A1765="",$B1765=""),"",$B1765&amp;"|"&amp;$A1765)</f>
        <v/>
      </c>
      <c r="L1765">
        <f>IF($A1765="",0,IF($F1765="",IFERROR(N(INDEX(Settings!$G$11:$G$18,MATCH($C1765,Settings!$D$11:$D$18,0))),0),N($F1765)))</f>
        <v/>
      </c>
    </row>
    <row r="1766">
      <c r="A1766" s="69" t="n"/>
      <c r="B1766" s="70" t="n"/>
      <c r="C1766" s="70" t="n"/>
      <c r="D1766" s="71" t="n"/>
      <c r="E1766" s="71" t="n"/>
      <c r="F1766" s="70" t="n"/>
      <c r="G1766" s="72">
        <f>IF(OR($A1766="",$B1766=""),"",ROUND(MAX(0,MOD(I1766-H1766,1)*24-L1766/60),2))</f>
        <v/>
      </c>
      <c r="H1766">
        <f>IF($A1766="","",IF($D1766="",IFERROR(INDEX(Settings!$E$11:$E$18,MATCH($C1766,Settings!$D$11:$D$18,0)),0),$D1766))</f>
        <v/>
      </c>
      <c r="I1766">
        <f>IF($A1766="","",IF($E1766="",IFERROR(INDEX(Settings!$F$11:$F$18,MATCH($C1766,Settings!$D$11:$D$18,0)),0),$E1766))</f>
        <v/>
      </c>
      <c r="J1766">
        <f>IF($A1766="",0,WEEKDAY($A1766,2))</f>
        <v/>
      </c>
      <c r="K1766">
        <f>IF(OR($A1766="",$B1766=""),"",$B1766&amp;"|"&amp;$A1766)</f>
        <v/>
      </c>
      <c r="L1766">
        <f>IF($A1766="",0,IF($F1766="",IFERROR(N(INDEX(Settings!$G$11:$G$18,MATCH($C1766,Settings!$D$11:$D$18,0))),0),N($F1766)))</f>
        <v/>
      </c>
    </row>
    <row r="1767">
      <c r="A1767" s="69" t="n"/>
      <c r="B1767" s="70" t="n"/>
      <c r="C1767" s="70" t="n"/>
      <c r="D1767" s="71" t="n"/>
      <c r="E1767" s="71" t="n"/>
      <c r="F1767" s="70" t="n"/>
      <c r="G1767" s="72">
        <f>IF(OR($A1767="",$B1767=""),"",ROUND(MAX(0,MOD(I1767-H1767,1)*24-L1767/60),2))</f>
        <v/>
      </c>
      <c r="H1767">
        <f>IF($A1767="","",IF($D1767="",IFERROR(INDEX(Settings!$E$11:$E$18,MATCH($C1767,Settings!$D$11:$D$18,0)),0),$D1767))</f>
        <v/>
      </c>
      <c r="I1767">
        <f>IF($A1767="","",IF($E1767="",IFERROR(INDEX(Settings!$F$11:$F$18,MATCH($C1767,Settings!$D$11:$D$18,0)),0),$E1767))</f>
        <v/>
      </c>
      <c r="J1767">
        <f>IF($A1767="",0,WEEKDAY($A1767,2))</f>
        <v/>
      </c>
      <c r="K1767">
        <f>IF(OR($A1767="",$B1767=""),"",$B1767&amp;"|"&amp;$A1767)</f>
        <v/>
      </c>
      <c r="L1767">
        <f>IF($A1767="",0,IF($F1767="",IFERROR(N(INDEX(Settings!$G$11:$G$18,MATCH($C1767,Settings!$D$11:$D$18,0))),0),N($F1767)))</f>
        <v/>
      </c>
    </row>
    <row r="1768">
      <c r="A1768" s="69" t="n"/>
      <c r="B1768" s="70" t="n"/>
      <c r="C1768" s="70" t="n"/>
      <c r="D1768" s="71" t="n"/>
      <c r="E1768" s="71" t="n"/>
      <c r="F1768" s="70" t="n"/>
      <c r="G1768" s="72">
        <f>IF(OR($A1768="",$B1768=""),"",ROUND(MAX(0,MOD(I1768-H1768,1)*24-L1768/60),2))</f>
        <v/>
      </c>
      <c r="H1768">
        <f>IF($A1768="","",IF($D1768="",IFERROR(INDEX(Settings!$E$11:$E$18,MATCH($C1768,Settings!$D$11:$D$18,0)),0),$D1768))</f>
        <v/>
      </c>
      <c r="I1768">
        <f>IF($A1768="","",IF($E1768="",IFERROR(INDEX(Settings!$F$11:$F$18,MATCH($C1768,Settings!$D$11:$D$18,0)),0),$E1768))</f>
        <v/>
      </c>
      <c r="J1768">
        <f>IF($A1768="",0,WEEKDAY($A1768,2))</f>
        <v/>
      </c>
      <c r="K1768">
        <f>IF(OR($A1768="",$B1768=""),"",$B1768&amp;"|"&amp;$A1768)</f>
        <v/>
      </c>
      <c r="L1768">
        <f>IF($A1768="",0,IF($F1768="",IFERROR(N(INDEX(Settings!$G$11:$G$18,MATCH($C1768,Settings!$D$11:$D$18,0))),0),N($F1768)))</f>
        <v/>
      </c>
    </row>
    <row r="1769">
      <c r="A1769" s="69" t="n"/>
      <c r="B1769" s="70" t="n"/>
      <c r="C1769" s="70" t="n"/>
      <c r="D1769" s="71" t="n"/>
      <c r="E1769" s="71" t="n"/>
      <c r="F1769" s="70" t="n"/>
      <c r="G1769" s="72">
        <f>IF(OR($A1769="",$B1769=""),"",ROUND(MAX(0,MOD(I1769-H1769,1)*24-L1769/60),2))</f>
        <v/>
      </c>
      <c r="H1769">
        <f>IF($A1769="","",IF($D1769="",IFERROR(INDEX(Settings!$E$11:$E$18,MATCH($C1769,Settings!$D$11:$D$18,0)),0),$D1769))</f>
        <v/>
      </c>
      <c r="I1769">
        <f>IF($A1769="","",IF($E1769="",IFERROR(INDEX(Settings!$F$11:$F$18,MATCH($C1769,Settings!$D$11:$D$18,0)),0),$E1769))</f>
        <v/>
      </c>
      <c r="J1769">
        <f>IF($A1769="",0,WEEKDAY($A1769,2))</f>
        <v/>
      </c>
      <c r="K1769">
        <f>IF(OR($A1769="",$B1769=""),"",$B1769&amp;"|"&amp;$A1769)</f>
        <v/>
      </c>
      <c r="L1769">
        <f>IF($A1769="",0,IF($F1769="",IFERROR(N(INDEX(Settings!$G$11:$G$18,MATCH($C1769,Settings!$D$11:$D$18,0))),0),N($F1769)))</f>
        <v/>
      </c>
    </row>
    <row r="1770">
      <c r="A1770" s="69" t="n"/>
      <c r="B1770" s="70" t="n"/>
      <c r="C1770" s="70" t="n"/>
      <c r="D1770" s="71" t="n"/>
      <c r="E1770" s="71" t="n"/>
      <c r="F1770" s="70" t="n"/>
      <c r="G1770" s="72">
        <f>IF(OR($A1770="",$B1770=""),"",ROUND(MAX(0,MOD(I1770-H1770,1)*24-L1770/60),2))</f>
        <v/>
      </c>
      <c r="H1770">
        <f>IF($A1770="","",IF($D1770="",IFERROR(INDEX(Settings!$E$11:$E$18,MATCH($C1770,Settings!$D$11:$D$18,0)),0),$D1770))</f>
        <v/>
      </c>
      <c r="I1770">
        <f>IF($A1770="","",IF($E1770="",IFERROR(INDEX(Settings!$F$11:$F$18,MATCH($C1770,Settings!$D$11:$D$18,0)),0),$E1770))</f>
        <v/>
      </c>
      <c r="J1770">
        <f>IF($A1770="",0,WEEKDAY($A1770,2))</f>
        <v/>
      </c>
      <c r="K1770">
        <f>IF(OR($A1770="",$B1770=""),"",$B1770&amp;"|"&amp;$A1770)</f>
        <v/>
      </c>
      <c r="L1770">
        <f>IF($A1770="",0,IF($F1770="",IFERROR(N(INDEX(Settings!$G$11:$G$18,MATCH($C1770,Settings!$D$11:$D$18,0))),0),N($F1770)))</f>
        <v/>
      </c>
    </row>
    <row r="1771">
      <c r="A1771" s="69" t="n"/>
      <c r="B1771" s="70" t="n"/>
      <c r="C1771" s="70" t="n"/>
      <c r="D1771" s="71" t="n"/>
      <c r="E1771" s="71" t="n"/>
      <c r="F1771" s="70" t="n"/>
      <c r="G1771" s="72">
        <f>IF(OR($A1771="",$B1771=""),"",ROUND(MAX(0,MOD(I1771-H1771,1)*24-L1771/60),2))</f>
        <v/>
      </c>
      <c r="H1771">
        <f>IF($A1771="","",IF($D1771="",IFERROR(INDEX(Settings!$E$11:$E$18,MATCH($C1771,Settings!$D$11:$D$18,0)),0),$D1771))</f>
        <v/>
      </c>
      <c r="I1771">
        <f>IF($A1771="","",IF($E1771="",IFERROR(INDEX(Settings!$F$11:$F$18,MATCH($C1771,Settings!$D$11:$D$18,0)),0),$E1771))</f>
        <v/>
      </c>
      <c r="J1771">
        <f>IF($A1771="",0,WEEKDAY($A1771,2))</f>
        <v/>
      </c>
      <c r="K1771">
        <f>IF(OR($A1771="",$B1771=""),"",$B1771&amp;"|"&amp;$A1771)</f>
        <v/>
      </c>
      <c r="L1771">
        <f>IF($A1771="",0,IF($F1771="",IFERROR(N(INDEX(Settings!$G$11:$G$18,MATCH($C1771,Settings!$D$11:$D$18,0))),0),N($F1771)))</f>
        <v/>
      </c>
    </row>
    <row r="1772">
      <c r="A1772" s="69" t="n"/>
      <c r="B1772" s="70" t="n"/>
      <c r="C1772" s="70" t="n"/>
      <c r="D1772" s="71" t="n"/>
      <c r="E1772" s="71" t="n"/>
      <c r="F1772" s="70" t="n"/>
      <c r="G1772" s="72">
        <f>IF(OR($A1772="",$B1772=""),"",ROUND(MAX(0,MOD(I1772-H1772,1)*24-L1772/60),2))</f>
        <v/>
      </c>
      <c r="H1772">
        <f>IF($A1772="","",IF($D1772="",IFERROR(INDEX(Settings!$E$11:$E$18,MATCH($C1772,Settings!$D$11:$D$18,0)),0),$D1772))</f>
        <v/>
      </c>
      <c r="I1772">
        <f>IF($A1772="","",IF($E1772="",IFERROR(INDEX(Settings!$F$11:$F$18,MATCH($C1772,Settings!$D$11:$D$18,0)),0),$E1772))</f>
        <v/>
      </c>
      <c r="J1772">
        <f>IF($A1772="",0,WEEKDAY($A1772,2))</f>
        <v/>
      </c>
      <c r="K1772">
        <f>IF(OR($A1772="",$B1772=""),"",$B1772&amp;"|"&amp;$A1772)</f>
        <v/>
      </c>
      <c r="L1772">
        <f>IF($A1772="",0,IF($F1772="",IFERROR(N(INDEX(Settings!$G$11:$G$18,MATCH($C1772,Settings!$D$11:$D$18,0))),0),N($F1772)))</f>
        <v/>
      </c>
    </row>
    <row r="1773">
      <c r="A1773" s="69" t="n"/>
      <c r="B1773" s="70" t="n"/>
      <c r="C1773" s="70" t="n"/>
      <c r="D1773" s="71" t="n"/>
      <c r="E1773" s="71" t="n"/>
      <c r="F1773" s="70" t="n"/>
      <c r="G1773" s="72">
        <f>IF(OR($A1773="",$B1773=""),"",ROUND(MAX(0,MOD(I1773-H1773,1)*24-L1773/60),2))</f>
        <v/>
      </c>
      <c r="H1773">
        <f>IF($A1773="","",IF($D1773="",IFERROR(INDEX(Settings!$E$11:$E$18,MATCH($C1773,Settings!$D$11:$D$18,0)),0),$D1773))</f>
        <v/>
      </c>
      <c r="I1773">
        <f>IF($A1773="","",IF($E1773="",IFERROR(INDEX(Settings!$F$11:$F$18,MATCH($C1773,Settings!$D$11:$D$18,0)),0),$E1773))</f>
        <v/>
      </c>
      <c r="J1773">
        <f>IF($A1773="",0,WEEKDAY($A1773,2))</f>
        <v/>
      </c>
      <c r="K1773">
        <f>IF(OR($A1773="",$B1773=""),"",$B1773&amp;"|"&amp;$A1773)</f>
        <v/>
      </c>
      <c r="L1773">
        <f>IF($A1773="",0,IF($F1773="",IFERROR(N(INDEX(Settings!$G$11:$G$18,MATCH($C1773,Settings!$D$11:$D$18,0))),0),N($F1773)))</f>
        <v/>
      </c>
    </row>
    <row r="1774">
      <c r="A1774" s="69" t="n"/>
      <c r="B1774" s="70" t="n"/>
      <c r="C1774" s="70" t="n"/>
      <c r="D1774" s="71" t="n"/>
      <c r="E1774" s="71" t="n"/>
      <c r="F1774" s="70" t="n"/>
      <c r="G1774" s="72">
        <f>IF(OR($A1774="",$B1774=""),"",ROUND(MAX(0,MOD(I1774-H1774,1)*24-L1774/60),2))</f>
        <v/>
      </c>
      <c r="H1774">
        <f>IF($A1774="","",IF($D1774="",IFERROR(INDEX(Settings!$E$11:$E$18,MATCH($C1774,Settings!$D$11:$D$18,0)),0),$D1774))</f>
        <v/>
      </c>
      <c r="I1774">
        <f>IF($A1774="","",IF($E1774="",IFERROR(INDEX(Settings!$F$11:$F$18,MATCH($C1774,Settings!$D$11:$D$18,0)),0),$E1774))</f>
        <v/>
      </c>
      <c r="J1774">
        <f>IF($A1774="",0,WEEKDAY($A1774,2))</f>
        <v/>
      </c>
      <c r="K1774">
        <f>IF(OR($A1774="",$B1774=""),"",$B1774&amp;"|"&amp;$A1774)</f>
        <v/>
      </c>
      <c r="L1774">
        <f>IF($A1774="",0,IF($F1774="",IFERROR(N(INDEX(Settings!$G$11:$G$18,MATCH($C1774,Settings!$D$11:$D$18,0))),0),N($F1774)))</f>
        <v/>
      </c>
    </row>
    <row r="1775">
      <c r="A1775" s="69" t="n"/>
      <c r="B1775" s="70" t="n"/>
      <c r="C1775" s="70" t="n"/>
      <c r="D1775" s="71" t="n"/>
      <c r="E1775" s="71" t="n"/>
      <c r="F1775" s="70" t="n"/>
      <c r="G1775" s="72">
        <f>IF(OR($A1775="",$B1775=""),"",ROUND(MAX(0,MOD(I1775-H1775,1)*24-L1775/60),2))</f>
        <v/>
      </c>
      <c r="H1775">
        <f>IF($A1775="","",IF($D1775="",IFERROR(INDEX(Settings!$E$11:$E$18,MATCH($C1775,Settings!$D$11:$D$18,0)),0),$D1775))</f>
        <v/>
      </c>
      <c r="I1775">
        <f>IF($A1775="","",IF($E1775="",IFERROR(INDEX(Settings!$F$11:$F$18,MATCH($C1775,Settings!$D$11:$D$18,0)),0),$E1775))</f>
        <v/>
      </c>
      <c r="J1775">
        <f>IF($A1775="",0,WEEKDAY($A1775,2))</f>
        <v/>
      </c>
      <c r="K1775">
        <f>IF(OR($A1775="",$B1775=""),"",$B1775&amp;"|"&amp;$A1775)</f>
        <v/>
      </c>
      <c r="L1775">
        <f>IF($A1775="",0,IF($F1775="",IFERROR(N(INDEX(Settings!$G$11:$G$18,MATCH($C1775,Settings!$D$11:$D$18,0))),0),N($F1775)))</f>
        <v/>
      </c>
    </row>
    <row r="1776">
      <c r="A1776" s="69" t="n"/>
      <c r="B1776" s="70" t="n"/>
      <c r="C1776" s="70" t="n"/>
      <c r="D1776" s="71" t="n"/>
      <c r="E1776" s="71" t="n"/>
      <c r="F1776" s="70" t="n"/>
      <c r="G1776" s="72">
        <f>IF(OR($A1776="",$B1776=""),"",ROUND(MAX(0,MOD(I1776-H1776,1)*24-L1776/60),2))</f>
        <v/>
      </c>
      <c r="H1776">
        <f>IF($A1776="","",IF($D1776="",IFERROR(INDEX(Settings!$E$11:$E$18,MATCH($C1776,Settings!$D$11:$D$18,0)),0),$D1776))</f>
        <v/>
      </c>
      <c r="I1776">
        <f>IF($A1776="","",IF($E1776="",IFERROR(INDEX(Settings!$F$11:$F$18,MATCH($C1776,Settings!$D$11:$D$18,0)),0),$E1776))</f>
        <v/>
      </c>
      <c r="J1776">
        <f>IF($A1776="",0,WEEKDAY($A1776,2))</f>
        <v/>
      </c>
      <c r="K1776">
        <f>IF(OR($A1776="",$B1776=""),"",$B1776&amp;"|"&amp;$A1776)</f>
        <v/>
      </c>
      <c r="L1776">
        <f>IF($A1776="",0,IF($F1776="",IFERROR(N(INDEX(Settings!$G$11:$G$18,MATCH($C1776,Settings!$D$11:$D$18,0))),0),N($F1776)))</f>
        <v/>
      </c>
    </row>
    <row r="1777">
      <c r="A1777" s="69" t="n"/>
      <c r="B1777" s="70" t="n"/>
      <c r="C1777" s="70" t="n"/>
      <c r="D1777" s="71" t="n"/>
      <c r="E1777" s="71" t="n"/>
      <c r="F1777" s="70" t="n"/>
      <c r="G1777" s="72">
        <f>IF(OR($A1777="",$B1777=""),"",ROUND(MAX(0,MOD(I1777-H1777,1)*24-L1777/60),2))</f>
        <v/>
      </c>
      <c r="H1777">
        <f>IF($A1777="","",IF($D1777="",IFERROR(INDEX(Settings!$E$11:$E$18,MATCH($C1777,Settings!$D$11:$D$18,0)),0),$D1777))</f>
        <v/>
      </c>
      <c r="I1777">
        <f>IF($A1777="","",IF($E1777="",IFERROR(INDEX(Settings!$F$11:$F$18,MATCH($C1777,Settings!$D$11:$D$18,0)),0),$E1777))</f>
        <v/>
      </c>
      <c r="J1777">
        <f>IF($A1777="",0,WEEKDAY($A1777,2))</f>
        <v/>
      </c>
      <c r="K1777">
        <f>IF(OR($A1777="",$B1777=""),"",$B1777&amp;"|"&amp;$A1777)</f>
        <v/>
      </c>
      <c r="L1777">
        <f>IF($A1777="",0,IF($F1777="",IFERROR(N(INDEX(Settings!$G$11:$G$18,MATCH($C1777,Settings!$D$11:$D$18,0))),0),N($F1777)))</f>
        <v/>
      </c>
    </row>
    <row r="1778">
      <c r="A1778" s="69" t="n"/>
      <c r="B1778" s="70" t="n"/>
      <c r="C1778" s="70" t="n"/>
      <c r="D1778" s="71" t="n"/>
      <c r="E1778" s="71" t="n"/>
      <c r="F1778" s="70" t="n"/>
      <c r="G1778" s="72">
        <f>IF(OR($A1778="",$B1778=""),"",ROUND(MAX(0,MOD(I1778-H1778,1)*24-L1778/60),2))</f>
        <v/>
      </c>
      <c r="H1778">
        <f>IF($A1778="","",IF($D1778="",IFERROR(INDEX(Settings!$E$11:$E$18,MATCH($C1778,Settings!$D$11:$D$18,0)),0),$D1778))</f>
        <v/>
      </c>
      <c r="I1778">
        <f>IF($A1778="","",IF($E1778="",IFERROR(INDEX(Settings!$F$11:$F$18,MATCH($C1778,Settings!$D$11:$D$18,0)),0),$E1778))</f>
        <v/>
      </c>
      <c r="J1778">
        <f>IF($A1778="",0,WEEKDAY($A1778,2))</f>
        <v/>
      </c>
      <c r="K1778">
        <f>IF(OR($A1778="",$B1778=""),"",$B1778&amp;"|"&amp;$A1778)</f>
        <v/>
      </c>
      <c r="L1778">
        <f>IF($A1778="",0,IF($F1778="",IFERROR(N(INDEX(Settings!$G$11:$G$18,MATCH($C1778,Settings!$D$11:$D$18,0))),0),N($F1778)))</f>
        <v/>
      </c>
    </row>
    <row r="1779">
      <c r="A1779" s="69" t="n"/>
      <c r="B1779" s="70" t="n"/>
      <c r="C1779" s="70" t="n"/>
      <c r="D1779" s="71" t="n"/>
      <c r="E1779" s="71" t="n"/>
      <c r="F1779" s="70" t="n"/>
      <c r="G1779" s="72">
        <f>IF(OR($A1779="",$B1779=""),"",ROUND(MAX(0,MOD(I1779-H1779,1)*24-L1779/60),2))</f>
        <v/>
      </c>
      <c r="H1779">
        <f>IF($A1779="","",IF($D1779="",IFERROR(INDEX(Settings!$E$11:$E$18,MATCH($C1779,Settings!$D$11:$D$18,0)),0),$D1779))</f>
        <v/>
      </c>
      <c r="I1779">
        <f>IF($A1779="","",IF($E1779="",IFERROR(INDEX(Settings!$F$11:$F$18,MATCH($C1779,Settings!$D$11:$D$18,0)),0),$E1779))</f>
        <v/>
      </c>
      <c r="J1779">
        <f>IF($A1779="",0,WEEKDAY($A1779,2))</f>
        <v/>
      </c>
      <c r="K1779">
        <f>IF(OR($A1779="",$B1779=""),"",$B1779&amp;"|"&amp;$A1779)</f>
        <v/>
      </c>
      <c r="L1779">
        <f>IF($A1779="",0,IF($F1779="",IFERROR(N(INDEX(Settings!$G$11:$G$18,MATCH($C1779,Settings!$D$11:$D$18,0))),0),N($F1779)))</f>
        <v/>
      </c>
    </row>
    <row r="1780">
      <c r="A1780" s="69" t="n"/>
      <c r="B1780" s="70" t="n"/>
      <c r="C1780" s="70" t="n"/>
      <c r="D1780" s="71" t="n"/>
      <c r="E1780" s="71" t="n"/>
      <c r="F1780" s="70" t="n"/>
      <c r="G1780" s="72">
        <f>IF(OR($A1780="",$B1780=""),"",ROUND(MAX(0,MOD(I1780-H1780,1)*24-L1780/60),2))</f>
        <v/>
      </c>
      <c r="H1780">
        <f>IF($A1780="","",IF($D1780="",IFERROR(INDEX(Settings!$E$11:$E$18,MATCH($C1780,Settings!$D$11:$D$18,0)),0),$D1780))</f>
        <v/>
      </c>
      <c r="I1780">
        <f>IF($A1780="","",IF($E1780="",IFERROR(INDEX(Settings!$F$11:$F$18,MATCH($C1780,Settings!$D$11:$D$18,0)),0),$E1780))</f>
        <v/>
      </c>
      <c r="J1780">
        <f>IF($A1780="",0,WEEKDAY($A1780,2))</f>
        <v/>
      </c>
      <c r="K1780">
        <f>IF(OR($A1780="",$B1780=""),"",$B1780&amp;"|"&amp;$A1780)</f>
        <v/>
      </c>
      <c r="L1780">
        <f>IF($A1780="",0,IF($F1780="",IFERROR(N(INDEX(Settings!$G$11:$G$18,MATCH($C1780,Settings!$D$11:$D$18,0))),0),N($F1780)))</f>
        <v/>
      </c>
    </row>
    <row r="1781">
      <c r="A1781" s="69" t="n"/>
      <c r="B1781" s="70" t="n"/>
      <c r="C1781" s="70" t="n"/>
      <c r="D1781" s="71" t="n"/>
      <c r="E1781" s="71" t="n"/>
      <c r="F1781" s="70" t="n"/>
      <c r="G1781" s="72">
        <f>IF(OR($A1781="",$B1781=""),"",ROUND(MAX(0,MOD(I1781-H1781,1)*24-L1781/60),2))</f>
        <v/>
      </c>
      <c r="H1781">
        <f>IF($A1781="","",IF($D1781="",IFERROR(INDEX(Settings!$E$11:$E$18,MATCH($C1781,Settings!$D$11:$D$18,0)),0),$D1781))</f>
        <v/>
      </c>
      <c r="I1781">
        <f>IF($A1781="","",IF($E1781="",IFERROR(INDEX(Settings!$F$11:$F$18,MATCH($C1781,Settings!$D$11:$D$18,0)),0),$E1781))</f>
        <v/>
      </c>
      <c r="J1781">
        <f>IF($A1781="",0,WEEKDAY($A1781,2))</f>
        <v/>
      </c>
      <c r="K1781">
        <f>IF(OR($A1781="",$B1781=""),"",$B1781&amp;"|"&amp;$A1781)</f>
        <v/>
      </c>
      <c r="L1781">
        <f>IF($A1781="",0,IF($F1781="",IFERROR(N(INDEX(Settings!$G$11:$G$18,MATCH($C1781,Settings!$D$11:$D$18,0))),0),N($F1781)))</f>
        <v/>
      </c>
    </row>
    <row r="1782">
      <c r="A1782" s="69" t="n"/>
      <c r="B1782" s="70" t="n"/>
      <c r="C1782" s="70" t="n"/>
      <c r="D1782" s="71" t="n"/>
      <c r="E1782" s="71" t="n"/>
      <c r="F1782" s="70" t="n"/>
      <c r="G1782" s="72">
        <f>IF(OR($A1782="",$B1782=""),"",ROUND(MAX(0,MOD(I1782-H1782,1)*24-L1782/60),2))</f>
        <v/>
      </c>
      <c r="H1782">
        <f>IF($A1782="","",IF($D1782="",IFERROR(INDEX(Settings!$E$11:$E$18,MATCH($C1782,Settings!$D$11:$D$18,0)),0),$D1782))</f>
        <v/>
      </c>
      <c r="I1782">
        <f>IF($A1782="","",IF($E1782="",IFERROR(INDEX(Settings!$F$11:$F$18,MATCH($C1782,Settings!$D$11:$D$18,0)),0),$E1782))</f>
        <v/>
      </c>
      <c r="J1782">
        <f>IF($A1782="",0,WEEKDAY($A1782,2))</f>
        <v/>
      </c>
      <c r="K1782">
        <f>IF(OR($A1782="",$B1782=""),"",$B1782&amp;"|"&amp;$A1782)</f>
        <v/>
      </c>
      <c r="L1782">
        <f>IF($A1782="",0,IF($F1782="",IFERROR(N(INDEX(Settings!$G$11:$G$18,MATCH($C1782,Settings!$D$11:$D$18,0))),0),N($F1782)))</f>
        <v/>
      </c>
    </row>
    <row r="1783">
      <c r="A1783" s="69" t="n"/>
      <c r="B1783" s="70" t="n"/>
      <c r="C1783" s="70" t="n"/>
      <c r="D1783" s="71" t="n"/>
      <c r="E1783" s="71" t="n"/>
      <c r="F1783" s="70" t="n"/>
      <c r="G1783" s="72">
        <f>IF(OR($A1783="",$B1783=""),"",ROUND(MAX(0,MOD(I1783-H1783,1)*24-L1783/60),2))</f>
        <v/>
      </c>
      <c r="H1783">
        <f>IF($A1783="","",IF($D1783="",IFERROR(INDEX(Settings!$E$11:$E$18,MATCH($C1783,Settings!$D$11:$D$18,0)),0),$D1783))</f>
        <v/>
      </c>
      <c r="I1783">
        <f>IF($A1783="","",IF($E1783="",IFERROR(INDEX(Settings!$F$11:$F$18,MATCH($C1783,Settings!$D$11:$D$18,0)),0),$E1783))</f>
        <v/>
      </c>
      <c r="J1783">
        <f>IF($A1783="",0,WEEKDAY($A1783,2))</f>
        <v/>
      </c>
      <c r="K1783">
        <f>IF(OR($A1783="",$B1783=""),"",$B1783&amp;"|"&amp;$A1783)</f>
        <v/>
      </c>
      <c r="L1783">
        <f>IF($A1783="",0,IF($F1783="",IFERROR(N(INDEX(Settings!$G$11:$G$18,MATCH($C1783,Settings!$D$11:$D$18,0))),0),N($F1783)))</f>
        <v/>
      </c>
    </row>
    <row r="1784">
      <c r="A1784" s="69" t="n"/>
      <c r="B1784" s="70" t="n"/>
      <c r="C1784" s="70" t="n"/>
      <c r="D1784" s="71" t="n"/>
      <c r="E1784" s="71" t="n"/>
      <c r="F1784" s="70" t="n"/>
      <c r="G1784" s="72">
        <f>IF(OR($A1784="",$B1784=""),"",ROUND(MAX(0,MOD(I1784-H1784,1)*24-L1784/60),2))</f>
        <v/>
      </c>
      <c r="H1784">
        <f>IF($A1784="","",IF($D1784="",IFERROR(INDEX(Settings!$E$11:$E$18,MATCH($C1784,Settings!$D$11:$D$18,0)),0),$D1784))</f>
        <v/>
      </c>
      <c r="I1784">
        <f>IF($A1784="","",IF($E1784="",IFERROR(INDEX(Settings!$F$11:$F$18,MATCH($C1784,Settings!$D$11:$D$18,0)),0),$E1784))</f>
        <v/>
      </c>
      <c r="J1784">
        <f>IF($A1784="",0,WEEKDAY($A1784,2))</f>
        <v/>
      </c>
      <c r="K1784">
        <f>IF(OR($A1784="",$B1784=""),"",$B1784&amp;"|"&amp;$A1784)</f>
        <v/>
      </c>
      <c r="L1784">
        <f>IF($A1784="",0,IF($F1784="",IFERROR(N(INDEX(Settings!$G$11:$G$18,MATCH($C1784,Settings!$D$11:$D$18,0))),0),N($F1784)))</f>
        <v/>
      </c>
    </row>
    <row r="1785">
      <c r="A1785" s="69" t="n"/>
      <c r="B1785" s="70" t="n"/>
      <c r="C1785" s="70" t="n"/>
      <c r="D1785" s="71" t="n"/>
      <c r="E1785" s="71" t="n"/>
      <c r="F1785" s="70" t="n"/>
      <c r="G1785" s="72">
        <f>IF(OR($A1785="",$B1785=""),"",ROUND(MAX(0,MOD(I1785-H1785,1)*24-L1785/60),2))</f>
        <v/>
      </c>
      <c r="H1785">
        <f>IF($A1785="","",IF($D1785="",IFERROR(INDEX(Settings!$E$11:$E$18,MATCH($C1785,Settings!$D$11:$D$18,0)),0),$D1785))</f>
        <v/>
      </c>
      <c r="I1785">
        <f>IF($A1785="","",IF($E1785="",IFERROR(INDEX(Settings!$F$11:$F$18,MATCH($C1785,Settings!$D$11:$D$18,0)),0),$E1785))</f>
        <v/>
      </c>
      <c r="J1785">
        <f>IF($A1785="",0,WEEKDAY($A1785,2))</f>
        <v/>
      </c>
      <c r="K1785">
        <f>IF(OR($A1785="",$B1785=""),"",$B1785&amp;"|"&amp;$A1785)</f>
        <v/>
      </c>
      <c r="L1785">
        <f>IF($A1785="",0,IF($F1785="",IFERROR(N(INDEX(Settings!$G$11:$G$18,MATCH($C1785,Settings!$D$11:$D$18,0))),0),N($F1785)))</f>
        <v/>
      </c>
    </row>
    <row r="1786">
      <c r="A1786" s="69" t="n"/>
      <c r="B1786" s="70" t="n"/>
      <c r="C1786" s="70" t="n"/>
      <c r="D1786" s="71" t="n"/>
      <c r="E1786" s="71" t="n"/>
      <c r="F1786" s="70" t="n"/>
      <c r="G1786" s="72">
        <f>IF(OR($A1786="",$B1786=""),"",ROUND(MAX(0,MOD(I1786-H1786,1)*24-L1786/60),2))</f>
        <v/>
      </c>
      <c r="H1786">
        <f>IF($A1786="","",IF($D1786="",IFERROR(INDEX(Settings!$E$11:$E$18,MATCH($C1786,Settings!$D$11:$D$18,0)),0),$D1786))</f>
        <v/>
      </c>
      <c r="I1786">
        <f>IF($A1786="","",IF($E1786="",IFERROR(INDEX(Settings!$F$11:$F$18,MATCH($C1786,Settings!$D$11:$D$18,0)),0),$E1786))</f>
        <v/>
      </c>
      <c r="J1786">
        <f>IF($A1786="",0,WEEKDAY($A1786,2))</f>
        <v/>
      </c>
      <c r="K1786">
        <f>IF(OR($A1786="",$B1786=""),"",$B1786&amp;"|"&amp;$A1786)</f>
        <v/>
      </c>
      <c r="L1786">
        <f>IF($A1786="",0,IF($F1786="",IFERROR(N(INDEX(Settings!$G$11:$G$18,MATCH($C1786,Settings!$D$11:$D$18,0))),0),N($F1786)))</f>
        <v/>
      </c>
    </row>
    <row r="1787">
      <c r="A1787" s="69" t="n"/>
      <c r="B1787" s="70" t="n"/>
      <c r="C1787" s="70" t="n"/>
      <c r="D1787" s="71" t="n"/>
      <c r="E1787" s="71" t="n"/>
      <c r="F1787" s="70" t="n"/>
      <c r="G1787" s="72">
        <f>IF(OR($A1787="",$B1787=""),"",ROUND(MAX(0,MOD(I1787-H1787,1)*24-L1787/60),2))</f>
        <v/>
      </c>
      <c r="H1787">
        <f>IF($A1787="","",IF($D1787="",IFERROR(INDEX(Settings!$E$11:$E$18,MATCH($C1787,Settings!$D$11:$D$18,0)),0),$D1787))</f>
        <v/>
      </c>
      <c r="I1787">
        <f>IF($A1787="","",IF($E1787="",IFERROR(INDEX(Settings!$F$11:$F$18,MATCH($C1787,Settings!$D$11:$D$18,0)),0),$E1787))</f>
        <v/>
      </c>
      <c r="J1787">
        <f>IF($A1787="",0,WEEKDAY($A1787,2))</f>
        <v/>
      </c>
      <c r="K1787">
        <f>IF(OR($A1787="",$B1787=""),"",$B1787&amp;"|"&amp;$A1787)</f>
        <v/>
      </c>
      <c r="L1787">
        <f>IF($A1787="",0,IF($F1787="",IFERROR(N(INDEX(Settings!$G$11:$G$18,MATCH($C1787,Settings!$D$11:$D$18,0))),0),N($F1787)))</f>
        <v/>
      </c>
    </row>
    <row r="1788">
      <c r="A1788" s="69" t="n"/>
      <c r="B1788" s="70" t="n"/>
      <c r="C1788" s="70" t="n"/>
      <c r="D1788" s="71" t="n"/>
      <c r="E1788" s="71" t="n"/>
      <c r="F1788" s="70" t="n"/>
      <c r="G1788" s="72">
        <f>IF(OR($A1788="",$B1788=""),"",ROUND(MAX(0,MOD(I1788-H1788,1)*24-L1788/60),2))</f>
        <v/>
      </c>
      <c r="H1788">
        <f>IF($A1788="","",IF($D1788="",IFERROR(INDEX(Settings!$E$11:$E$18,MATCH($C1788,Settings!$D$11:$D$18,0)),0),$D1788))</f>
        <v/>
      </c>
      <c r="I1788">
        <f>IF($A1788="","",IF($E1788="",IFERROR(INDEX(Settings!$F$11:$F$18,MATCH($C1788,Settings!$D$11:$D$18,0)),0),$E1788))</f>
        <v/>
      </c>
      <c r="J1788">
        <f>IF($A1788="",0,WEEKDAY($A1788,2))</f>
        <v/>
      </c>
      <c r="K1788">
        <f>IF(OR($A1788="",$B1788=""),"",$B1788&amp;"|"&amp;$A1788)</f>
        <v/>
      </c>
      <c r="L1788">
        <f>IF($A1788="",0,IF($F1788="",IFERROR(N(INDEX(Settings!$G$11:$G$18,MATCH($C1788,Settings!$D$11:$D$18,0))),0),N($F1788)))</f>
        <v/>
      </c>
    </row>
    <row r="1789">
      <c r="A1789" s="69" t="n"/>
      <c r="B1789" s="70" t="n"/>
      <c r="C1789" s="70" t="n"/>
      <c r="D1789" s="71" t="n"/>
      <c r="E1789" s="71" t="n"/>
      <c r="F1789" s="70" t="n"/>
      <c r="G1789" s="72">
        <f>IF(OR($A1789="",$B1789=""),"",ROUND(MAX(0,MOD(I1789-H1789,1)*24-L1789/60),2))</f>
        <v/>
      </c>
      <c r="H1789">
        <f>IF($A1789="","",IF($D1789="",IFERROR(INDEX(Settings!$E$11:$E$18,MATCH($C1789,Settings!$D$11:$D$18,0)),0),$D1789))</f>
        <v/>
      </c>
      <c r="I1789">
        <f>IF($A1789="","",IF($E1789="",IFERROR(INDEX(Settings!$F$11:$F$18,MATCH($C1789,Settings!$D$11:$D$18,0)),0),$E1789))</f>
        <v/>
      </c>
      <c r="J1789">
        <f>IF($A1789="",0,WEEKDAY($A1789,2))</f>
        <v/>
      </c>
      <c r="K1789">
        <f>IF(OR($A1789="",$B1789=""),"",$B1789&amp;"|"&amp;$A1789)</f>
        <v/>
      </c>
      <c r="L1789">
        <f>IF($A1789="",0,IF($F1789="",IFERROR(N(INDEX(Settings!$G$11:$G$18,MATCH($C1789,Settings!$D$11:$D$18,0))),0),N($F1789)))</f>
        <v/>
      </c>
    </row>
    <row r="1790">
      <c r="A1790" s="69" t="n"/>
      <c r="B1790" s="70" t="n"/>
      <c r="C1790" s="70" t="n"/>
      <c r="D1790" s="71" t="n"/>
      <c r="E1790" s="71" t="n"/>
      <c r="F1790" s="70" t="n"/>
      <c r="G1790" s="72">
        <f>IF(OR($A1790="",$B1790=""),"",ROUND(MAX(0,MOD(I1790-H1790,1)*24-L1790/60),2))</f>
        <v/>
      </c>
      <c r="H1790">
        <f>IF($A1790="","",IF($D1790="",IFERROR(INDEX(Settings!$E$11:$E$18,MATCH($C1790,Settings!$D$11:$D$18,0)),0),$D1790))</f>
        <v/>
      </c>
      <c r="I1790">
        <f>IF($A1790="","",IF($E1790="",IFERROR(INDEX(Settings!$F$11:$F$18,MATCH($C1790,Settings!$D$11:$D$18,0)),0),$E1790))</f>
        <v/>
      </c>
      <c r="J1790">
        <f>IF($A1790="",0,WEEKDAY($A1790,2))</f>
        <v/>
      </c>
      <c r="K1790">
        <f>IF(OR($A1790="",$B1790=""),"",$B1790&amp;"|"&amp;$A1790)</f>
        <v/>
      </c>
      <c r="L1790">
        <f>IF($A1790="",0,IF($F1790="",IFERROR(N(INDEX(Settings!$G$11:$G$18,MATCH($C1790,Settings!$D$11:$D$18,0))),0),N($F1790)))</f>
        <v/>
      </c>
    </row>
    <row r="1791">
      <c r="A1791" s="69" t="n"/>
      <c r="B1791" s="70" t="n"/>
      <c r="C1791" s="70" t="n"/>
      <c r="D1791" s="71" t="n"/>
      <c r="E1791" s="71" t="n"/>
      <c r="F1791" s="70" t="n"/>
      <c r="G1791" s="72">
        <f>IF(OR($A1791="",$B1791=""),"",ROUND(MAX(0,MOD(I1791-H1791,1)*24-L1791/60),2))</f>
        <v/>
      </c>
      <c r="H1791">
        <f>IF($A1791="","",IF($D1791="",IFERROR(INDEX(Settings!$E$11:$E$18,MATCH($C1791,Settings!$D$11:$D$18,0)),0),$D1791))</f>
        <v/>
      </c>
      <c r="I1791">
        <f>IF($A1791="","",IF($E1791="",IFERROR(INDEX(Settings!$F$11:$F$18,MATCH($C1791,Settings!$D$11:$D$18,0)),0),$E1791))</f>
        <v/>
      </c>
      <c r="J1791">
        <f>IF($A1791="",0,WEEKDAY($A1791,2))</f>
        <v/>
      </c>
      <c r="K1791">
        <f>IF(OR($A1791="",$B1791=""),"",$B1791&amp;"|"&amp;$A1791)</f>
        <v/>
      </c>
      <c r="L1791">
        <f>IF($A1791="",0,IF($F1791="",IFERROR(N(INDEX(Settings!$G$11:$G$18,MATCH($C1791,Settings!$D$11:$D$18,0))),0),N($F1791)))</f>
        <v/>
      </c>
    </row>
    <row r="1792">
      <c r="A1792" s="69" t="n"/>
      <c r="B1792" s="70" t="n"/>
      <c r="C1792" s="70" t="n"/>
      <c r="D1792" s="71" t="n"/>
      <c r="E1792" s="71" t="n"/>
      <c r="F1792" s="70" t="n"/>
      <c r="G1792" s="72">
        <f>IF(OR($A1792="",$B1792=""),"",ROUND(MAX(0,MOD(I1792-H1792,1)*24-L1792/60),2))</f>
        <v/>
      </c>
      <c r="H1792">
        <f>IF($A1792="","",IF($D1792="",IFERROR(INDEX(Settings!$E$11:$E$18,MATCH($C1792,Settings!$D$11:$D$18,0)),0),$D1792))</f>
        <v/>
      </c>
      <c r="I1792">
        <f>IF($A1792="","",IF($E1792="",IFERROR(INDEX(Settings!$F$11:$F$18,MATCH($C1792,Settings!$D$11:$D$18,0)),0),$E1792))</f>
        <v/>
      </c>
      <c r="J1792">
        <f>IF($A1792="",0,WEEKDAY($A1792,2))</f>
        <v/>
      </c>
      <c r="K1792">
        <f>IF(OR($A1792="",$B1792=""),"",$B1792&amp;"|"&amp;$A1792)</f>
        <v/>
      </c>
      <c r="L1792">
        <f>IF($A1792="",0,IF($F1792="",IFERROR(N(INDEX(Settings!$G$11:$G$18,MATCH($C1792,Settings!$D$11:$D$18,0))),0),N($F1792)))</f>
        <v/>
      </c>
    </row>
    <row r="1793">
      <c r="A1793" s="69" t="n"/>
      <c r="B1793" s="70" t="n"/>
      <c r="C1793" s="70" t="n"/>
      <c r="D1793" s="71" t="n"/>
      <c r="E1793" s="71" t="n"/>
      <c r="F1793" s="70" t="n"/>
      <c r="G1793" s="72">
        <f>IF(OR($A1793="",$B1793=""),"",ROUND(MAX(0,MOD(I1793-H1793,1)*24-L1793/60),2))</f>
        <v/>
      </c>
      <c r="H1793">
        <f>IF($A1793="","",IF($D1793="",IFERROR(INDEX(Settings!$E$11:$E$18,MATCH($C1793,Settings!$D$11:$D$18,0)),0),$D1793))</f>
        <v/>
      </c>
      <c r="I1793">
        <f>IF($A1793="","",IF($E1793="",IFERROR(INDEX(Settings!$F$11:$F$18,MATCH($C1793,Settings!$D$11:$D$18,0)),0),$E1793))</f>
        <v/>
      </c>
      <c r="J1793">
        <f>IF($A1793="",0,WEEKDAY($A1793,2))</f>
        <v/>
      </c>
      <c r="K1793">
        <f>IF(OR($A1793="",$B1793=""),"",$B1793&amp;"|"&amp;$A1793)</f>
        <v/>
      </c>
      <c r="L1793">
        <f>IF($A1793="",0,IF($F1793="",IFERROR(N(INDEX(Settings!$G$11:$G$18,MATCH($C1793,Settings!$D$11:$D$18,0))),0),N($F1793)))</f>
        <v/>
      </c>
    </row>
    <row r="1794">
      <c r="A1794" s="69" t="n"/>
      <c r="B1794" s="70" t="n"/>
      <c r="C1794" s="70" t="n"/>
      <c r="D1794" s="71" t="n"/>
      <c r="E1794" s="71" t="n"/>
      <c r="F1794" s="70" t="n"/>
      <c r="G1794" s="72">
        <f>IF(OR($A1794="",$B1794=""),"",ROUND(MAX(0,MOD(I1794-H1794,1)*24-L1794/60),2))</f>
        <v/>
      </c>
      <c r="H1794">
        <f>IF($A1794="","",IF($D1794="",IFERROR(INDEX(Settings!$E$11:$E$18,MATCH($C1794,Settings!$D$11:$D$18,0)),0),$D1794))</f>
        <v/>
      </c>
      <c r="I1794">
        <f>IF($A1794="","",IF($E1794="",IFERROR(INDEX(Settings!$F$11:$F$18,MATCH($C1794,Settings!$D$11:$D$18,0)),0),$E1794))</f>
        <v/>
      </c>
      <c r="J1794">
        <f>IF($A1794="",0,WEEKDAY($A1794,2))</f>
        <v/>
      </c>
      <c r="K1794">
        <f>IF(OR($A1794="",$B1794=""),"",$B1794&amp;"|"&amp;$A1794)</f>
        <v/>
      </c>
      <c r="L1794">
        <f>IF($A1794="",0,IF($F1794="",IFERROR(N(INDEX(Settings!$G$11:$G$18,MATCH($C1794,Settings!$D$11:$D$18,0))),0),N($F1794)))</f>
        <v/>
      </c>
    </row>
    <row r="1795">
      <c r="A1795" s="69" t="n"/>
      <c r="B1795" s="70" t="n"/>
      <c r="C1795" s="70" t="n"/>
      <c r="D1795" s="71" t="n"/>
      <c r="E1795" s="71" t="n"/>
      <c r="F1795" s="70" t="n"/>
      <c r="G1795" s="72">
        <f>IF(OR($A1795="",$B1795=""),"",ROUND(MAX(0,MOD(I1795-H1795,1)*24-L1795/60),2))</f>
        <v/>
      </c>
      <c r="H1795">
        <f>IF($A1795="","",IF($D1795="",IFERROR(INDEX(Settings!$E$11:$E$18,MATCH($C1795,Settings!$D$11:$D$18,0)),0),$D1795))</f>
        <v/>
      </c>
      <c r="I1795">
        <f>IF($A1795="","",IF($E1795="",IFERROR(INDEX(Settings!$F$11:$F$18,MATCH($C1795,Settings!$D$11:$D$18,0)),0),$E1795))</f>
        <v/>
      </c>
      <c r="J1795">
        <f>IF($A1795="",0,WEEKDAY($A1795,2))</f>
        <v/>
      </c>
      <c r="K1795">
        <f>IF(OR($A1795="",$B1795=""),"",$B1795&amp;"|"&amp;$A1795)</f>
        <v/>
      </c>
      <c r="L1795">
        <f>IF($A1795="",0,IF($F1795="",IFERROR(N(INDEX(Settings!$G$11:$G$18,MATCH($C1795,Settings!$D$11:$D$18,0))),0),N($F1795)))</f>
        <v/>
      </c>
    </row>
    <row r="1796">
      <c r="A1796" s="69" t="n"/>
      <c r="B1796" s="70" t="n"/>
      <c r="C1796" s="70" t="n"/>
      <c r="D1796" s="71" t="n"/>
      <c r="E1796" s="71" t="n"/>
      <c r="F1796" s="70" t="n"/>
      <c r="G1796" s="72">
        <f>IF(OR($A1796="",$B1796=""),"",ROUND(MAX(0,MOD(I1796-H1796,1)*24-L1796/60),2))</f>
        <v/>
      </c>
      <c r="H1796">
        <f>IF($A1796="","",IF($D1796="",IFERROR(INDEX(Settings!$E$11:$E$18,MATCH($C1796,Settings!$D$11:$D$18,0)),0),$D1796))</f>
        <v/>
      </c>
      <c r="I1796">
        <f>IF($A1796="","",IF($E1796="",IFERROR(INDEX(Settings!$F$11:$F$18,MATCH($C1796,Settings!$D$11:$D$18,0)),0),$E1796))</f>
        <v/>
      </c>
      <c r="J1796">
        <f>IF($A1796="",0,WEEKDAY($A1796,2))</f>
        <v/>
      </c>
      <c r="K1796">
        <f>IF(OR($A1796="",$B1796=""),"",$B1796&amp;"|"&amp;$A1796)</f>
        <v/>
      </c>
      <c r="L1796">
        <f>IF($A1796="",0,IF($F1796="",IFERROR(N(INDEX(Settings!$G$11:$G$18,MATCH($C1796,Settings!$D$11:$D$18,0))),0),N($F1796)))</f>
        <v/>
      </c>
    </row>
    <row r="1797">
      <c r="A1797" s="69" t="n"/>
      <c r="B1797" s="70" t="n"/>
      <c r="C1797" s="70" t="n"/>
      <c r="D1797" s="71" t="n"/>
      <c r="E1797" s="71" t="n"/>
      <c r="F1797" s="70" t="n"/>
      <c r="G1797" s="72">
        <f>IF(OR($A1797="",$B1797=""),"",ROUND(MAX(0,MOD(I1797-H1797,1)*24-L1797/60),2))</f>
        <v/>
      </c>
      <c r="H1797">
        <f>IF($A1797="","",IF($D1797="",IFERROR(INDEX(Settings!$E$11:$E$18,MATCH($C1797,Settings!$D$11:$D$18,0)),0),$D1797))</f>
        <v/>
      </c>
      <c r="I1797">
        <f>IF($A1797="","",IF($E1797="",IFERROR(INDEX(Settings!$F$11:$F$18,MATCH($C1797,Settings!$D$11:$D$18,0)),0),$E1797))</f>
        <v/>
      </c>
      <c r="J1797">
        <f>IF($A1797="",0,WEEKDAY($A1797,2))</f>
        <v/>
      </c>
      <c r="K1797">
        <f>IF(OR($A1797="",$B1797=""),"",$B1797&amp;"|"&amp;$A1797)</f>
        <v/>
      </c>
      <c r="L1797">
        <f>IF($A1797="",0,IF($F1797="",IFERROR(N(INDEX(Settings!$G$11:$G$18,MATCH($C1797,Settings!$D$11:$D$18,0))),0),N($F1797)))</f>
        <v/>
      </c>
    </row>
    <row r="1798">
      <c r="A1798" s="69" t="n"/>
      <c r="B1798" s="70" t="n"/>
      <c r="C1798" s="70" t="n"/>
      <c r="D1798" s="71" t="n"/>
      <c r="E1798" s="71" t="n"/>
      <c r="F1798" s="70" t="n"/>
      <c r="G1798" s="72">
        <f>IF(OR($A1798="",$B1798=""),"",ROUND(MAX(0,MOD(I1798-H1798,1)*24-L1798/60),2))</f>
        <v/>
      </c>
      <c r="H1798">
        <f>IF($A1798="","",IF($D1798="",IFERROR(INDEX(Settings!$E$11:$E$18,MATCH($C1798,Settings!$D$11:$D$18,0)),0),$D1798))</f>
        <v/>
      </c>
      <c r="I1798">
        <f>IF($A1798="","",IF($E1798="",IFERROR(INDEX(Settings!$F$11:$F$18,MATCH($C1798,Settings!$D$11:$D$18,0)),0),$E1798))</f>
        <v/>
      </c>
      <c r="J1798">
        <f>IF($A1798="",0,WEEKDAY($A1798,2))</f>
        <v/>
      </c>
      <c r="K1798">
        <f>IF(OR($A1798="",$B1798=""),"",$B1798&amp;"|"&amp;$A1798)</f>
        <v/>
      </c>
      <c r="L1798">
        <f>IF($A1798="",0,IF($F1798="",IFERROR(N(INDEX(Settings!$G$11:$G$18,MATCH($C1798,Settings!$D$11:$D$18,0))),0),N($F1798)))</f>
        <v/>
      </c>
    </row>
    <row r="1799">
      <c r="A1799" s="69" t="n"/>
      <c r="B1799" s="70" t="n"/>
      <c r="C1799" s="70" t="n"/>
      <c r="D1799" s="71" t="n"/>
      <c r="E1799" s="71" t="n"/>
      <c r="F1799" s="70" t="n"/>
      <c r="G1799" s="72">
        <f>IF(OR($A1799="",$B1799=""),"",ROUND(MAX(0,MOD(I1799-H1799,1)*24-L1799/60),2))</f>
        <v/>
      </c>
      <c r="H1799">
        <f>IF($A1799="","",IF($D1799="",IFERROR(INDEX(Settings!$E$11:$E$18,MATCH($C1799,Settings!$D$11:$D$18,0)),0),$D1799))</f>
        <v/>
      </c>
      <c r="I1799">
        <f>IF($A1799="","",IF($E1799="",IFERROR(INDEX(Settings!$F$11:$F$18,MATCH($C1799,Settings!$D$11:$D$18,0)),0),$E1799))</f>
        <v/>
      </c>
      <c r="J1799">
        <f>IF($A1799="",0,WEEKDAY($A1799,2))</f>
        <v/>
      </c>
      <c r="K1799">
        <f>IF(OR($A1799="",$B1799=""),"",$B1799&amp;"|"&amp;$A1799)</f>
        <v/>
      </c>
      <c r="L1799">
        <f>IF($A1799="",0,IF($F1799="",IFERROR(N(INDEX(Settings!$G$11:$G$18,MATCH($C1799,Settings!$D$11:$D$18,0))),0),N($F1799)))</f>
        <v/>
      </c>
    </row>
    <row r="1800">
      <c r="A1800" s="69" t="n"/>
      <c r="B1800" s="70" t="n"/>
      <c r="C1800" s="70" t="n"/>
      <c r="D1800" s="71" t="n"/>
      <c r="E1800" s="71" t="n"/>
      <c r="F1800" s="70" t="n"/>
      <c r="G1800" s="72">
        <f>IF(OR($A1800="",$B1800=""),"",ROUND(MAX(0,MOD(I1800-H1800,1)*24-L1800/60),2))</f>
        <v/>
      </c>
      <c r="H1800">
        <f>IF($A1800="","",IF($D1800="",IFERROR(INDEX(Settings!$E$11:$E$18,MATCH($C1800,Settings!$D$11:$D$18,0)),0),$D1800))</f>
        <v/>
      </c>
      <c r="I1800">
        <f>IF($A1800="","",IF($E1800="",IFERROR(INDEX(Settings!$F$11:$F$18,MATCH($C1800,Settings!$D$11:$D$18,0)),0),$E1800))</f>
        <v/>
      </c>
      <c r="J1800">
        <f>IF($A1800="",0,WEEKDAY($A1800,2))</f>
        <v/>
      </c>
      <c r="K1800">
        <f>IF(OR($A1800="",$B1800=""),"",$B1800&amp;"|"&amp;$A1800)</f>
        <v/>
      </c>
      <c r="L1800">
        <f>IF($A1800="",0,IF($F1800="",IFERROR(N(INDEX(Settings!$G$11:$G$18,MATCH($C1800,Settings!$D$11:$D$18,0))),0),N($F1800)))</f>
        <v/>
      </c>
    </row>
    <row r="1801">
      <c r="A1801" s="69" t="n"/>
      <c r="B1801" s="70" t="n"/>
      <c r="C1801" s="70" t="n"/>
      <c r="D1801" s="71" t="n"/>
      <c r="E1801" s="71" t="n"/>
      <c r="F1801" s="70" t="n"/>
      <c r="G1801" s="72">
        <f>IF(OR($A1801="",$B1801=""),"",ROUND(MAX(0,MOD(I1801-H1801,1)*24-L1801/60),2))</f>
        <v/>
      </c>
      <c r="H1801">
        <f>IF($A1801="","",IF($D1801="",IFERROR(INDEX(Settings!$E$11:$E$18,MATCH($C1801,Settings!$D$11:$D$18,0)),0),$D1801))</f>
        <v/>
      </c>
      <c r="I1801">
        <f>IF($A1801="","",IF($E1801="",IFERROR(INDEX(Settings!$F$11:$F$18,MATCH($C1801,Settings!$D$11:$D$18,0)),0),$E1801))</f>
        <v/>
      </c>
      <c r="J1801">
        <f>IF($A1801="",0,WEEKDAY($A1801,2))</f>
        <v/>
      </c>
      <c r="K1801">
        <f>IF(OR($A1801="",$B1801=""),"",$B1801&amp;"|"&amp;$A1801)</f>
        <v/>
      </c>
      <c r="L1801">
        <f>IF($A1801="",0,IF($F1801="",IFERROR(N(INDEX(Settings!$G$11:$G$18,MATCH($C1801,Settings!$D$11:$D$18,0))),0),N($F1801)))</f>
        <v/>
      </c>
    </row>
    <row r="1802">
      <c r="A1802" s="69" t="n"/>
      <c r="B1802" s="70" t="n"/>
      <c r="C1802" s="70" t="n"/>
      <c r="D1802" s="71" t="n"/>
      <c r="E1802" s="71" t="n"/>
      <c r="F1802" s="70" t="n"/>
      <c r="G1802" s="72">
        <f>IF(OR($A1802="",$B1802=""),"",ROUND(MAX(0,MOD(I1802-H1802,1)*24-L1802/60),2))</f>
        <v/>
      </c>
      <c r="H1802">
        <f>IF($A1802="","",IF($D1802="",IFERROR(INDEX(Settings!$E$11:$E$18,MATCH($C1802,Settings!$D$11:$D$18,0)),0),$D1802))</f>
        <v/>
      </c>
      <c r="I1802">
        <f>IF($A1802="","",IF($E1802="",IFERROR(INDEX(Settings!$F$11:$F$18,MATCH($C1802,Settings!$D$11:$D$18,0)),0),$E1802))</f>
        <v/>
      </c>
      <c r="J1802">
        <f>IF($A1802="",0,WEEKDAY($A1802,2))</f>
        <v/>
      </c>
      <c r="K1802">
        <f>IF(OR($A1802="",$B1802=""),"",$B1802&amp;"|"&amp;$A1802)</f>
        <v/>
      </c>
      <c r="L1802">
        <f>IF($A1802="",0,IF($F1802="",IFERROR(N(INDEX(Settings!$G$11:$G$18,MATCH($C1802,Settings!$D$11:$D$18,0))),0),N($F1802)))</f>
        <v/>
      </c>
    </row>
    <row r="1803">
      <c r="A1803" s="69" t="n"/>
      <c r="B1803" s="70" t="n"/>
      <c r="C1803" s="70" t="n"/>
      <c r="D1803" s="71" t="n"/>
      <c r="E1803" s="71" t="n"/>
      <c r="F1803" s="70" t="n"/>
      <c r="G1803" s="72">
        <f>IF(OR($A1803="",$B1803=""),"",ROUND(MAX(0,MOD(I1803-H1803,1)*24-L1803/60),2))</f>
        <v/>
      </c>
      <c r="H1803">
        <f>IF($A1803="","",IF($D1803="",IFERROR(INDEX(Settings!$E$11:$E$18,MATCH($C1803,Settings!$D$11:$D$18,0)),0),$D1803))</f>
        <v/>
      </c>
      <c r="I1803">
        <f>IF($A1803="","",IF($E1803="",IFERROR(INDEX(Settings!$F$11:$F$18,MATCH($C1803,Settings!$D$11:$D$18,0)),0),$E1803))</f>
        <v/>
      </c>
      <c r="J1803">
        <f>IF($A1803="",0,WEEKDAY($A1803,2))</f>
        <v/>
      </c>
      <c r="K1803">
        <f>IF(OR($A1803="",$B1803=""),"",$B1803&amp;"|"&amp;$A1803)</f>
        <v/>
      </c>
      <c r="L1803">
        <f>IF($A1803="",0,IF($F1803="",IFERROR(N(INDEX(Settings!$G$11:$G$18,MATCH($C1803,Settings!$D$11:$D$18,0))),0),N($F1803)))</f>
        <v/>
      </c>
    </row>
    <row r="1804">
      <c r="A1804" s="69" t="n"/>
      <c r="B1804" s="70" t="n"/>
      <c r="C1804" s="70" t="n"/>
      <c r="D1804" s="71" t="n"/>
      <c r="E1804" s="71" t="n"/>
      <c r="F1804" s="70" t="n"/>
      <c r="G1804" s="72">
        <f>IF(OR($A1804="",$B1804=""),"",ROUND(MAX(0,MOD(I1804-H1804,1)*24-L1804/60),2))</f>
        <v/>
      </c>
      <c r="H1804">
        <f>IF($A1804="","",IF($D1804="",IFERROR(INDEX(Settings!$E$11:$E$18,MATCH($C1804,Settings!$D$11:$D$18,0)),0),$D1804))</f>
        <v/>
      </c>
      <c r="I1804">
        <f>IF($A1804="","",IF($E1804="",IFERROR(INDEX(Settings!$F$11:$F$18,MATCH($C1804,Settings!$D$11:$D$18,0)),0),$E1804))</f>
        <v/>
      </c>
      <c r="J1804">
        <f>IF($A1804="",0,WEEKDAY($A1804,2))</f>
        <v/>
      </c>
      <c r="K1804">
        <f>IF(OR($A1804="",$B1804=""),"",$B1804&amp;"|"&amp;$A1804)</f>
        <v/>
      </c>
      <c r="L1804">
        <f>IF($A1804="",0,IF($F1804="",IFERROR(N(INDEX(Settings!$G$11:$G$18,MATCH($C1804,Settings!$D$11:$D$18,0))),0),N($F1804)))</f>
        <v/>
      </c>
    </row>
    <row r="1805">
      <c r="A1805" s="69" t="n"/>
      <c r="B1805" s="70" t="n"/>
      <c r="C1805" s="70" t="n"/>
      <c r="D1805" s="71" t="n"/>
      <c r="E1805" s="71" t="n"/>
      <c r="F1805" s="70" t="n"/>
      <c r="G1805" s="72">
        <f>IF(OR($A1805="",$B1805=""),"",ROUND(MAX(0,MOD(I1805-H1805,1)*24-L1805/60),2))</f>
        <v/>
      </c>
      <c r="H1805">
        <f>IF($A1805="","",IF($D1805="",IFERROR(INDEX(Settings!$E$11:$E$18,MATCH($C1805,Settings!$D$11:$D$18,0)),0),$D1805))</f>
        <v/>
      </c>
      <c r="I1805">
        <f>IF($A1805="","",IF($E1805="",IFERROR(INDEX(Settings!$F$11:$F$18,MATCH($C1805,Settings!$D$11:$D$18,0)),0),$E1805))</f>
        <v/>
      </c>
      <c r="J1805">
        <f>IF($A1805="",0,WEEKDAY($A1805,2))</f>
        <v/>
      </c>
      <c r="K1805">
        <f>IF(OR($A1805="",$B1805=""),"",$B1805&amp;"|"&amp;$A1805)</f>
        <v/>
      </c>
      <c r="L1805">
        <f>IF($A1805="",0,IF($F1805="",IFERROR(N(INDEX(Settings!$G$11:$G$18,MATCH($C1805,Settings!$D$11:$D$18,0))),0),N($F1805)))</f>
        <v/>
      </c>
    </row>
    <row r="1806">
      <c r="A1806" s="69" t="n"/>
      <c r="B1806" s="70" t="n"/>
      <c r="C1806" s="70" t="n"/>
      <c r="D1806" s="71" t="n"/>
      <c r="E1806" s="71" t="n"/>
      <c r="F1806" s="70" t="n"/>
      <c r="G1806" s="72">
        <f>IF(OR($A1806="",$B1806=""),"",ROUND(MAX(0,MOD(I1806-H1806,1)*24-L1806/60),2))</f>
        <v/>
      </c>
      <c r="H1806">
        <f>IF($A1806="","",IF($D1806="",IFERROR(INDEX(Settings!$E$11:$E$18,MATCH($C1806,Settings!$D$11:$D$18,0)),0),$D1806))</f>
        <v/>
      </c>
      <c r="I1806">
        <f>IF($A1806="","",IF($E1806="",IFERROR(INDEX(Settings!$F$11:$F$18,MATCH($C1806,Settings!$D$11:$D$18,0)),0),$E1806))</f>
        <v/>
      </c>
      <c r="J1806">
        <f>IF($A1806="",0,WEEKDAY($A1806,2))</f>
        <v/>
      </c>
      <c r="K1806">
        <f>IF(OR($A1806="",$B1806=""),"",$B1806&amp;"|"&amp;$A1806)</f>
        <v/>
      </c>
      <c r="L1806">
        <f>IF($A1806="",0,IF($F1806="",IFERROR(N(INDEX(Settings!$G$11:$G$18,MATCH($C1806,Settings!$D$11:$D$18,0))),0),N($F1806)))</f>
        <v/>
      </c>
    </row>
    <row r="1807">
      <c r="A1807" s="69" t="n"/>
      <c r="B1807" s="70" t="n"/>
      <c r="C1807" s="70" t="n"/>
      <c r="D1807" s="71" t="n"/>
      <c r="E1807" s="71" t="n"/>
      <c r="F1807" s="70" t="n"/>
      <c r="G1807" s="72">
        <f>IF(OR($A1807="",$B1807=""),"",ROUND(MAX(0,MOD(I1807-H1807,1)*24-L1807/60),2))</f>
        <v/>
      </c>
      <c r="H1807">
        <f>IF($A1807="","",IF($D1807="",IFERROR(INDEX(Settings!$E$11:$E$18,MATCH($C1807,Settings!$D$11:$D$18,0)),0),$D1807))</f>
        <v/>
      </c>
      <c r="I1807">
        <f>IF($A1807="","",IF($E1807="",IFERROR(INDEX(Settings!$F$11:$F$18,MATCH($C1807,Settings!$D$11:$D$18,0)),0),$E1807))</f>
        <v/>
      </c>
      <c r="J1807">
        <f>IF($A1807="",0,WEEKDAY($A1807,2))</f>
        <v/>
      </c>
      <c r="K1807">
        <f>IF(OR($A1807="",$B1807=""),"",$B1807&amp;"|"&amp;$A1807)</f>
        <v/>
      </c>
      <c r="L1807">
        <f>IF($A1807="",0,IF($F1807="",IFERROR(N(INDEX(Settings!$G$11:$G$18,MATCH($C1807,Settings!$D$11:$D$18,0))),0),N($F1807)))</f>
        <v/>
      </c>
    </row>
    <row r="1808">
      <c r="A1808" s="69" t="n"/>
      <c r="B1808" s="70" t="n"/>
      <c r="C1808" s="70" t="n"/>
      <c r="D1808" s="71" t="n"/>
      <c r="E1808" s="71" t="n"/>
      <c r="F1808" s="70" t="n"/>
      <c r="G1808" s="72">
        <f>IF(OR($A1808="",$B1808=""),"",ROUND(MAX(0,MOD(I1808-H1808,1)*24-L1808/60),2))</f>
        <v/>
      </c>
      <c r="H1808">
        <f>IF($A1808="","",IF($D1808="",IFERROR(INDEX(Settings!$E$11:$E$18,MATCH($C1808,Settings!$D$11:$D$18,0)),0),$D1808))</f>
        <v/>
      </c>
      <c r="I1808">
        <f>IF($A1808="","",IF($E1808="",IFERROR(INDEX(Settings!$F$11:$F$18,MATCH($C1808,Settings!$D$11:$D$18,0)),0),$E1808))</f>
        <v/>
      </c>
      <c r="J1808">
        <f>IF($A1808="",0,WEEKDAY($A1808,2))</f>
        <v/>
      </c>
      <c r="K1808">
        <f>IF(OR($A1808="",$B1808=""),"",$B1808&amp;"|"&amp;$A1808)</f>
        <v/>
      </c>
      <c r="L1808">
        <f>IF($A1808="",0,IF($F1808="",IFERROR(N(INDEX(Settings!$G$11:$G$18,MATCH($C1808,Settings!$D$11:$D$18,0))),0),N($F1808)))</f>
        <v/>
      </c>
    </row>
    <row r="1809">
      <c r="A1809" s="69" t="n"/>
      <c r="B1809" s="70" t="n"/>
      <c r="C1809" s="70" t="n"/>
      <c r="D1809" s="71" t="n"/>
      <c r="E1809" s="71" t="n"/>
      <c r="F1809" s="70" t="n"/>
      <c r="G1809" s="72">
        <f>IF(OR($A1809="",$B1809=""),"",ROUND(MAX(0,MOD(I1809-H1809,1)*24-L1809/60),2))</f>
        <v/>
      </c>
      <c r="H1809">
        <f>IF($A1809="","",IF($D1809="",IFERROR(INDEX(Settings!$E$11:$E$18,MATCH($C1809,Settings!$D$11:$D$18,0)),0),$D1809))</f>
        <v/>
      </c>
      <c r="I1809">
        <f>IF($A1809="","",IF($E1809="",IFERROR(INDEX(Settings!$F$11:$F$18,MATCH($C1809,Settings!$D$11:$D$18,0)),0),$E1809))</f>
        <v/>
      </c>
      <c r="J1809">
        <f>IF($A1809="",0,WEEKDAY($A1809,2))</f>
        <v/>
      </c>
      <c r="K1809">
        <f>IF(OR($A1809="",$B1809=""),"",$B1809&amp;"|"&amp;$A1809)</f>
        <v/>
      </c>
      <c r="L1809">
        <f>IF($A1809="",0,IF($F1809="",IFERROR(N(INDEX(Settings!$G$11:$G$18,MATCH($C1809,Settings!$D$11:$D$18,0))),0),N($F1809)))</f>
        <v/>
      </c>
    </row>
    <row r="1810">
      <c r="A1810" s="69" t="n"/>
      <c r="B1810" s="70" t="n"/>
      <c r="C1810" s="70" t="n"/>
      <c r="D1810" s="71" t="n"/>
      <c r="E1810" s="71" t="n"/>
      <c r="F1810" s="70" t="n"/>
      <c r="G1810" s="72">
        <f>IF(OR($A1810="",$B1810=""),"",ROUND(MAX(0,MOD(I1810-H1810,1)*24-L1810/60),2))</f>
        <v/>
      </c>
      <c r="H1810">
        <f>IF($A1810="","",IF($D1810="",IFERROR(INDEX(Settings!$E$11:$E$18,MATCH($C1810,Settings!$D$11:$D$18,0)),0),$D1810))</f>
        <v/>
      </c>
      <c r="I1810">
        <f>IF($A1810="","",IF($E1810="",IFERROR(INDEX(Settings!$F$11:$F$18,MATCH($C1810,Settings!$D$11:$D$18,0)),0),$E1810))</f>
        <v/>
      </c>
      <c r="J1810">
        <f>IF($A1810="",0,WEEKDAY($A1810,2))</f>
        <v/>
      </c>
      <c r="K1810">
        <f>IF(OR($A1810="",$B1810=""),"",$B1810&amp;"|"&amp;$A1810)</f>
        <v/>
      </c>
      <c r="L1810">
        <f>IF($A1810="",0,IF($F1810="",IFERROR(N(INDEX(Settings!$G$11:$G$18,MATCH($C1810,Settings!$D$11:$D$18,0))),0),N($F1810)))</f>
        <v/>
      </c>
    </row>
    <row r="1811">
      <c r="A1811" s="69" t="n"/>
      <c r="B1811" s="70" t="n"/>
      <c r="C1811" s="70" t="n"/>
      <c r="D1811" s="71" t="n"/>
      <c r="E1811" s="71" t="n"/>
      <c r="F1811" s="70" t="n"/>
      <c r="G1811" s="72">
        <f>IF(OR($A1811="",$B1811=""),"",ROUND(MAX(0,MOD(I1811-H1811,1)*24-L1811/60),2))</f>
        <v/>
      </c>
      <c r="H1811">
        <f>IF($A1811="","",IF($D1811="",IFERROR(INDEX(Settings!$E$11:$E$18,MATCH($C1811,Settings!$D$11:$D$18,0)),0),$D1811))</f>
        <v/>
      </c>
      <c r="I1811">
        <f>IF($A1811="","",IF($E1811="",IFERROR(INDEX(Settings!$F$11:$F$18,MATCH($C1811,Settings!$D$11:$D$18,0)),0),$E1811))</f>
        <v/>
      </c>
      <c r="J1811">
        <f>IF($A1811="",0,WEEKDAY($A1811,2))</f>
        <v/>
      </c>
      <c r="K1811">
        <f>IF(OR($A1811="",$B1811=""),"",$B1811&amp;"|"&amp;$A1811)</f>
        <v/>
      </c>
      <c r="L1811">
        <f>IF($A1811="",0,IF($F1811="",IFERROR(N(INDEX(Settings!$G$11:$G$18,MATCH($C1811,Settings!$D$11:$D$18,0))),0),N($F1811)))</f>
        <v/>
      </c>
    </row>
    <row r="1812">
      <c r="A1812" s="69" t="n"/>
      <c r="B1812" s="70" t="n"/>
      <c r="C1812" s="70" t="n"/>
      <c r="D1812" s="71" t="n"/>
      <c r="E1812" s="71" t="n"/>
      <c r="F1812" s="70" t="n"/>
      <c r="G1812" s="72">
        <f>IF(OR($A1812="",$B1812=""),"",ROUND(MAX(0,MOD(I1812-H1812,1)*24-L1812/60),2))</f>
        <v/>
      </c>
      <c r="H1812">
        <f>IF($A1812="","",IF($D1812="",IFERROR(INDEX(Settings!$E$11:$E$18,MATCH($C1812,Settings!$D$11:$D$18,0)),0),$D1812))</f>
        <v/>
      </c>
      <c r="I1812">
        <f>IF($A1812="","",IF($E1812="",IFERROR(INDEX(Settings!$F$11:$F$18,MATCH($C1812,Settings!$D$11:$D$18,0)),0),$E1812))</f>
        <v/>
      </c>
      <c r="J1812">
        <f>IF($A1812="",0,WEEKDAY($A1812,2))</f>
        <v/>
      </c>
      <c r="K1812">
        <f>IF(OR($A1812="",$B1812=""),"",$B1812&amp;"|"&amp;$A1812)</f>
        <v/>
      </c>
      <c r="L1812">
        <f>IF($A1812="",0,IF($F1812="",IFERROR(N(INDEX(Settings!$G$11:$G$18,MATCH($C1812,Settings!$D$11:$D$18,0))),0),N($F1812)))</f>
        <v/>
      </c>
    </row>
    <row r="1813">
      <c r="A1813" s="69" t="n"/>
      <c r="B1813" s="70" t="n"/>
      <c r="C1813" s="70" t="n"/>
      <c r="D1813" s="71" t="n"/>
      <c r="E1813" s="71" t="n"/>
      <c r="F1813" s="70" t="n"/>
      <c r="G1813" s="72">
        <f>IF(OR($A1813="",$B1813=""),"",ROUND(MAX(0,MOD(I1813-H1813,1)*24-L1813/60),2))</f>
        <v/>
      </c>
      <c r="H1813">
        <f>IF($A1813="","",IF($D1813="",IFERROR(INDEX(Settings!$E$11:$E$18,MATCH($C1813,Settings!$D$11:$D$18,0)),0),$D1813))</f>
        <v/>
      </c>
      <c r="I1813">
        <f>IF($A1813="","",IF($E1813="",IFERROR(INDEX(Settings!$F$11:$F$18,MATCH($C1813,Settings!$D$11:$D$18,0)),0),$E1813))</f>
        <v/>
      </c>
      <c r="J1813">
        <f>IF($A1813="",0,WEEKDAY($A1813,2))</f>
        <v/>
      </c>
      <c r="K1813">
        <f>IF(OR($A1813="",$B1813=""),"",$B1813&amp;"|"&amp;$A1813)</f>
        <v/>
      </c>
      <c r="L1813">
        <f>IF($A1813="",0,IF($F1813="",IFERROR(N(INDEX(Settings!$G$11:$G$18,MATCH($C1813,Settings!$D$11:$D$18,0))),0),N($F1813)))</f>
        <v/>
      </c>
    </row>
    <row r="1814">
      <c r="A1814" s="69" t="n"/>
      <c r="B1814" s="70" t="n"/>
      <c r="C1814" s="70" t="n"/>
      <c r="D1814" s="71" t="n"/>
      <c r="E1814" s="71" t="n"/>
      <c r="F1814" s="70" t="n"/>
      <c r="G1814" s="72">
        <f>IF(OR($A1814="",$B1814=""),"",ROUND(MAX(0,MOD(I1814-H1814,1)*24-L1814/60),2))</f>
        <v/>
      </c>
      <c r="H1814">
        <f>IF($A1814="","",IF($D1814="",IFERROR(INDEX(Settings!$E$11:$E$18,MATCH($C1814,Settings!$D$11:$D$18,0)),0),$D1814))</f>
        <v/>
      </c>
      <c r="I1814">
        <f>IF($A1814="","",IF($E1814="",IFERROR(INDEX(Settings!$F$11:$F$18,MATCH($C1814,Settings!$D$11:$D$18,0)),0),$E1814))</f>
        <v/>
      </c>
      <c r="J1814">
        <f>IF($A1814="",0,WEEKDAY($A1814,2))</f>
        <v/>
      </c>
      <c r="K1814">
        <f>IF(OR($A1814="",$B1814=""),"",$B1814&amp;"|"&amp;$A1814)</f>
        <v/>
      </c>
      <c r="L1814">
        <f>IF($A1814="",0,IF($F1814="",IFERROR(N(INDEX(Settings!$G$11:$G$18,MATCH($C1814,Settings!$D$11:$D$18,0))),0),N($F1814)))</f>
        <v/>
      </c>
    </row>
    <row r="1815">
      <c r="A1815" s="69" t="n"/>
      <c r="B1815" s="70" t="n"/>
      <c r="C1815" s="70" t="n"/>
      <c r="D1815" s="71" t="n"/>
      <c r="E1815" s="71" t="n"/>
      <c r="F1815" s="70" t="n"/>
      <c r="G1815" s="72">
        <f>IF(OR($A1815="",$B1815=""),"",ROUND(MAX(0,MOD(I1815-H1815,1)*24-L1815/60),2))</f>
        <v/>
      </c>
      <c r="H1815">
        <f>IF($A1815="","",IF($D1815="",IFERROR(INDEX(Settings!$E$11:$E$18,MATCH($C1815,Settings!$D$11:$D$18,0)),0),$D1815))</f>
        <v/>
      </c>
      <c r="I1815">
        <f>IF($A1815="","",IF($E1815="",IFERROR(INDEX(Settings!$F$11:$F$18,MATCH($C1815,Settings!$D$11:$D$18,0)),0),$E1815))</f>
        <v/>
      </c>
      <c r="J1815">
        <f>IF($A1815="",0,WEEKDAY($A1815,2))</f>
        <v/>
      </c>
      <c r="K1815">
        <f>IF(OR($A1815="",$B1815=""),"",$B1815&amp;"|"&amp;$A1815)</f>
        <v/>
      </c>
      <c r="L1815">
        <f>IF($A1815="",0,IF($F1815="",IFERROR(N(INDEX(Settings!$G$11:$G$18,MATCH($C1815,Settings!$D$11:$D$18,0))),0),N($F1815)))</f>
        <v/>
      </c>
    </row>
    <row r="1816">
      <c r="A1816" s="69" t="n"/>
      <c r="B1816" s="70" t="n"/>
      <c r="C1816" s="70" t="n"/>
      <c r="D1816" s="71" t="n"/>
      <c r="E1816" s="71" t="n"/>
      <c r="F1816" s="70" t="n"/>
      <c r="G1816" s="72">
        <f>IF(OR($A1816="",$B1816=""),"",ROUND(MAX(0,MOD(I1816-H1816,1)*24-L1816/60),2))</f>
        <v/>
      </c>
      <c r="H1816">
        <f>IF($A1816="","",IF($D1816="",IFERROR(INDEX(Settings!$E$11:$E$18,MATCH($C1816,Settings!$D$11:$D$18,0)),0),$D1816))</f>
        <v/>
      </c>
      <c r="I1816">
        <f>IF($A1816="","",IF($E1816="",IFERROR(INDEX(Settings!$F$11:$F$18,MATCH($C1816,Settings!$D$11:$D$18,0)),0),$E1816))</f>
        <v/>
      </c>
      <c r="J1816">
        <f>IF($A1816="",0,WEEKDAY($A1816,2))</f>
        <v/>
      </c>
      <c r="K1816">
        <f>IF(OR($A1816="",$B1816=""),"",$B1816&amp;"|"&amp;$A1816)</f>
        <v/>
      </c>
      <c r="L1816">
        <f>IF($A1816="",0,IF($F1816="",IFERROR(N(INDEX(Settings!$G$11:$G$18,MATCH($C1816,Settings!$D$11:$D$18,0))),0),N($F1816)))</f>
        <v/>
      </c>
    </row>
    <row r="1817">
      <c r="A1817" s="69" t="n"/>
      <c r="B1817" s="70" t="n"/>
      <c r="C1817" s="70" t="n"/>
      <c r="D1817" s="71" t="n"/>
      <c r="E1817" s="71" t="n"/>
      <c r="F1817" s="70" t="n"/>
      <c r="G1817" s="72">
        <f>IF(OR($A1817="",$B1817=""),"",ROUND(MAX(0,MOD(I1817-H1817,1)*24-L1817/60),2))</f>
        <v/>
      </c>
      <c r="H1817">
        <f>IF($A1817="","",IF($D1817="",IFERROR(INDEX(Settings!$E$11:$E$18,MATCH($C1817,Settings!$D$11:$D$18,0)),0),$D1817))</f>
        <v/>
      </c>
      <c r="I1817">
        <f>IF($A1817="","",IF($E1817="",IFERROR(INDEX(Settings!$F$11:$F$18,MATCH($C1817,Settings!$D$11:$D$18,0)),0),$E1817))</f>
        <v/>
      </c>
      <c r="J1817">
        <f>IF($A1817="",0,WEEKDAY($A1817,2))</f>
        <v/>
      </c>
      <c r="K1817">
        <f>IF(OR($A1817="",$B1817=""),"",$B1817&amp;"|"&amp;$A1817)</f>
        <v/>
      </c>
      <c r="L1817">
        <f>IF($A1817="",0,IF($F1817="",IFERROR(N(INDEX(Settings!$G$11:$G$18,MATCH($C1817,Settings!$D$11:$D$18,0))),0),N($F1817)))</f>
        <v/>
      </c>
    </row>
    <row r="1818">
      <c r="A1818" s="69" t="n"/>
      <c r="B1818" s="70" t="n"/>
      <c r="C1818" s="70" t="n"/>
      <c r="D1818" s="71" t="n"/>
      <c r="E1818" s="71" t="n"/>
      <c r="F1818" s="70" t="n"/>
      <c r="G1818" s="72">
        <f>IF(OR($A1818="",$B1818=""),"",ROUND(MAX(0,MOD(I1818-H1818,1)*24-L1818/60),2))</f>
        <v/>
      </c>
      <c r="H1818">
        <f>IF($A1818="","",IF($D1818="",IFERROR(INDEX(Settings!$E$11:$E$18,MATCH($C1818,Settings!$D$11:$D$18,0)),0),$D1818))</f>
        <v/>
      </c>
      <c r="I1818">
        <f>IF($A1818="","",IF($E1818="",IFERROR(INDEX(Settings!$F$11:$F$18,MATCH($C1818,Settings!$D$11:$D$18,0)),0),$E1818))</f>
        <v/>
      </c>
      <c r="J1818">
        <f>IF($A1818="",0,WEEKDAY($A1818,2))</f>
        <v/>
      </c>
      <c r="K1818">
        <f>IF(OR($A1818="",$B1818=""),"",$B1818&amp;"|"&amp;$A1818)</f>
        <v/>
      </c>
      <c r="L1818">
        <f>IF($A1818="",0,IF($F1818="",IFERROR(N(INDEX(Settings!$G$11:$G$18,MATCH($C1818,Settings!$D$11:$D$18,0))),0),N($F1818)))</f>
        <v/>
      </c>
    </row>
    <row r="1819">
      <c r="A1819" s="69" t="n"/>
      <c r="B1819" s="70" t="n"/>
      <c r="C1819" s="70" t="n"/>
      <c r="D1819" s="71" t="n"/>
      <c r="E1819" s="71" t="n"/>
      <c r="F1819" s="70" t="n"/>
      <c r="G1819" s="72">
        <f>IF(OR($A1819="",$B1819=""),"",ROUND(MAX(0,MOD(I1819-H1819,1)*24-L1819/60),2))</f>
        <v/>
      </c>
      <c r="H1819">
        <f>IF($A1819="","",IF($D1819="",IFERROR(INDEX(Settings!$E$11:$E$18,MATCH($C1819,Settings!$D$11:$D$18,0)),0),$D1819))</f>
        <v/>
      </c>
      <c r="I1819">
        <f>IF($A1819="","",IF($E1819="",IFERROR(INDEX(Settings!$F$11:$F$18,MATCH($C1819,Settings!$D$11:$D$18,0)),0),$E1819))</f>
        <v/>
      </c>
      <c r="J1819">
        <f>IF($A1819="",0,WEEKDAY($A1819,2))</f>
        <v/>
      </c>
      <c r="K1819">
        <f>IF(OR($A1819="",$B1819=""),"",$B1819&amp;"|"&amp;$A1819)</f>
        <v/>
      </c>
      <c r="L1819">
        <f>IF($A1819="",0,IF($F1819="",IFERROR(N(INDEX(Settings!$G$11:$G$18,MATCH($C1819,Settings!$D$11:$D$18,0))),0),N($F1819)))</f>
        <v/>
      </c>
    </row>
    <row r="1820">
      <c r="A1820" s="69" t="n"/>
      <c r="B1820" s="70" t="n"/>
      <c r="C1820" s="70" t="n"/>
      <c r="D1820" s="71" t="n"/>
      <c r="E1820" s="71" t="n"/>
      <c r="F1820" s="70" t="n"/>
      <c r="G1820" s="72">
        <f>IF(OR($A1820="",$B1820=""),"",ROUND(MAX(0,MOD(I1820-H1820,1)*24-L1820/60),2))</f>
        <v/>
      </c>
      <c r="H1820">
        <f>IF($A1820="","",IF($D1820="",IFERROR(INDEX(Settings!$E$11:$E$18,MATCH($C1820,Settings!$D$11:$D$18,0)),0),$D1820))</f>
        <v/>
      </c>
      <c r="I1820">
        <f>IF($A1820="","",IF($E1820="",IFERROR(INDEX(Settings!$F$11:$F$18,MATCH($C1820,Settings!$D$11:$D$18,0)),0),$E1820))</f>
        <v/>
      </c>
      <c r="J1820">
        <f>IF($A1820="",0,WEEKDAY($A1820,2))</f>
        <v/>
      </c>
      <c r="K1820">
        <f>IF(OR($A1820="",$B1820=""),"",$B1820&amp;"|"&amp;$A1820)</f>
        <v/>
      </c>
      <c r="L1820">
        <f>IF($A1820="",0,IF($F1820="",IFERROR(N(INDEX(Settings!$G$11:$G$18,MATCH($C1820,Settings!$D$11:$D$18,0))),0),N($F1820)))</f>
        <v/>
      </c>
    </row>
    <row r="1821">
      <c r="A1821" s="69" t="n"/>
      <c r="B1821" s="70" t="n"/>
      <c r="C1821" s="70" t="n"/>
      <c r="D1821" s="71" t="n"/>
      <c r="E1821" s="71" t="n"/>
      <c r="F1821" s="70" t="n"/>
      <c r="G1821" s="72">
        <f>IF(OR($A1821="",$B1821=""),"",ROUND(MAX(0,MOD(I1821-H1821,1)*24-L1821/60),2))</f>
        <v/>
      </c>
      <c r="H1821">
        <f>IF($A1821="","",IF($D1821="",IFERROR(INDEX(Settings!$E$11:$E$18,MATCH($C1821,Settings!$D$11:$D$18,0)),0),$D1821))</f>
        <v/>
      </c>
      <c r="I1821">
        <f>IF($A1821="","",IF($E1821="",IFERROR(INDEX(Settings!$F$11:$F$18,MATCH($C1821,Settings!$D$11:$D$18,0)),0),$E1821))</f>
        <v/>
      </c>
      <c r="J1821">
        <f>IF($A1821="",0,WEEKDAY($A1821,2))</f>
        <v/>
      </c>
      <c r="K1821">
        <f>IF(OR($A1821="",$B1821=""),"",$B1821&amp;"|"&amp;$A1821)</f>
        <v/>
      </c>
      <c r="L1821">
        <f>IF($A1821="",0,IF($F1821="",IFERROR(N(INDEX(Settings!$G$11:$G$18,MATCH($C1821,Settings!$D$11:$D$18,0))),0),N($F1821)))</f>
        <v/>
      </c>
    </row>
    <row r="1822">
      <c r="A1822" s="69" t="n"/>
      <c r="B1822" s="70" t="n"/>
      <c r="C1822" s="70" t="n"/>
      <c r="D1822" s="71" t="n"/>
      <c r="E1822" s="71" t="n"/>
      <c r="F1822" s="70" t="n"/>
      <c r="G1822" s="72">
        <f>IF(OR($A1822="",$B1822=""),"",ROUND(MAX(0,MOD(I1822-H1822,1)*24-L1822/60),2))</f>
        <v/>
      </c>
      <c r="H1822">
        <f>IF($A1822="","",IF($D1822="",IFERROR(INDEX(Settings!$E$11:$E$18,MATCH($C1822,Settings!$D$11:$D$18,0)),0),$D1822))</f>
        <v/>
      </c>
      <c r="I1822">
        <f>IF($A1822="","",IF($E1822="",IFERROR(INDEX(Settings!$F$11:$F$18,MATCH($C1822,Settings!$D$11:$D$18,0)),0),$E1822))</f>
        <v/>
      </c>
      <c r="J1822">
        <f>IF($A1822="",0,WEEKDAY($A1822,2))</f>
        <v/>
      </c>
      <c r="K1822">
        <f>IF(OR($A1822="",$B1822=""),"",$B1822&amp;"|"&amp;$A1822)</f>
        <v/>
      </c>
      <c r="L1822">
        <f>IF($A1822="",0,IF($F1822="",IFERROR(N(INDEX(Settings!$G$11:$G$18,MATCH($C1822,Settings!$D$11:$D$18,0))),0),N($F1822)))</f>
        <v/>
      </c>
    </row>
    <row r="1823">
      <c r="A1823" s="69" t="n"/>
      <c r="B1823" s="70" t="n"/>
      <c r="C1823" s="70" t="n"/>
      <c r="D1823" s="71" t="n"/>
      <c r="E1823" s="71" t="n"/>
      <c r="F1823" s="70" t="n"/>
      <c r="G1823" s="72">
        <f>IF(OR($A1823="",$B1823=""),"",ROUND(MAX(0,MOD(I1823-H1823,1)*24-L1823/60),2))</f>
        <v/>
      </c>
      <c r="H1823">
        <f>IF($A1823="","",IF($D1823="",IFERROR(INDEX(Settings!$E$11:$E$18,MATCH($C1823,Settings!$D$11:$D$18,0)),0),$D1823))</f>
        <v/>
      </c>
      <c r="I1823">
        <f>IF($A1823="","",IF($E1823="",IFERROR(INDEX(Settings!$F$11:$F$18,MATCH($C1823,Settings!$D$11:$D$18,0)),0),$E1823))</f>
        <v/>
      </c>
      <c r="J1823">
        <f>IF($A1823="",0,WEEKDAY($A1823,2))</f>
        <v/>
      </c>
      <c r="K1823">
        <f>IF(OR($A1823="",$B1823=""),"",$B1823&amp;"|"&amp;$A1823)</f>
        <v/>
      </c>
      <c r="L1823">
        <f>IF($A1823="",0,IF($F1823="",IFERROR(N(INDEX(Settings!$G$11:$G$18,MATCH($C1823,Settings!$D$11:$D$18,0))),0),N($F1823)))</f>
        <v/>
      </c>
    </row>
    <row r="1824">
      <c r="A1824" s="69" t="n"/>
      <c r="B1824" s="70" t="n"/>
      <c r="C1824" s="70" t="n"/>
      <c r="D1824" s="71" t="n"/>
      <c r="E1824" s="71" t="n"/>
      <c r="F1824" s="70" t="n"/>
      <c r="G1824" s="72">
        <f>IF(OR($A1824="",$B1824=""),"",ROUND(MAX(0,MOD(I1824-H1824,1)*24-L1824/60),2))</f>
        <v/>
      </c>
      <c r="H1824">
        <f>IF($A1824="","",IF($D1824="",IFERROR(INDEX(Settings!$E$11:$E$18,MATCH($C1824,Settings!$D$11:$D$18,0)),0),$D1824))</f>
        <v/>
      </c>
      <c r="I1824">
        <f>IF($A1824="","",IF($E1824="",IFERROR(INDEX(Settings!$F$11:$F$18,MATCH($C1824,Settings!$D$11:$D$18,0)),0),$E1824))</f>
        <v/>
      </c>
      <c r="J1824">
        <f>IF($A1824="",0,WEEKDAY($A1824,2))</f>
        <v/>
      </c>
      <c r="K1824">
        <f>IF(OR($A1824="",$B1824=""),"",$B1824&amp;"|"&amp;$A1824)</f>
        <v/>
      </c>
      <c r="L1824">
        <f>IF($A1824="",0,IF($F1824="",IFERROR(N(INDEX(Settings!$G$11:$G$18,MATCH($C1824,Settings!$D$11:$D$18,0))),0),N($F1824)))</f>
        <v/>
      </c>
    </row>
    <row r="1825">
      <c r="A1825" s="69" t="n"/>
      <c r="B1825" s="70" t="n"/>
      <c r="C1825" s="70" t="n"/>
      <c r="D1825" s="71" t="n"/>
      <c r="E1825" s="71" t="n"/>
      <c r="F1825" s="70" t="n"/>
      <c r="G1825" s="72">
        <f>IF(OR($A1825="",$B1825=""),"",ROUND(MAX(0,MOD(I1825-H1825,1)*24-L1825/60),2))</f>
        <v/>
      </c>
      <c r="H1825">
        <f>IF($A1825="","",IF($D1825="",IFERROR(INDEX(Settings!$E$11:$E$18,MATCH($C1825,Settings!$D$11:$D$18,0)),0),$D1825))</f>
        <v/>
      </c>
      <c r="I1825">
        <f>IF($A1825="","",IF($E1825="",IFERROR(INDEX(Settings!$F$11:$F$18,MATCH($C1825,Settings!$D$11:$D$18,0)),0),$E1825))</f>
        <v/>
      </c>
      <c r="J1825">
        <f>IF($A1825="",0,WEEKDAY($A1825,2))</f>
        <v/>
      </c>
      <c r="K1825">
        <f>IF(OR($A1825="",$B1825=""),"",$B1825&amp;"|"&amp;$A1825)</f>
        <v/>
      </c>
      <c r="L1825">
        <f>IF($A1825="",0,IF($F1825="",IFERROR(N(INDEX(Settings!$G$11:$G$18,MATCH($C1825,Settings!$D$11:$D$18,0))),0),N($F1825)))</f>
        <v/>
      </c>
    </row>
    <row r="1826">
      <c r="A1826" s="69" t="n"/>
      <c r="B1826" s="70" t="n"/>
      <c r="C1826" s="70" t="n"/>
      <c r="D1826" s="71" t="n"/>
      <c r="E1826" s="71" t="n"/>
      <c r="F1826" s="70" t="n"/>
      <c r="G1826" s="72">
        <f>IF(OR($A1826="",$B1826=""),"",ROUND(MAX(0,MOD(I1826-H1826,1)*24-L1826/60),2))</f>
        <v/>
      </c>
      <c r="H1826">
        <f>IF($A1826="","",IF($D1826="",IFERROR(INDEX(Settings!$E$11:$E$18,MATCH($C1826,Settings!$D$11:$D$18,0)),0),$D1826))</f>
        <v/>
      </c>
      <c r="I1826">
        <f>IF($A1826="","",IF($E1826="",IFERROR(INDEX(Settings!$F$11:$F$18,MATCH($C1826,Settings!$D$11:$D$18,0)),0),$E1826))</f>
        <v/>
      </c>
      <c r="J1826">
        <f>IF($A1826="",0,WEEKDAY($A1826,2))</f>
        <v/>
      </c>
      <c r="K1826">
        <f>IF(OR($A1826="",$B1826=""),"",$B1826&amp;"|"&amp;$A1826)</f>
        <v/>
      </c>
      <c r="L1826">
        <f>IF($A1826="",0,IF($F1826="",IFERROR(N(INDEX(Settings!$G$11:$G$18,MATCH($C1826,Settings!$D$11:$D$18,0))),0),N($F1826)))</f>
        <v/>
      </c>
    </row>
    <row r="1827">
      <c r="A1827" s="69" t="n"/>
      <c r="B1827" s="70" t="n"/>
      <c r="C1827" s="70" t="n"/>
      <c r="D1827" s="71" t="n"/>
      <c r="E1827" s="71" t="n"/>
      <c r="F1827" s="70" t="n"/>
      <c r="G1827" s="72">
        <f>IF(OR($A1827="",$B1827=""),"",ROUND(MAX(0,MOD(I1827-H1827,1)*24-L1827/60),2))</f>
        <v/>
      </c>
      <c r="H1827">
        <f>IF($A1827="","",IF($D1827="",IFERROR(INDEX(Settings!$E$11:$E$18,MATCH($C1827,Settings!$D$11:$D$18,0)),0),$D1827))</f>
        <v/>
      </c>
      <c r="I1827">
        <f>IF($A1827="","",IF($E1827="",IFERROR(INDEX(Settings!$F$11:$F$18,MATCH($C1827,Settings!$D$11:$D$18,0)),0),$E1827))</f>
        <v/>
      </c>
      <c r="J1827">
        <f>IF($A1827="",0,WEEKDAY($A1827,2))</f>
        <v/>
      </c>
      <c r="K1827">
        <f>IF(OR($A1827="",$B1827=""),"",$B1827&amp;"|"&amp;$A1827)</f>
        <v/>
      </c>
      <c r="L1827">
        <f>IF($A1827="",0,IF($F1827="",IFERROR(N(INDEX(Settings!$G$11:$G$18,MATCH($C1827,Settings!$D$11:$D$18,0))),0),N($F1827)))</f>
        <v/>
      </c>
    </row>
    <row r="1828">
      <c r="A1828" s="69" t="n"/>
      <c r="B1828" s="70" t="n"/>
      <c r="C1828" s="70" t="n"/>
      <c r="D1828" s="71" t="n"/>
      <c r="E1828" s="71" t="n"/>
      <c r="F1828" s="70" t="n"/>
      <c r="G1828" s="72">
        <f>IF(OR($A1828="",$B1828=""),"",ROUND(MAX(0,MOD(I1828-H1828,1)*24-L1828/60),2))</f>
        <v/>
      </c>
      <c r="H1828">
        <f>IF($A1828="","",IF($D1828="",IFERROR(INDEX(Settings!$E$11:$E$18,MATCH($C1828,Settings!$D$11:$D$18,0)),0),$D1828))</f>
        <v/>
      </c>
      <c r="I1828">
        <f>IF($A1828="","",IF($E1828="",IFERROR(INDEX(Settings!$F$11:$F$18,MATCH($C1828,Settings!$D$11:$D$18,0)),0),$E1828))</f>
        <v/>
      </c>
      <c r="J1828">
        <f>IF($A1828="",0,WEEKDAY($A1828,2))</f>
        <v/>
      </c>
      <c r="K1828">
        <f>IF(OR($A1828="",$B1828=""),"",$B1828&amp;"|"&amp;$A1828)</f>
        <v/>
      </c>
      <c r="L1828">
        <f>IF($A1828="",0,IF($F1828="",IFERROR(N(INDEX(Settings!$G$11:$G$18,MATCH($C1828,Settings!$D$11:$D$18,0))),0),N($F1828)))</f>
        <v/>
      </c>
    </row>
    <row r="1829">
      <c r="A1829" s="69" t="n"/>
      <c r="B1829" s="70" t="n"/>
      <c r="C1829" s="70" t="n"/>
      <c r="D1829" s="71" t="n"/>
      <c r="E1829" s="71" t="n"/>
      <c r="F1829" s="70" t="n"/>
      <c r="G1829" s="72">
        <f>IF(OR($A1829="",$B1829=""),"",ROUND(MAX(0,MOD(I1829-H1829,1)*24-L1829/60),2))</f>
        <v/>
      </c>
      <c r="H1829">
        <f>IF($A1829="","",IF($D1829="",IFERROR(INDEX(Settings!$E$11:$E$18,MATCH($C1829,Settings!$D$11:$D$18,0)),0),$D1829))</f>
        <v/>
      </c>
      <c r="I1829">
        <f>IF($A1829="","",IF($E1829="",IFERROR(INDEX(Settings!$F$11:$F$18,MATCH($C1829,Settings!$D$11:$D$18,0)),0),$E1829))</f>
        <v/>
      </c>
      <c r="J1829">
        <f>IF($A1829="",0,WEEKDAY($A1829,2))</f>
        <v/>
      </c>
      <c r="K1829">
        <f>IF(OR($A1829="",$B1829=""),"",$B1829&amp;"|"&amp;$A1829)</f>
        <v/>
      </c>
      <c r="L1829">
        <f>IF($A1829="",0,IF($F1829="",IFERROR(N(INDEX(Settings!$G$11:$G$18,MATCH($C1829,Settings!$D$11:$D$18,0))),0),N($F1829)))</f>
        <v/>
      </c>
    </row>
    <row r="1830">
      <c r="A1830" s="69" t="n"/>
      <c r="B1830" s="70" t="n"/>
      <c r="C1830" s="70" t="n"/>
      <c r="D1830" s="71" t="n"/>
      <c r="E1830" s="71" t="n"/>
      <c r="F1830" s="70" t="n"/>
      <c r="G1830" s="72">
        <f>IF(OR($A1830="",$B1830=""),"",ROUND(MAX(0,MOD(I1830-H1830,1)*24-L1830/60),2))</f>
        <v/>
      </c>
      <c r="H1830">
        <f>IF($A1830="","",IF($D1830="",IFERROR(INDEX(Settings!$E$11:$E$18,MATCH($C1830,Settings!$D$11:$D$18,0)),0),$D1830))</f>
        <v/>
      </c>
      <c r="I1830">
        <f>IF($A1830="","",IF($E1830="",IFERROR(INDEX(Settings!$F$11:$F$18,MATCH($C1830,Settings!$D$11:$D$18,0)),0),$E1830))</f>
        <v/>
      </c>
      <c r="J1830">
        <f>IF($A1830="",0,WEEKDAY($A1830,2))</f>
        <v/>
      </c>
      <c r="K1830">
        <f>IF(OR($A1830="",$B1830=""),"",$B1830&amp;"|"&amp;$A1830)</f>
        <v/>
      </c>
      <c r="L1830">
        <f>IF($A1830="",0,IF($F1830="",IFERROR(N(INDEX(Settings!$G$11:$G$18,MATCH($C1830,Settings!$D$11:$D$18,0))),0),N($F1830)))</f>
        <v/>
      </c>
    </row>
    <row r="1831">
      <c r="A1831" s="69" t="n"/>
      <c r="B1831" s="70" t="n"/>
      <c r="C1831" s="70" t="n"/>
      <c r="D1831" s="71" t="n"/>
      <c r="E1831" s="71" t="n"/>
      <c r="F1831" s="70" t="n"/>
      <c r="G1831" s="72">
        <f>IF(OR($A1831="",$B1831=""),"",ROUND(MAX(0,MOD(I1831-H1831,1)*24-L1831/60),2))</f>
        <v/>
      </c>
      <c r="H1831">
        <f>IF($A1831="","",IF($D1831="",IFERROR(INDEX(Settings!$E$11:$E$18,MATCH($C1831,Settings!$D$11:$D$18,0)),0),$D1831))</f>
        <v/>
      </c>
      <c r="I1831">
        <f>IF($A1831="","",IF($E1831="",IFERROR(INDEX(Settings!$F$11:$F$18,MATCH($C1831,Settings!$D$11:$D$18,0)),0),$E1831))</f>
        <v/>
      </c>
      <c r="J1831">
        <f>IF($A1831="",0,WEEKDAY($A1831,2))</f>
        <v/>
      </c>
      <c r="K1831">
        <f>IF(OR($A1831="",$B1831=""),"",$B1831&amp;"|"&amp;$A1831)</f>
        <v/>
      </c>
      <c r="L1831">
        <f>IF($A1831="",0,IF($F1831="",IFERROR(N(INDEX(Settings!$G$11:$G$18,MATCH($C1831,Settings!$D$11:$D$18,0))),0),N($F1831)))</f>
        <v/>
      </c>
    </row>
    <row r="1832">
      <c r="A1832" s="69" t="n"/>
      <c r="B1832" s="70" t="n"/>
      <c r="C1832" s="70" t="n"/>
      <c r="D1832" s="71" t="n"/>
      <c r="E1832" s="71" t="n"/>
      <c r="F1832" s="70" t="n"/>
      <c r="G1832" s="72">
        <f>IF(OR($A1832="",$B1832=""),"",ROUND(MAX(0,MOD(I1832-H1832,1)*24-L1832/60),2))</f>
        <v/>
      </c>
      <c r="H1832">
        <f>IF($A1832="","",IF($D1832="",IFERROR(INDEX(Settings!$E$11:$E$18,MATCH($C1832,Settings!$D$11:$D$18,0)),0),$D1832))</f>
        <v/>
      </c>
      <c r="I1832">
        <f>IF($A1832="","",IF($E1832="",IFERROR(INDEX(Settings!$F$11:$F$18,MATCH($C1832,Settings!$D$11:$D$18,0)),0),$E1832))</f>
        <v/>
      </c>
      <c r="J1832">
        <f>IF($A1832="",0,WEEKDAY($A1832,2))</f>
        <v/>
      </c>
      <c r="K1832">
        <f>IF(OR($A1832="",$B1832=""),"",$B1832&amp;"|"&amp;$A1832)</f>
        <v/>
      </c>
      <c r="L1832">
        <f>IF($A1832="",0,IF($F1832="",IFERROR(N(INDEX(Settings!$G$11:$G$18,MATCH($C1832,Settings!$D$11:$D$18,0))),0),N($F1832)))</f>
        <v/>
      </c>
    </row>
    <row r="1833">
      <c r="A1833" s="69" t="n"/>
      <c r="B1833" s="70" t="n"/>
      <c r="C1833" s="70" t="n"/>
      <c r="D1833" s="71" t="n"/>
      <c r="E1833" s="71" t="n"/>
      <c r="F1833" s="70" t="n"/>
      <c r="G1833" s="72">
        <f>IF(OR($A1833="",$B1833=""),"",ROUND(MAX(0,MOD(I1833-H1833,1)*24-L1833/60),2))</f>
        <v/>
      </c>
      <c r="H1833">
        <f>IF($A1833="","",IF($D1833="",IFERROR(INDEX(Settings!$E$11:$E$18,MATCH($C1833,Settings!$D$11:$D$18,0)),0),$D1833))</f>
        <v/>
      </c>
      <c r="I1833">
        <f>IF($A1833="","",IF($E1833="",IFERROR(INDEX(Settings!$F$11:$F$18,MATCH($C1833,Settings!$D$11:$D$18,0)),0),$E1833))</f>
        <v/>
      </c>
      <c r="J1833">
        <f>IF($A1833="",0,WEEKDAY($A1833,2))</f>
        <v/>
      </c>
      <c r="K1833">
        <f>IF(OR($A1833="",$B1833=""),"",$B1833&amp;"|"&amp;$A1833)</f>
        <v/>
      </c>
      <c r="L1833">
        <f>IF($A1833="",0,IF($F1833="",IFERROR(N(INDEX(Settings!$G$11:$G$18,MATCH($C1833,Settings!$D$11:$D$18,0))),0),N($F1833)))</f>
        <v/>
      </c>
    </row>
    <row r="1834">
      <c r="A1834" s="69" t="n"/>
      <c r="B1834" s="70" t="n"/>
      <c r="C1834" s="70" t="n"/>
      <c r="D1834" s="71" t="n"/>
      <c r="E1834" s="71" t="n"/>
      <c r="F1834" s="70" t="n"/>
      <c r="G1834" s="72">
        <f>IF(OR($A1834="",$B1834=""),"",ROUND(MAX(0,MOD(I1834-H1834,1)*24-L1834/60),2))</f>
        <v/>
      </c>
      <c r="H1834">
        <f>IF($A1834="","",IF($D1834="",IFERROR(INDEX(Settings!$E$11:$E$18,MATCH($C1834,Settings!$D$11:$D$18,0)),0),$D1834))</f>
        <v/>
      </c>
      <c r="I1834">
        <f>IF($A1834="","",IF($E1834="",IFERROR(INDEX(Settings!$F$11:$F$18,MATCH($C1834,Settings!$D$11:$D$18,0)),0),$E1834))</f>
        <v/>
      </c>
      <c r="J1834">
        <f>IF($A1834="",0,WEEKDAY($A1834,2))</f>
        <v/>
      </c>
      <c r="K1834">
        <f>IF(OR($A1834="",$B1834=""),"",$B1834&amp;"|"&amp;$A1834)</f>
        <v/>
      </c>
      <c r="L1834">
        <f>IF($A1834="",0,IF($F1834="",IFERROR(N(INDEX(Settings!$G$11:$G$18,MATCH($C1834,Settings!$D$11:$D$18,0))),0),N($F1834)))</f>
        <v/>
      </c>
    </row>
    <row r="1835">
      <c r="A1835" s="69" t="n"/>
      <c r="B1835" s="70" t="n"/>
      <c r="C1835" s="70" t="n"/>
      <c r="D1835" s="71" t="n"/>
      <c r="E1835" s="71" t="n"/>
      <c r="F1835" s="70" t="n"/>
      <c r="G1835" s="72">
        <f>IF(OR($A1835="",$B1835=""),"",ROUND(MAX(0,MOD(I1835-H1835,1)*24-L1835/60),2))</f>
        <v/>
      </c>
      <c r="H1835">
        <f>IF($A1835="","",IF($D1835="",IFERROR(INDEX(Settings!$E$11:$E$18,MATCH($C1835,Settings!$D$11:$D$18,0)),0),$D1835))</f>
        <v/>
      </c>
      <c r="I1835">
        <f>IF($A1835="","",IF($E1835="",IFERROR(INDEX(Settings!$F$11:$F$18,MATCH($C1835,Settings!$D$11:$D$18,0)),0),$E1835))</f>
        <v/>
      </c>
      <c r="J1835">
        <f>IF($A1835="",0,WEEKDAY($A1835,2))</f>
        <v/>
      </c>
      <c r="K1835">
        <f>IF(OR($A1835="",$B1835=""),"",$B1835&amp;"|"&amp;$A1835)</f>
        <v/>
      </c>
      <c r="L1835">
        <f>IF($A1835="",0,IF($F1835="",IFERROR(N(INDEX(Settings!$G$11:$G$18,MATCH($C1835,Settings!$D$11:$D$18,0))),0),N($F1835)))</f>
        <v/>
      </c>
    </row>
    <row r="1836">
      <c r="A1836" s="69" t="n"/>
      <c r="B1836" s="70" t="n"/>
      <c r="C1836" s="70" t="n"/>
      <c r="D1836" s="71" t="n"/>
      <c r="E1836" s="71" t="n"/>
      <c r="F1836" s="70" t="n"/>
      <c r="G1836" s="72">
        <f>IF(OR($A1836="",$B1836=""),"",ROUND(MAX(0,MOD(I1836-H1836,1)*24-L1836/60),2))</f>
        <v/>
      </c>
      <c r="H1836">
        <f>IF($A1836="","",IF($D1836="",IFERROR(INDEX(Settings!$E$11:$E$18,MATCH($C1836,Settings!$D$11:$D$18,0)),0),$D1836))</f>
        <v/>
      </c>
      <c r="I1836">
        <f>IF($A1836="","",IF($E1836="",IFERROR(INDEX(Settings!$F$11:$F$18,MATCH($C1836,Settings!$D$11:$D$18,0)),0),$E1836))</f>
        <v/>
      </c>
      <c r="J1836">
        <f>IF($A1836="",0,WEEKDAY($A1836,2))</f>
        <v/>
      </c>
      <c r="K1836">
        <f>IF(OR($A1836="",$B1836=""),"",$B1836&amp;"|"&amp;$A1836)</f>
        <v/>
      </c>
      <c r="L1836">
        <f>IF($A1836="",0,IF($F1836="",IFERROR(N(INDEX(Settings!$G$11:$G$18,MATCH($C1836,Settings!$D$11:$D$18,0))),0),N($F1836)))</f>
        <v/>
      </c>
    </row>
    <row r="1837">
      <c r="A1837" s="69" t="n"/>
      <c r="B1837" s="70" t="n"/>
      <c r="C1837" s="70" t="n"/>
      <c r="D1837" s="71" t="n"/>
      <c r="E1837" s="71" t="n"/>
      <c r="F1837" s="70" t="n"/>
      <c r="G1837" s="72">
        <f>IF(OR($A1837="",$B1837=""),"",ROUND(MAX(0,MOD(I1837-H1837,1)*24-L1837/60),2))</f>
        <v/>
      </c>
      <c r="H1837">
        <f>IF($A1837="","",IF($D1837="",IFERROR(INDEX(Settings!$E$11:$E$18,MATCH($C1837,Settings!$D$11:$D$18,0)),0),$D1837))</f>
        <v/>
      </c>
      <c r="I1837">
        <f>IF($A1837="","",IF($E1837="",IFERROR(INDEX(Settings!$F$11:$F$18,MATCH($C1837,Settings!$D$11:$D$18,0)),0),$E1837))</f>
        <v/>
      </c>
      <c r="J1837">
        <f>IF($A1837="",0,WEEKDAY($A1837,2))</f>
        <v/>
      </c>
      <c r="K1837">
        <f>IF(OR($A1837="",$B1837=""),"",$B1837&amp;"|"&amp;$A1837)</f>
        <v/>
      </c>
      <c r="L1837">
        <f>IF($A1837="",0,IF($F1837="",IFERROR(N(INDEX(Settings!$G$11:$G$18,MATCH($C1837,Settings!$D$11:$D$18,0))),0),N($F1837)))</f>
        <v/>
      </c>
    </row>
    <row r="1838">
      <c r="A1838" s="69" t="n"/>
      <c r="B1838" s="70" t="n"/>
      <c r="C1838" s="70" t="n"/>
      <c r="D1838" s="71" t="n"/>
      <c r="E1838" s="71" t="n"/>
      <c r="F1838" s="70" t="n"/>
      <c r="G1838" s="72">
        <f>IF(OR($A1838="",$B1838=""),"",ROUND(MAX(0,MOD(I1838-H1838,1)*24-L1838/60),2))</f>
        <v/>
      </c>
      <c r="H1838">
        <f>IF($A1838="","",IF($D1838="",IFERROR(INDEX(Settings!$E$11:$E$18,MATCH($C1838,Settings!$D$11:$D$18,0)),0),$D1838))</f>
        <v/>
      </c>
      <c r="I1838">
        <f>IF($A1838="","",IF($E1838="",IFERROR(INDEX(Settings!$F$11:$F$18,MATCH($C1838,Settings!$D$11:$D$18,0)),0),$E1838))</f>
        <v/>
      </c>
      <c r="J1838">
        <f>IF($A1838="",0,WEEKDAY($A1838,2))</f>
        <v/>
      </c>
      <c r="K1838">
        <f>IF(OR($A1838="",$B1838=""),"",$B1838&amp;"|"&amp;$A1838)</f>
        <v/>
      </c>
      <c r="L1838">
        <f>IF($A1838="",0,IF($F1838="",IFERROR(N(INDEX(Settings!$G$11:$G$18,MATCH($C1838,Settings!$D$11:$D$18,0))),0),N($F1838)))</f>
        <v/>
      </c>
    </row>
    <row r="1839">
      <c r="A1839" s="69" t="n"/>
      <c r="B1839" s="70" t="n"/>
      <c r="C1839" s="70" t="n"/>
      <c r="D1839" s="71" t="n"/>
      <c r="E1839" s="71" t="n"/>
      <c r="F1839" s="70" t="n"/>
      <c r="G1839" s="72">
        <f>IF(OR($A1839="",$B1839=""),"",ROUND(MAX(0,MOD(I1839-H1839,1)*24-L1839/60),2))</f>
        <v/>
      </c>
      <c r="H1839">
        <f>IF($A1839="","",IF($D1839="",IFERROR(INDEX(Settings!$E$11:$E$18,MATCH($C1839,Settings!$D$11:$D$18,0)),0),$D1839))</f>
        <v/>
      </c>
      <c r="I1839">
        <f>IF($A1839="","",IF($E1839="",IFERROR(INDEX(Settings!$F$11:$F$18,MATCH($C1839,Settings!$D$11:$D$18,0)),0),$E1839))</f>
        <v/>
      </c>
      <c r="J1839">
        <f>IF($A1839="",0,WEEKDAY($A1839,2))</f>
        <v/>
      </c>
      <c r="K1839">
        <f>IF(OR($A1839="",$B1839=""),"",$B1839&amp;"|"&amp;$A1839)</f>
        <v/>
      </c>
      <c r="L1839">
        <f>IF($A1839="",0,IF($F1839="",IFERROR(N(INDEX(Settings!$G$11:$G$18,MATCH($C1839,Settings!$D$11:$D$18,0))),0),N($F1839)))</f>
        <v/>
      </c>
    </row>
    <row r="1840">
      <c r="A1840" s="69" t="n"/>
      <c r="B1840" s="70" t="n"/>
      <c r="C1840" s="70" t="n"/>
      <c r="D1840" s="71" t="n"/>
      <c r="E1840" s="71" t="n"/>
      <c r="F1840" s="70" t="n"/>
      <c r="G1840" s="72">
        <f>IF(OR($A1840="",$B1840=""),"",ROUND(MAX(0,MOD(I1840-H1840,1)*24-L1840/60),2))</f>
        <v/>
      </c>
      <c r="H1840">
        <f>IF($A1840="","",IF($D1840="",IFERROR(INDEX(Settings!$E$11:$E$18,MATCH($C1840,Settings!$D$11:$D$18,0)),0),$D1840))</f>
        <v/>
      </c>
      <c r="I1840">
        <f>IF($A1840="","",IF($E1840="",IFERROR(INDEX(Settings!$F$11:$F$18,MATCH($C1840,Settings!$D$11:$D$18,0)),0),$E1840))</f>
        <v/>
      </c>
      <c r="J1840">
        <f>IF($A1840="",0,WEEKDAY($A1840,2))</f>
        <v/>
      </c>
      <c r="K1840">
        <f>IF(OR($A1840="",$B1840=""),"",$B1840&amp;"|"&amp;$A1840)</f>
        <v/>
      </c>
      <c r="L1840">
        <f>IF($A1840="",0,IF($F1840="",IFERROR(N(INDEX(Settings!$G$11:$G$18,MATCH($C1840,Settings!$D$11:$D$18,0))),0),N($F1840)))</f>
        <v/>
      </c>
    </row>
    <row r="1841">
      <c r="A1841" s="69" t="n"/>
      <c r="B1841" s="70" t="n"/>
      <c r="C1841" s="70" t="n"/>
      <c r="D1841" s="71" t="n"/>
      <c r="E1841" s="71" t="n"/>
      <c r="F1841" s="70" t="n"/>
      <c r="G1841" s="72">
        <f>IF(OR($A1841="",$B1841=""),"",ROUND(MAX(0,MOD(I1841-H1841,1)*24-L1841/60),2))</f>
        <v/>
      </c>
      <c r="H1841">
        <f>IF($A1841="","",IF($D1841="",IFERROR(INDEX(Settings!$E$11:$E$18,MATCH($C1841,Settings!$D$11:$D$18,0)),0),$D1841))</f>
        <v/>
      </c>
      <c r="I1841">
        <f>IF($A1841="","",IF($E1841="",IFERROR(INDEX(Settings!$F$11:$F$18,MATCH($C1841,Settings!$D$11:$D$18,0)),0),$E1841))</f>
        <v/>
      </c>
      <c r="J1841">
        <f>IF($A1841="",0,WEEKDAY($A1841,2))</f>
        <v/>
      </c>
      <c r="K1841">
        <f>IF(OR($A1841="",$B1841=""),"",$B1841&amp;"|"&amp;$A1841)</f>
        <v/>
      </c>
      <c r="L1841">
        <f>IF($A1841="",0,IF($F1841="",IFERROR(N(INDEX(Settings!$G$11:$G$18,MATCH($C1841,Settings!$D$11:$D$18,0))),0),N($F1841)))</f>
        <v/>
      </c>
    </row>
    <row r="1842">
      <c r="A1842" s="69" t="n"/>
      <c r="B1842" s="70" t="n"/>
      <c r="C1842" s="70" t="n"/>
      <c r="D1842" s="71" t="n"/>
      <c r="E1842" s="71" t="n"/>
      <c r="F1842" s="70" t="n"/>
      <c r="G1842" s="72">
        <f>IF(OR($A1842="",$B1842=""),"",ROUND(MAX(0,MOD(I1842-H1842,1)*24-L1842/60),2))</f>
        <v/>
      </c>
      <c r="H1842">
        <f>IF($A1842="","",IF($D1842="",IFERROR(INDEX(Settings!$E$11:$E$18,MATCH($C1842,Settings!$D$11:$D$18,0)),0),$D1842))</f>
        <v/>
      </c>
      <c r="I1842">
        <f>IF($A1842="","",IF($E1842="",IFERROR(INDEX(Settings!$F$11:$F$18,MATCH($C1842,Settings!$D$11:$D$18,0)),0),$E1842))</f>
        <v/>
      </c>
      <c r="J1842">
        <f>IF($A1842="",0,WEEKDAY($A1842,2))</f>
        <v/>
      </c>
      <c r="K1842">
        <f>IF(OR($A1842="",$B1842=""),"",$B1842&amp;"|"&amp;$A1842)</f>
        <v/>
      </c>
      <c r="L1842">
        <f>IF($A1842="",0,IF($F1842="",IFERROR(N(INDEX(Settings!$G$11:$G$18,MATCH($C1842,Settings!$D$11:$D$18,0))),0),N($F1842)))</f>
        <v/>
      </c>
    </row>
    <row r="1843">
      <c r="A1843" s="69" t="n"/>
      <c r="B1843" s="70" t="n"/>
      <c r="C1843" s="70" t="n"/>
      <c r="D1843" s="71" t="n"/>
      <c r="E1843" s="71" t="n"/>
      <c r="F1843" s="70" t="n"/>
      <c r="G1843" s="72">
        <f>IF(OR($A1843="",$B1843=""),"",ROUND(MAX(0,MOD(I1843-H1843,1)*24-L1843/60),2))</f>
        <v/>
      </c>
      <c r="H1843">
        <f>IF($A1843="","",IF($D1843="",IFERROR(INDEX(Settings!$E$11:$E$18,MATCH($C1843,Settings!$D$11:$D$18,0)),0),$D1843))</f>
        <v/>
      </c>
      <c r="I1843">
        <f>IF($A1843="","",IF($E1843="",IFERROR(INDEX(Settings!$F$11:$F$18,MATCH($C1843,Settings!$D$11:$D$18,0)),0),$E1843))</f>
        <v/>
      </c>
      <c r="J1843">
        <f>IF($A1843="",0,WEEKDAY($A1843,2))</f>
        <v/>
      </c>
      <c r="K1843">
        <f>IF(OR($A1843="",$B1843=""),"",$B1843&amp;"|"&amp;$A1843)</f>
        <v/>
      </c>
      <c r="L1843">
        <f>IF($A1843="",0,IF($F1843="",IFERROR(N(INDEX(Settings!$G$11:$G$18,MATCH($C1843,Settings!$D$11:$D$18,0))),0),N($F1843)))</f>
        <v/>
      </c>
    </row>
    <row r="1844">
      <c r="A1844" s="69" t="n"/>
      <c r="B1844" s="70" t="n"/>
      <c r="C1844" s="70" t="n"/>
      <c r="D1844" s="71" t="n"/>
      <c r="E1844" s="71" t="n"/>
      <c r="F1844" s="70" t="n"/>
      <c r="G1844" s="72">
        <f>IF(OR($A1844="",$B1844=""),"",ROUND(MAX(0,MOD(I1844-H1844,1)*24-L1844/60),2))</f>
        <v/>
      </c>
      <c r="H1844">
        <f>IF($A1844="","",IF($D1844="",IFERROR(INDEX(Settings!$E$11:$E$18,MATCH($C1844,Settings!$D$11:$D$18,0)),0),$D1844))</f>
        <v/>
      </c>
      <c r="I1844">
        <f>IF($A1844="","",IF($E1844="",IFERROR(INDEX(Settings!$F$11:$F$18,MATCH($C1844,Settings!$D$11:$D$18,0)),0),$E1844))</f>
        <v/>
      </c>
      <c r="J1844">
        <f>IF($A1844="",0,WEEKDAY($A1844,2))</f>
        <v/>
      </c>
      <c r="K1844">
        <f>IF(OR($A1844="",$B1844=""),"",$B1844&amp;"|"&amp;$A1844)</f>
        <v/>
      </c>
      <c r="L1844">
        <f>IF($A1844="",0,IF($F1844="",IFERROR(N(INDEX(Settings!$G$11:$G$18,MATCH($C1844,Settings!$D$11:$D$18,0))),0),N($F1844)))</f>
        <v/>
      </c>
    </row>
    <row r="1845">
      <c r="A1845" s="69" t="n"/>
      <c r="B1845" s="70" t="n"/>
      <c r="C1845" s="70" t="n"/>
      <c r="D1845" s="71" t="n"/>
      <c r="E1845" s="71" t="n"/>
      <c r="F1845" s="70" t="n"/>
      <c r="G1845" s="72">
        <f>IF(OR($A1845="",$B1845=""),"",ROUND(MAX(0,MOD(I1845-H1845,1)*24-L1845/60),2))</f>
        <v/>
      </c>
      <c r="H1845">
        <f>IF($A1845="","",IF($D1845="",IFERROR(INDEX(Settings!$E$11:$E$18,MATCH($C1845,Settings!$D$11:$D$18,0)),0),$D1845))</f>
        <v/>
      </c>
      <c r="I1845">
        <f>IF($A1845="","",IF($E1845="",IFERROR(INDEX(Settings!$F$11:$F$18,MATCH($C1845,Settings!$D$11:$D$18,0)),0),$E1845))</f>
        <v/>
      </c>
      <c r="J1845">
        <f>IF($A1845="",0,WEEKDAY($A1845,2))</f>
        <v/>
      </c>
      <c r="K1845">
        <f>IF(OR($A1845="",$B1845=""),"",$B1845&amp;"|"&amp;$A1845)</f>
        <v/>
      </c>
      <c r="L1845">
        <f>IF($A1845="",0,IF($F1845="",IFERROR(N(INDEX(Settings!$G$11:$G$18,MATCH($C1845,Settings!$D$11:$D$18,0))),0),N($F1845)))</f>
        <v/>
      </c>
    </row>
    <row r="1846">
      <c r="A1846" s="69" t="n"/>
      <c r="B1846" s="70" t="n"/>
      <c r="C1846" s="70" t="n"/>
      <c r="D1846" s="71" t="n"/>
      <c r="E1846" s="71" t="n"/>
      <c r="F1846" s="70" t="n"/>
      <c r="G1846" s="72">
        <f>IF(OR($A1846="",$B1846=""),"",ROUND(MAX(0,MOD(I1846-H1846,1)*24-L1846/60),2))</f>
        <v/>
      </c>
      <c r="H1846">
        <f>IF($A1846="","",IF($D1846="",IFERROR(INDEX(Settings!$E$11:$E$18,MATCH($C1846,Settings!$D$11:$D$18,0)),0),$D1846))</f>
        <v/>
      </c>
      <c r="I1846">
        <f>IF($A1846="","",IF($E1846="",IFERROR(INDEX(Settings!$F$11:$F$18,MATCH($C1846,Settings!$D$11:$D$18,0)),0),$E1846))</f>
        <v/>
      </c>
      <c r="J1846">
        <f>IF($A1846="",0,WEEKDAY($A1846,2))</f>
        <v/>
      </c>
      <c r="K1846">
        <f>IF(OR($A1846="",$B1846=""),"",$B1846&amp;"|"&amp;$A1846)</f>
        <v/>
      </c>
      <c r="L1846">
        <f>IF($A1846="",0,IF($F1846="",IFERROR(N(INDEX(Settings!$G$11:$G$18,MATCH($C1846,Settings!$D$11:$D$18,0))),0),N($F1846)))</f>
        <v/>
      </c>
    </row>
    <row r="1847">
      <c r="A1847" s="69" t="n"/>
      <c r="B1847" s="70" t="n"/>
      <c r="C1847" s="70" t="n"/>
      <c r="D1847" s="71" t="n"/>
      <c r="E1847" s="71" t="n"/>
      <c r="F1847" s="70" t="n"/>
      <c r="G1847" s="72">
        <f>IF(OR($A1847="",$B1847=""),"",ROUND(MAX(0,MOD(I1847-H1847,1)*24-L1847/60),2))</f>
        <v/>
      </c>
      <c r="H1847">
        <f>IF($A1847="","",IF($D1847="",IFERROR(INDEX(Settings!$E$11:$E$18,MATCH($C1847,Settings!$D$11:$D$18,0)),0),$D1847))</f>
        <v/>
      </c>
      <c r="I1847">
        <f>IF($A1847="","",IF($E1847="",IFERROR(INDEX(Settings!$F$11:$F$18,MATCH($C1847,Settings!$D$11:$D$18,0)),0),$E1847))</f>
        <v/>
      </c>
      <c r="J1847">
        <f>IF($A1847="",0,WEEKDAY($A1847,2))</f>
        <v/>
      </c>
      <c r="K1847">
        <f>IF(OR($A1847="",$B1847=""),"",$B1847&amp;"|"&amp;$A1847)</f>
        <v/>
      </c>
      <c r="L1847">
        <f>IF($A1847="",0,IF($F1847="",IFERROR(N(INDEX(Settings!$G$11:$G$18,MATCH($C1847,Settings!$D$11:$D$18,0))),0),N($F1847)))</f>
        <v/>
      </c>
    </row>
    <row r="1848">
      <c r="A1848" s="69" t="n"/>
      <c r="B1848" s="70" t="n"/>
      <c r="C1848" s="70" t="n"/>
      <c r="D1848" s="71" t="n"/>
      <c r="E1848" s="71" t="n"/>
      <c r="F1848" s="70" t="n"/>
      <c r="G1848" s="72">
        <f>IF(OR($A1848="",$B1848=""),"",ROUND(MAX(0,MOD(I1848-H1848,1)*24-L1848/60),2))</f>
        <v/>
      </c>
      <c r="H1848">
        <f>IF($A1848="","",IF($D1848="",IFERROR(INDEX(Settings!$E$11:$E$18,MATCH($C1848,Settings!$D$11:$D$18,0)),0),$D1848))</f>
        <v/>
      </c>
      <c r="I1848">
        <f>IF($A1848="","",IF($E1848="",IFERROR(INDEX(Settings!$F$11:$F$18,MATCH($C1848,Settings!$D$11:$D$18,0)),0),$E1848))</f>
        <v/>
      </c>
      <c r="J1848">
        <f>IF($A1848="",0,WEEKDAY($A1848,2))</f>
        <v/>
      </c>
      <c r="K1848">
        <f>IF(OR($A1848="",$B1848=""),"",$B1848&amp;"|"&amp;$A1848)</f>
        <v/>
      </c>
      <c r="L1848">
        <f>IF($A1848="",0,IF($F1848="",IFERROR(N(INDEX(Settings!$G$11:$G$18,MATCH($C1848,Settings!$D$11:$D$18,0))),0),N($F1848)))</f>
        <v/>
      </c>
    </row>
    <row r="1849">
      <c r="A1849" s="69" t="n"/>
      <c r="B1849" s="70" t="n"/>
      <c r="C1849" s="70" t="n"/>
      <c r="D1849" s="71" t="n"/>
      <c r="E1849" s="71" t="n"/>
      <c r="F1849" s="70" t="n"/>
      <c r="G1849" s="72">
        <f>IF(OR($A1849="",$B1849=""),"",ROUND(MAX(0,MOD(I1849-H1849,1)*24-L1849/60),2))</f>
        <v/>
      </c>
      <c r="H1849">
        <f>IF($A1849="","",IF($D1849="",IFERROR(INDEX(Settings!$E$11:$E$18,MATCH($C1849,Settings!$D$11:$D$18,0)),0),$D1849))</f>
        <v/>
      </c>
      <c r="I1849">
        <f>IF($A1849="","",IF($E1849="",IFERROR(INDEX(Settings!$F$11:$F$18,MATCH($C1849,Settings!$D$11:$D$18,0)),0),$E1849))</f>
        <v/>
      </c>
      <c r="J1849">
        <f>IF($A1849="",0,WEEKDAY($A1849,2))</f>
        <v/>
      </c>
      <c r="K1849">
        <f>IF(OR($A1849="",$B1849=""),"",$B1849&amp;"|"&amp;$A1849)</f>
        <v/>
      </c>
      <c r="L1849">
        <f>IF($A1849="",0,IF($F1849="",IFERROR(N(INDEX(Settings!$G$11:$G$18,MATCH($C1849,Settings!$D$11:$D$18,0))),0),N($F1849)))</f>
        <v/>
      </c>
    </row>
    <row r="1850">
      <c r="A1850" s="69" t="n"/>
      <c r="B1850" s="70" t="n"/>
      <c r="C1850" s="70" t="n"/>
      <c r="D1850" s="71" t="n"/>
      <c r="E1850" s="71" t="n"/>
      <c r="F1850" s="70" t="n"/>
      <c r="G1850" s="72">
        <f>IF(OR($A1850="",$B1850=""),"",ROUND(MAX(0,MOD(I1850-H1850,1)*24-L1850/60),2))</f>
        <v/>
      </c>
      <c r="H1850">
        <f>IF($A1850="","",IF($D1850="",IFERROR(INDEX(Settings!$E$11:$E$18,MATCH($C1850,Settings!$D$11:$D$18,0)),0),$D1850))</f>
        <v/>
      </c>
      <c r="I1850">
        <f>IF($A1850="","",IF($E1850="",IFERROR(INDEX(Settings!$F$11:$F$18,MATCH($C1850,Settings!$D$11:$D$18,0)),0),$E1850))</f>
        <v/>
      </c>
      <c r="J1850">
        <f>IF($A1850="",0,WEEKDAY($A1850,2))</f>
        <v/>
      </c>
      <c r="K1850">
        <f>IF(OR($A1850="",$B1850=""),"",$B1850&amp;"|"&amp;$A1850)</f>
        <v/>
      </c>
      <c r="L1850">
        <f>IF($A1850="",0,IF($F1850="",IFERROR(N(INDEX(Settings!$G$11:$G$18,MATCH($C1850,Settings!$D$11:$D$18,0))),0),N($F1850)))</f>
        <v/>
      </c>
    </row>
    <row r="1851">
      <c r="A1851" s="69" t="n"/>
      <c r="B1851" s="70" t="n"/>
      <c r="C1851" s="70" t="n"/>
      <c r="D1851" s="71" t="n"/>
      <c r="E1851" s="71" t="n"/>
      <c r="F1851" s="70" t="n"/>
      <c r="G1851" s="72">
        <f>IF(OR($A1851="",$B1851=""),"",ROUND(MAX(0,MOD(I1851-H1851,1)*24-L1851/60),2))</f>
        <v/>
      </c>
      <c r="H1851">
        <f>IF($A1851="","",IF($D1851="",IFERROR(INDEX(Settings!$E$11:$E$18,MATCH($C1851,Settings!$D$11:$D$18,0)),0),$D1851))</f>
        <v/>
      </c>
      <c r="I1851">
        <f>IF($A1851="","",IF($E1851="",IFERROR(INDEX(Settings!$F$11:$F$18,MATCH($C1851,Settings!$D$11:$D$18,0)),0),$E1851))</f>
        <v/>
      </c>
      <c r="J1851">
        <f>IF($A1851="",0,WEEKDAY($A1851,2))</f>
        <v/>
      </c>
      <c r="K1851">
        <f>IF(OR($A1851="",$B1851=""),"",$B1851&amp;"|"&amp;$A1851)</f>
        <v/>
      </c>
      <c r="L1851">
        <f>IF($A1851="",0,IF($F1851="",IFERROR(N(INDEX(Settings!$G$11:$G$18,MATCH($C1851,Settings!$D$11:$D$18,0))),0),N($F1851)))</f>
        <v/>
      </c>
    </row>
    <row r="1852">
      <c r="A1852" s="69" t="n"/>
      <c r="B1852" s="70" t="n"/>
      <c r="C1852" s="70" t="n"/>
      <c r="D1852" s="71" t="n"/>
      <c r="E1852" s="71" t="n"/>
      <c r="F1852" s="70" t="n"/>
      <c r="G1852" s="72">
        <f>IF(OR($A1852="",$B1852=""),"",ROUND(MAX(0,MOD(I1852-H1852,1)*24-L1852/60),2))</f>
        <v/>
      </c>
      <c r="H1852">
        <f>IF($A1852="","",IF($D1852="",IFERROR(INDEX(Settings!$E$11:$E$18,MATCH($C1852,Settings!$D$11:$D$18,0)),0),$D1852))</f>
        <v/>
      </c>
      <c r="I1852">
        <f>IF($A1852="","",IF($E1852="",IFERROR(INDEX(Settings!$F$11:$F$18,MATCH($C1852,Settings!$D$11:$D$18,0)),0),$E1852))</f>
        <v/>
      </c>
      <c r="J1852">
        <f>IF($A1852="",0,WEEKDAY($A1852,2))</f>
        <v/>
      </c>
      <c r="K1852">
        <f>IF(OR($A1852="",$B1852=""),"",$B1852&amp;"|"&amp;$A1852)</f>
        <v/>
      </c>
      <c r="L1852">
        <f>IF($A1852="",0,IF($F1852="",IFERROR(N(INDEX(Settings!$G$11:$G$18,MATCH($C1852,Settings!$D$11:$D$18,0))),0),N($F1852)))</f>
        <v/>
      </c>
    </row>
    <row r="1853">
      <c r="A1853" s="69" t="n"/>
      <c r="B1853" s="70" t="n"/>
      <c r="C1853" s="70" t="n"/>
      <c r="D1853" s="71" t="n"/>
      <c r="E1853" s="71" t="n"/>
      <c r="F1853" s="70" t="n"/>
      <c r="G1853" s="72">
        <f>IF(OR($A1853="",$B1853=""),"",ROUND(MAX(0,MOD(I1853-H1853,1)*24-L1853/60),2))</f>
        <v/>
      </c>
      <c r="H1853">
        <f>IF($A1853="","",IF($D1853="",IFERROR(INDEX(Settings!$E$11:$E$18,MATCH($C1853,Settings!$D$11:$D$18,0)),0),$D1853))</f>
        <v/>
      </c>
      <c r="I1853">
        <f>IF($A1853="","",IF($E1853="",IFERROR(INDEX(Settings!$F$11:$F$18,MATCH($C1853,Settings!$D$11:$D$18,0)),0),$E1853))</f>
        <v/>
      </c>
      <c r="J1853">
        <f>IF($A1853="",0,WEEKDAY($A1853,2))</f>
        <v/>
      </c>
      <c r="K1853">
        <f>IF(OR($A1853="",$B1853=""),"",$B1853&amp;"|"&amp;$A1853)</f>
        <v/>
      </c>
      <c r="L1853">
        <f>IF($A1853="",0,IF($F1853="",IFERROR(N(INDEX(Settings!$G$11:$G$18,MATCH($C1853,Settings!$D$11:$D$18,0))),0),N($F1853)))</f>
        <v/>
      </c>
    </row>
    <row r="1854">
      <c r="A1854" s="69" t="n"/>
      <c r="B1854" s="70" t="n"/>
      <c r="C1854" s="70" t="n"/>
      <c r="D1854" s="71" t="n"/>
      <c r="E1854" s="71" t="n"/>
      <c r="F1854" s="70" t="n"/>
      <c r="G1854" s="72">
        <f>IF(OR($A1854="",$B1854=""),"",ROUND(MAX(0,MOD(I1854-H1854,1)*24-L1854/60),2))</f>
        <v/>
      </c>
      <c r="H1854">
        <f>IF($A1854="","",IF($D1854="",IFERROR(INDEX(Settings!$E$11:$E$18,MATCH($C1854,Settings!$D$11:$D$18,0)),0),$D1854))</f>
        <v/>
      </c>
      <c r="I1854">
        <f>IF($A1854="","",IF($E1854="",IFERROR(INDEX(Settings!$F$11:$F$18,MATCH($C1854,Settings!$D$11:$D$18,0)),0),$E1854))</f>
        <v/>
      </c>
      <c r="J1854">
        <f>IF($A1854="",0,WEEKDAY($A1854,2))</f>
        <v/>
      </c>
      <c r="K1854">
        <f>IF(OR($A1854="",$B1854=""),"",$B1854&amp;"|"&amp;$A1854)</f>
        <v/>
      </c>
      <c r="L1854">
        <f>IF($A1854="",0,IF($F1854="",IFERROR(N(INDEX(Settings!$G$11:$G$18,MATCH($C1854,Settings!$D$11:$D$18,0))),0),N($F1854)))</f>
        <v/>
      </c>
    </row>
    <row r="1855">
      <c r="A1855" s="69" t="n"/>
      <c r="B1855" s="70" t="n"/>
      <c r="C1855" s="70" t="n"/>
      <c r="D1855" s="71" t="n"/>
      <c r="E1855" s="71" t="n"/>
      <c r="F1855" s="70" t="n"/>
      <c r="G1855" s="72">
        <f>IF(OR($A1855="",$B1855=""),"",ROUND(MAX(0,MOD(I1855-H1855,1)*24-L1855/60),2))</f>
        <v/>
      </c>
      <c r="H1855">
        <f>IF($A1855="","",IF($D1855="",IFERROR(INDEX(Settings!$E$11:$E$18,MATCH($C1855,Settings!$D$11:$D$18,0)),0),$D1855))</f>
        <v/>
      </c>
      <c r="I1855">
        <f>IF($A1855="","",IF($E1855="",IFERROR(INDEX(Settings!$F$11:$F$18,MATCH($C1855,Settings!$D$11:$D$18,0)),0),$E1855))</f>
        <v/>
      </c>
      <c r="J1855">
        <f>IF($A1855="",0,WEEKDAY($A1855,2))</f>
        <v/>
      </c>
      <c r="K1855">
        <f>IF(OR($A1855="",$B1855=""),"",$B1855&amp;"|"&amp;$A1855)</f>
        <v/>
      </c>
      <c r="L1855">
        <f>IF($A1855="",0,IF($F1855="",IFERROR(N(INDEX(Settings!$G$11:$G$18,MATCH($C1855,Settings!$D$11:$D$18,0))),0),N($F1855)))</f>
        <v/>
      </c>
    </row>
    <row r="1856">
      <c r="A1856" s="69" t="n"/>
      <c r="B1856" s="70" t="n"/>
      <c r="C1856" s="70" t="n"/>
      <c r="D1856" s="71" t="n"/>
      <c r="E1856" s="71" t="n"/>
      <c r="F1856" s="70" t="n"/>
      <c r="G1856" s="72">
        <f>IF(OR($A1856="",$B1856=""),"",ROUND(MAX(0,MOD(I1856-H1856,1)*24-L1856/60),2))</f>
        <v/>
      </c>
      <c r="H1856">
        <f>IF($A1856="","",IF($D1856="",IFERROR(INDEX(Settings!$E$11:$E$18,MATCH($C1856,Settings!$D$11:$D$18,0)),0),$D1856))</f>
        <v/>
      </c>
      <c r="I1856">
        <f>IF($A1856="","",IF($E1856="",IFERROR(INDEX(Settings!$F$11:$F$18,MATCH($C1856,Settings!$D$11:$D$18,0)),0),$E1856))</f>
        <v/>
      </c>
      <c r="J1856">
        <f>IF($A1856="",0,WEEKDAY($A1856,2))</f>
        <v/>
      </c>
      <c r="K1856">
        <f>IF(OR($A1856="",$B1856=""),"",$B1856&amp;"|"&amp;$A1856)</f>
        <v/>
      </c>
      <c r="L1856">
        <f>IF($A1856="",0,IF($F1856="",IFERROR(N(INDEX(Settings!$G$11:$G$18,MATCH($C1856,Settings!$D$11:$D$18,0))),0),N($F1856)))</f>
        <v/>
      </c>
    </row>
    <row r="1857">
      <c r="A1857" s="69" t="n"/>
      <c r="B1857" s="70" t="n"/>
      <c r="C1857" s="70" t="n"/>
      <c r="D1857" s="71" t="n"/>
      <c r="E1857" s="71" t="n"/>
      <c r="F1857" s="70" t="n"/>
      <c r="G1857" s="72">
        <f>IF(OR($A1857="",$B1857=""),"",ROUND(MAX(0,MOD(I1857-H1857,1)*24-L1857/60),2))</f>
        <v/>
      </c>
      <c r="H1857">
        <f>IF($A1857="","",IF($D1857="",IFERROR(INDEX(Settings!$E$11:$E$18,MATCH($C1857,Settings!$D$11:$D$18,0)),0),$D1857))</f>
        <v/>
      </c>
      <c r="I1857">
        <f>IF($A1857="","",IF($E1857="",IFERROR(INDEX(Settings!$F$11:$F$18,MATCH($C1857,Settings!$D$11:$D$18,0)),0),$E1857))</f>
        <v/>
      </c>
      <c r="J1857">
        <f>IF($A1857="",0,WEEKDAY($A1857,2))</f>
        <v/>
      </c>
      <c r="K1857">
        <f>IF(OR($A1857="",$B1857=""),"",$B1857&amp;"|"&amp;$A1857)</f>
        <v/>
      </c>
      <c r="L1857">
        <f>IF($A1857="",0,IF($F1857="",IFERROR(N(INDEX(Settings!$G$11:$G$18,MATCH($C1857,Settings!$D$11:$D$18,0))),0),N($F1857)))</f>
        <v/>
      </c>
    </row>
    <row r="1858">
      <c r="A1858" s="69" t="n"/>
      <c r="B1858" s="70" t="n"/>
      <c r="C1858" s="70" t="n"/>
      <c r="D1858" s="71" t="n"/>
      <c r="E1858" s="71" t="n"/>
      <c r="F1858" s="70" t="n"/>
      <c r="G1858" s="72">
        <f>IF(OR($A1858="",$B1858=""),"",ROUND(MAX(0,MOD(I1858-H1858,1)*24-L1858/60),2))</f>
        <v/>
      </c>
      <c r="H1858">
        <f>IF($A1858="","",IF($D1858="",IFERROR(INDEX(Settings!$E$11:$E$18,MATCH($C1858,Settings!$D$11:$D$18,0)),0),$D1858))</f>
        <v/>
      </c>
      <c r="I1858">
        <f>IF($A1858="","",IF($E1858="",IFERROR(INDEX(Settings!$F$11:$F$18,MATCH($C1858,Settings!$D$11:$D$18,0)),0),$E1858))</f>
        <v/>
      </c>
      <c r="J1858">
        <f>IF($A1858="",0,WEEKDAY($A1858,2))</f>
        <v/>
      </c>
      <c r="K1858">
        <f>IF(OR($A1858="",$B1858=""),"",$B1858&amp;"|"&amp;$A1858)</f>
        <v/>
      </c>
      <c r="L1858">
        <f>IF($A1858="",0,IF($F1858="",IFERROR(N(INDEX(Settings!$G$11:$G$18,MATCH($C1858,Settings!$D$11:$D$18,0))),0),N($F1858)))</f>
        <v/>
      </c>
    </row>
    <row r="1859">
      <c r="A1859" s="69" t="n"/>
      <c r="B1859" s="70" t="n"/>
      <c r="C1859" s="70" t="n"/>
      <c r="D1859" s="71" t="n"/>
      <c r="E1859" s="71" t="n"/>
      <c r="F1859" s="70" t="n"/>
      <c r="G1859" s="72">
        <f>IF(OR($A1859="",$B1859=""),"",ROUND(MAX(0,MOD(I1859-H1859,1)*24-L1859/60),2))</f>
        <v/>
      </c>
      <c r="H1859">
        <f>IF($A1859="","",IF($D1859="",IFERROR(INDEX(Settings!$E$11:$E$18,MATCH($C1859,Settings!$D$11:$D$18,0)),0),$D1859))</f>
        <v/>
      </c>
      <c r="I1859">
        <f>IF($A1859="","",IF($E1859="",IFERROR(INDEX(Settings!$F$11:$F$18,MATCH($C1859,Settings!$D$11:$D$18,0)),0),$E1859))</f>
        <v/>
      </c>
      <c r="J1859">
        <f>IF($A1859="",0,WEEKDAY($A1859,2))</f>
        <v/>
      </c>
      <c r="K1859">
        <f>IF(OR($A1859="",$B1859=""),"",$B1859&amp;"|"&amp;$A1859)</f>
        <v/>
      </c>
      <c r="L1859">
        <f>IF($A1859="",0,IF($F1859="",IFERROR(N(INDEX(Settings!$G$11:$G$18,MATCH($C1859,Settings!$D$11:$D$18,0))),0),N($F1859)))</f>
        <v/>
      </c>
    </row>
    <row r="1860">
      <c r="A1860" s="69" t="n"/>
      <c r="B1860" s="70" t="n"/>
      <c r="C1860" s="70" t="n"/>
      <c r="D1860" s="71" t="n"/>
      <c r="E1860" s="71" t="n"/>
      <c r="F1860" s="70" t="n"/>
      <c r="G1860" s="72">
        <f>IF(OR($A1860="",$B1860=""),"",ROUND(MAX(0,MOD(I1860-H1860,1)*24-L1860/60),2))</f>
        <v/>
      </c>
      <c r="H1860">
        <f>IF($A1860="","",IF($D1860="",IFERROR(INDEX(Settings!$E$11:$E$18,MATCH($C1860,Settings!$D$11:$D$18,0)),0),$D1860))</f>
        <v/>
      </c>
      <c r="I1860">
        <f>IF($A1860="","",IF($E1860="",IFERROR(INDEX(Settings!$F$11:$F$18,MATCH($C1860,Settings!$D$11:$D$18,0)),0),$E1860))</f>
        <v/>
      </c>
      <c r="J1860">
        <f>IF($A1860="",0,WEEKDAY($A1860,2))</f>
        <v/>
      </c>
      <c r="K1860">
        <f>IF(OR($A1860="",$B1860=""),"",$B1860&amp;"|"&amp;$A1860)</f>
        <v/>
      </c>
      <c r="L1860">
        <f>IF($A1860="",0,IF($F1860="",IFERROR(N(INDEX(Settings!$G$11:$G$18,MATCH($C1860,Settings!$D$11:$D$18,0))),0),N($F1860)))</f>
        <v/>
      </c>
    </row>
    <row r="1861">
      <c r="A1861" s="69" t="n"/>
      <c r="B1861" s="70" t="n"/>
      <c r="C1861" s="70" t="n"/>
      <c r="D1861" s="71" t="n"/>
      <c r="E1861" s="71" t="n"/>
      <c r="F1861" s="70" t="n"/>
      <c r="G1861" s="72">
        <f>IF(OR($A1861="",$B1861=""),"",ROUND(MAX(0,MOD(I1861-H1861,1)*24-L1861/60),2))</f>
        <v/>
      </c>
      <c r="H1861">
        <f>IF($A1861="","",IF($D1861="",IFERROR(INDEX(Settings!$E$11:$E$18,MATCH($C1861,Settings!$D$11:$D$18,0)),0),$D1861))</f>
        <v/>
      </c>
      <c r="I1861">
        <f>IF($A1861="","",IF($E1861="",IFERROR(INDEX(Settings!$F$11:$F$18,MATCH($C1861,Settings!$D$11:$D$18,0)),0),$E1861))</f>
        <v/>
      </c>
      <c r="J1861">
        <f>IF($A1861="",0,WEEKDAY($A1861,2))</f>
        <v/>
      </c>
      <c r="K1861">
        <f>IF(OR($A1861="",$B1861=""),"",$B1861&amp;"|"&amp;$A1861)</f>
        <v/>
      </c>
      <c r="L1861">
        <f>IF($A1861="",0,IF($F1861="",IFERROR(N(INDEX(Settings!$G$11:$G$18,MATCH($C1861,Settings!$D$11:$D$18,0))),0),N($F1861)))</f>
        <v/>
      </c>
    </row>
    <row r="1862">
      <c r="A1862" s="69" t="n"/>
      <c r="B1862" s="70" t="n"/>
      <c r="C1862" s="70" t="n"/>
      <c r="D1862" s="71" t="n"/>
      <c r="E1862" s="71" t="n"/>
      <c r="F1862" s="70" t="n"/>
      <c r="G1862" s="72">
        <f>IF(OR($A1862="",$B1862=""),"",ROUND(MAX(0,MOD(I1862-H1862,1)*24-L1862/60),2))</f>
        <v/>
      </c>
      <c r="H1862">
        <f>IF($A1862="","",IF($D1862="",IFERROR(INDEX(Settings!$E$11:$E$18,MATCH($C1862,Settings!$D$11:$D$18,0)),0),$D1862))</f>
        <v/>
      </c>
      <c r="I1862">
        <f>IF($A1862="","",IF($E1862="",IFERROR(INDEX(Settings!$F$11:$F$18,MATCH($C1862,Settings!$D$11:$D$18,0)),0),$E1862))</f>
        <v/>
      </c>
      <c r="J1862">
        <f>IF($A1862="",0,WEEKDAY($A1862,2))</f>
        <v/>
      </c>
      <c r="K1862">
        <f>IF(OR($A1862="",$B1862=""),"",$B1862&amp;"|"&amp;$A1862)</f>
        <v/>
      </c>
      <c r="L1862">
        <f>IF($A1862="",0,IF($F1862="",IFERROR(N(INDEX(Settings!$G$11:$G$18,MATCH($C1862,Settings!$D$11:$D$18,0))),0),N($F1862)))</f>
        <v/>
      </c>
    </row>
    <row r="1863">
      <c r="A1863" s="69" t="n"/>
      <c r="B1863" s="70" t="n"/>
      <c r="C1863" s="70" t="n"/>
      <c r="D1863" s="71" t="n"/>
      <c r="E1863" s="71" t="n"/>
      <c r="F1863" s="70" t="n"/>
      <c r="G1863" s="72">
        <f>IF(OR($A1863="",$B1863=""),"",ROUND(MAX(0,MOD(I1863-H1863,1)*24-L1863/60),2))</f>
        <v/>
      </c>
      <c r="H1863">
        <f>IF($A1863="","",IF($D1863="",IFERROR(INDEX(Settings!$E$11:$E$18,MATCH($C1863,Settings!$D$11:$D$18,0)),0),$D1863))</f>
        <v/>
      </c>
      <c r="I1863">
        <f>IF($A1863="","",IF($E1863="",IFERROR(INDEX(Settings!$F$11:$F$18,MATCH($C1863,Settings!$D$11:$D$18,0)),0),$E1863))</f>
        <v/>
      </c>
      <c r="J1863">
        <f>IF($A1863="",0,WEEKDAY($A1863,2))</f>
        <v/>
      </c>
      <c r="K1863">
        <f>IF(OR($A1863="",$B1863=""),"",$B1863&amp;"|"&amp;$A1863)</f>
        <v/>
      </c>
      <c r="L1863">
        <f>IF($A1863="",0,IF($F1863="",IFERROR(N(INDEX(Settings!$G$11:$G$18,MATCH($C1863,Settings!$D$11:$D$18,0))),0),N($F1863)))</f>
        <v/>
      </c>
    </row>
    <row r="1864">
      <c r="A1864" s="69" t="n"/>
      <c r="B1864" s="70" t="n"/>
      <c r="C1864" s="70" t="n"/>
      <c r="D1864" s="71" t="n"/>
      <c r="E1864" s="71" t="n"/>
      <c r="F1864" s="70" t="n"/>
      <c r="G1864" s="72">
        <f>IF(OR($A1864="",$B1864=""),"",ROUND(MAX(0,MOD(I1864-H1864,1)*24-L1864/60),2))</f>
        <v/>
      </c>
      <c r="H1864">
        <f>IF($A1864="","",IF($D1864="",IFERROR(INDEX(Settings!$E$11:$E$18,MATCH($C1864,Settings!$D$11:$D$18,0)),0),$D1864))</f>
        <v/>
      </c>
      <c r="I1864">
        <f>IF($A1864="","",IF($E1864="",IFERROR(INDEX(Settings!$F$11:$F$18,MATCH($C1864,Settings!$D$11:$D$18,0)),0),$E1864))</f>
        <v/>
      </c>
      <c r="J1864">
        <f>IF($A1864="",0,WEEKDAY($A1864,2))</f>
        <v/>
      </c>
      <c r="K1864">
        <f>IF(OR($A1864="",$B1864=""),"",$B1864&amp;"|"&amp;$A1864)</f>
        <v/>
      </c>
      <c r="L1864">
        <f>IF($A1864="",0,IF($F1864="",IFERROR(N(INDEX(Settings!$G$11:$G$18,MATCH($C1864,Settings!$D$11:$D$18,0))),0),N($F1864)))</f>
        <v/>
      </c>
    </row>
    <row r="1865">
      <c r="A1865" s="69" t="n"/>
      <c r="B1865" s="70" t="n"/>
      <c r="C1865" s="70" t="n"/>
      <c r="D1865" s="71" t="n"/>
      <c r="E1865" s="71" t="n"/>
      <c r="F1865" s="70" t="n"/>
      <c r="G1865" s="72">
        <f>IF(OR($A1865="",$B1865=""),"",ROUND(MAX(0,MOD(I1865-H1865,1)*24-L1865/60),2))</f>
        <v/>
      </c>
      <c r="H1865">
        <f>IF($A1865="","",IF($D1865="",IFERROR(INDEX(Settings!$E$11:$E$18,MATCH($C1865,Settings!$D$11:$D$18,0)),0),$D1865))</f>
        <v/>
      </c>
      <c r="I1865">
        <f>IF($A1865="","",IF($E1865="",IFERROR(INDEX(Settings!$F$11:$F$18,MATCH($C1865,Settings!$D$11:$D$18,0)),0),$E1865))</f>
        <v/>
      </c>
      <c r="J1865">
        <f>IF($A1865="",0,WEEKDAY($A1865,2))</f>
        <v/>
      </c>
      <c r="K1865">
        <f>IF(OR($A1865="",$B1865=""),"",$B1865&amp;"|"&amp;$A1865)</f>
        <v/>
      </c>
      <c r="L1865">
        <f>IF($A1865="",0,IF($F1865="",IFERROR(N(INDEX(Settings!$G$11:$G$18,MATCH($C1865,Settings!$D$11:$D$18,0))),0),N($F1865)))</f>
        <v/>
      </c>
    </row>
    <row r="1866">
      <c r="A1866" s="69" t="n"/>
      <c r="B1866" s="70" t="n"/>
      <c r="C1866" s="70" t="n"/>
      <c r="D1866" s="71" t="n"/>
      <c r="E1866" s="71" t="n"/>
      <c r="F1866" s="70" t="n"/>
      <c r="G1866" s="72">
        <f>IF(OR($A1866="",$B1866=""),"",ROUND(MAX(0,MOD(I1866-H1866,1)*24-L1866/60),2))</f>
        <v/>
      </c>
      <c r="H1866">
        <f>IF($A1866="","",IF($D1866="",IFERROR(INDEX(Settings!$E$11:$E$18,MATCH($C1866,Settings!$D$11:$D$18,0)),0),$D1866))</f>
        <v/>
      </c>
      <c r="I1866">
        <f>IF($A1866="","",IF($E1866="",IFERROR(INDEX(Settings!$F$11:$F$18,MATCH($C1866,Settings!$D$11:$D$18,0)),0),$E1866))</f>
        <v/>
      </c>
      <c r="J1866">
        <f>IF($A1866="",0,WEEKDAY($A1866,2))</f>
        <v/>
      </c>
      <c r="K1866">
        <f>IF(OR($A1866="",$B1866=""),"",$B1866&amp;"|"&amp;$A1866)</f>
        <v/>
      </c>
      <c r="L1866">
        <f>IF($A1866="",0,IF($F1866="",IFERROR(N(INDEX(Settings!$G$11:$G$18,MATCH($C1866,Settings!$D$11:$D$18,0))),0),N($F1866)))</f>
        <v/>
      </c>
    </row>
    <row r="1867">
      <c r="A1867" s="69" t="n"/>
      <c r="B1867" s="70" t="n"/>
      <c r="C1867" s="70" t="n"/>
      <c r="D1867" s="71" t="n"/>
      <c r="E1867" s="71" t="n"/>
      <c r="F1867" s="70" t="n"/>
      <c r="G1867" s="72">
        <f>IF(OR($A1867="",$B1867=""),"",ROUND(MAX(0,MOD(I1867-H1867,1)*24-L1867/60),2))</f>
        <v/>
      </c>
      <c r="H1867">
        <f>IF($A1867="","",IF($D1867="",IFERROR(INDEX(Settings!$E$11:$E$18,MATCH($C1867,Settings!$D$11:$D$18,0)),0),$D1867))</f>
        <v/>
      </c>
      <c r="I1867">
        <f>IF($A1867="","",IF($E1867="",IFERROR(INDEX(Settings!$F$11:$F$18,MATCH($C1867,Settings!$D$11:$D$18,0)),0),$E1867))</f>
        <v/>
      </c>
      <c r="J1867">
        <f>IF($A1867="",0,WEEKDAY($A1867,2))</f>
        <v/>
      </c>
      <c r="K1867">
        <f>IF(OR($A1867="",$B1867=""),"",$B1867&amp;"|"&amp;$A1867)</f>
        <v/>
      </c>
      <c r="L1867">
        <f>IF($A1867="",0,IF($F1867="",IFERROR(N(INDEX(Settings!$G$11:$G$18,MATCH($C1867,Settings!$D$11:$D$18,0))),0),N($F1867)))</f>
        <v/>
      </c>
    </row>
    <row r="1868">
      <c r="A1868" s="69" t="n"/>
      <c r="B1868" s="70" t="n"/>
      <c r="C1868" s="70" t="n"/>
      <c r="D1868" s="71" t="n"/>
      <c r="E1868" s="71" t="n"/>
      <c r="F1868" s="70" t="n"/>
      <c r="G1868" s="72">
        <f>IF(OR($A1868="",$B1868=""),"",ROUND(MAX(0,MOD(I1868-H1868,1)*24-L1868/60),2))</f>
        <v/>
      </c>
      <c r="H1868">
        <f>IF($A1868="","",IF($D1868="",IFERROR(INDEX(Settings!$E$11:$E$18,MATCH($C1868,Settings!$D$11:$D$18,0)),0),$D1868))</f>
        <v/>
      </c>
      <c r="I1868">
        <f>IF($A1868="","",IF($E1868="",IFERROR(INDEX(Settings!$F$11:$F$18,MATCH($C1868,Settings!$D$11:$D$18,0)),0),$E1868))</f>
        <v/>
      </c>
      <c r="J1868">
        <f>IF($A1868="",0,WEEKDAY($A1868,2))</f>
        <v/>
      </c>
      <c r="K1868">
        <f>IF(OR($A1868="",$B1868=""),"",$B1868&amp;"|"&amp;$A1868)</f>
        <v/>
      </c>
      <c r="L1868">
        <f>IF($A1868="",0,IF($F1868="",IFERROR(N(INDEX(Settings!$G$11:$G$18,MATCH($C1868,Settings!$D$11:$D$18,0))),0),N($F1868)))</f>
        <v/>
      </c>
    </row>
    <row r="1869">
      <c r="A1869" s="69" t="n"/>
      <c r="B1869" s="70" t="n"/>
      <c r="C1869" s="70" t="n"/>
      <c r="D1869" s="71" t="n"/>
      <c r="E1869" s="71" t="n"/>
      <c r="F1869" s="70" t="n"/>
      <c r="G1869" s="72">
        <f>IF(OR($A1869="",$B1869=""),"",ROUND(MAX(0,MOD(I1869-H1869,1)*24-L1869/60),2))</f>
        <v/>
      </c>
      <c r="H1869">
        <f>IF($A1869="","",IF($D1869="",IFERROR(INDEX(Settings!$E$11:$E$18,MATCH($C1869,Settings!$D$11:$D$18,0)),0),$D1869))</f>
        <v/>
      </c>
      <c r="I1869">
        <f>IF($A1869="","",IF($E1869="",IFERROR(INDEX(Settings!$F$11:$F$18,MATCH($C1869,Settings!$D$11:$D$18,0)),0),$E1869))</f>
        <v/>
      </c>
      <c r="J1869">
        <f>IF($A1869="",0,WEEKDAY($A1869,2))</f>
        <v/>
      </c>
      <c r="K1869">
        <f>IF(OR($A1869="",$B1869=""),"",$B1869&amp;"|"&amp;$A1869)</f>
        <v/>
      </c>
      <c r="L1869">
        <f>IF($A1869="",0,IF($F1869="",IFERROR(N(INDEX(Settings!$G$11:$G$18,MATCH($C1869,Settings!$D$11:$D$18,0))),0),N($F1869)))</f>
        <v/>
      </c>
    </row>
    <row r="1870">
      <c r="A1870" s="69" t="n"/>
      <c r="B1870" s="70" t="n"/>
      <c r="C1870" s="70" t="n"/>
      <c r="D1870" s="71" t="n"/>
      <c r="E1870" s="71" t="n"/>
      <c r="F1870" s="70" t="n"/>
      <c r="G1870" s="72">
        <f>IF(OR($A1870="",$B1870=""),"",ROUND(MAX(0,MOD(I1870-H1870,1)*24-L1870/60),2))</f>
        <v/>
      </c>
      <c r="H1870">
        <f>IF($A1870="","",IF($D1870="",IFERROR(INDEX(Settings!$E$11:$E$18,MATCH($C1870,Settings!$D$11:$D$18,0)),0),$D1870))</f>
        <v/>
      </c>
      <c r="I1870">
        <f>IF($A1870="","",IF($E1870="",IFERROR(INDEX(Settings!$F$11:$F$18,MATCH($C1870,Settings!$D$11:$D$18,0)),0),$E1870))</f>
        <v/>
      </c>
      <c r="J1870">
        <f>IF($A1870="",0,WEEKDAY($A1870,2))</f>
        <v/>
      </c>
      <c r="K1870">
        <f>IF(OR($A1870="",$B1870=""),"",$B1870&amp;"|"&amp;$A1870)</f>
        <v/>
      </c>
      <c r="L1870">
        <f>IF($A1870="",0,IF($F1870="",IFERROR(N(INDEX(Settings!$G$11:$G$18,MATCH($C1870,Settings!$D$11:$D$18,0))),0),N($F1870)))</f>
        <v/>
      </c>
    </row>
    <row r="1871">
      <c r="A1871" s="69" t="n"/>
      <c r="B1871" s="70" t="n"/>
      <c r="C1871" s="70" t="n"/>
      <c r="D1871" s="71" t="n"/>
      <c r="E1871" s="71" t="n"/>
      <c r="F1871" s="70" t="n"/>
      <c r="G1871" s="72">
        <f>IF(OR($A1871="",$B1871=""),"",ROUND(MAX(0,MOD(I1871-H1871,1)*24-L1871/60),2))</f>
        <v/>
      </c>
      <c r="H1871">
        <f>IF($A1871="","",IF($D1871="",IFERROR(INDEX(Settings!$E$11:$E$18,MATCH($C1871,Settings!$D$11:$D$18,0)),0),$D1871))</f>
        <v/>
      </c>
      <c r="I1871">
        <f>IF($A1871="","",IF($E1871="",IFERROR(INDEX(Settings!$F$11:$F$18,MATCH($C1871,Settings!$D$11:$D$18,0)),0),$E1871))</f>
        <v/>
      </c>
      <c r="J1871">
        <f>IF($A1871="",0,WEEKDAY($A1871,2))</f>
        <v/>
      </c>
      <c r="K1871">
        <f>IF(OR($A1871="",$B1871=""),"",$B1871&amp;"|"&amp;$A1871)</f>
        <v/>
      </c>
      <c r="L1871">
        <f>IF($A1871="",0,IF($F1871="",IFERROR(N(INDEX(Settings!$G$11:$G$18,MATCH($C1871,Settings!$D$11:$D$18,0))),0),N($F1871)))</f>
        <v/>
      </c>
    </row>
    <row r="1872">
      <c r="A1872" s="69" t="n"/>
      <c r="B1872" s="70" t="n"/>
      <c r="C1872" s="70" t="n"/>
      <c r="D1872" s="71" t="n"/>
      <c r="E1872" s="71" t="n"/>
      <c r="F1872" s="70" t="n"/>
      <c r="G1872" s="72">
        <f>IF(OR($A1872="",$B1872=""),"",ROUND(MAX(0,MOD(I1872-H1872,1)*24-L1872/60),2))</f>
        <v/>
      </c>
      <c r="H1872">
        <f>IF($A1872="","",IF($D1872="",IFERROR(INDEX(Settings!$E$11:$E$18,MATCH($C1872,Settings!$D$11:$D$18,0)),0),$D1872))</f>
        <v/>
      </c>
      <c r="I1872">
        <f>IF($A1872="","",IF($E1872="",IFERROR(INDEX(Settings!$F$11:$F$18,MATCH($C1872,Settings!$D$11:$D$18,0)),0),$E1872))</f>
        <v/>
      </c>
      <c r="J1872">
        <f>IF($A1872="",0,WEEKDAY($A1872,2))</f>
        <v/>
      </c>
      <c r="K1872">
        <f>IF(OR($A1872="",$B1872=""),"",$B1872&amp;"|"&amp;$A1872)</f>
        <v/>
      </c>
      <c r="L1872">
        <f>IF($A1872="",0,IF($F1872="",IFERROR(N(INDEX(Settings!$G$11:$G$18,MATCH($C1872,Settings!$D$11:$D$18,0))),0),N($F1872)))</f>
        <v/>
      </c>
    </row>
    <row r="1873">
      <c r="A1873" s="69" t="n"/>
      <c r="B1873" s="70" t="n"/>
      <c r="C1873" s="70" t="n"/>
      <c r="D1873" s="71" t="n"/>
      <c r="E1873" s="71" t="n"/>
      <c r="F1873" s="70" t="n"/>
      <c r="G1873" s="72">
        <f>IF(OR($A1873="",$B1873=""),"",ROUND(MAX(0,MOD(I1873-H1873,1)*24-L1873/60),2))</f>
        <v/>
      </c>
      <c r="H1873">
        <f>IF($A1873="","",IF($D1873="",IFERROR(INDEX(Settings!$E$11:$E$18,MATCH($C1873,Settings!$D$11:$D$18,0)),0),$D1873))</f>
        <v/>
      </c>
      <c r="I1873">
        <f>IF($A1873="","",IF($E1873="",IFERROR(INDEX(Settings!$F$11:$F$18,MATCH($C1873,Settings!$D$11:$D$18,0)),0),$E1873))</f>
        <v/>
      </c>
      <c r="J1873">
        <f>IF($A1873="",0,WEEKDAY($A1873,2))</f>
        <v/>
      </c>
      <c r="K1873">
        <f>IF(OR($A1873="",$B1873=""),"",$B1873&amp;"|"&amp;$A1873)</f>
        <v/>
      </c>
      <c r="L1873">
        <f>IF($A1873="",0,IF($F1873="",IFERROR(N(INDEX(Settings!$G$11:$G$18,MATCH($C1873,Settings!$D$11:$D$18,0))),0),N($F1873)))</f>
        <v/>
      </c>
    </row>
    <row r="1874">
      <c r="A1874" s="69" t="n"/>
      <c r="B1874" s="70" t="n"/>
      <c r="C1874" s="70" t="n"/>
      <c r="D1874" s="71" t="n"/>
      <c r="E1874" s="71" t="n"/>
      <c r="F1874" s="70" t="n"/>
      <c r="G1874" s="72">
        <f>IF(OR($A1874="",$B1874=""),"",ROUND(MAX(0,MOD(I1874-H1874,1)*24-L1874/60),2))</f>
        <v/>
      </c>
      <c r="H1874">
        <f>IF($A1874="","",IF($D1874="",IFERROR(INDEX(Settings!$E$11:$E$18,MATCH($C1874,Settings!$D$11:$D$18,0)),0),$D1874))</f>
        <v/>
      </c>
      <c r="I1874">
        <f>IF($A1874="","",IF($E1874="",IFERROR(INDEX(Settings!$F$11:$F$18,MATCH($C1874,Settings!$D$11:$D$18,0)),0),$E1874))</f>
        <v/>
      </c>
      <c r="J1874">
        <f>IF($A1874="",0,WEEKDAY($A1874,2))</f>
        <v/>
      </c>
      <c r="K1874">
        <f>IF(OR($A1874="",$B1874=""),"",$B1874&amp;"|"&amp;$A1874)</f>
        <v/>
      </c>
      <c r="L1874">
        <f>IF($A1874="",0,IF($F1874="",IFERROR(N(INDEX(Settings!$G$11:$G$18,MATCH($C1874,Settings!$D$11:$D$18,0))),0),N($F1874)))</f>
        <v/>
      </c>
    </row>
    <row r="1875">
      <c r="A1875" s="69" t="n"/>
      <c r="B1875" s="70" t="n"/>
      <c r="C1875" s="70" t="n"/>
      <c r="D1875" s="71" t="n"/>
      <c r="E1875" s="71" t="n"/>
      <c r="F1875" s="70" t="n"/>
      <c r="G1875" s="72">
        <f>IF(OR($A1875="",$B1875=""),"",ROUND(MAX(0,MOD(I1875-H1875,1)*24-L1875/60),2))</f>
        <v/>
      </c>
      <c r="H1875">
        <f>IF($A1875="","",IF($D1875="",IFERROR(INDEX(Settings!$E$11:$E$18,MATCH($C1875,Settings!$D$11:$D$18,0)),0),$D1875))</f>
        <v/>
      </c>
      <c r="I1875">
        <f>IF($A1875="","",IF($E1875="",IFERROR(INDEX(Settings!$F$11:$F$18,MATCH($C1875,Settings!$D$11:$D$18,0)),0),$E1875))</f>
        <v/>
      </c>
      <c r="J1875">
        <f>IF($A1875="",0,WEEKDAY($A1875,2))</f>
        <v/>
      </c>
      <c r="K1875">
        <f>IF(OR($A1875="",$B1875=""),"",$B1875&amp;"|"&amp;$A1875)</f>
        <v/>
      </c>
      <c r="L1875">
        <f>IF($A1875="",0,IF($F1875="",IFERROR(N(INDEX(Settings!$G$11:$G$18,MATCH($C1875,Settings!$D$11:$D$18,0))),0),N($F1875)))</f>
        <v/>
      </c>
    </row>
    <row r="1876">
      <c r="A1876" s="69" t="n"/>
      <c r="B1876" s="70" t="n"/>
      <c r="C1876" s="70" t="n"/>
      <c r="D1876" s="71" t="n"/>
      <c r="E1876" s="71" t="n"/>
      <c r="F1876" s="70" t="n"/>
      <c r="G1876" s="72">
        <f>IF(OR($A1876="",$B1876=""),"",ROUND(MAX(0,MOD(I1876-H1876,1)*24-L1876/60),2))</f>
        <v/>
      </c>
      <c r="H1876">
        <f>IF($A1876="","",IF($D1876="",IFERROR(INDEX(Settings!$E$11:$E$18,MATCH($C1876,Settings!$D$11:$D$18,0)),0),$D1876))</f>
        <v/>
      </c>
      <c r="I1876">
        <f>IF($A1876="","",IF($E1876="",IFERROR(INDEX(Settings!$F$11:$F$18,MATCH($C1876,Settings!$D$11:$D$18,0)),0),$E1876))</f>
        <v/>
      </c>
      <c r="J1876">
        <f>IF($A1876="",0,WEEKDAY($A1876,2))</f>
        <v/>
      </c>
      <c r="K1876">
        <f>IF(OR($A1876="",$B1876=""),"",$B1876&amp;"|"&amp;$A1876)</f>
        <v/>
      </c>
      <c r="L1876">
        <f>IF($A1876="",0,IF($F1876="",IFERROR(N(INDEX(Settings!$G$11:$G$18,MATCH($C1876,Settings!$D$11:$D$18,0))),0),N($F1876)))</f>
        <v/>
      </c>
    </row>
    <row r="1877">
      <c r="A1877" s="69" t="n"/>
      <c r="B1877" s="70" t="n"/>
      <c r="C1877" s="70" t="n"/>
      <c r="D1877" s="71" t="n"/>
      <c r="E1877" s="71" t="n"/>
      <c r="F1877" s="70" t="n"/>
      <c r="G1877" s="72">
        <f>IF(OR($A1877="",$B1877=""),"",ROUND(MAX(0,MOD(I1877-H1877,1)*24-L1877/60),2))</f>
        <v/>
      </c>
      <c r="H1877">
        <f>IF($A1877="","",IF($D1877="",IFERROR(INDEX(Settings!$E$11:$E$18,MATCH($C1877,Settings!$D$11:$D$18,0)),0),$D1877))</f>
        <v/>
      </c>
      <c r="I1877">
        <f>IF($A1877="","",IF($E1877="",IFERROR(INDEX(Settings!$F$11:$F$18,MATCH($C1877,Settings!$D$11:$D$18,0)),0),$E1877))</f>
        <v/>
      </c>
      <c r="J1877">
        <f>IF($A1877="",0,WEEKDAY($A1877,2))</f>
        <v/>
      </c>
      <c r="K1877">
        <f>IF(OR($A1877="",$B1877=""),"",$B1877&amp;"|"&amp;$A1877)</f>
        <v/>
      </c>
      <c r="L1877">
        <f>IF($A1877="",0,IF($F1877="",IFERROR(N(INDEX(Settings!$G$11:$G$18,MATCH($C1877,Settings!$D$11:$D$18,0))),0),N($F1877)))</f>
        <v/>
      </c>
    </row>
    <row r="1878">
      <c r="A1878" s="69" t="n"/>
      <c r="B1878" s="70" t="n"/>
      <c r="C1878" s="70" t="n"/>
      <c r="D1878" s="71" t="n"/>
      <c r="E1878" s="71" t="n"/>
      <c r="F1878" s="70" t="n"/>
      <c r="G1878" s="72">
        <f>IF(OR($A1878="",$B1878=""),"",ROUND(MAX(0,MOD(I1878-H1878,1)*24-L1878/60),2))</f>
        <v/>
      </c>
      <c r="H1878">
        <f>IF($A1878="","",IF($D1878="",IFERROR(INDEX(Settings!$E$11:$E$18,MATCH($C1878,Settings!$D$11:$D$18,0)),0),$D1878))</f>
        <v/>
      </c>
      <c r="I1878">
        <f>IF($A1878="","",IF($E1878="",IFERROR(INDEX(Settings!$F$11:$F$18,MATCH($C1878,Settings!$D$11:$D$18,0)),0),$E1878))</f>
        <v/>
      </c>
      <c r="J1878">
        <f>IF($A1878="",0,WEEKDAY($A1878,2))</f>
        <v/>
      </c>
      <c r="K1878">
        <f>IF(OR($A1878="",$B1878=""),"",$B1878&amp;"|"&amp;$A1878)</f>
        <v/>
      </c>
      <c r="L1878">
        <f>IF($A1878="",0,IF($F1878="",IFERROR(N(INDEX(Settings!$G$11:$G$18,MATCH($C1878,Settings!$D$11:$D$18,0))),0),N($F1878)))</f>
        <v/>
      </c>
    </row>
    <row r="1879">
      <c r="A1879" s="69" t="n"/>
      <c r="B1879" s="70" t="n"/>
      <c r="C1879" s="70" t="n"/>
      <c r="D1879" s="71" t="n"/>
      <c r="E1879" s="71" t="n"/>
      <c r="F1879" s="70" t="n"/>
      <c r="G1879" s="72">
        <f>IF(OR($A1879="",$B1879=""),"",ROUND(MAX(0,MOD(I1879-H1879,1)*24-L1879/60),2))</f>
        <v/>
      </c>
      <c r="H1879">
        <f>IF($A1879="","",IF($D1879="",IFERROR(INDEX(Settings!$E$11:$E$18,MATCH($C1879,Settings!$D$11:$D$18,0)),0),$D1879))</f>
        <v/>
      </c>
      <c r="I1879">
        <f>IF($A1879="","",IF($E1879="",IFERROR(INDEX(Settings!$F$11:$F$18,MATCH($C1879,Settings!$D$11:$D$18,0)),0),$E1879))</f>
        <v/>
      </c>
      <c r="J1879">
        <f>IF($A1879="",0,WEEKDAY($A1879,2))</f>
        <v/>
      </c>
      <c r="K1879">
        <f>IF(OR($A1879="",$B1879=""),"",$B1879&amp;"|"&amp;$A1879)</f>
        <v/>
      </c>
      <c r="L1879">
        <f>IF($A1879="",0,IF($F1879="",IFERROR(N(INDEX(Settings!$G$11:$G$18,MATCH($C1879,Settings!$D$11:$D$18,0))),0),N($F1879)))</f>
        <v/>
      </c>
    </row>
    <row r="1880">
      <c r="A1880" s="69" t="n"/>
      <c r="B1880" s="70" t="n"/>
      <c r="C1880" s="70" t="n"/>
      <c r="D1880" s="71" t="n"/>
      <c r="E1880" s="71" t="n"/>
      <c r="F1880" s="70" t="n"/>
      <c r="G1880" s="72">
        <f>IF(OR($A1880="",$B1880=""),"",ROUND(MAX(0,MOD(I1880-H1880,1)*24-L1880/60),2))</f>
        <v/>
      </c>
      <c r="H1880">
        <f>IF($A1880="","",IF($D1880="",IFERROR(INDEX(Settings!$E$11:$E$18,MATCH($C1880,Settings!$D$11:$D$18,0)),0),$D1880))</f>
        <v/>
      </c>
      <c r="I1880">
        <f>IF($A1880="","",IF($E1880="",IFERROR(INDEX(Settings!$F$11:$F$18,MATCH($C1880,Settings!$D$11:$D$18,0)),0),$E1880))</f>
        <v/>
      </c>
      <c r="J1880">
        <f>IF($A1880="",0,WEEKDAY($A1880,2))</f>
        <v/>
      </c>
      <c r="K1880">
        <f>IF(OR($A1880="",$B1880=""),"",$B1880&amp;"|"&amp;$A1880)</f>
        <v/>
      </c>
      <c r="L1880">
        <f>IF($A1880="",0,IF($F1880="",IFERROR(N(INDEX(Settings!$G$11:$G$18,MATCH($C1880,Settings!$D$11:$D$18,0))),0),N($F1880)))</f>
        <v/>
      </c>
    </row>
    <row r="1881">
      <c r="A1881" s="69" t="n"/>
      <c r="B1881" s="70" t="n"/>
      <c r="C1881" s="70" t="n"/>
      <c r="D1881" s="71" t="n"/>
      <c r="E1881" s="71" t="n"/>
      <c r="F1881" s="70" t="n"/>
      <c r="G1881" s="72">
        <f>IF(OR($A1881="",$B1881=""),"",ROUND(MAX(0,MOD(I1881-H1881,1)*24-L1881/60),2))</f>
        <v/>
      </c>
      <c r="H1881">
        <f>IF($A1881="","",IF($D1881="",IFERROR(INDEX(Settings!$E$11:$E$18,MATCH($C1881,Settings!$D$11:$D$18,0)),0),$D1881))</f>
        <v/>
      </c>
      <c r="I1881">
        <f>IF($A1881="","",IF($E1881="",IFERROR(INDEX(Settings!$F$11:$F$18,MATCH($C1881,Settings!$D$11:$D$18,0)),0),$E1881))</f>
        <v/>
      </c>
      <c r="J1881">
        <f>IF($A1881="",0,WEEKDAY($A1881,2))</f>
        <v/>
      </c>
      <c r="K1881">
        <f>IF(OR($A1881="",$B1881=""),"",$B1881&amp;"|"&amp;$A1881)</f>
        <v/>
      </c>
      <c r="L1881">
        <f>IF($A1881="",0,IF($F1881="",IFERROR(N(INDEX(Settings!$G$11:$G$18,MATCH($C1881,Settings!$D$11:$D$18,0))),0),N($F1881)))</f>
        <v/>
      </c>
    </row>
    <row r="1882">
      <c r="A1882" s="69" t="n"/>
      <c r="B1882" s="70" t="n"/>
      <c r="C1882" s="70" t="n"/>
      <c r="D1882" s="71" t="n"/>
      <c r="E1882" s="71" t="n"/>
      <c r="F1882" s="70" t="n"/>
      <c r="G1882" s="72">
        <f>IF(OR($A1882="",$B1882=""),"",ROUND(MAX(0,MOD(I1882-H1882,1)*24-L1882/60),2))</f>
        <v/>
      </c>
      <c r="H1882">
        <f>IF($A1882="","",IF($D1882="",IFERROR(INDEX(Settings!$E$11:$E$18,MATCH($C1882,Settings!$D$11:$D$18,0)),0),$D1882))</f>
        <v/>
      </c>
      <c r="I1882">
        <f>IF($A1882="","",IF($E1882="",IFERROR(INDEX(Settings!$F$11:$F$18,MATCH($C1882,Settings!$D$11:$D$18,0)),0),$E1882))</f>
        <v/>
      </c>
      <c r="J1882">
        <f>IF($A1882="",0,WEEKDAY($A1882,2))</f>
        <v/>
      </c>
      <c r="K1882">
        <f>IF(OR($A1882="",$B1882=""),"",$B1882&amp;"|"&amp;$A1882)</f>
        <v/>
      </c>
      <c r="L1882">
        <f>IF($A1882="",0,IF($F1882="",IFERROR(N(INDEX(Settings!$G$11:$G$18,MATCH($C1882,Settings!$D$11:$D$18,0))),0),N($F1882)))</f>
        <v/>
      </c>
    </row>
    <row r="1883">
      <c r="A1883" s="69" t="n"/>
      <c r="B1883" s="70" t="n"/>
      <c r="C1883" s="70" t="n"/>
      <c r="D1883" s="71" t="n"/>
      <c r="E1883" s="71" t="n"/>
      <c r="F1883" s="70" t="n"/>
      <c r="G1883" s="72">
        <f>IF(OR($A1883="",$B1883=""),"",ROUND(MAX(0,MOD(I1883-H1883,1)*24-L1883/60),2))</f>
        <v/>
      </c>
      <c r="H1883">
        <f>IF($A1883="","",IF($D1883="",IFERROR(INDEX(Settings!$E$11:$E$18,MATCH($C1883,Settings!$D$11:$D$18,0)),0),$D1883))</f>
        <v/>
      </c>
      <c r="I1883">
        <f>IF($A1883="","",IF($E1883="",IFERROR(INDEX(Settings!$F$11:$F$18,MATCH($C1883,Settings!$D$11:$D$18,0)),0),$E1883))</f>
        <v/>
      </c>
      <c r="J1883">
        <f>IF($A1883="",0,WEEKDAY($A1883,2))</f>
        <v/>
      </c>
      <c r="K1883">
        <f>IF(OR($A1883="",$B1883=""),"",$B1883&amp;"|"&amp;$A1883)</f>
        <v/>
      </c>
      <c r="L1883">
        <f>IF($A1883="",0,IF($F1883="",IFERROR(N(INDEX(Settings!$G$11:$G$18,MATCH($C1883,Settings!$D$11:$D$18,0))),0),N($F1883)))</f>
        <v/>
      </c>
    </row>
    <row r="1884">
      <c r="A1884" s="69" t="n"/>
      <c r="B1884" s="70" t="n"/>
      <c r="C1884" s="70" t="n"/>
      <c r="D1884" s="71" t="n"/>
      <c r="E1884" s="71" t="n"/>
      <c r="F1884" s="70" t="n"/>
      <c r="G1884" s="72">
        <f>IF(OR($A1884="",$B1884=""),"",ROUND(MAX(0,MOD(I1884-H1884,1)*24-L1884/60),2))</f>
        <v/>
      </c>
      <c r="H1884">
        <f>IF($A1884="","",IF($D1884="",IFERROR(INDEX(Settings!$E$11:$E$18,MATCH($C1884,Settings!$D$11:$D$18,0)),0),$D1884))</f>
        <v/>
      </c>
      <c r="I1884">
        <f>IF($A1884="","",IF($E1884="",IFERROR(INDEX(Settings!$F$11:$F$18,MATCH($C1884,Settings!$D$11:$D$18,0)),0),$E1884))</f>
        <v/>
      </c>
      <c r="J1884">
        <f>IF($A1884="",0,WEEKDAY($A1884,2))</f>
        <v/>
      </c>
      <c r="K1884">
        <f>IF(OR($A1884="",$B1884=""),"",$B1884&amp;"|"&amp;$A1884)</f>
        <v/>
      </c>
      <c r="L1884">
        <f>IF($A1884="",0,IF($F1884="",IFERROR(N(INDEX(Settings!$G$11:$G$18,MATCH($C1884,Settings!$D$11:$D$18,0))),0),N($F1884)))</f>
        <v/>
      </c>
    </row>
    <row r="1885">
      <c r="A1885" s="69" t="n"/>
      <c r="B1885" s="70" t="n"/>
      <c r="C1885" s="70" t="n"/>
      <c r="D1885" s="71" t="n"/>
      <c r="E1885" s="71" t="n"/>
      <c r="F1885" s="70" t="n"/>
      <c r="G1885" s="72">
        <f>IF(OR($A1885="",$B1885=""),"",ROUND(MAX(0,MOD(I1885-H1885,1)*24-L1885/60),2))</f>
        <v/>
      </c>
      <c r="H1885">
        <f>IF($A1885="","",IF($D1885="",IFERROR(INDEX(Settings!$E$11:$E$18,MATCH($C1885,Settings!$D$11:$D$18,0)),0),$D1885))</f>
        <v/>
      </c>
      <c r="I1885">
        <f>IF($A1885="","",IF($E1885="",IFERROR(INDEX(Settings!$F$11:$F$18,MATCH($C1885,Settings!$D$11:$D$18,0)),0),$E1885))</f>
        <v/>
      </c>
      <c r="J1885">
        <f>IF($A1885="",0,WEEKDAY($A1885,2))</f>
        <v/>
      </c>
      <c r="K1885">
        <f>IF(OR($A1885="",$B1885=""),"",$B1885&amp;"|"&amp;$A1885)</f>
        <v/>
      </c>
      <c r="L1885">
        <f>IF($A1885="",0,IF($F1885="",IFERROR(N(INDEX(Settings!$G$11:$G$18,MATCH($C1885,Settings!$D$11:$D$18,0))),0),N($F1885)))</f>
        <v/>
      </c>
    </row>
    <row r="1886">
      <c r="A1886" s="69" t="n"/>
      <c r="B1886" s="70" t="n"/>
      <c r="C1886" s="70" t="n"/>
      <c r="D1886" s="71" t="n"/>
      <c r="E1886" s="71" t="n"/>
      <c r="F1886" s="70" t="n"/>
      <c r="G1886" s="72">
        <f>IF(OR($A1886="",$B1886=""),"",ROUND(MAX(0,MOD(I1886-H1886,1)*24-L1886/60),2))</f>
        <v/>
      </c>
      <c r="H1886">
        <f>IF($A1886="","",IF($D1886="",IFERROR(INDEX(Settings!$E$11:$E$18,MATCH($C1886,Settings!$D$11:$D$18,0)),0),$D1886))</f>
        <v/>
      </c>
      <c r="I1886">
        <f>IF($A1886="","",IF($E1886="",IFERROR(INDEX(Settings!$F$11:$F$18,MATCH($C1886,Settings!$D$11:$D$18,0)),0),$E1886))</f>
        <v/>
      </c>
      <c r="J1886">
        <f>IF($A1886="",0,WEEKDAY($A1886,2))</f>
        <v/>
      </c>
      <c r="K1886">
        <f>IF(OR($A1886="",$B1886=""),"",$B1886&amp;"|"&amp;$A1886)</f>
        <v/>
      </c>
      <c r="L1886">
        <f>IF($A1886="",0,IF($F1886="",IFERROR(N(INDEX(Settings!$G$11:$G$18,MATCH($C1886,Settings!$D$11:$D$18,0))),0),N($F1886)))</f>
        <v/>
      </c>
    </row>
    <row r="1887">
      <c r="A1887" s="69" t="n"/>
      <c r="B1887" s="70" t="n"/>
      <c r="C1887" s="70" t="n"/>
      <c r="D1887" s="71" t="n"/>
      <c r="E1887" s="71" t="n"/>
      <c r="F1887" s="70" t="n"/>
      <c r="G1887" s="72">
        <f>IF(OR($A1887="",$B1887=""),"",ROUND(MAX(0,MOD(I1887-H1887,1)*24-L1887/60),2))</f>
        <v/>
      </c>
      <c r="H1887">
        <f>IF($A1887="","",IF($D1887="",IFERROR(INDEX(Settings!$E$11:$E$18,MATCH($C1887,Settings!$D$11:$D$18,0)),0),$D1887))</f>
        <v/>
      </c>
      <c r="I1887">
        <f>IF($A1887="","",IF($E1887="",IFERROR(INDEX(Settings!$F$11:$F$18,MATCH($C1887,Settings!$D$11:$D$18,0)),0),$E1887))</f>
        <v/>
      </c>
      <c r="J1887">
        <f>IF($A1887="",0,WEEKDAY($A1887,2))</f>
        <v/>
      </c>
      <c r="K1887">
        <f>IF(OR($A1887="",$B1887=""),"",$B1887&amp;"|"&amp;$A1887)</f>
        <v/>
      </c>
      <c r="L1887">
        <f>IF($A1887="",0,IF($F1887="",IFERROR(N(INDEX(Settings!$G$11:$G$18,MATCH($C1887,Settings!$D$11:$D$18,0))),0),N($F1887)))</f>
        <v/>
      </c>
    </row>
    <row r="1888">
      <c r="A1888" s="69" t="n"/>
      <c r="B1888" s="70" t="n"/>
      <c r="C1888" s="70" t="n"/>
      <c r="D1888" s="71" t="n"/>
      <c r="E1888" s="71" t="n"/>
      <c r="F1888" s="70" t="n"/>
      <c r="G1888" s="72">
        <f>IF(OR($A1888="",$B1888=""),"",ROUND(MAX(0,MOD(I1888-H1888,1)*24-L1888/60),2))</f>
        <v/>
      </c>
      <c r="H1888">
        <f>IF($A1888="","",IF($D1888="",IFERROR(INDEX(Settings!$E$11:$E$18,MATCH($C1888,Settings!$D$11:$D$18,0)),0),$D1888))</f>
        <v/>
      </c>
      <c r="I1888">
        <f>IF($A1888="","",IF($E1888="",IFERROR(INDEX(Settings!$F$11:$F$18,MATCH($C1888,Settings!$D$11:$D$18,0)),0),$E1888))</f>
        <v/>
      </c>
      <c r="J1888">
        <f>IF($A1888="",0,WEEKDAY($A1888,2))</f>
        <v/>
      </c>
      <c r="K1888">
        <f>IF(OR($A1888="",$B1888=""),"",$B1888&amp;"|"&amp;$A1888)</f>
        <v/>
      </c>
      <c r="L1888">
        <f>IF($A1888="",0,IF($F1888="",IFERROR(N(INDEX(Settings!$G$11:$G$18,MATCH($C1888,Settings!$D$11:$D$18,0))),0),N($F1888)))</f>
        <v/>
      </c>
    </row>
    <row r="1889">
      <c r="A1889" s="69" t="n"/>
      <c r="B1889" s="70" t="n"/>
      <c r="C1889" s="70" t="n"/>
      <c r="D1889" s="71" t="n"/>
      <c r="E1889" s="71" t="n"/>
      <c r="F1889" s="70" t="n"/>
      <c r="G1889" s="72">
        <f>IF(OR($A1889="",$B1889=""),"",ROUND(MAX(0,MOD(I1889-H1889,1)*24-L1889/60),2))</f>
        <v/>
      </c>
      <c r="H1889">
        <f>IF($A1889="","",IF($D1889="",IFERROR(INDEX(Settings!$E$11:$E$18,MATCH($C1889,Settings!$D$11:$D$18,0)),0),$D1889))</f>
        <v/>
      </c>
      <c r="I1889">
        <f>IF($A1889="","",IF($E1889="",IFERROR(INDEX(Settings!$F$11:$F$18,MATCH($C1889,Settings!$D$11:$D$18,0)),0),$E1889))</f>
        <v/>
      </c>
      <c r="J1889">
        <f>IF($A1889="",0,WEEKDAY($A1889,2))</f>
        <v/>
      </c>
      <c r="K1889">
        <f>IF(OR($A1889="",$B1889=""),"",$B1889&amp;"|"&amp;$A1889)</f>
        <v/>
      </c>
      <c r="L1889">
        <f>IF($A1889="",0,IF($F1889="",IFERROR(N(INDEX(Settings!$G$11:$G$18,MATCH($C1889,Settings!$D$11:$D$18,0))),0),N($F1889)))</f>
        <v/>
      </c>
    </row>
    <row r="1890">
      <c r="A1890" s="69" t="n"/>
      <c r="B1890" s="70" t="n"/>
      <c r="C1890" s="70" t="n"/>
      <c r="D1890" s="71" t="n"/>
      <c r="E1890" s="71" t="n"/>
      <c r="F1890" s="70" t="n"/>
      <c r="G1890" s="72">
        <f>IF(OR($A1890="",$B1890=""),"",ROUND(MAX(0,MOD(I1890-H1890,1)*24-L1890/60),2))</f>
        <v/>
      </c>
      <c r="H1890">
        <f>IF($A1890="","",IF($D1890="",IFERROR(INDEX(Settings!$E$11:$E$18,MATCH($C1890,Settings!$D$11:$D$18,0)),0),$D1890))</f>
        <v/>
      </c>
      <c r="I1890">
        <f>IF($A1890="","",IF($E1890="",IFERROR(INDEX(Settings!$F$11:$F$18,MATCH($C1890,Settings!$D$11:$D$18,0)),0),$E1890))</f>
        <v/>
      </c>
      <c r="J1890">
        <f>IF($A1890="",0,WEEKDAY($A1890,2))</f>
        <v/>
      </c>
      <c r="K1890">
        <f>IF(OR($A1890="",$B1890=""),"",$B1890&amp;"|"&amp;$A1890)</f>
        <v/>
      </c>
      <c r="L1890">
        <f>IF($A1890="",0,IF($F1890="",IFERROR(N(INDEX(Settings!$G$11:$G$18,MATCH($C1890,Settings!$D$11:$D$18,0))),0),N($F1890)))</f>
        <v/>
      </c>
    </row>
    <row r="1891">
      <c r="A1891" s="69" t="n"/>
      <c r="B1891" s="70" t="n"/>
      <c r="C1891" s="70" t="n"/>
      <c r="D1891" s="71" t="n"/>
      <c r="E1891" s="71" t="n"/>
      <c r="F1891" s="70" t="n"/>
      <c r="G1891" s="72">
        <f>IF(OR($A1891="",$B1891=""),"",ROUND(MAX(0,MOD(I1891-H1891,1)*24-L1891/60),2))</f>
        <v/>
      </c>
      <c r="H1891">
        <f>IF($A1891="","",IF($D1891="",IFERROR(INDEX(Settings!$E$11:$E$18,MATCH($C1891,Settings!$D$11:$D$18,0)),0),$D1891))</f>
        <v/>
      </c>
      <c r="I1891">
        <f>IF($A1891="","",IF($E1891="",IFERROR(INDEX(Settings!$F$11:$F$18,MATCH($C1891,Settings!$D$11:$D$18,0)),0),$E1891))</f>
        <v/>
      </c>
      <c r="J1891">
        <f>IF($A1891="",0,WEEKDAY($A1891,2))</f>
        <v/>
      </c>
      <c r="K1891">
        <f>IF(OR($A1891="",$B1891=""),"",$B1891&amp;"|"&amp;$A1891)</f>
        <v/>
      </c>
      <c r="L1891">
        <f>IF($A1891="",0,IF($F1891="",IFERROR(N(INDEX(Settings!$G$11:$G$18,MATCH($C1891,Settings!$D$11:$D$18,0))),0),N($F1891)))</f>
        <v/>
      </c>
    </row>
    <row r="1892">
      <c r="A1892" s="69" t="n"/>
      <c r="B1892" s="70" t="n"/>
      <c r="C1892" s="70" t="n"/>
      <c r="D1892" s="71" t="n"/>
      <c r="E1892" s="71" t="n"/>
      <c r="F1892" s="70" t="n"/>
      <c r="G1892" s="72">
        <f>IF(OR($A1892="",$B1892=""),"",ROUND(MAX(0,MOD(I1892-H1892,1)*24-L1892/60),2))</f>
        <v/>
      </c>
      <c r="H1892">
        <f>IF($A1892="","",IF($D1892="",IFERROR(INDEX(Settings!$E$11:$E$18,MATCH($C1892,Settings!$D$11:$D$18,0)),0),$D1892))</f>
        <v/>
      </c>
      <c r="I1892">
        <f>IF($A1892="","",IF($E1892="",IFERROR(INDEX(Settings!$F$11:$F$18,MATCH($C1892,Settings!$D$11:$D$18,0)),0),$E1892))</f>
        <v/>
      </c>
      <c r="J1892">
        <f>IF($A1892="",0,WEEKDAY($A1892,2))</f>
        <v/>
      </c>
      <c r="K1892">
        <f>IF(OR($A1892="",$B1892=""),"",$B1892&amp;"|"&amp;$A1892)</f>
        <v/>
      </c>
      <c r="L1892">
        <f>IF($A1892="",0,IF($F1892="",IFERROR(N(INDEX(Settings!$G$11:$G$18,MATCH($C1892,Settings!$D$11:$D$18,0))),0),N($F1892)))</f>
        <v/>
      </c>
    </row>
    <row r="1893">
      <c r="A1893" s="69" t="n"/>
      <c r="B1893" s="70" t="n"/>
      <c r="C1893" s="70" t="n"/>
      <c r="D1893" s="71" t="n"/>
      <c r="E1893" s="71" t="n"/>
      <c r="F1893" s="70" t="n"/>
      <c r="G1893" s="72">
        <f>IF(OR($A1893="",$B1893=""),"",ROUND(MAX(0,MOD(I1893-H1893,1)*24-L1893/60),2))</f>
        <v/>
      </c>
      <c r="H1893">
        <f>IF($A1893="","",IF($D1893="",IFERROR(INDEX(Settings!$E$11:$E$18,MATCH($C1893,Settings!$D$11:$D$18,0)),0),$D1893))</f>
        <v/>
      </c>
      <c r="I1893">
        <f>IF($A1893="","",IF($E1893="",IFERROR(INDEX(Settings!$F$11:$F$18,MATCH($C1893,Settings!$D$11:$D$18,0)),0),$E1893))</f>
        <v/>
      </c>
      <c r="J1893">
        <f>IF($A1893="",0,WEEKDAY($A1893,2))</f>
        <v/>
      </c>
      <c r="K1893">
        <f>IF(OR($A1893="",$B1893=""),"",$B1893&amp;"|"&amp;$A1893)</f>
        <v/>
      </c>
      <c r="L1893">
        <f>IF($A1893="",0,IF($F1893="",IFERROR(N(INDEX(Settings!$G$11:$G$18,MATCH($C1893,Settings!$D$11:$D$18,0))),0),N($F1893)))</f>
        <v/>
      </c>
    </row>
    <row r="1894">
      <c r="A1894" s="69" t="n"/>
      <c r="B1894" s="70" t="n"/>
      <c r="C1894" s="70" t="n"/>
      <c r="D1894" s="71" t="n"/>
      <c r="E1894" s="71" t="n"/>
      <c r="F1894" s="70" t="n"/>
      <c r="G1894" s="72">
        <f>IF(OR($A1894="",$B1894=""),"",ROUND(MAX(0,MOD(I1894-H1894,1)*24-L1894/60),2))</f>
        <v/>
      </c>
      <c r="H1894">
        <f>IF($A1894="","",IF($D1894="",IFERROR(INDEX(Settings!$E$11:$E$18,MATCH($C1894,Settings!$D$11:$D$18,0)),0),$D1894))</f>
        <v/>
      </c>
      <c r="I1894">
        <f>IF($A1894="","",IF($E1894="",IFERROR(INDEX(Settings!$F$11:$F$18,MATCH($C1894,Settings!$D$11:$D$18,0)),0),$E1894))</f>
        <v/>
      </c>
      <c r="J1894">
        <f>IF($A1894="",0,WEEKDAY($A1894,2))</f>
        <v/>
      </c>
      <c r="K1894">
        <f>IF(OR($A1894="",$B1894=""),"",$B1894&amp;"|"&amp;$A1894)</f>
        <v/>
      </c>
      <c r="L1894">
        <f>IF($A1894="",0,IF($F1894="",IFERROR(N(INDEX(Settings!$G$11:$G$18,MATCH($C1894,Settings!$D$11:$D$18,0))),0),N($F1894)))</f>
        <v/>
      </c>
    </row>
    <row r="1895">
      <c r="A1895" s="69" t="n"/>
      <c r="B1895" s="70" t="n"/>
      <c r="C1895" s="70" t="n"/>
      <c r="D1895" s="71" t="n"/>
      <c r="E1895" s="71" t="n"/>
      <c r="F1895" s="70" t="n"/>
      <c r="G1895" s="72">
        <f>IF(OR($A1895="",$B1895=""),"",ROUND(MAX(0,MOD(I1895-H1895,1)*24-L1895/60),2))</f>
        <v/>
      </c>
      <c r="H1895">
        <f>IF($A1895="","",IF($D1895="",IFERROR(INDEX(Settings!$E$11:$E$18,MATCH($C1895,Settings!$D$11:$D$18,0)),0),$D1895))</f>
        <v/>
      </c>
      <c r="I1895">
        <f>IF($A1895="","",IF($E1895="",IFERROR(INDEX(Settings!$F$11:$F$18,MATCH($C1895,Settings!$D$11:$D$18,0)),0),$E1895))</f>
        <v/>
      </c>
      <c r="J1895">
        <f>IF($A1895="",0,WEEKDAY($A1895,2))</f>
        <v/>
      </c>
      <c r="K1895">
        <f>IF(OR($A1895="",$B1895=""),"",$B1895&amp;"|"&amp;$A1895)</f>
        <v/>
      </c>
      <c r="L1895">
        <f>IF($A1895="",0,IF($F1895="",IFERROR(N(INDEX(Settings!$G$11:$G$18,MATCH($C1895,Settings!$D$11:$D$18,0))),0),N($F1895)))</f>
        <v/>
      </c>
    </row>
    <row r="1896">
      <c r="A1896" s="69" t="n"/>
      <c r="B1896" s="70" t="n"/>
      <c r="C1896" s="70" t="n"/>
      <c r="D1896" s="71" t="n"/>
      <c r="E1896" s="71" t="n"/>
      <c r="F1896" s="70" t="n"/>
      <c r="G1896" s="72">
        <f>IF(OR($A1896="",$B1896=""),"",ROUND(MAX(0,MOD(I1896-H1896,1)*24-L1896/60),2))</f>
        <v/>
      </c>
      <c r="H1896">
        <f>IF($A1896="","",IF($D1896="",IFERROR(INDEX(Settings!$E$11:$E$18,MATCH($C1896,Settings!$D$11:$D$18,0)),0),$D1896))</f>
        <v/>
      </c>
      <c r="I1896">
        <f>IF($A1896="","",IF($E1896="",IFERROR(INDEX(Settings!$F$11:$F$18,MATCH($C1896,Settings!$D$11:$D$18,0)),0),$E1896))</f>
        <v/>
      </c>
      <c r="J1896">
        <f>IF($A1896="",0,WEEKDAY($A1896,2))</f>
        <v/>
      </c>
      <c r="K1896">
        <f>IF(OR($A1896="",$B1896=""),"",$B1896&amp;"|"&amp;$A1896)</f>
        <v/>
      </c>
      <c r="L1896">
        <f>IF($A1896="",0,IF($F1896="",IFERROR(N(INDEX(Settings!$G$11:$G$18,MATCH($C1896,Settings!$D$11:$D$18,0))),0),N($F1896)))</f>
        <v/>
      </c>
    </row>
    <row r="1897">
      <c r="A1897" s="69" t="n"/>
      <c r="B1897" s="70" t="n"/>
      <c r="C1897" s="70" t="n"/>
      <c r="D1897" s="71" t="n"/>
      <c r="E1897" s="71" t="n"/>
      <c r="F1897" s="70" t="n"/>
      <c r="G1897" s="72">
        <f>IF(OR($A1897="",$B1897=""),"",ROUND(MAX(0,MOD(I1897-H1897,1)*24-L1897/60),2))</f>
        <v/>
      </c>
      <c r="H1897">
        <f>IF($A1897="","",IF($D1897="",IFERROR(INDEX(Settings!$E$11:$E$18,MATCH($C1897,Settings!$D$11:$D$18,0)),0),$D1897))</f>
        <v/>
      </c>
      <c r="I1897">
        <f>IF($A1897="","",IF($E1897="",IFERROR(INDEX(Settings!$F$11:$F$18,MATCH($C1897,Settings!$D$11:$D$18,0)),0),$E1897))</f>
        <v/>
      </c>
      <c r="J1897">
        <f>IF($A1897="",0,WEEKDAY($A1897,2))</f>
        <v/>
      </c>
      <c r="K1897">
        <f>IF(OR($A1897="",$B1897=""),"",$B1897&amp;"|"&amp;$A1897)</f>
        <v/>
      </c>
      <c r="L1897">
        <f>IF($A1897="",0,IF($F1897="",IFERROR(N(INDEX(Settings!$G$11:$G$18,MATCH($C1897,Settings!$D$11:$D$18,0))),0),N($F1897)))</f>
        <v/>
      </c>
    </row>
    <row r="1898">
      <c r="A1898" s="69" t="n"/>
      <c r="B1898" s="70" t="n"/>
      <c r="C1898" s="70" t="n"/>
      <c r="D1898" s="71" t="n"/>
      <c r="E1898" s="71" t="n"/>
      <c r="F1898" s="70" t="n"/>
      <c r="G1898" s="72">
        <f>IF(OR($A1898="",$B1898=""),"",ROUND(MAX(0,MOD(I1898-H1898,1)*24-L1898/60),2))</f>
        <v/>
      </c>
      <c r="H1898">
        <f>IF($A1898="","",IF($D1898="",IFERROR(INDEX(Settings!$E$11:$E$18,MATCH($C1898,Settings!$D$11:$D$18,0)),0),$D1898))</f>
        <v/>
      </c>
      <c r="I1898">
        <f>IF($A1898="","",IF($E1898="",IFERROR(INDEX(Settings!$F$11:$F$18,MATCH($C1898,Settings!$D$11:$D$18,0)),0),$E1898))</f>
        <v/>
      </c>
      <c r="J1898">
        <f>IF($A1898="",0,WEEKDAY($A1898,2))</f>
        <v/>
      </c>
      <c r="K1898">
        <f>IF(OR($A1898="",$B1898=""),"",$B1898&amp;"|"&amp;$A1898)</f>
        <v/>
      </c>
      <c r="L1898">
        <f>IF($A1898="",0,IF($F1898="",IFERROR(N(INDEX(Settings!$G$11:$G$18,MATCH($C1898,Settings!$D$11:$D$18,0))),0),N($F1898)))</f>
        <v/>
      </c>
    </row>
    <row r="1899">
      <c r="A1899" s="69" t="n"/>
      <c r="B1899" s="70" t="n"/>
      <c r="C1899" s="70" t="n"/>
      <c r="D1899" s="71" t="n"/>
      <c r="E1899" s="71" t="n"/>
      <c r="F1899" s="70" t="n"/>
      <c r="G1899" s="72">
        <f>IF(OR($A1899="",$B1899=""),"",ROUND(MAX(0,MOD(I1899-H1899,1)*24-L1899/60),2))</f>
        <v/>
      </c>
      <c r="H1899">
        <f>IF($A1899="","",IF($D1899="",IFERROR(INDEX(Settings!$E$11:$E$18,MATCH($C1899,Settings!$D$11:$D$18,0)),0),$D1899))</f>
        <v/>
      </c>
      <c r="I1899">
        <f>IF($A1899="","",IF($E1899="",IFERROR(INDEX(Settings!$F$11:$F$18,MATCH($C1899,Settings!$D$11:$D$18,0)),0),$E1899))</f>
        <v/>
      </c>
      <c r="J1899">
        <f>IF($A1899="",0,WEEKDAY($A1899,2))</f>
        <v/>
      </c>
      <c r="K1899">
        <f>IF(OR($A1899="",$B1899=""),"",$B1899&amp;"|"&amp;$A1899)</f>
        <v/>
      </c>
      <c r="L1899">
        <f>IF($A1899="",0,IF($F1899="",IFERROR(N(INDEX(Settings!$G$11:$G$18,MATCH($C1899,Settings!$D$11:$D$18,0))),0),N($F1899)))</f>
        <v/>
      </c>
    </row>
    <row r="1900">
      <c r="A1900" s="69" t="n"/>
      <c r="B1900" s="70" t="n"/>
      <c r="C1900" s="70" t="n"/>
      <c r="D1900" s="71" t="n"/>
      <c r="E1900" s="71" t="n"/>
      <c r="F1900" s="70" t="n"/>
      <c r="G1900" s="72">
        <f>IF(OR($A1900="",$B1900=""),"",ROUND(MAX(0,MOD(I1900-H1900,1)*24-L1900/60),2))</f>
        <v/>
      </c>
      <c r="H1900">
        <f>IF($A1900="","",IF($D1900="",IFERROR(INDEX(Settings!$E$11:$E$18,MATCH($C1900,Settings!$D$11:$D$18,0)),0),$D1900))</f>
        <v/>
      </c>
      <c r="I1900">
        <f>IF($A1900="","",IF($E1900="",IFERROR(INDEX(Settings!$F$11:$F$18,MATCH($C1900,Settings!$D$11:$D$18,0)),0),$E1900))</f>
        <v/>
      </c>
      <c r="J1900">
        <f>IF($A1900="",0,WEEKDAY($A1900,2))</f>
        <v/>
      </c>
      <c r="K1900">
        <f>IF(OR($A1900="",$B1900=""),"",$B1900&amp;"|"&amp;$A1900)</f>
        <v/>
      </c>
      <c r="L1900">
        <f>IF($A1900="",0,IF($F1900="",IFERROR(N(INDEX(Settings!$G$11:$G$18,MATCH($C1900,Settings!$D$11:$D$18,0))),0),N($F1900)))</f>
        <v/>
      </c>
    </row>
    <row r="1901">
      <c r="A1901" s="69" t="n"/>
      <c r="B1901" s="70" t="n"/>
      <c r="C1901" s="70" t="n"/>
      <c r="D1901" s="71" t="n"/>
      <c r="E1901" s="71" t="n"/>
      <c r="F1901" s="70" t="n"/>
      <c r="G1901" s="72">
        <f>IF(OR($A1901="",$B1901=""),"",ROUND(MAX(0,MOD(I1901-H1901,1)*24-L1901/60),2))</f>
        <v/>
      </c>
      <c r="H1901">
        <f>IF($A1901="","",IF($D1901="",IFERROR(INDEX(Settings!$E$11:$E$18,MATCH($C1901,Settings!$D$11:$D$18,0)),0),$D1901))</f>
        <v/>
      </c>
      <c r="I1901">
        <f>IF($A1901="","",IF($E1901="",IFERROR(INDEX(Settings!$F$11:$F$18,MATCH($C1901,Settings!$D$11:$D$18,0)),0),$E1901))</f>
        <v/>
      </c>
      <c r="J1901">
        <f>IF($A1901="",0,WEEKDAY($A1901,2))</f>
        <v/>
      </c>
      <c r="K1901">
        <f>IF(OR($A1901="",$B1901=""),"",$B1901&amp;"|"&amp;$A1901)</f>
        <v/>
      </c>
      <c r="L1901">
        <f>IF($A1901="",0,IF($F1901="",IFERROR(N(INDEX(Settings!$G$11:$G$18,MATCH($C1901,Settings!$D$11:$D$18,0))),0),N($F1901)))</f>
        <v/>
      </c>
    </row>
    <row r="1902">
      <c r="A1902" s="69" t="n"/>
      <c r="B1902" s="70" t="n"/>
      <c r="C1902" s="70" t="n"/>
      <c r="D1902" s="71" t="n"/>
      <c r="E1902" s="71" t="n"/>
      <c r="F1902" s="70" t="n"/>
      <c r="G1902" s="72">
        <f>IF(OR($A1902="",$B1902=""),"",ROUND(MAX(0,MOD(I1902-H1902,1)*24-L1902/60),2))</f>
        <v/>
      </c>
      <c r="H1902">
        <f>IF($A1902="","",IF($D1902="",IFERROR(INDEX(Settings!$E$11:$E$18,MATCH($C1902,Settings!$D$11:$D$18,0)),0),$D1902))</f>
        <v/>
      </c>
      <c r="I1902">
        <f>IF($A1902="","",IF($E1902="",IFERROR(INDEX(Settings!$F$11:$F$18,MATCH($C1902,Settings!$D$11:$D$18,0)),0),$E1902))</f>
        <v/>
      </c>
      <c r="J1902">
        <f>IF($A1902="",0,WEEKDAY($A1902,2))</f>
        <v/>
      </c>
      <c r="K1902">
        <f>IF(OR($A1902="",$B1902=""),"",$B1902&amp;"|"&amp;$A1902)</f>
        <v/>
      </c>
      <c r="L1902">
        <f>IF($A1902="",0,IF($F1902="",IFERROR(N(INDEX(Settings!$G$11:$G$18,MATCH($C1902,Settings!$D$11:$D$18,0))),0),N($F1902)))</f>
        <v/>
      </c>
    </row>
    <row r="1903">
      <c r="A1903" s="69" t="n"/>
      <c r="B1903" s="70" t="n"/>
      <c r="C1903" s="70" t="n"/>
      <c r="D1903" s="71" t="n"/>
      <c r="E1903" s="71" t="n"/>
      <c r="F1903" s="70" t="n"/>
      <c r="G1903" s="72">
        <f>IF(OR($A1903="",$B1903=""),"",ROUND(MAX(0,MOD(I1903-H1903,1)*24-L1903/60),2))</f>
        <v/>
      </c>
      <c r="H1903">
        <f>IF($A1903="","",IF($D1903="",IFERROR(INDEX(Settings!$E$11:$E$18,MATCH($C1903,Settings!$D$11:$D$18,0)),0),$D1903))</f>
        <v/>
      </c>
      <c r="I1903">
        <f>IF($A1903="","",IF($E1903="",IFERROR(INDEX(Settings!$F$11:$F$18,MATCH($C1903,Settings!$D$11:$D$18,0)),0),$E1903))</f>
        <v/>
      </c>
      <c r="J1903">
        <f>IF($A1903="",0,WEEKDAY($A1903,2))</f>
        <v/>
      </c>
      <c r="K1903">
        <f>IF(OR($A1903="",$B1903=""),"",$B1903&amp;"|"&amp;$A1903)</f>
        <v/>
      </c>
      <c r="L1903">
        <f>IF($A1903="",0,IF($F1903="",IFERROR(N(INDEX(Settings!$G$11:$G$18,MATCH($C1903,Settings!$D$11:$D$18,0))),0),N($F1903)))</f>
        <v/>
      </c>
    </row>
    <row r="1904">
      <c r="A1904" s="69" t="n"/>
      <c r="B1904" s="70" t="n"/>
      <c r="C1904" s="70" t="n"/>
      <c r="D1904" s="71" t="n"/>
      <c r="E1904" s="71" t="n"/>
      <c r="F1904" s="70" t="n"/>
      <c r="G1904" s="72">
        <f>IF(OR($A1904="",$B1904=""),"",ROUND(MAX(0,MOD(I1904-H1904,1)*24-L1904/60),2))</f>
        <v/>
      </c>
      <c r="H1904">
        <f>IF($A1904="","",IF($D1904="",IFERROR(INDEX(Settings!$E$11:$E$18,MATCH($C1904,Settings!$D$11:$D$18,0)),0),$D1904))</f>
        <v/>
      </c>
      <c r="I1904">
        <f>IF($A1904="","",IF($E1904="",IFERROR(INDEX(Settings!$F$11:$F$18,MATCH($C1904,Settings!$D$11:$D$18,0)),0),$E1904))</f>
        <v/>
      </c>
      <c r="J1904">
        <f>IF($A1904="",0,WEEKDAY($A1904,2))</f>
        <v/>
      </c>
      <c r="K1904">
        <f>IF(OR($A1904="",$B1904=""),"",$B1904&amp;"|"&amp;$A1904)</f>
        <v/>
      </c>
      <c r="L1904">
        <f>IF($A1904="",0,IF($F1904="",IFERROR(N(INDEX(Settings!$G$11:$G$18,MATCH($C1904,Settings!$D$11:$D$18,0))),0),N($F1904)))</f>
        <v/>
      </c>
    </row>
    <row r="1905">
      <c r="A1905" s="69" t="n"/>
      <c r="B1905" s="70" t="n"/>
      <c r="C1905" s="70" t="n"/>
      <c r="D1905" s="71" t="n"/>
      <c r="E1905" s="71" t="n"/>
      <c r="F1905" s="70" t="n"/>
      <c r="G1905" s="72">
        <f>IF(OR($A1905="",$B1905=""),"",ROUND(MAX(0,MOD(I1905-H1905,1)*24-L1905/60),2))</f>
        <v/>
      </c>
      <c r="H1905">
        <f>IF($A1905="","",IF($D1905="",IFERROR(INDEX(Settings!$E$11:$E$18,MATCH($C1905,Settings!$D$11:$D$18,0)),0),$D1905))</f>
        <v/>
      </c>
      <c r="I1905">
        <f>IF($A1905="","",IF($E1905="",IFERROR(INDEX(Settings!$F$11:$F$18,MATCH($C1905,Settings!$D$11:$D$18,0)),0),$E1905))</f>
        <v/>
      </c>
      <c r="J1905">
        <f>IF($A1905="",0,WEEKDAY($A1905,2))</f>
        <v/>
      </c>
      <c r="K1905">
        <f>IF(OR($A1905="",$B1905=""),"",$B1905&amp;"|"&amp;$A1905)</f>
        <v/>
      </c>
      <c r="L1905">
        <f>IF($A1905="",0,IF($F1905="",IFERROR(N(INDEX(Settings!$G$11:$G$18,MATCH($C1905,Settings!$D$11:$D$18,0))),0),N($F1905)))</f>
        <v/>
      </c>
    </row>
    <row r="1906">
      <c r="A1906" s="69" t="n"/>
      <c r="B1906" s="70" t="n"/>
      <c r="C1906" s="70" t="n"/>
      <c r="D1906" s="71" t="n"/>
      <c r="E1906" s="71" t="n"/>
      <c r="F1906" s="70" t="n"/>
      <c r="G1906" s="72">
        <f>IF(OR($A1906="",$B1906=""),"",ROUND(MAX(0,MOD(I1906-H1906,1)*24-L1906/60),2))</f>
        <v/>
      </c>
      <c r="H1906">
        <f>IF($A1906="","",IF($D1906="",IFERROR(INDEX(Settings!$E$11:$E$18,MATCH($C1906,Settings!$D$11:$D$18,0)),0),$D1906))</f>
        <v/>
      </c>
      <c r="I1906">
        <f>IF($A1906="","",IF($E1906="",IFERROR(INDEX(Settings!$F$11:$F$18,MATCH($C1906,Settings!$D$11:$D$18,0)),0),$E1906))</f>
        <v/>
      </c>
      <c r="J1906">
        <f>IF($A1906="",0,WEEKDAY($A1906,2))</f>
        <v/>
      </c>
      <c r="K1906">
        <f>IF(OR($A1906="",$B1906=""),"",$B1906&amp;"|"&amp;$A1906)</f>
        <v/>
      </c>
      <c r="L1906">
        <f>IF($A1906="",0,IF($F1906="",IFERROR(N(INDEX(Settings!$G$11:$G$18,MATCH($C1906,Settings!$D$11:$D$18,0))),0),N($F1906)))</f>
        <v/>
      </c>
    </row>
    <row r="1907">
      <c r="A1907" s="69" t="n"/>
      <c r="B1907" s="70" t="n"/>
      <c r="C1907" s="70" t="n"/>
      <c r="D1907" s="71" t="n"/>
      <c r="E1907" s="71" t="n"/>
      <c r="F1907" s="70" t="n"/>
      <c r="G1907" s="72">
        <f>IF(OR($A1907="",$B1907=""),"",ROUND(MAX(0,MOD(I1907-H1907,1)*24-L1907/60),2))</f>
        <v/>
      </c>
      <c r="H1907">
        <f>IF($A1907="","",IF($D1907="",IFERROR(INDEX(Settings!$E$11:$E$18,MATCH($C1907,Settings!$D$11:$D$18,0)),0),$D1907))</f>
        <v/>
      </c>
      <c r="I1907">
        <f>IF($A1907="","",IF($E1907="",IFERROR(INDEX(Settings!$F$11:$F$18,MATCH($C1907,Settings!$D$11:$D$18,0)),0),$E1907))</f>
        <v/>
      </c>
      <c r="J1907">
        <f>IF($A1907="",0,WEEKDAY($A1907,2))</f>
        <v/>
      </c>
      <c r="K1907">
        <f>IF(OR($A1907="",$B1907=""),"",$B1907&amp;"|"&amp;$A1907)</f>
        <v/>
      </c>
      <c r="L1907">
        <f>IF($A1907="",0,IF($F1907="",IFERROR(N(INDEX(Settings!$G$11:$G$18,MATCH($C1907,Settings!$D$11:$D$18,0))),0),N($F1907)))</f>
        <v/>
      </c>
    </row>
    <row r="1908">
      <c r="A1908" s="69" t="n"/>
      <c r="B1908" s="70" t="n"/>
      <c r="C1908" s="70" t="n"/>
      <c r="D1908" s="71" t="n"/>
      <c r="E1908" s="71" t="n"/>
      <c r="F1908" s="70" t="n"/>
      <c r="G1908" s="72">
        <f>IF(OR($A1908="",$B1908=""),"",ROUND(MAX(0,MOD(I1908-H1908,1)*24-L1908/60),2))</f>
        <v/>
      </c>
      <c r="H1908">
        <f>IF($A1908="","",IF($D1908="",IFERROR(INDEX(Settings!$E$11:$E$18,MATCH($C1908,Settings!$D$11:$D$18,0)),0),$D1908))</f>
        <v/>
      </c>
      <c r="I1908">
        <f>IF($A1908="","",IF($E1908="",IFERROR(INDEX(Settings!$F$11:$F$18,MATCH($C1908,Settings!$D$11:$D$18,0)),0),$E1908))</f>
        <v/>
      </c>
      <c r="J1908">
        <f>IF($A1908="",0,WEEKDAY($A1908,2))</f>
        <v/>
      </c>
      <c r="K1908">
        <f>IF(OR($A1908="",$B1908=""),"",$B1908&amp;"|"&amp;$A1908)</f>
        <v/>
      </c>
      <c r="L1908">
        <f>IF($A1908="",0,IF($F1908="",IFERROR(N(INDEX(Settings!$G$11:$G$18,MATCH($C1908,Settings!$D$11:$D$18,0))),0),N($F1908)))</f>
        <v/>
      </c>
    </row>
    <row r="1909">
      <c r="A1909" s="69" t="n"/>
      <c r="B1909" s="70" t="n"/>
      <c r="C1909" s="70" t="n"/>
      <c r="D1909" s="71" t="n"/>
      <c r="E1909" s="71" t="n"/>
      <c r="F1909" s="70" t="n"/>
      <c r="G1909" s="72">
        <f>IF(OR($A1909="",$B1909=""),"",ROUND(MAX(0,MOD(I1909-H1909,1)*24-L1909/60),2))</f>
        <v/>
      </c>
      <c r="H1909">
        <f>IF($A1909="","",IF($D1909="",IFERROR(INDEX(Settings!$E$11:$E$18,MATCH($C1909,Settings!$D$11:$D$18,0)),0),$D1909))</f>
        <v/>
      </c>
      <c r="I1909">
        <f>IF($A1909="","",IF($E1909="",IFERROR(INDEX(Settings!$F$11:$F$18,MATCH($C1909,Settings!$D$11:$D$18,0)),0),$E1909))</f>
        <v/>
      </c>
      <c r="J1909">
        <f>IF($A1909="",0,WEEKDAY($A1909,2))</f>
        <v/>
      </c>
      <c r="K1909">
        <f>IF(OR($A1909="",$B1909=""),"",$B1909&amp;"|"&amp;$A1909)</f>
        <v/>
      </c>
      <c r="L1909">
        <f>IF($A1909="",0,IF($F1909="",IFERROR(N(INDEX(Settings!$G$11:$G$18,MATCH($C1909,Settings!$D$11:$D$18,0))),0),N($F1909)))</f>
        <v/>
      </c>
    </row>
    <row r="1910">
      <c r="A1910" s="69" t="n"/>
      <c r="B1910" s="70" t="n"/>
      <c r="C1910" s="70" t="n"/>
      <c r="D1910" s="71" t="n"/>
      <c r="E1910" s="71" t="n"/>
      <c r="F1910" s="70" t="n"/>
      <c r="G1910" s="72">
        <f>IF(OR($A1910="",$B1910=""),"",ROUND(MAX(0,MOD(I1910-H1910,1)*24-L1910/60),2))</f>
        <v/>
      </c>
      <c r="H1910">
        <f>IF($A1910="","",IF($D1910="",IFERROR(INDEX(Settings!$E$11:$E$18,MATCH($C1910,Settings!$D$11:$D$18,0)),0),$D1910))</f>
        <v/>
      </c>
      <c r="I1910">
        <f>IF($A1910="","",IF($E1910="",IFERROR(INDEX(Settings!$F$11:$F$18,MATCH($C1910,Settings!$D$11:$D$18,0)),0),$E1910))</f>
        <v/>
      </c>
      <c r="J1910">
        <f>IF($A1910="",0,WEEKDAY($A1910,2))</f>
        <v/>
      </c>
      <c r="K1910">
        <f>IF(OR($A1910="",$B1910=""),"",$B1910&amp;"|"&amp;$A1910)</f>
        <v/>
      </c>
      <c r="L1910">
        <f>IF($A1910="",0,IF($F1910="",IFERROR(N(INDEX(Settings!$G$11:$G$18,MATCH($C1910,Settings!$D$11:$D$18,0))),0),N($F1910)))</f>
        <v/>
      </c>
    </row>
    <row r="1911">
      <c r="A1911" s="69" t="n"/>
      <c r="B1911" s="70" t="n"/>
      <c r="C1911" s="70" t="n"/>
      <c r="D1911" s="71" t="n"/>
      <c r="E1911" s="71" t="n"/>
      <c r="F1911" s="70" t="n"/>
      <c r="G1911" s="72">
        <f>IF(OR($A1911="",$B1911=""),"",ROUND(MAX(0,MOD(I1911-H1911,1)*24-L1911/60),2))</f>
        <v/>
      </c>
      <c r="H1911">
        <f>IF($A1911="","",IF($D1911="",IFERROR(INDEX(Settings!$E$11:$E$18,MATCH($C1911,Settings!$D$11:$D$18,0)),0),$D1911))</f>
        <v/>
      </c>
      <c r="I1911">
        <f>IF($A1911="","",IF($E1911="",IFERROR(INDEX(Settings!$F$11:$F$18,MATCH($C1911,Settings!$D$11:$D$18,0)),0),$E1911))</f>
        <v/>
      </c>
      <c r="J1911">
        <f>IF($A1911="",0,WEEKDAY($A1911,2))</f>
        <v/>
      </c>
      <c r="K1911">
        <f>IF(OR($A1911="",$B1911=""),"",$B1911&amp;"|"&amp;$A1911)</f>
        <v/>
      </c>
      <c r="L1911">
        <f>IF($A1911="",0,IF($F1911="",IFERROR(N(INDEX(Settings!$G$11:$G$18,MATCH($C1911,Settings!$D$11:$D$18,0))),0),N($F1911)))</f>
        <v/>
      </c>
    </row>
    <row r="1912">
      <c r="A1912" s="69" t="n"/>
      <c r="B1912" s="70" t="n"/>
      <c r="C1912" s="70" t="n"/>
      <c r="D1912" s="71" t="n"/>
      <c r="E1912" s="71" t="n"/>
      <c r="F1912" s="70" t="n"/>
      <c r="G1912" s="72">
        <f>IF(OR($A1912="",$B1912=""),"",ROUND(MAX(0,MOD(I1912-H1912,1)*24-L1912/60),2))</f>
        <v/>
      </c>
      <c r="H1912">
        <f>IF($A1912="","",IF($D1912="",IFERROR(INDEX(Settings!$E$11:$E$18,MATCH($C1912,Settings!$D$11:$D$18,0)),0),$D1912))</f>
        <v/>
      </c>
      <c r="I1912">
        <f>IF($A1912="","",IF($E1912="",IFERROR(INDEX(Settings!$F$11:$F$18,MATCH($C1912,Settings!$D$11:$D$18,0)),0),$E1912))</f>
        <v/>
      </c>
      <c r="J1912">
        <f>IF($A1912="",0,WEEKDAY($A1912,2))</f>
        <v/>
      </c>
      <c r="K1912">
        <f>IF(OR($A1912="",$B1912=""),"",$B1912&amp;"|"&amp;$A1912)</f>
        <v/>
      </c>
      <c r="L1912">
        <f>IF($A1912="",0,IF($F1912="",IFERROR(N(INDEX(Settings!$G$11:$G$18,MATCH($C1912,Settings!$D$11:$D$18,0))),0),N($F1912)))</f>
        <v/>
      </c>
    </row>
    <row r="1913">
      <c r="A1913" s="69" t="n"/>
      <c r="B1913" s="70" t="n"/>
      <c r="C1913" s="70" t="n"/>
      <c r="D1913" s="71" t="n"/>
      <c r="E1913" s="71" t="n"/>
      <c r="F1913" s="70" t="n"/>
      <c r="G1913" s="72">
        <f>IF(OR($A1913="",$B1913=""),"",ROUND(MAX(0,MOD(I1913-H1913,1)*24-L1913/60),2))</f>
        <v/>
      </c>
      <c r="H1913">
        <f>IF($A1913="","",IF($D1913="",IFERROR(INDEX(Settings!$E$11:$E$18,MATCH($C1913,Settings!$D$11:$D$18,0)),0),$D1913))</f>
        <v/>
      </c>
      <c r="I1913">
        <f>IF($A1913="","",IF($E1913="",IFERROR(INDEX(Settings!$F$11:$F$18,MATCH($C1913,Settings!$D$11:$D$18,0)),0),$E1913))</f>
        <v/>
      </c>
      <c r="J1913">
        <f>IF($A1913="",0,WEEKDAY($A1913,2))</f>
        <v/>
      </c>
      <c r="K1913">
        <f>IF(OR($A1913="",$B1913=""),"",$B1913&amp;"|"&amp;$A1913)</f>
        <v/>
      </c>
      <c r="L1913">
        <f>IF($A1913="",0,IF($F1913="",IFERROR(N(INDEX(Settings!$G$11:$G$18,MATCH($C1913,Settings!$D$11:$D$18,0))),0),N($F1913)))</f>
        <v/>
      </c>
    </row>
    <row r="1914">
      <c r="A1914" s="69" t="n"/>
      <c r="B1914" s="70" t="n"/>
      <c r="C1914" s="70" t="n"/>
      <c r="D1914" s="71" t="n"/>
      <c r="E1914" s="71" t="n"/>
      <c r="F1914" s="70" t="n"/>
      <c r="G1914" s="72">
        <f>IF(OR($A1914="",$B1914=""),"",ROUND(MAX(0,MOD(I1914-H1914,1)*24-L1914/60),2))</f>
        <v/>
      </c>
      <c r="H1914">
        <f>IF($A1914="","",IF($D1914="",IFERROR(INDEX(Settings!$E$11:$E$18,MATCH($C1914,Settings!$D$11:$D$18,0)),0),$D1914))</f>
        <v/>
      </c>
      <c r="I1914">
        <f>IF($A1914="","",IF($E1914="",IFERROR(INDEX(Settings!$F$11:$F$18,MATCH($C1914,Settings!$D$11:$D$18,0)),0),$E1914))</f>
        <v/>
      </c>
      <c r="J1914">
        <f>IF($A1914="",0,WEEKDAY($A1914,2))</f>
        <v/>
      </c>
      <c r="K1914">
        <f>IF(OR($A1914="",$B1914=""),"",$B1914&amp;"|"&amp;$A1914)</f>
        <v/>
      </c>
      <c r="L1914">
        <f>IF($A1914="",0,IF($F1914="",IFERROR(N(INDEX(Settings!$G$11:$G$18,MATCH($C1914,Settings!$D$11:$D$18,0))),0),N($F1914)))</f>
        <v/>
      </c>
    </row>
    <row r="1915">
      <c r="A1915" s="69" t="n"/>
      <c r="B1915" s="70" t="n"/>
      <c r="C1915" s="70" t="n"/>
      <c r="D1915" s="71" t="n"/>
      <c r="E1915" s="71" t="n"/>
      <c r="F1915" s="70" t="n"/>
      <c r="G1915" s="72">
        <f>IF(OR($A1915="",$B1915=""),"",ROUND(MAX(0,MOD(I1915-H1915,1)*24-L1915/60),2))</f>
        <v/>
      </c>
      <c r="H1915">
        <f>IF($A1915="","",IF($D1915="",IFERROR(INDEX(Settings!$E$11:$E$18,MATCH($C1915,Settings!$D$11:$D$18,0)),0),$D1915))</f>
        <v/>
      </c>
      <c r="I1915">
        <f>IF($A1915="","",IF($E1915="",IFERROR(INDEX(Settings!$F$11:$F$18,MATCH($C1915,Settings!$D$11:$D$18,0)),0),$E1915))</f>
        <v/>
      </c>
      <c r="J1915">
        <f>IF($A1915="",0,WEEKDAY($A1915,2))</f>
        <v/>
      </c>
      <c r="K1915">
        <f>IF(OR($A1915="",$B1915=""),"",$B1915&amp;"|"&amp;$A1915)</f>
        <v/>
      </c>
      <c r="L1915">
        <f>IF($A1915="",0,IF($F1915="",IFERROR(N(INDEX(Settings!$G$11:$G$18,MATCH($C1915,Settings!$D$11:$D$18,0))),0),N($F1915)))</f>
        <v/>
      </c>
    </row>
    <row r="1916">
      <c r="A1916" s="69" t="n"/>
      <c r="B1916" s="70" t="n"/>
      <c r="C1916" s="70" t="n"/>
      <c r="D1916" s="71" t="n"/>
      <c r="E1916" s="71" t="n"/>
      <c r="F1916" s="70" t="n"/>
      <c r="G1916" s="72">
        <f>IF(OR($A1916="",$B1916=""),"",ROUND(MAX(0,MOD(I1916-H1916,1)*24-L1916/60),2))</f>
        <v/>
      </c>
      <c r="H1916">
        <f>IF($A1916="","",IF($D1916="",IFERROR(INDEX(Settings!$E$11:$E$18,MATCH($C1916,Settings!$D$11:$D$18,0)),0),$D1916))</f>
        <v/>
      </c>
      <c r="I1916">
        <f>IF($A1916="","",IF($E1916="",IFERROR(INDEX(Settings!$F$11:$F$18,MATCH($C1916,Settings!$D$11:$D$18,0)),0),$E1916))</f>
        <v/>
      </c>
      <c r="J1916">
        <f>IF($A1916="",0,WEEKDAY($A1916,2))</f>
        <v/>
      </c>
      <c r="K1916">
        <f>IF(OR($A1916="",$B1916=""),"",$B1916&amp;"|"&amp;$A1916)</f>
        <v/>
      </c>
      <c r="L1916">
        <f>IF($A1916="",0,IF($F1916="",IFERROR(N(INDEX(Settings!$G$11:$G$18,MATCH($C1916,Settings!$D$11:$D$18,0))),0),N($F1916)))</f>
        <v/>
      </c>
    </row>
    <row r="1917">
      <c r="A1917" s="69" t="n"/>
      <c r="B1917" s="70" t="n"/>
      <c r="C1917" s="70" t="n"/>
      <c r="D1917" s="71" t="n"/>
      <c r="E1917" s="71" t="n"/>
      <c r="F1917" s="70" t="n"/>
      <c r="G1917" s="72">
        <f>IF(OR($A1917="",$B1917=""),"",ROUND(MAX(0,MOD(I1917-H1917,1)*24-L1917/60),2))</f>
        <v/>
      </c>
      <c r="H1917">
        <f>IF($A1917="","",IF($D1917="",IFERROR(INDEX(Settings!$E$11:$E$18,MATCH($C1917,Settings!$D$11:$D$18,0)),0),$D1917))</f>
        <v/>
      </c>
      <c r="I1917">
        <f>IF($A1917="","",IF($E1917="",IFERROR(INDEX(Settings!$F$11:$F$18,MATCH($C1917,Settings!$D$11:$D$18,0)),0),$E1917))</f>
        <v/>
      </c>
      <c r="J1917">
        <f>IF($A1917="",0,WEEKDAY($A1917,2))</f>
        <v/>
      </c>
      <c r="K1917">
        <f>IF(OR($A1917="",$B1917=""),"",$B1917&amp;"|"&amp;$A1917)</f>
        <v/>
      </c>
      <c r="L1917">
        <f>IF($A1917="",0,IF($F1917="",IFERROR(N(INDEX(Settings!$G$11:$G$18,MATCH($C1917,Settings!$D$11:$D$18,0))),0),N($F1917)))</f>
        <v/>
      </c>
    </row>
    <row r="1918">
      <c r="A1918" s="69" t="n"/>
      <c r="B1918" s="70" t="n"/>
      <c r="C1918" s="70" t="n"/>
      <c r="D1918" s="71" t="n"/>
      <c r="E1918" s="71" t="n"/>
      <c r="F1918" s="70" t="n"/>
      <c r="G1918" s="72">
        <f>IF(OR($A1918="",$B1918=""),"",ROUND(MAX(0,MOD(I1918-H1918,1)*24-L1918/60),2))</f>
        <v/>
      </c>
      <c r="H1918">
        <f>IF($A1918="","",IF($D1918="",IFERROR(INDEX(Settings!$E$11:$E$18,MATCH($C1918,Settings!$D$11:$D$18,0)),0),$D1918))</f>
        <v/>
      </c>
      <c r="I1918">
        <f>IF($A1918="","",IF($E1918="",IFERROR(INDEX(Settings!$F$11:$F$18,MATCH($C1918,Settings!$D$11:$D$18,0)),0),$E1918))</f>
        <v/>
      </c>
      <c r="J1918">
        <f>IF($A1918="",0,WEEKDAY($A1918,2))</f>
        <v/>
      </c>
      <c r="K1918">
        <f>IF(OR($A1918="",$B1918=""),"",$B1918&amp;"|"&amp;$A1918)</f>
        <v/>
      </c>
      <c r="L1918">
        <f>IF($A1918="",0,IF($F1918="",IFERROR(N(INDEX(Settings!$G$11:$G$18,MATCH($C1918,Settings!$D$11:$D$18,0))),0),N($F1918)))</f>
        <v/>
      </c>
    </row>
    <row r="1919">
      <c r="A1919" s="69" t="n"/>
      <c r="B1919" s="70" t="n"/>
      <c r="C1919" s="70" t="n"/>
      <c r="D1919" s="71" t="n"/>
      <c r="E1919" s="71" t="n"/>
      <c r="F1919" s="70" t="n"/>
      <c r="G1919" s="72">
        <f>IF(OR($A1919="",$B1919=""),"",ROUND(MAX(0,MOD(I1919-H1919,1)*24-L1919/60),2))</f>
        <v/>
      </c>
      <c r="H1919">
        <f>IF($A1919="","",IF($D1919="",IFERROR(INDEX(Settings!$E$11:$E$18,MATCH($C1919,Settings!$D$11:$D$18,0)),0),$D1919))</f>
        <v/>
      </c>
      <c r="I1919">
        <f>IF($A1919="","",IF($E1919="",IFERROR(INDEX(Settings!$F$11:$F$18,MATCH($C1919,Settings!$D$11:$D$18,0)),0),$E1919))</f>
        <v/>
      </c>
      <c r="J1919">
        <f>IF($A1919="",0,WEEKDAY($A1919,2))</f>
        <v/>
      </c>
      <c r="K1919">
        <f>IF(OR($A1919="",$B1919=""),"",$B1919&amp;"|"&amp;$A1919)</f>
        <v/>
      </c>
      <c r="L1919">
        <f>IF($A1919="",0,IF($F1919="",IFERROR(N(INDEX(Settings!$G$11:$G$18,MATCH($C1919,Settings!$D$11:$D$18,0))),0),N($F1919)))</f>
        <v/>
      </c>
    </row>
    <row r="1920">
      <c r="A1920" s="69" t="n"/>
      <c r="B1920" s="70" t="n"/>
      <c r="C1920" s="70" t="n"/>
      <c r="D1920" s="71" t="n"/>
      <c r="E1920" s="71" t="n"/>
      <c r="F1920" s="70" t="n"/>
      <c r="G1920" s="72">
        <f>IF(OR($A1920="",$B1920=""),"",ROUND(MAX(0,MOD(I1920-H1920,1)*24-L1920/60),2))</f>
        <v/>
      </c>
      <c r="H1920">
        <f>IF($A1920="","",IF($D1920="",IFERROR(INDEX(Settings!$E$11:$E$18,MATCH($C1920,Settings!$D$11:$D$18,0)),0),$D1920))</f>
        <v/>
      </c>
      <c r="I1920">
        <f>IF($A1920="","",IF($E1920="",IFERROR(INDEX(Settings!$F$11:$F$18,MATCH($C1920,Settings!$D$11:$D$18,0)),0),$E1920))</f>
        <v/>
      </c>
      <c r="J1920">
        <f>IF($A1920="",0,WEEKDAY($A1920,2))</f>
        <v/>
      </c>
      <c r="K1920">
        <f>IF(OR($A1920="",$B1920=""),"",$B1920&amp;"|"&amp;$A1920)</f>
        <v/>
      </c>
      <c r="L1920">
        <f>IF($A1920="",0,IF($F1920="",IFERROR(N(INDEX(Settings!$G$11:$G$18,MATCH($C1920,Settings!$D$11:$D$18,0))),0),N($F1920)))</f>
        <v/>
      </c>
    </row>
    <row r="1921">
      <c r="A1921" s="69" t="n"/>
      <c r="B1921" s="70" t="n"/>
      <c r="C1921" s="70" t="n"/>
      <c r="D1921" s="71" t="n"/>
      <c r="E1921" s="71" t="n"/>
      <c r="F1921" s="70" t="n"/>
      <c r="G1921" s="72">
        <f>IF(OR($A1921="",$B1921=""),"",ROUND(MAX(0,MOD(I1921-H1921,1)*24-L1921/60),2))</f>
        <v/>
      </c>
      <c r="H1921">
        <f>IF($A1921="","",IF($D1921="",IFERROR(INDEX(Settings!$E$11:$E$18,MATCH($C1921,Settings!$D$11:$D$18,0)),0),$D1921))</f>
        <v/>
      </c>
      <c r="I1921">
        <f>IF($A1921="","",IF($E1921="",IFERROR(INDEX(Settings!$F$11:$F$18,MATCH($C1921,Settings!$D$11:$D$18,0)),0),$E1921))</f>
        <v/>
      </c>
      <c r="J1921">
        <f>IF($A1921="",0,WEEKDAY($A1921,2))</f>
        <v/>
      </c>
      <c r="K1921">
        <f>IF(OR($A1921="",$B1921=""),"",$B1921&amp;"|"&amp;$A1921)</f>
        <v/>
      </c>
      <c r="L1921">
        <f>IF($A1921="",0,IF($F1921="",IFERROR(N(INDEX(Settings!$G$11:$G$18,MATCH($C1921,Settings!$D$11:$D$18,0))),0),N($F1921)))</f>
        <v/>
      </c>
    </row>
    <row r="1922">
      <c r="A1922" s="69" t="n"/>
      <c r="B1922" s="70" t="n"/>
      <c r="C1922" s="70" t="n"/>
      <c r="D1922" s="71" t="n"/>
      <c r="E1922" s="71" t="n"/>
      <c r="F1922" s="70" t="n"/>
      <c r="G1922" s="72">
        <f>IF(OR($A1922="",$B1922=""),"",ROUND(MAX(0,MOD(I1922-H1922,1)*24-L1922/60),2))</f>
        <v/>
      </c>
      <c r="H1922">
        <f>IF($A1922="","",IF($D1922="",IFERROR(INDEX(Settings!$E$11:$E$18,MATCH($C1922,Settings!$D$11:$D$18,0)),0),$D1922))</f>
        <v/>
      </c>
      <c r="I1922">
        <f>IF($A1922="","",IF($E1922="",IFERROR(INDEX(Settings!$F$11:$F$18,MATCH($C1922,Settings!$D$11:$D$18,0)),0),$E1922))</f>
        <v/>
      </c>
      <c r="J1922">
        <f>IF($A1922="",0,WEEKDAY($A1922,2))</f>
        <v/>
      </c>
      <c r="K1922">
        <f>IF(OR($A1922="",$B1922=""),"",$B1922&amp;"|"&amp;$A1922)</f>
        <v/>
      </c>
      <c r="L1922">
        <f>IF($A1922="",0,IF($F1922="",IFERROR(N(INDEX(Settings!$G$11:$G$18,MATCH($C1922,Settings!$D$11:$D$18,0))),0),N($F1922)))</f>
        <v/>
      </c>
    </row>
    <row r="1923">
      <c r="A1923" s="69" t="n"/>
      <c r="B1923" s="70" t="n"/>
      <c r="C1923" s="70" t="n"/>
      <c r="D1923" s="71" t="n"/>
      <c r="E1923" s="71" t="n"/>
      <c r="F1923" s="70" t="n"/>
      <c r="G1923" s="72">
        <f>IF(OR($A1923="",$B1923=""),"",ROUND(MAX(0,MOD(I1923-H1923,1)*24-L1923/60),2))</f>
        <v/>
      </c>
      <c r="H1923">
        <f>IF($A1923="","",IF($D1923="",IFERROR(INDEX(Settings!$E$11:$E$18,MATCH($C1923,Settings!$D$11:$D$18,0)),0),$D1923))</f>
        <v/>
      </c>
      <c r="I1923">
        <f>IF($A1923="","",IF($E1923="",IFERROR(INDEX(Settings!$F$11:$F$18,MATCH($C1923,Settings!$D$11:$D$18,0)),0),$E1923))</f>
        <v/>
      </c>
      <c r="J1923">
        <f>IF($A1923="",0,WEEKDAY($A1923,2))</f>
        <v/>
      </c>
      <c r="K1923">
        <f>IF(OR($A1923="",$B1923=""),"",$B1923&amp;"|"&amp;$A1923)</f>
        <v/>
      </c>
      <c r="L1923">
        <f>IF($A1923="",0,IF($F1923="",IFERROR(N(INDEX(Settings!$G$11:$G$18,MATCH($C1923,Settings!$D$11:$D$18,0))),0),N($F1923)))</f>
        <v/>
      </c>
    </row>
    <row r="1924">
      <c r="A1924" s="69" t="n"/>
      <c r="B1924" s="70" t="n"/>
      <c r="C1924" s="70" t="n"/>
      <c r="D1924" s="71" t="n"/>
      <c r="E1924" s="71" t="n"/>
      <c r="F1924" s="70" t="n"/>
      <c r="G1924" s="72">
        <f>IF(OR($A1924="",$B1924=""),"",ROUND(MAX(0,MOD(I1924-H1924,1)*24-L1924/60),2))</f>
        <v/>
      </c>
      <c r="H1924">
        <f>IF($A1924="","",IF($D1924="",IFERROR(INDEX(Settings!$E$11:$E$18,MATCH($C1924,Settings!$D$11:$D$18,0)),0),$D1924))</f>
        <v/>
      </c>
      <c r="I1924">
        <f>IF($A1924="","",IF($E1924="",IFERROR(INDEX(Settings!$F$11:$F$18,MATCH($C1924,Settings!$D$11:$D$18,0)),0),$E1924))</f>
        <v/>
      </c>
      <c r="J1924">
        <f>IF($A1924="",0,WEEKDAY($A1924,2))</f>
        <v/>
      </c>
      <c r="K1924">
        <f>IF(OR($A1924="",$B1924=""),"",$B1924&amp;"|"&amp;$A1924)</f>
        <v/>
      </c>
      <c r="L1924">
        <f>IF($A1924="",0,IF($F1924="",IFERROR(N(INDEX(Settings!$G$11:$G$18,MATCH($C1924,Settings!$D$11:$D$18,0))),0),N($F1924)))</f>
        <v/>
      </c>
    </row>
    <row r="1925">
      <c r="A1925" s="69" t="n"/>
      <c r="B1925" s="70" t="n"/>
      <c r="C1925" s="70" t="n"/>
      <c r="D1925" s="71" t="n"/>
      <c r="E1925" s="71" t="n"/>
      <c r="F1925" s="70" t="n"/>
      <c r="G1925" s="72">
        <f>IF(OR($A1925="",$B1925=""),"",ROUND(MAX(0,MOD(I1925-H1925,1)*24-L1925/60),2))</f>
        <v/>
      </c>
      <c r="H1925">
        <f>IF($A1925="","",IF($D1925="",IFERROR(INDEX(Settings!$E$11:$E$18,MATCH($C1925,Settings!$D$11:$D$18,0)),0),$D1925))</f>
        <v/>
      </c>
      <c r="I1925">
        <f>IF($A1925="","",IF($E1925="",IFERROR(INDEX(Settings!$F$11:$F$18,MATCH($C1925,Settings!$D$11:$D$18,0)),0),$E1925))</f>
        <v/>
      </c>
      <c r="J1925">
        <f>IF($A1925="",0,WEEKDAY($A1925,2))</f>
        <v/>
      </c>
      <c r="K1925">
        <f>IF(OR($A1925="",$B1925=""),"",$B1925&amp;"|"&amp;$A1925)</f>
        <v/>
      </c>
      <c r="L1925">
        <f>IF($A1925="",0,IF($F1925="",IFERROR(N(INDEX(Settings!$G$11:$G$18,MATCH($C1925,Settings!$D$11:$D$18,0))),0),N($F1925)))</f>
        <v/>
      </c>
    </row>
    <row r="1926">
      <c r="A1926" s="69" t="n"/>
      <c r="B1926" s="70" t="n"/>
      <c r="C1926" s="70" t="n"/>
      <c r="D1926" s="71" t="n"/>
      <c r="E1926" s="71" t="n"/>
      <c r="F1926" s="70" t="n"/>
      <c r="G1926" s="72">
        <f>IF(OR($A1926="",$B1926=""),"",ROUND(MAX(0,MOD(I1926-H1926,1)*24-L1926/60),2))</f>
        <v/>
      </c>
      <c r="H1926">
        <f>IF($A1926="","",IF($D1926="",IFERROR(INDEX(Settings!$E$11:$E$18,MATCH($C1926,Settings!$D$11:$D$18,0)),0),$D1926))</f>
        <v/>
      </c>
      <c r="I1926">
        <f>IF($A1926="","",IF($E1926="",IFERROR(INDEX(Settings!$F$11:$F$18,MATCH($C1926,Settings!$D$11:$D$18,0)),0),$E1926))</f>
        <v/>
      </c>
      <c r="J1926">
        <f>IF($A1926="",0,WEEKDAY($A1926,2))</f>
        <v/>
      </c>
      <c r="K1926">
        <f>IF(OR($A1926="",$B1926=""),"",$B1926&amp;"|"&amp;$A1926)</f>
        <v/>
      </c>
      <c r="L1926">
        <f>IF($A1926="",0,IF($F1926="",IFERROR(N(INDEX(Settings!$G$11:$G$18,MATCH($C1926,Settings!$D$11:$D$18,0))),0),N($F1926)))</f>
        <v/>
      </c>
    </row>
    <row r="1927">
      <c r="A1927" s="69" t="n"/>
      <c r="B1927" s="70" t="n"/>
      <c r="C1927" s="70" t="n"/>
      <c r="D1927" s="71" t="n"/>
      <c r="E1927" s="71" t="n"/>
      <c r="F1927" s="70" t="n"/>
      <c r="G1927" s="72">
        <f>IF(OR($A1927="",$B1927=""),"",ROUND(MAX(0,MOD(I1927-H1927,1)*24-L1927/60),2))</f>
        <v/>
      </c>
      <c r="H1927">
        <f>IF($A1927="","",IF($D1927="",IFERROR(INDEX(Settings!$E$11:$E$18,MATCH($C1927,Settings!$D$11:$D$18,0)),0),$D1927))</f>
        <v/>
      </c>
      <c r="I1927">
        <f>IF($A1927="","",IF($E1927="",IFERROR(INDEX(Settings!$F$11:$F$18,MATCH($C1927,Settings!$D$11:$D$18,0)),0),$E1927))</f>
        <v/>
      </c>
      <c r="J1927">
        <f>IF($A1927="",0,WEEKDAY($A1927,2))</f>
        <v/>
      </c>
      <c r="K1927">
        <f>IF(OR($A1927="",$B1927=""),"",$B1927&amp;"|"&amp;$A1927)</f>
        <v/>
      </c>
      <c r="L1927">
        <f>IF($A1927="",0,IF($F1927="",IFERROR(N(INDEX(Settings!$G$11:$G$18,MATCH($C1927,Settings!$D$11:$D$18,0))),0),N($F1927)))</f>
        <v/>
      </c>
    </row>
    <row r="1928">
      <c r="A1928" s="69" t="n"/>
      <c r="B1928" s="70" t="n"/>
      <c r="C1928" s="70" t="n"/>
      <c r="D1928" s="71" t="n"/>
      <c r="E1928" s="71" t="n"/>
      <c r="F1928" s="70" t="n"/>
      <c r="G1928" s="72">
        <f>IF(OR($A1928="",$B1928=""),"",ROUND(MAX(0,MOD(I1928-H1928,1)*24-L1928/60),2))</f>
        <v/>
      </c>
      <c r="H1928">
        <f>IF($A1928="","",IF($D1928="",IFERROR(INDEX(Settings!$E$11:$E$18,MATCH($C1928,Settings!$D$11:$D$18,0)),0),$D1928))</f>
        <v/>
      </c>
      <c r="I1928">
        <f>IF($A1928="","",IF($E1928="",IFERROR(INDEX(Settings!$F$11:$F$18,MATCH($C1928,Settings!$D$11:$D$18,0)),0),$E1928))</f>
        <v/>
      </c>
      <c r="J1928">
        <f>IF($A1928="",0,WEEKDAY($A1928,2))</f>
        <v/>
      </c>
      <c r="K1928">
        <f>IF(OR($A1928="",$B1928=""),"",$B1928&amp;"|"&amp;$A1928)</f>
        <v/>
      </c>
      <c r="L1928">
        <f>IF($A1928="",0,IF($F1928="",IFERROR(N(INDEX(Settings!$G$11:$G$18,MATCH($C1928,Settings!$D$11:$D$18,0))),0),N($F1928)))</f>
        <v/>
      </c>
    </row>
    <row r="1929">
      <c r="A1929" s="69" t="n"/>
      <c r="B1929" s="70" t="n"/>
      <c r="C1929" s="70" t="n"/>
      <c r="D1929" s="71" t="n"/>
      <c r="E1929" s="71" t="n"/>
      <c r="F1929" s="70" t="n"/>
      <c r="G1929" s="72">
        <f>IF(OR($A1929="",$B1929=""),"",ROUND(MAX(0,MOD(I1929-H1929,1)*24-L1929/60),2))</f>
        <v/>
      </c>
      <c r="H1929">
        <f>IF($A1929="","",IF($D1929="",IFERROR(INDEX(Settings!$E$11:$E$18,MATCH($C1929,Settings!$D$11:$D$18,0)),0),$D1929))</f>
        <v/>
      </c>
      <c r="I1929">
        <f>IF($A1929="","",IF($E1929="",IFERROR(INDEX(Settings!$F$11:$F$18,MATCH($C1929,Settings!$D$11:$D$18,0)),0),$E1929))</f>
        <v/>
      </c>
      <c r="J1929">
        <f>IF($A1929="",0,WEEKDAY($A1929,2))</f>
        <v/>
      </c>
      <c r="K1929">
        <f>IF(OR($A1929="",$B1929=""),"",$B1929&amp;"|"&amp;$A1929)</f>
        <v/>
      </c>
      <c r="L1929">
        <f>IF($A1929="",0,IF($F1929="",IFERROR(N(INDEX(Settings!$G$11:$G$18,MATCH($C1929,Settings!$D$11:$D$18,0))),0),N($F1929)))</f>
        <v/>
      </c>
    </row>
    <row r="1930">
      <c r="A1930" s="69" t="n"/>
      <c r="B1930" s="70" t="n"/>
      <c r="C1930" s="70" t="n"/>
      <c r="D1930" s="71" t="n"/>
      <c r="E1930" s="71" t="n"/>
      <c r="F1930" s="70" t="n"/>
      <c r="G1930" s="72">
        <f>IF(OR($A1930="",$B1930=""),"",ROUND(MAX(0,MOD(I1930-H1930,1)*24-L1930/60),2))</f>
        <v/>
      </c>
      <c r="H1930">
        <f>IF($A1930="","",IF($D1930="",IFERROR(INDEX(Settings!$E$11:$E$18,MATCH($C1930,Settings!$D$11:$D$18,0)),0),$D1930))</f>
        <v/>
      </c>
      <c r="I1930">
        <f>IF($A1930="","",IF($E1930="",IFERROR(INDEX(Settings!$F$11:$F$18,MATCH($C1930,Settings!$D$11:$D$18,0)),0),$E1930))</f>
        <v/>
      </c>
      <c r="J1930">
        <f>IF($A1930="",0,WEEKDAY($A1930,2))</f>
        <v/>
      </c>
      <c r="K1930">
        <f>IF(OR($A1930="",$B1930=""),"",$B1930&amp;"|"&amp;$A1930)</f>
        <v/>
      </c>
      <c r="L1930">
        <f>IF($A1930="",0,IF($F1930="",IFERROR(N(INDEX(Settings!$G$11:$G$18,MATCH($C1930,Settings!$D$11:$D$18,0))),0),N($F1930)))</f>
        <v/>
      </c>
    </row>
    <row r="1931">
      <c r="A1931" s="69" t="n"/>
      <c r="B1931" s="70" t="n"/>
      <c r="C1931" s="70" t="n"/>
      <c r="D1931" s="71" t="n"/>
      <c r="E1931" s="71" t="n"/>
      <c r="F1931" s="70" t="n"/>
      <c r="G1931" s="72">
        <f>IF(OR($A1931="",$B1931=""),"",ROUND(MAX(0,MOD(I1931-H1931,1)*24-L1931/60),2))</f>
        <v/>
      </c>
      <c r="H1931">
        <f>IF($A1931="","",IF($D1931="",IFERROR(INDEX(Settings!$E$11:$E$18,MATCH($C1931,Settings!$D$11:$D$18,0)),0),$D1931))</f>
        <v/>
      </c>
      <c r="I1931">
        <f>IF($A1931="","",IF($E1931="",IFERROR(INDEX(Settings!$F$11:$F$18,MATCH($C1931,Settings!$D$11:$D$18,0)),0),$E1931))</f>
        <v/>
      </c>
      <c r="J1931">
        <f>IF($A1931="",0,WEEKDAY($A1931,2))</f>
        <v/>
      </c>
      <c r="K1931">
        <f>IF(OR($A1931="",$B1931=""),"",$B1931&amp;"|"&amp;$A1931)</f>
        <v/>
      </c>
      <c r="L1931">
        <f>IF($A1931="",0,IF($F1931="",IFERROR(N(INDEX(Settings!$G$11:$G$18,MATCH($C1931,Settings!$D$11:$D$18,0))),0),N($F1931)))</f>
        <v/>
      </c>
    </row>
    <row r="1932">
      <c r="A1932" s="69" t="n"/>
      <c r="B1932" s="70" t="n"/>
      <c r="C1932" s="70" t="n"/>
      <c r="D1932" s="71" t="n"/>
      <c r="E1932" s="71" t="n"/>
      <c r="F1932" s="70" t="n"/>
      <c r="G1932" s="72">
        <f>IF(OR($A1932="",$B1932=""),"",ROUND(MAX(0,MOD(I1932-H1932,1)*24-L1932/60),2))</f>
        <v/>
      </c>
      <c r="H1932">
        <f>IF($A1932="","",IF($D1932="",IFERROR(INDEX(Settings!$E$11:$E$18,MATCH($C1932,Settings!$D$11:$D$18,0)),0),$D1932))</f>
        <v/>
      </c>
      <c r="I1932">
        <f>IF($A1932="","",IF($E1932="",IFERROR(INDEX(Settings!$F$11:$F$18,MATCH($C1932,Settings!$D$11:$D$18,0)),0),$E1932))</f>
        <v/>
      </c>
      <c r="J1932">
        <f>IF($A1932="",0,WEEKDAY($A1932,2))</f>
        <v/>
      </c>
      <c r="K1932">
        <f>IF(OR($A1932="",$B1932=""),"",$B1932&amp;"|"&amp;$A1932)</f>
        <v/>
      </c>
      <c r="L1932">
        <f>IF($A1932="",0,IF($F1932="",IFERROR(N(INDEX(Settings!$G$11:$G$18,MATCH($C1932,Settings!$D$11:$D$18,0))),0),N($F1932)))</f>
        <v/>
      </c>
    </row>
    <row r="1933">
      <c r="A1933" s="69" t="n"/>
      <c r="B1933" s="70" t="n"/>
      <c r="C1933" s="70" t="n"/>
      <c r="D1933" s="71" t="n"/>
      <c r="E1933" s="71" t="n"/>
      <c r="F1933" s="70" t="n"/>
      <c r="G1933" s="72">
        <f>IF(OR($A1933="",$B1933=""),"",ROUND(MAX(0,MOD(I1933-H1933,1)*24-L1933/60),2))</f>
        <v/>
      </c>
      <c r="H1933">
        <f>IF($A1933="","",IF($D1933="",IFERROR(INDEX(Settings!$E$11:$E$18,MATCH($C1933,Settings!$D$11:$D$18,0)),0),$D1933))</f>
        <v/>
      </c>
      <c r="I1933">
        <f>IF($A1933="","",IF($E1933="",IFERROR(INDEX(Settings!$F$11:$F$18,MATCH($C1933,Settings!$D$11:$D$18,0)),0),$E1933))</f>
        <v/>
      </c>
      <c r="J1933">
        <f>IF($A1933="",0,WEEKDAY($A1933,2))</f>
        <v/>
      </c>
      <c r="K1933">
        <f>IF(OR($A1933="",$B1933=""),"",$B1933&amp;"|"&amp;$A1933)</f>
        <v/>
      </c>
      <c r="L1933">
        <f>IF($A1933="",0,IF($F1933="",IFERROR(N(INDEX(Settings!$G$11:$G$18,MATCH($C1933,Settings!$D$11:$D$18,0))),0),N($F1933)))</f>
        <v/>
      </c>
    </row>
    <row r="1934">
      <c r="A1934" s="69" t="n"/>
      <c r="B1934" s="70" t="n"/>
      <c r="C1934" s="70" t="n"/>
      <c r="D1934" s="71" t="n"/>
      <c r="E1934" s="71" t="n"/>
      <c r="F1934" s="70" t="n"/>
      <c r="G1934" s="72">
        <f>IF(OR($A1934="",$B1934=""),"",ROUND(MAX(0,MOD(I1934-H1934,1)*24-L1934/60),2))</f>
        <v/>
      </c>
      <c r="H1934">
        <f>IF($A1934="","",IF($D1934="",IFERROR(INDEX(Settings!$E$11:$E$18,MATCH($C1934,Settings!$D$11:$D$18,0)),0),$D1934))</f>
        <v/>
      </c>
      <c r="I1934">
        <f>IF($A1934="","",IF($E1934="",IFERROR(INDEX(Settings!$F$11:$F$18,MATCH($C1934,Settings!$D$11:$D$18,0)),0),$E1934))</f>
        <v/>
      </c>
      <c r="J1934">
        <f>IF($A1934="",0,WEEKDAY($A1934,2))</f>
        <v/>
      </c>
      <c r="K1934">
        <f>IF(OR($A1934="",$B1934=""),"",$B1934&amp;"|"&amp;$A1934)</f>
        <v/>
      </c>
      <c r="L1934">
        <f>IF($A1934="",0,IF($F1934="",IFERROR(N(INDEX(Settings!$G$11:$G$18,MATCH($C1934,Settings!$D$11:$D$18,0))),0),N($F1934)))</f>
        <v/>
      </c>
    </row>
    <row r="1935">
      <c r="A1935" s="69" t="n"/>
      <c r="B1935" s="70" t="n"/>
      <c r="C1935" s="70" t="n"/>
      <c r="D1935" s="71" t="n"/>
      <c r="E1935" s="71" t="n"/>
      <c r="F1935" s="70" t="n"/>
      <c r="G1935" s="72">
        <f>IF(OR($A1935="",$B1935=""),"",ROUND(MAX(0,MOD(I1935-H1935,1)*24-L1935/60),2))</f>
        <v/>
      </c>
      <c r="H1935">
        <f>IF($A1935="","",IF($D1935="",IFERROR(INDEX(Settings!$E$11:$E$18,MATCH($C1935,Settings!$D$11:$D$18,0)),0),$D1935))</f>
        <v/>
      </c>
      <c r="I1935">
        <f>IF($A1935="","",IF($E1935="",IFERROR(INDEX(Settings!$F$11:$F$18,MATCH($C1935,Settings!$D$11:$D$18,0)),0),$E1935))</f>
        <v/>
      </c>
      <c r="J1935">
        <f>IF($A1935="",0,WEEKDAY($A1935,2))</f>
        <v/>
      </c>
      <c r="K1935">
        <f>IF(OR($A1935="",$B1935=""),"",$B1935&amp;"|"&amp;$A1935)</f>
        <v/>
      </c>
      <c r="L1935">
        <f>IF($A1935="",0,IF($F1935="",IFERROR(N(INDEX(Settings!$G$11:$G$18,MATCH($C1935,Settings!$D$11:$D$18,0))),0),N($F1935)))</f>
        <v/>
      </c>
    </row>
    <row r="1936">
      <c r="A1936" s="69" t="n"/>
      <c r="B1936" s="70" t="n"/>
      <c r="C1936" s="70" t="n"/>
      <c r="D1936" s="71" t="n"/>
      <c r="E1936" s="71" t="n"/>
      <c r="F1936" s="70" t="n"/>
      <c r="G1936" s="72">
        <f>IF(OR($A1936="",$B1936=""),"",ROUND(MAX(0,MOD(I1936-H1936,1)*24-L1936/60),2))</f>
        <v/>
      </c>
      <c r="H1936">
        <f>IF($A1936="","",IF($D1936="",IFERROR(INDEX(Settings!$E$11:$E$18,MATCH($C1936,Settings!$D$11:$D$18,0)),0),$D1936))</f>
        <v/>
      </c>
      <c r="I1936">
        <f>IF($A1936="","",IF($E1936="",IFERROR(INDEX(Settings!$F$11:$F$18,MATCH($C1936,Settings!$D$11:$D$18,0)),0),$E1936))</f>
        <v/>
      </c>
      <c r="J1936">
        <f>IF($A1936="",0,WEEKDAY($A1936,2))</f>
        <v/>
      </c>
      <c r="K1936">
        <f>IF(OR($A1936="",$B1936=""),"",$B1936&amp;"|"&amp;$A1936)</f>
        <v/>
      </c>
      <c r="L1936">
        <f>IF($A1936="",0,IF($F1936="",IFERROR(N(INDEX(Settings!$G$11:$G$18,MATCH($C1936,Settings!$D$11:$D$18,0))),0),N($F1936)))</f>
        <v/>
      </c>
    </row>
    <row r="1937">
      <c r="A1937" s="69" t="n"/>
      <c r="B1937" s="70" t="n"/>
      <c r="C1937" s="70" t="n"/>
      <c r="D1937" s="71" t="n"/>
      <c r="E1937" s="71" t="n"/>
      <c r="F1937" s="70" t="n"/>
      <c r="G1937" s="72">
        <f>IF(OR($A1937="",$B1937=""),"",ROUND(MAX(0,MOD(I1937-H1937,1)*24-L1937/60),2))</f>
        <v/>
      </c>
      <c r="H1937">
        <f>IF($A1937="","",IF($D1937="",IFERROR(INDEX(Settings!$E$11:$E$18,MATCH($C1937,Settings!$D$11:$D$18,0)),0),$D1937))</f>
        <v/>
      </c>
      <c r="I1937">
        <f>IF($A1937="","",IF($E1937="",IFERROR(INDEX(Settings!$F$11:$F$18,MATCH($C1937,Settings!$D$11:$D$18,0)),0),$E1937))</f>
        <v/>
      </c>
      <c r="J1937">
        <f>IF($A1937="",0,WEEKDAY($A1937,2))</f>
        <v/>
      </c>
      <c r="K1937">
        <f>IF(OR($A1937="",$B1937=""),"",$B1937&amp;"|"&amp;$A1937)</f>
        <v/>
      </c>
      <c r="L1937">
        <f>IF($A1937="",0,IF($F1937="",IFERROR(N(INDEX(Settings!$G$11:$G$18,MATCH($C1937,Settings!$D$11:$D$18,0))),0),N($F1937)))</f>
        <v/>
      </c>
    </row>
    <row r="1938">
      <c r="A1938" s="69" t="n"/>
      <c r="B1938" s="70" t="n"/>
      <c r="C1938" s="70" t="n"/>
      <c r="D1938" s="71" t="n"/>
      <c r="E1938" s="71" t="n"/>
      <c r="F1938" s="70" t="n"/>
      <c r="G1938" s="72">
        <f>IF(OR($A1938="",$B1938=""),"",ROUND(MAX(0,MOD(I1938-H1938,1)*24-L1938/60),2))</f>
        <v/>
      </c>
      <c r="H1938">
        <f>IF($A1938="","",IF($D1938="",IFERROR(INDEX(Settings!$E$11:$E$18,MATCH($C1938,Settings!$D$11:$D$18,0)),0),$D1938))</f>
        <v/>
      </c>
      <c r="I1938">
        <f>IF($A1938="","",IF($E1938="",IFERROR(INDEX(Settings!$F$11:$F$18,MATCH($C1938,Settings!$D$11:$D$18,0)),0),$E1938))</f>
        <v/>
      </c>
      <c r="J1938">
        <f>IF($A1938="",0,WEEKDAY($A1938,2))</f>
        <v/>
      </c>
      <c r="K1938">
        <f>IF(OR($A1938="",$B1938=""),"",$B1938&amp;"|"&amp;$A1938)</f>
        <v/>
      </c>
      <c r="L1938">
        <f>IF($A1938="",0,IF($F1938="",IFERROR(N(INDEX(Settings!$G$11:$G$18,MATCH($C1938,Settings!$D$11:$D$18,0))),0),N($F1938)))</f>
        <v/>
      </c>
    </row>
    <row r="1939">
      <c r="A1939" s="69" t="n"/>
      <c r="B1939" s="70" t="n"/>
      <c r="C1939" s="70" t="n"/>
      <c r="D1939" s="71" t="n"/>
      <c r="E1939" s="71" t="n"/>
      <c r="F1939" s="70" t="n"/>
      <c r="G1939" s="72">
        <f>IF(OR($A1939="",$B1939=""),"",ROUND(MAX(0,MOD(I1939-H1939,1)*24-L1939/60),2))</f>
        <v/>
      </c>
      <c r="H1939">
        <f>IF($A1939="","",IF($D1939="",IFERROR(INDEX(Settings!$E$11:$E$18,MATCH($C1939,Settings!$D$11:$D$18,0)),0),$D1939))</f>
        <v/>
      </c>
      <c r="I1939">
        <f>IF($A1939="","",IF($E1939="",IFERROR(INDEX(Settings!$F$11:$F$18,MATCH($C1939,Settings!$D$11:$D$18,0)),0),$E1939))</f>
        <v/>
      </c>
      <c r="J1939">
        <f>IF($A1939="",0,WEEKDAY($A1939,2))</f>
        <v/>
      </c>
      <c r="K1939">
        <f>IF(OR($A1939="",$B1939=""),"",$B1939&amp;"|"&amp;$A1939)</f>
        <v/>
      </c>
      <c r="L1939">
        <f>IF($A1939="",0,IF($F1939="",IFERROR(N(INDEX(Settings!$G$11:$G$18,MATCH($C1939,Settings!$D$11:$D$18,0))),0),N($F1939)))</f>
        <v/>
      </c>
    </row>
    <row r="1940">
      <c r="A1940" s="69" t="n"/>
      <c r="B1940" s="70" t="n"/>
      <c r="C1940" s="70" t="n"/>
      <c r="D1940" s="71" t="n"/>
      <c r="E1940" s="71" t="n"/>
      <c r="F1940" s="70" t="n"/>
      <c r="G1940" s="72">
        <f>IF(OR($A1940="",$B1940=""),"",ROUND(MAX(0,MOD(I1940-H1940,1)*24-L1940/60),2))</f>
        <v/>
      </c>
      <c r="H1940">
        <f>IF($A1940="","",IF($D1940="",IFERROR(INDEX(Settings!$E$11:$E$18,MATCH($C1940,Settings!$D$11:$D$18,0)),0),$D1940))</f>
        <v/>
      </c>
      <c r="I1940">
        <f>IF($A1940="","",IF($E1940="",IFERROR(INDEX(Settings!$F$11:$F$18,MATCH($C1940,Settings!$D$11:$D$18,0)),0),$E1940))</f>
        <v/>
      </c>
      <c r="J1940">
        <f>IF($A1940="",0,WEEKDAY($A1940,2))</f>
        <v/>
      </c>
      <c r="K1940">
        <f>IF(OR($A1940="",$B1940=""),"",$B1940&amp;"|"&amp;$A1940)</f>
        <v/>
      </c>
      <c r="L1940">
        <f>IF($A1940="",0,IF($F1940="",IFERROR(N(INDEX(Settings!$G$11:$G$18,MATCH($C1940,Settings!$D$11:$D$18,0))),0),N($F1940)))</f>
        <v/>
      </c>
    </row>
    <row r="1941">
      <c r="A1941" s="69" t="n"/>
      <c r="B1941" s="70" t="n"/>
      <c r="C1941" s="70" t="n"/>
      <c r="D1941" s="71" t="n"/>
      <c r="E1941" s="71" t="n"/>
      <c r="F1941" s="70" t="n"/>
      <c r="G1941" s="72">
        <f>IF(OR($A1941="",$B1941=""),"",ROUND(MAX(0,MOD(I1941-H1941,1)*24-L1941/60),2))</f>
        <v/>
      </c>
      <c r="H1941">
        <f>IF($A1941="","",IF($D1941="",IFERROR(INDEX(Settings!$E$11:$E$18,MATCH($C1941,Settings!$D$11:$D$18,0)),0),$D1941))</f>
        <v/>
      </c>
      <c r="I1941">
        <f>IF($A1941="","",IF($E1941="",IFERROR(INDEX(Settings!$F$11:$F$18,MATCH($C1941,Settings!$D$11:$D$18,0)),0),$E1941))</f>
        <v/>
      </c>
      <c r="J1941">
        <f>IF($A1941="",0,WEEKDAY($A1941,2))</f>
        <v/>
      </c>
      <c r="K1941">
        <f>IF(OR($A1941="",$B1941=""),"",$B1941&amp;"|"&amp;$A1941)</f>
        <v/>
      </c>
      <c r="L1941">
        <f>IF($A1941="",0,IF($F1941="",IFERROR(N(INDEX(Settings!$G$11:$G$18,MATCH($C1941,Settings!$D$11:$D$18,0))),0),N($F1941)))</f>
        <v/>
      </c>
    </row>
    <row r="1942">
      <c r="A1942" s="69" t="n"/>
      <c r="B1942" s="70" t="n"/>
      <c r="C1942" s="70" t="n"/>
      <c r="D1942" s="71" t="n"/>
      <c r="E1942" s="71" t="n"/>
      <c r="F1942" s="70" t="n"/>
      <c r="G1942" s="72">
        <f>IF(OR($A1942="",$B1942=""),"",ROUND(MAX(0,MOD(I1942-H1942,1)*24-L1942/60),2))</f>
        <v/>
      </c>
      <c r="H1942">
        <f>IF($A1942="","",IF($D1942="",IFERROR(INDEX(Settings!$E$11:$E$18,MATCH($C1942,Settings!$D$11:$D$18,0)),0),$D1942))</f>
        <v/>
      </c>
      <c r="I1942">
        <f>IF($A1942="","",IF($E1942="",IFERROR(INDEX(Settings!$F$11:$F$18,MATCH($C1942,Settings!$D$11:$D$18,0)),0),$E1942))</f>
        <v/>
      </c>
      <c r="J1942">
        <f>IF($A1942="",0,WEEKDAY($A1942,2))</f>
        <v/>
      </c>
      <c r="K1942">
        <f>IF(OR($A1942="",$B1942=""),"",$B1942&amp;"|"&amp;$A1942)</f>
        <v/>
      </c>
      <c r="L1942">
        <f>IF($A1942="",0,IF($F1942="",IFERROR(N(INDEX(Settings!$G$11:$G$18,MATCH($C1942,Settings!$D$11:$D$18,0))),0),N($F1942)))</f>
        <v/>
      </c>
    </row>
    <row r="1943">
      <c r="A1943" s="69" t="n"/>
      <c r="B1943" s="70" t="n"/>
      <c r="C1943" s="70" t="n"/>
      <c r="D1943" s="71" t="n"/>
      <c r="E1943" s="71" t="n"/>
      <c r="F1943" s="70" t="n"/>
      <c r="G1943" s="72">
        <f>IF(OR($A1943="",$B1943=""),"",ROUND(MAX(0,MOD(I1943-H1943,1)*24-L1943/60),2))</f>
        <v/>
      </c>
      <c r="H1943">
        <f>IF($A1943="","",IF($D1943="",IFERROR(INDEX(Settings!$E$11:$E$18,MATCH($C1943,Settings!$D$11:$D$18,0)),0),$D1943))</f>
        <v/>
      </c>
      <c r="I1943">
        <f>IF($A1943="","",IF($E1943="",IFERROR(INDEX(Settings!$F$11:$F$18,MATCH($C1943,Settings!$D$11:$D$18,0)),0),$E1943))</f>
        <v/>
      </c>
      <c r="J1943">
        <f>IF($A1943="",0,WEEKDAY($A1943,2))</f>
        <v/>
      </c>
      <c r="K1943">
        <f>IF(OR($A1943="",$B1943=""),"",$B1943&amp;"|"&amp;$A1943)</f>
        <v/>
      </c>
      <c r="L1943">
        <f>IF($A1943="",0,IF($F1943="",IFERROR(N(INDEX(Settings!$G$11:$G$18,MATCH($C1943,Settings!$D$11:$D$18,0))),0),N($F1943)))</f>
        <v/>
      </c>
    </row>
    <row r="1944">
      <c r="A1944" s="69" t="n"/>
      <c r="B1944" s="70" t="n"/>
      <c r="C1944" s="70" t="n"/>
      <c r="D1944" s="71" t="n"/>
      <c r="E1944" s="71" t="n"/>
      <c r="F1944" s="70" t="n"/>
      <c r="G1944" s="72">
        <f>IF(OR($A1944="",$B1944=""),"",ROUND(MAX(0,MOD(I1944-H1944,1)*24-L1944/60),2))</f>
        <v/>
      </c>
      <c r="H1944">
        <f>IF($A1944="","",IF($D1944="",IFERROR(INDEX(Settings!$E$11:$E$18,MATCH($C1944,Settings!$D$11:$D$18,0)),0),$D1944))</f>
        <v/>
      </c>
      <c r="I1944">
        <f>IF($A1944="","",IF($E1944="",IFERROR(INDEX(Settings!$F$11:$F$18,MATCH($C1944,Settings!$D$11:$D$18,0)),0),$E1944))</f>
        <v/>
      </c>
      <c r="J1944">
        <f>IF($A1944="",0,WEEKDAY($A1944,2))</f>
        <v/>
      </c>
      <c r="K1944">
        <f>IF(OR($A1944="",$B1944=""),"",$B1944&amp;"|"&amp;$A1944)</f>
        <v/>
      </c>
      <c r="L1944">
        <f>IF($A1944="",0,IF($F1944="",IFERROR(N(INDEX(Settings!$G$11:$G$18,MATCH($C1944,Settings!$D$11:$D$18,0))),0),N($F1944)))</f>
        <v/>
      </c>
    </row>
    <row r="1945">
      <c r="A1945" s="69" t="n"/>
      <c r="B1945" s="70" t="n"/>
      <c r="C1945" s="70" t="n"/>
      <c r="D1945" s="71" t="n"/>
      <c r="E1945" s="71" t="n"/>
      <c r="F1945" s="70" t="n"/>
      <c r="G1945" s="72">
        <f>IF(OR($A1945="",$B1945=""),"",ROUND(MAX(0,MOD(I1945-H1945,1)*24-L1945/60),2))</f>
        <v/>
      </c>
      <c r="H1945">
        <f>IF($A1945="","",IF($D1945="",IFERROR(INDEX(Settings!$E$11:$E$18,MATCH($C1945,Settings!$D$11:$D$18,0)),0),$D1945))</f>
        <v/>
      </c>
      <c r="I1945">
        <f>IF($A1945="","",IF($E1945="",IFERROR(INDEX(Settings!$F$11:$F$18,MATCH($C1945,Settings!$D$11:$D$18,0)),0),$E1945))</f>
        <v/>
      </c>
      <c r="J1945">
        <f>IF($A1945="",0,WEEKDAY($A1945,2))</f>
        <v/>
      </c>
      <c r="K1945">
        <f>IF(OR($A1945="",$B1945=""),"",$B1945&amp;"|"&amp;$A1945)</f>
        <v/>
      </c>
      <c r="L1945">
        <f>IF($A1945="",0,IF($F1945="",IFERROR(N(INDEX(Settings!$G$11:$G$18,MATCH($C1945,Settings!$D$11:$D$18,0))),0),N($F1945)))</f>
        <v/>
      </c>
    </row>
    <row r="1946">
      <c r="A1946" s="69" t="n"/>
      <c r="B1946" s="70" t="n"/>
      <c r="C1946" s="70" t="n"/>
      <c r="D1946" s="71" t="n"/>
      <c r="E1946" s="71" t="n"/>
      <c r="F1946" s="70" t="n"/>
      <c r="G1946" s="72">
        <f>IF(OR($A1946="",$B1946=""),"",ROUND(MAX(0,MOD(I1946-H1946,1)*24-L1946/60),2))</f>
        <v/>
      </c>
      <c r="H1946">
        <f>IF($A1946="","",IF($D1946="",IFERROR(INDEX(Settings!$E$11:$E$18,MATCH($C1946,Settings!$D$11:$D$18,0)),0),$D1946))</f>
        <v/>
      </c>
      <c r="I1946">
        <f>IF($A1946="","",IF($E1946="",IFERROR(INDEX(Settings!$F$11:$F$18,MATCH($C1946,Settings!$D$11:$D$18,0)),0),$E1946))</f>
        <v/>
      </c>
      <c r="J1946">
        <f>IF($A1946="",0,WEEKDAY($A1946,2))</f>
        <v/>
      </c>
      <c r="K1946">
        <f>IF(OR($A1946="",$B1946=""),"",$B1946&amp;"|"&amp;$A1946)</f>
        <v/>
      </c>
      <c r="L1946">
        <f>IF($A1946="",0,IF($F1946="",IFERROR(N(INDEX(Settings!$G$11:$G$18,MATCH($C1946,Settings!$D$11:$D$18,0))),0),N($F1946)))</f>
        <v/>
      </c>
    </row>
    <row r="1947">
      <c r="A1947" s="69" t="n"/>
      <c r="B1947" s="70" t="n"/>
      <c r="C1947" s="70" t="n"/>
      <c r="D1947" s="71" t="n"/>
      <c r="E1947" s="71" t="n"/>
      <c r="F1947" s="70" t="n"/>
      <c r="G1947" s="72">
        <f>IF(OR($A1947="",$B1947=""),"",ROUND(MAX(0,MOD(I1947-H1947,1)*24-L1947/60),2))</f>
        <v/>
      </c>
      <c r="H1947">
        <f>IF($A1947="","",IF($D1947="",IFERROR(INDEX(Settings!$E$11:$E$18,MATCH($C1947,Settings!$D$11:$D$18,0)),0),$D1947))</f>
        <v/>
      </c>
      <c r="I1947">
        <f>IF($A1947="","",IF($E1947="",IFERROR(INDEX(Settings!$F$11:$F$18,MATCH($C1947,Settings!$D$11:$D$18,0)),0),$E1947))</f>
        <v/>
      </c>
      <c r="J1947">
        <f>IF($A1947="",0,WEEKDAY($A1947,2))</f>
        <v/>
      </c>
      <c r="K1947">
        <f>IF(OR($A1947="",$B1947=""),"",$B1947&amp;"|"&amp;$A1947)</f>
        <v/>
      </c>
      <c r="L1947">
        <f>IF($A1947="",0,IF($F1947="",IFERROR(N(INDEX(Settings!$G$11:$G$18,MATCH($C1947,Settings!$D$11:$D$18,0))),0),N($F1947)))</f>
        <v/>
      </c>
    </row>
    <row r="1948">
      <c r="A1948" s="69" t="n"/>
      <c r="B1948" s="70" t="n"/>
      <c r="C1948" s="70" t="n"/>
      <c r="D1948" s="71" t="n"/>
      <c r="E1948" s="71" t="n"/>
      <c r="F1948" s="70" t="n"/>
      <c r="G1948" s="72">
        <f>IF(OR($A1948="",$B1948=""),"",ROUND(MAX(0,MOD(I1948-H1948,1)*24-L1948/60),2))</f>
        <v/>
      </c>
      <c r="H1948">
        <f>IF($A1948="","",IF($D1948="",IFERROR(INDEX(Settings!$E$11:$E$18,MATCH($C1948,Settings!$D$11:$D$18,0)),0),$D1948))</f>
        <v/>
      </c>
      <c r="I1948">
        <f>IF($A1948="","",IF($E1948="",IFERROR(INDEX(Settings!$F$11:$F$18,MATCH($C1948,Settings!$D$11:$D$18,0)),0),$E1948))</f>
        <v/>
      </c>
      <c r="J1948">
        <f>IF($A1948="",0,WEEKDAY($A1948,2))</f>
        <v/>
      </c>
      <c r="K1948">
        <f>IF(OR($A1948="",$B1948=""),"",$B1948&amp;"|"&amp;$A1948)</f>
        <v/>
      </c>
      <c r="L1948">
        <f>IF($A1948="",0,IF($F1948="",IFERROR(N(INDEX(Settings!$G$11:$G$18,MATCH($C1948,Settings!$D$11:$D$18,0))),0),N($F1948)))</f>
        <v/>
      </c>
    </row>
    <row r="1949">
      <c r="A1949" s="69" t="n"/>
      <c r="B1949" s="70" t="n"/>
      <c r="C1949" s="70" t="n"/>
      <c r="D1949" s="71" t="n"/>
      <c r="E1949" s="71" t="n"/>
      <c r="F1949" s="70" t="n"/>
      <c r="G1949" s="72">
        <f>IF(OR($A1949="",$B1949=""),"",ROUND(MAX(0,MOD(I1949-H1949,1)*24-L1949/60),2))</f>
        <v/>
      </c>
      <c r="H1949">
        <f>IF($A1949="","",IF($D1949="",IFERROR(INDEX(Settings!$E$11:$E$18,MATCH($C1949,Settings!$D$11:$D$18,0)),0),$D1949))</f>
        <v/>
      </c>
      <c r="I1949">
        <f>IF($A1949="","",IF($E1949="",IFERROR(INDEX(Settings!$F$11:$F$18,MATCH($C1949,Settings!$D$11:$D$18,0)),0),$E1949))</f>
        <v/>
      </c>
      <c r="J1949">
        <f>IF($A1949="",0,WEEKDAY($A1949,2))</f>
        <v/>
      </c>
      <c r="K1949">
        <f>IF(OR($A1949="",$B1949=""),"",$B1949&amp;"|"&amp;$A1949)</f>
        <v/>
      </c>
      <c r="L1949">
        <f>IF($A1949="",0,IF($F1949="",IFERROR(N(INDEX(Settings!$G$11:$G$18,MATCH($C1949,Settings!$D$11:$D$18,0))),0),N($F1949)))</f>
        <v/>
      </c>
    </row>
    <row r="1950">
      <c r="A1950" s="69" t="n"/>
      <c r="B1950" s="70" t="n"/>
      <c r="C1950" s="70" t="n"/>
      <c r="D1950" s="71" t="n"/>
      <c r="E1950" s="71" t="n"/>
      <c r="F1950" s="70" t="n"/>
      <c r="G1950" s="72">
        <f>IF(OR($A1950="",$B1950=""),"",ROUND(MAX(0,MOD(I1950-H1950,1)*24-L1950/60),2))</f>
        <v/>
      </c>
      <c r="H1950">
        <f>IF($A1950="","",IF($D1950="",IFERROR(INDEX(Settings!$E$11:$E$18,MATCH($C1950,Settings!$D$11:$D$18,0)),0),$D1950))</f>
        <v/>
      </c>
      <c r="I1950">
        <f>IF($A1950="","",IF($E1950="",IFERROR(INDEX(Settings!$F$11:$F$18,MATCH($C1950,Settings!$D$11:$D$18,0)),0),$E1950))</f>
        <v/>
      </c>
      <c r="J1950">
        <f>IF($A1950="",0,WEEKDAY($A1950,2))</f>
        <v/>
      </c>
      <c r="K1950">
        <f>IF(OR($A1950="",$B1950=""),"",$B1950&amp;"|"&amp;$A1950)</f>
        <v/>
      </c>
      <c r="L1950">
        <f>IF($A1950="",0,IF($F1950="",IFERROR(N(INDEX(Settings!$G$11:$G$18,MATCH($C1950,Settings!$D$11:$D$18,0))),0),N($F1950)))</f>
        <v/>
      </c>
    </row>
    <row r="1951">
      <c r="A1951" s="69" t="n"/>
      <c r="B1951" s="70" t="n"/>
      <c r="C1951" s="70" t="n"/>
      <c r="D1951" s="71" t="n"/>
      <c r="E1951" s="71" t="n"/>
      <c r="F1951" s="70" t="n"/>
      <c r="G1951" s="72">
        <f>IF(OR($A1951="",$B1951=""),"",ROUND(MAX(0,MOD(I1951-H1951,1)*24-L1951/60),2))</f>
        <v/>
      </c>
      <c r="H1951">
        <f>IF($A1951="","",IF($D1951="",IFERROR(INDEX(Settings!$E$11:$E$18,MATCH($C1951,Settings!$D$11:$D$18,0)),0),$D1951))</f>
        <v/>
      </c>
      <c r="I1951">
        <f>IF($A1951="","",IF($E1951="",IFERROR(INDEX(Settings!$F$11:$F$18,MATCH($C1951,Settings!$D$11:$D$18,0)),0),$E1951))</f>
        <v/>
      </c>
      <c r="J1951">
        <f>IF($A1951="",0,WEEKDAY($A1951,2))</f>
        <v/>
      </c>
      <c r="K1951">
        <f>IF(OR($A1951="",$B1951=""),"",$B1951&amp;"|"&amp;$A1951)</f>
        <v/>
      </c>
      <c r="L1951">
        <f>IF($A1951="",0,IF($F1951="",IFERROR(N(INDEX(Settings!$G$11:$G$18,MATCH($C1951,Settings!$D$11:$D$18,0))),0),N($F1951)))</f>
        <v/>
      </c>
    </row>
    <row r="1952">
      <c r="A1952" s="69" t="n"/>
      <c r="B1952" s="70" t="n"/>
      <c r="C1952" s="70" t="n"/>
      <c r="D1952" s="71" t="n"/>
      <c r="E1952" s="71" t="n"/>
      <c r="F1952" s="70" t="n"/>
      <c r="G1952" s="72">
        <f>IF(OR($A1952="",$B1952=""),"",ROUND(MAX(0,MOD(I1952-H1952,1)*24-L1952/60),2))</f>
        <v/>
      </c>
      <c r="H1952">
        <f>IF($A1952="","",IF($D1952="",IFERROR(INDEX(Settings!$E$11:$E$18,MATCH($C1952,Settings!$D$11:$D$18,0)),0),$D1952))</f>
        <v/>
      </c>
      <c r="I1952">
        <f>IF($A1952="","",IF($E1952="",IFERROR(INDEX(Settings!$F$11:$F$18,MATCH($C1952,Settings!$D$11:$D$18,0)),0),$E1952))</f>
        <v/>
      </c>
      <c r="J1952">
        <f>IF($A1952="",0,WEEKDAY($A1952,2))</f>
        <v/>
      </c>
      <c r="K1952">
        <f>IF(OR($A1952="",$B1952=""),"",$B1952&amp;"|"&amp;$A1952)</f>
        <v/>
      </c>
      <c r="L1952">
        <f>IF($A1952="",0,IF($F1952="",IFERROR(N(INDEX(Settings!$G$11:$G$18,MATCH($C1952,Settings!$D$11:$D$18,0))),0),N($F1952)))</f>
        <v/>
      </c>
    </row>
    <row r="1953">
      <c r="A1953" s="69" t="n"/>
      <c r="B1953" s="70" t="n"/>
      <c r="C1953" s="70" t="n"/>
      <c r="D1953" s="71" t="n"/>
      <c r="E1953" s="71" t="n"/>
      <c r="F1953" s="70" t="n"/>
      <c r="G1953" s="72">
        <f>IF(OR($A1953="",$B1953=""),"",ROUND(MAX(0,MOD(I1953-H1953,1)*24-L1953/60),2))</f>
        <v/>
      </c>
      <c r="H1953">
        <f>IF($A1953="","",IF($D1953="",IFERROR(INDEX(Settings!$E$11:$E$18,MATCH($C1953,Settings!$D$11:$D$18,0)),0),$D1953))</f>
        <v/>
      </c>
      <c r="I1953">
        <f>IF($A1953="","",IF($E1953="",IFERROR(INDEX(Settings!$F$11:$F$18,MATCH($C1953,Settings!$D$11:$D$18,0)),0),$E1953))</f>
        <v/>
      </c>
      <c r="J1953">
        <f>IF($A1953="",0,WEEKDAY($A1953,2))</f>
        <v/>
      </c>
      <c r="K1953">
        <f>IF(OR($A1953="",$B1953=""),"",$B1953&amp;"|"&amp;$A1953)</f>
        <v/>
      </c>
      <c r="L1953">
        <f>IF($A1953="",0,IF($F1953="",IFERROR(N(INDEX(Settings!$G$11:$G$18,MATCH($C1953,Settings!$D$11:$D$18,0))),0),N($F1953)))</f>
        <v/>
      </c>
    </row>
    <row r="1954">
      <c r="A1954" s="69" t="n"/>
      <c r="B1954" s="70" t="n"/>
      <c r="C1954" s="70" t="n"/>
      <c r="D1954" s="71" t="n"/>
      <c r="E1954" s="71" t="n"/>
      <c r="F1954" s="70" t="n"/>
      <c r="G1954" s="72">
        <f>IF(OR($A1954="",$B1954=""),"",ROUND(MAX(0,MOD(I1954-H1954,1)*24-L1954/60),2))</f>
        <v/>
      </c>
      <c r="H1954">
        <f>IF($A1954="","",IF($D1954="",IFERROR(INDEX(Settings!$E$11:$E$18,MATCH($C1954,Settings!$D$11:$D$18,0)),0),$D1954))</f>
        <v/>
      </c>
      <c r="I1954">
        <f>IF($A1954="","",IF($E1954="",IFERROR(INDEX(Settings!$F$11:$F$18,MATCH($C1954,Settings!$D$11:$D$18,0)),0),$E1954))</f>
        <v/>
      </c>
      <c r="J1954">
        <f>IF($A1954="",0,WEEKDAY($A1954,2))</f>
        <v/>
      </c>
      <c r="K1954">
        <f>IF(OR($A1954="",$B1954=""),"",$B1954&amp;"|"&amp;$A1954)</f>
        <v/>
      </c>
      <c r="L1954">
        <f>IF($A1954="",0,IF($F1954="",IFERROR(N(INDEX(Settings!$G$11:$G$18,MATCH($C1954,Settings!$D$11:$D$18,0))),0),N($F1954)))</f>
        <v/>
      </c>
    </row>
    <row r="1955">
      <c r="A1955" s="69" t="n"/>
      <c r="B1955" s="70" t="n"/>
      <c r="C1955" s="70" t="n"/>
      <c r="D1955" s="71" t="n"/>
      <c r="E1955" s="71" t="n"/>
      <c r="F1955" s="70" t="n"/>
      <c r="G1955" s="72">
        <f>IF(OR($A1955="",$B1955=""),"",ROUND(MAX(0,MOD(I1955-H1955,1)*24-L1955/60),2))</f>
        <v/>
      </c>
      <c r="H1955">
        <f>IF($A1955="","",IF($D1955="",IFERROR(INDEX(Settings!$E$11:$E$18,MATCH($C1955,Settings!$D$11:$D$18,0)),0),$D1955))</f>
        <v/>
      </c>
      <c r="I1955">
        <f>IF($A1955="","",IF($E1955="",IFERROR(INDEX(Settings!$F$11:$F$18,MATCH($C1955,Settings!$D$11:$D$18,0)),0),$E1955))</f>
        <v/>
      </c>
      <c r="J1955">
        <f>IF($A1955="",0,WEEKDAY($A1955,2))</f>
        <v/>
      </c>
      <c r="K1955">
        <f>IF(OR($A1955="",$B1955=""),"",$B1955&amp;"|"&amp;$A1955)</f>
        <v/>
      </c>
      <c r="L1955">
        <f>IF($A1955="",0,IF($F1955="",IFERROR(N(INDEX(Settings!$G$11:$G$18,MATCH($C1955,Settings!$D$11:$D$18,0))),0),N($F1955)))</f>
        <v/>
      </c>
    </row>
    <row r="1956">
      <c r="A1956" s="69" t="n"/>
      <c r="B1956" s="70" t="n"/>
      <c r="C1956" s="70" t="n"/>
      <c r="D1956" s="71" t="n"/>
      <c r="E1956" s="71" t="n"/>
      <c r="F1956" s="70" t="n"/>
      <c r="G1956" s="72">
        <f>IF(OR($A1956="",$B1956=""),"",ROUND(MAX(0,MOD(I1956-H1956,1)*24-L1956/60),2))</f>
        <v/>
      </c>
      <c r="H1956">
        <f>IF($A1956="","",IF($D1956="",IFERROR(INDEX(Settings!$E$11:$E$18,MATCH($C1956,Settings!$D$11:$D$18,0)),0),$D1956))</f>
        <v/>
      </c>
      <c r="I1956">
        <f>IF($A1956="","",IF($E1956="",IFERROR(INDEX(Settings!$F$11:$F$18,MATCH($C1956,Settings!$D$11:$D$18,0)),0),$E1956))</f>
        <v/>
      </c>
      <c r="J1956">
        <f>IF($A1956="",0,WEEKDAY($A1956,2))</f>
        <v/>
      </c>
      <c r="K1956">
        <f>IF(OR($A1956="",$B1956=""),"",$B1956&amp;"|"&amp;$A1956)</f>
        <v/>
      </c>
      <c r="L1956">
        <f>IF($A1956="",0,IF($F1956="",IFERROR(N(INDEX(Settings!$G$11:$G$18,MATCH($C1956,Settings!$D$11:$D$18,0))),0),N($F1956)))</f>
        <v/>
      </c>
    </row>
    <row r="1957">
      <c r="A1957" s="69" t="n"/>
      <c r="B1957" s="70" t="n"/>
      <c r="C1957" s="70" t="n"/>
      <c r="D1957" s="71" t="n"/>
      <c r="E1957" s="71" t="n"/>
      <c r="F1957" s="70" t="n"/>
      <c r="G1957" s="72">
        <f>IF(OR($A1957="",$B1957=""),"",ROUND(MAX(0,MOD(I1957-H1957,1)*24-L1957/60),2))</f>
        <v/>
      </c>
      <c r="H1957">
        <f>IF($A1957="","",IF($D1957="",IFERROR(INDEX(Settings!$E$11:$E$18,MATCH($C1957,Settings!$D$11:$D$18,0)),0),$D1957))</f>
        <v/>
      </c>
      <c r="I1957">
        <f>IF($A1957="","",IF($E1957="",IFERROR(INDEX(Settings!$F$11:$F$18,MATCH($C1957,Settings!$D$11:$D$18,0)),0),$E1957))</f>
        <v/>
      </c>
      <c r="J1957">
        <f>IF($A1957="",0,WEEKDAY($A1957,2))</f>
        <v/>
      </c>
      <c r="K1957">
        <f>IF(OR($A1957="",$B1957=""),"",$B1957&amp;"|"&amp;$A1957)</f>
        <v/>
      </c>
      <c r="L1957">
        <f>IF($A1957="",0,IF($F1957="",IFERROR(N(INDEX(Settings!$G$11:$G$18,MATCH($C1957,Settings!$D$11:$D$18,0))),0),N($F1957)))</f>
        <v/>
      </c>
    </row>
    <row r="1958">
      <c r="A1958" s="69" t="n"/>
      <c r="B1958" s="70" t="n"/>
      <c r="C1958" s="70" t="n"/>
      <c r="D1958" s="71" t="n"/>
      <c r="E1958" s="71" t="n"/>
      <c r="F1958" s="70" t="n"/>
      <c r="G1958" s="72">
        <f>IF(OR($A1958="",$B1958=""),"",ROUND(MAX(0,MOD(I1958-H1958,1)*24-L1958/60),2))</f>
        <v/>
      </c>
      <c r="H1958">
        <f>IF($A1958="","",IF($D1958="",IFERROR(INDEX(Settings!$E$11:$E$18,MATCH($C1958,Settings!$D$11:$D$18,0)),0),$D1958))</f>
        <v/>
      </c>
      <c r="I1958">
        <f>IF($A1958="","",IF($E1958="",IFERROR(INDEX(Settings!$F$11:$F$18,MATCH($C1958,Settings!$D$11:$D$18,0)),0),$E1958))</f>
        <v/>
      </c>
      <c r="J1958">
        <f>IF($A1958="",0,WEEKDAY($A1958,2))</f>
        <v/>
      </c>
      <c r="K1958">
        <f>IF(OR($A1958="",$B1958=""),"",$B1958&amp;"|"&amp;$A1958)</f>
        <v/>
      </c>
      <c r="L1958">
        <f>IF($A1958="",0,IF($F1958="",IFERROR(N(INDEX(Settings!$G$11:$G$18,MATCH($C1958,Settings!$D$11:$D$18,0))),0),N($F1958)))</f>
        <v/>
      </c>
    </row>
    <row r="1959">
      <c r="A1959" s="69" t="n"/>
      <c r="B1959" s="70" t="n"/>
      <c r="C1959" s="70" t="n"/>
      <c r="D1959" s="71" t="n"/>
      <c r="E1959" s="71" t="n"/>
      <c r="F1959" s="70" t="n"/>
      <c r="G1959" s="72">
        <f>IF(OR($A1959="",$B1959=""),"",ROUND(MAX(0,MOD(I1959-H1959,1)*24-L1959/60),2))</f>
        <v/>
      </c>
      <c r="H1959">
        <f>IF($A1959="","",IF($D1959="",IFERROR(INDEX(Settings!$E$11:$E$18,MATCH($C1959,Settings!$D$11:$D$18,0)),0),$D1959))</f>
        <v/>
      </c>
      <c r="I1959">
        <f>IF($A1959="","",IF($E1959="",IFERROR(INDEX(Settings!$F$11:$F$18,MATCH($C1959,Settings!$D$11:$D$18,0)),0),$E1959))</f>
        <v/>
      </c>
      <c r="J1959">
        <f>IF($A1959="",0,WEEKDAY($A1959,2))</f>
        <v/>
      </c>
      <c r="K1959">
        <f>IF(OR($A1959="",$B1959=""),"",$B1959&amp;"|"&amp;$A1959)</f>
        <v/>
      </c>
      <c r="L1959">
        <f>IF($A1959="",0,IF($F1959="",IFERROR(N(INDEX(Settings!$G$11:$G$18,MATCH($C1959,Settings!$D$11:$D$18,0))),0),N($F1959)))</f>
        <v/>
      </c>
    </row>
    <row r="1960">
      <c r="A1960" s="69" t="n"/>
      <c r="B1960" s="70" t="n"/>
      <c r="C1960" s="70" t="n"/>
      <c r="D1960" s="71" t="n"/>
      <c r="E1960" s="71" t="n"/>
      <c r="F1960" s="70" t="n"/>
      <c r="G1960" s="72">
        <f>IF(OR($A1960="",$B1960=""),"",ROUND(MAX(0,MOD(I1960-H1960,1)*24-L1960/60),2))</f>
        <v/>
      </c>
      <c r="H1960">
        <f>IF($A1960="","",IF($D1960="",IFERROR(INDEX(Settings!$E$11:$E$18,MATCH($C1960,Settings!$D$11:$D$18,0)),0),$D1960))</f>
        <v/>
      </c>
      <c r="I1960">
        <f>IF($A1960="","",IF($E1960="",IFERROR(INDEX(Settings!$F$11:$F$18,MATCH($C1960,Settings!$D$11:$D$18,0)),0),$E1960))</f>
        <v/>
      </c>
      <c r="J1960">
        <f>IF($A1960="",0,WEEKDAY($A1960,2))</f>
        <v/>
      </c>
      <c r="K1960">
        <f>IF(OR($A1960="",$B1960=""),"",$B1960&amp;"|"&amp;$A1960)</f>
        <v/>
      </c>
      <c r="L1960">
        <f>IF($A1960="",0,IF($F1960="",IFERROR(N(INDEX(Settings!$G$11:$G$18,MATCH($C1960,Settings!$D$11:$D$18,0))),0),N($F1960)))</f>
        <v/>
      </c>
    </row>
    <row r="1961">
      <c r="A1961" s="69" t="n"/>
      <c r="B1961" s="70" t="n"/>
      <c r="C1961" s="70" t="n"/>
      <c r="D1961" s="71" t="n"/>
      <c r="E1961" s="71" t="n"/>
      <c r="F1961" s="70" t="n"/>
      <c r="G1961" s="72">
        <f>IF(OR($A1961="",$B1961=""),"",ROUND(MAX(0,MOD(I1961-H1961,1)*24-L1961/60),2))</f>
        <v/>
      </c>
      <c r="H1961">
        <f>IF($A1961="","",IF($D1961="",IFERROR(INDEX(Settings!$E$11:$E$18,MATCH($C1961,Settings!$D$11:$D$18,0)),0),$D1961))</f>
        <v/>
      </c>
      <c r="I1961">
        <f>IF($A1961="","",IF($E1961="",IFERROR(INDEX(Settings!$F$11:$F$18,MATCH($C1961,Settings!$D$11:$D$18,0)),0),$E1961))</f>
        <v/>
      </c>
      <c r="J1961">
        <f>IF($A1961="",0,WEEKDAY($A1961,2))</f>
        <v/>
      </c>
      <c r="K1961">
        <f>IF(OR($A1961="",$B1961=""),"",$B1961&amp;"|"&amp;$A1961)</f>
        <v/>
      </c>
      <c r="L1961">
        <f>IF($A1961="",0,IF($F1961="",IFERROR(N(INDEX(Settings!$G$11:$G$18,MATCH($C1961,Settings!$D$11:$D$18,0))),0),N($F1961)))</f>
        <v/>
      </c>
    </row>
    <row r="1962">
      <c r="A1962" s="69" t="n"/>
      <c r="B1962" s="70" t="n"/>
      <c r="C1962" s="70" t="n"/>
      <c r="D1962" s="71" t="n"/>
      <c r="E1962" s="71" t="n"/>
      <c r="F1962" s="70" t="n"/>
      <c r="G1962" s="72">
        <f>IF(OR($A1962="",$B1962=""),"",ROUND(MAX(0,MOD(I1962-H1962,1)*24-L1962/60),2))</f>
        <v/>
      </c>
      <c r="H1962">
        <f>IF($A1962="","",IF($D1962="",IFERROR(INDEX(Settings!$E$11:$E$18,MATCH($C1962,Settings!$D$11:$D$18,0)),0),$D1962))</f>
        <v/>
      </c>
      <c r="I1962">
        <f>IF($A1962="","",IF($E1962="",IFERROR(INDEX(Settings!$F$11:$F$18,MATCH($C1962,Settings!$D$11:$D$18,0)),0),$E1962))</f>
        <v/>
      </c>
      <c r="J1962">
        <f>IF($A1962="",0,WEEKDAY($A1962,2))</f>
        <v/>
      </c>
      <c r="K1962">
        <f>IF(OR($A1962="",$B1962=""),"",$B1962&amp;"|"&amp;$A1962)</f>
        <v/>
      </c>
      <c r="L1962">
        <f>IF($A1962="",0,IF($F1962="",IFERROR(N(INDEX(Settings!$G$11:$G$18,MATCH($C1962,Settings!$D$11:$D$18,0))),0),N($F1962)))</f>
        <v/>
      </c>
    </row>
    <row r="1963">
      <c r="A1963" s="69" t="n"/>
      <c r="B1963" s="70" t="n"/>
      <c r="C1963" s="70" t="n"/>
      <c r="D1963" s="71" t="n"/>
      <c r="E1963" s="71" t="n"/>
      <c r="F1963" s="70" t="n"/>
      <c r="G1963" s="72">
        <f>IF(OR($A1963="",$B1963=""),"",ROUND(MAX(0,MOD(I1963-H1963,1)*24-L1963/60),2))</f>
        <v/>
      </c>
      <c r="H1963">
        <f>IF($A1963="","",IF($D1963="",IFERROR(INDEX(Settings!$E$11:$E$18,MATCH($C1963,Settings!$D$11:$D$18,0)),0),$D1963))</f>
        <v/>
      </c>
      <c r="I1963">
        <f>IF($A1963="","",IF($E1963="",IFERROR(INDEX(Settings!$F$11:$F$18,MATCH($C1963,Settings!$D$11:$D$18,0)),0),$E1963))</f>
        <v/>
      </c>
      <c r="J1963">
        <f>IF($A1963="",0,WEEKDAY($A1963,2))</f>
        <v/>
      </c>
      <c r="K1963">
        <f>IF(OR($A1963="",$B1963=""),"",$B1963&amp;"|"&amp;$A1963)</f>
        <v/>
      </c>
      <c r="L1963">
        <f>IF($A1963="",0,IF($F1963="",IFERROR(N(INDEX(Settings!$G$11:$G$18,MATCH($C1963,Settings!$D$11:$D$18,0))),0),N($F1963)))</f>
        <v/>
      </c>
    </row>
    <row r="1964">
      <c r="A1964" s="69" t="n"/>
      <c r="B1964" s="70" t="n"/>
      <c r="C1964" s="70" t="n"/>
      <c r="D1964" s="71" t="n"/>
      <c r="E1964" s="71" t="n"/>
      <c r="F1964" s="70" t="n"/>
      <c r="G1964" s="72">
        <f>IF(OR($A1964="",$B1964=""),"",ROUND(MAX(0,MOD(I1964-H1964,1)*24-L1964/60),2))</f>
        <v/>
      </c>
      <c r="H1964">
        <f>IF($A1964="","",IF($D1964="",IFERROR(INDEX(Settings!$E$11:$E$18,MATCH($C1964,Settings!$D$11:$D$18,0)),0),$D1964))</f>
        <v/>
      </c>
      <c r="I1964">
        <f>IF($A1964="","",IF($E1964="",IFERROR(INDEX(Settings!$F$11:$F$18,MATCH($C1964,Settings!$D$11:$D$18,0)),0),$E1964))</f>
        <v/>
      </c>
      <c r="J1964">
        <f>IF($A1964="",0,WEEKDAY($A1964,2))</f>
        <v/>
      </c>
      <c r="K1964">
        <f>IF(OR($A1964="",$B1964=""),"",$B1964&amp;"|"&amp;$A1964)</f>
        <v/>
      </c>
      <c r="L1964">
        <f>IF($A1964="",0,IF($F1964="",IFERROR(N(INDEX(Settings!$G$11:$G$18,MATCH($C1964,Settings!$D$11:$D$18,0))),0),N($F1964)))</f>
        <v/>
      </c>
    </row>
    <row r="1965">
      <c r="A1965" s="69" t="n"/>
      <c r="B1965" s="70" t="n"/>
      <c r="C1965" s="70" t="n"/>
      <c r="D1965" s="71" t="n"/>
      <c r="E1965" s="71" t="n"/>
      <c r="F1965" s="70" t="n"/>
      <c r="G1965" s="72">
        <f>IF(OR($A1965="",$B1965=""),"",ROUND(MAX(0,MOD(I1965-H1965,1)*24-L1965/60),2))</f>
        <v/>
      </c>
      <c r="H1965">
        <f>IF($A1965="","",IF($D1965="",IFERROR(INDEX(Settings!$E$11:$E$18,MATCH($C1965,Settings!$D$11:$D$18,0)),0),$D1965))</f>
        <v/>
      </c>
      <c r="I1965">
        <f>IF($A1965="","",IF($E1965="",IFERROR(INDEX(Settings!$F$11:$F$18,MATCH($C1965,Settings!$D$11:$D$18,0)),0),$E1965))</f>
        <v/>
      </c>
      <c r="J1965">
        <f>IF($A1965="",0,WEEKDAY($A1965,2))</f>
        <v/>
      </c>
      <c r="K1965">
        <f>IF(OR($A1965="",$B1965=""),"",$B1965&amp;"|"&amp;$A1965)</f>
        <v/>
      </c>
      <c r="L1965">
        <f>IF($A1965="",0,IF($F1965="",IFERROR(N(INDEX(Settings!$G$11:$G$18,MATCH($C1965,Settings!$D$11:$D$18,0))),0),N($F1965)))</f>
        <v/>
      </c>
    </row>
    <row r="1966">
      <c r="A1966" s="69" t="n"/>
      <c r="B1966" s="70" t="n"/>
      <c r="C1966" s="70" t="n"/>
      <c r="D1966" s="71" t="n"/>
      <c r="E1966" s="71" t="n"/>
      <c r="F1966" s="70" t="n"/>
      <c r="G1966" s="72">
        <f>IF(OR($A1966="",$B1966=""),"",ROUND(MAX(0,MOD(I1966-H1966,1)*24-L1966/60),2))</f>
        <v/>
      </c>
      <c r="H1966">
        <f>IF($A1966="","",IF($D1966="",IFERROR(INDEX(Settings!$E$11:$E$18,MATCH($C1966,Settings!$D$11:$D$18,0)),0),$D1966))</f>
        <v/>
      </c>
      <c r="I1966">
        <f>IF($A1966="","",IF($E1966="",IFERROR(INDEX(Settings!$F$11:$F$18,MATCH($C1966,Settings!$D$11:$D$18,0)),0),$E1966))</f>
        <v/>
      </c>
      <c r="J1966">
        <f>IF($A1966="",0,WEEKDAY($A1966,2))</f>
        <v/>
      </c>
      <c r="K1966">
        <f>IF(OR($A1966="",$B1966=""),"",$B1966&amp;"|"&amp;$A1966)</f>
        <v/>
      </c>
      <c r="L1966">
        <f>IF($A1966="",0,IF($F1966="",IFERROR(N(INDEX(Settings!$G$11:$G$18,MATCH($C1966,Settings!$D$11:$D$18,0))),0),N($F1966)))</f>
        <v/>
      </c>
    </row>
    <row r="1967">
      <c r="A1967" s="69" t="n"/>
      <c r="B1967" s="70" t="n"/>
      <c r="C1967" s="70" t="n"/>
      <c r="D1967" s="71" t="n"/>
      <c r="E1967" s="71" t="n"/>
      <c r="F1967" s="70" t="n"/>
      <c r="G1967" s="72">
        <f>IF(OR($A1967="",$B1967=""),"",ROUND(MAX(0,MOD(I1967-H1967,1)*24-L1967/60),2))</f>
        <v/>
      </c>
      <c r="H1967">
        <f>IF($A1967="","",IF($D1967="",IFERROR(INDEX(Settings!$E$11:$E$18,MATCH($C1967,Settings!$D$11:$D$18,0)),0),$D1967))</f>
        <v/>
      </c>
      <c r="I1967">
        <f>IF($A1967="","",IF($E1967="",IFERROR(INDEX(Settings!$F$11:$F$18,MATCH($C1967,Settings!$D$11:$D$18,0)),0),$E1967))</f>
        <v/>
      </c>
      <c r="J1967">
        <f>IF($A1967="",0,WEEKDAY($A1967,2))</f>
        <v/>
      </c>
      <c r="K1967">
        <f>IF(OR($A1967="",$B1967=""),"",$B1967&amp;"|"&amp;$A1967)</f>
        <v/>
      </c>
      <c r="L1967">
        <f>IF($A1967="",0,IF($F1967="",IFERROR(N(INDEX(Settings!$G$11:$G$18,MATCH($C1967,Settings!$D$11:$D$18,0))),0),N($F1967)))</f>
        <v/>
      </c>
    </row>
    <row r="1968">
      <c r="A1968" s="69" t="n"/>
      <c r="B1968" s="70" t="n"/>
      <c r="C1968" s="70" t="n"/>
      <c r="D1968" s="71" t="n"/>
      <c r="E1968" s="71" t="n"/>
      <c r="F1968" s="70" t="n"/>
      <c r="G1968" s="72">
        <f>IF(OR($A1968="",$B1968=""),"",ROUND(MAX(0,MOD(I1968-H1968,1)*24-L1968/60),2))</f>
        <v/>
      </c>
      <c r="H1968">
        <f>IF($A1968="","",IF($D1968="",IFERROR(INDEX(Settings!$E$11:$E$18,MATCH($C1968,Settings!$D$11:$D$18,0)),0),$D1968))</f>
        <v/>
      </c>
      <c r="I1968">
        <f>IF($A1968="","",IF($E1968="",IFERROR(INDEX(Settings!$F$11:$F$18,MATCH($C1968,Settings!$D$11:$D$18,0)),0),$E1968))</f>
        <v/>
      </c>
      <c r="J1968">
        <f>IF($A1968="",0,WEEKDAY($A1968,2))</f>
        <v/>
      </c>
      <c r="K1968">
        <f>IF(OR($A1968="",$B1968=""),"",$B1968&amp;"|"&amp;$A1968)</f>
        <v/>
      </c>
      <c r="L1968">
        <f>IF($A1968="",0,IF($F1968="",IFERROR(N(INDEX(Settings!$G$11:$G$18,MATCH($C1968,Settings!$D$11:$D$18,0))),0),N($F1968)))</f>
        <v/>
      </c>
    </row>
    <row r="1969">
      <c r="A1969" s="69" t="n"/>
      <c r="B1969" s="70" t="n"/>
      <c r="C1969" s="70" t="n"/>
      <c r="D1969" s="71" t="n"/>
      <c r="E1969" s="71" t="n"/>
      <c r="F1969" s="70" t="n"/>
      <c r="G1969" s="72">
        <f>IF(OR($A1969="",$B1969=""),"",ROUND(MAX(0,MOD(I1969-H1969,1)*24-L1969/60),2))</f>
        <v/>
      </c>
      <c r="H1969">
        <f>IF($A1969="","",IF($D1969="",IFERROR(INDEX(Settings!$E$11:$E$18,MATCH($C1969,Settings!$D$11:$D$18,0)),0),$D1969))</f>
        <v/>
      </c>
      <c r="I1969">
        <f>IF($A1969="","",IF($E1969="",IFERROR(INDEX(Settings!$F$11:$F$18,MATCH($C1969,Settings!$D$11:$D$18,0)),0),$E1969))</f>
        <v/>
      </c>
      <c r="J1969">
        <f>IF($A1969="",0,WEEKDAY($A1969,2))</f>
        <v/>
      </c>
      <c r="K1969">
        <f>IF(OR($A1969="",$B1969=""),"",$B1969&amp;"|"&amp;$A1969)</f>
        <v/>
      </c>
      <c r="L1969">
        <f>IF($A1969="",0,IF($F1969="",IFERROR(N(INDEX(Settings!$G$11:$G$18,MATCH($C1969,Settings!$D$11:$D$18,0))),0),N($F1969)))</f>
        <v/>
      </c>
    </row>
    <row r="1970">
      <c r="A1970" s="69" t="n"/>
      <c r="B1970" s="70" t="n"/>
      <c r="C1970" s="70" t="n"/>
      <c r="D1970" s="71" t="n"/>
      <c r="E1970" s="71" t="n"/>
      <c r="F1970" s="70" t="n"/>
      <c r="G1970" s="72">
        <f>IF(OR($A1970="",$B1970=""),"",ROUND(MAX(0,MOD(I1970-H1970,1)*24-L1970/60),2))</f>
        <v/>
      </c>
      <c r="H1970">
        <f>IF($A1970="","",IF($D1970="",IFERROR(INDEX(Settings!$E$11:$E$18,MATCH($C1970,Settings!$D$11:$D$18,0)),0),$D1970))</f>
        <v/>
      </c>
      <c r="I1970">
        <f>IF($A1970="","",IF($E1970="",IFERROR(INDEX(Settings!$F$11:$F$18,MATCH($C1970,Settings!$D$11:$D$18,0)),0),$E1970))</f>
        <v/>
      </c>
      <c r="J1970">
        <f>IF($A1970="",0,WEEKDAY($A1970,2))</f>
        <v/>
      </c>
      <c r="K1970">
        <f>IF(OR($A1970="",$B1970=""),"",$B1970&amp;"|"&amp;$A1970)</f>
        <v/>
      </c>
      <c r="L1970">
        <f>IF($A1970="",0,IF($F1970="",IFERROR(N(INDEX(Settings!$G$11:$G$18,MATCH($C1970,Settings!$D$11:$D$18,0))),0),N($F1970)))</f>
        <v/>
      </c>
    </row>
    <row r="1971">
      <c r="A1971" s="69" t="n"/>
      <c r="B1971" s="70" t="n"/>
      <c r="C1971" s="70" t="n"/>
      <c r="D1971" s="71" t="n"/>
      <c r="E1971" s="71" t="n"/>
      <c r="F1971" s="70" t="n"/>
      <c r="G1971" s="72">
        <f>IF(OR($A1971="",$B1971=""),"",ROUND(MAX(0,MOD(I1971-H1971,1)*24-L1971/60),2))</f>
        <v/>
      </c>
      <c r="H1971">
        <f>IF($A1971="","",IF($D1971="",IFERROR(INDEX(Settings!$E$11:$E$18,MATCH($C1971,Settings!$D$11:$D$18,0)),0),$D1971))</f>
        <v/>
      </c>
      <c r="I1971">
        <f>IF($A1971="","",IF($E1971="",IFERROR(INDEX(Settings!$F$11:$F$18,MATCH($C1971,Settings!$D$11:$D$18,0)),0),$E1971))</f>
        <v/>
      </c>
      <c r="J1971">
        <f>IF($A1971="",0,WEEKDAY($A1971,2))</f>
        <v/>
      </c>
      <c r="K1971">
        <f>IF(OR($A1971="",$B1971=""),"",$B1971&amp;"|"&amp;$A1971)</f>
        <v/>
      </c>
      <c r="L1971">
        <f>IF($A1971="",0,IF($F1971="",IFERROR(N(INDEX(Settings!$G$11:$G$18,MATCH($C1971,Settings!$D$11:$D$18,0))),0),N($F1971)))</f>
        <v/>
      </c>
    </row>
    <row r="1972">
      <c r="A1972" s="69" t="n"/>
      <c r="B1972" s="70" t="n"/>
      <c r="C1972" s="70" t="n"/>
      <c r="D1972" s="71" t="n"/>
      <c r="E1972" s="71" t="n"/>
      <c r="F1972" s="70" t="n"/>
      <c r="G1972" s="72">
        <f>IF(OR($A1972="",$B1972=""),"",ROUND(MAX(0,MOD(I1972-H1972,1)*24-L1972/60),2))</f>
        <v/>
      </c>
      <c r="H1972">
        <f>IF($A1972="","",IF($D1972="",IFERROR(INDEX(Settings!$E$11:$E$18,MATCH($C1972,Settings!$D$11:$D$18,0)),0),$D1972))</f>
        <v/>
      </c>
      <c r="I1972">
        <f>IF($A1972="","",IF($E1972="",IFERROR(INDEX(Settings!$F$11:$F$18,MATCH($C1972,Settings!$D$11:$D$18,0)),0),$E1972))</f>
        <v/>
      </c>
      <c r="J1972">
        <f>IF($A1972="",0,WEEKDAY($A1972,2))</f>
        <v/>
      </c>
      <c r="K1972">
        <f>IF(OR($A1972="",$B1972=""),"",$B1972&amp;"|"&amp;$A1972)</f>
        <v/>
      </c>
      <c r="L1972">
        <f>IF($A1972="",0,IF($F1972="",IFERROR(N(INDEX(Settings!$G$11:$G$18,MATCH($C1972,Settings!$D$11:$D$18,0))),0),N($F1972)))</f>
        <v/>
      </c>
    </row>
    <row r="1973">
      <c r="A1973" s="69" t="n"/>
      <c r="B1973" s="70" t="n"/>
      <c r="C1973" s="70" t="n"/>
      <c r="D1973" s="71" t="n"/>
      <c r="E1973" s="71" t="n"/>
      <c r="F1973" s="70" t="n"/>
      <c r="G1973" s="72">
        <f>IF(OR($A1973="",$B1973=""),"",ROUND(MAX(0,MOD(I1973-H1973,1)*24-L1973/60),2))</f>
        <v/>
      </c>
      <c r="H1973">
        <f>IF($A1973="","",IF($D1973="",IFERROR(INDEX(Settings!$E$11:$E$18,MATCH($C1973,Settings!$D$11:$D$18,0)),0),$D1973))</f>
        <v/>
      </c>
      <c r="I1973">
        <f>IF($A1973="","",IF($E1973="",IFERROR(INDEX(Settings!$F$11:$F$18,MATCH($C1973,Settings!$D$11:$D$18,0)),0),$E1973))</f>
        <v/>
      </c>
      <c r="J1973">
        <f>IF($A1973="",0,WEEKDAY($A1973,2))</f>
        <v/>
      </c>
      <c r="K1973">
        <f>IF(OR($A1973="",$B1973=""),"",$B1973&amp;"|"&amp;$A1973)</f>
        <v/>
      </c>
      <c r="L1973">
        <f>IF($A1973="",0,IF($F1973="",IFERROR(N(INDEX(Settings!$G$11:$G$18,MATCH($C1973,Settings!$D$11:$D$18,0))),0),N($F1973)))</f>
        <v/>
      </c>
    </row>
    <row r="1974">
      <c r="A1974" s="69" t="n"/>
      <c r="B1974" s="70" t="n"/>
      <c r="C1974" s="70" t="n"/>
      <c r="D1974" s="71" t="n"/>
      <c r="E1974" s="71" t="n"/>
      <c r="F1974" s="70" t="n"/>
      <c r="G1974" s="72">
        <f>IF(OR($A1974="",$B1974=""),"",ROUND(MAX(0,MOD(I1974-H1974,1)*24-L1974/60),2))</f>
        <v/>
      </c>
      <c r="H1974">
        <f>IF($A1974="","",IF($D1974="",IFERROR(INDEX(Settings!$E$11:$E$18,MATCH($C1974,Settings!$D$11:$D$18,0)),0),$D1974))</f>
        <v/>
      </c>
      <c r="I1974">
        <f>IF($A1974="","",IF($E1974="",IFERROR(INDEX(Settings!$F$11:$F$18,MATCH($C1974,Settings!$D$11:$D$18,0)),0),$E1974))</f>
        <v/>
      </c>
      <c r="J1974">
        <f>IF($A1974="",0,WEEKDAY($A1974,2))</f>
        <v/>
      </c>
      <c r="K1974">
        <f>IF(OR($A1974="",$B1974=""),"",$B1974&amp;"|"&amp;$A1974)</f>
        <v/>
      </c>
      <c r="L1974">
        <f>IF($A1974="",0,IF($F1974="",IFERROR(N(INDEX(Settings!$G$11:$G$18,MATCH($C1974,Settings!$D$11:$D$18,0))),0),N($F1974)))</f>
        <v/>
      </c>
    </row>
    <row r="1975">
      <c r="A1975" s="69" t="n"/>
      <c r="B1975" s="70" t="n"/>
      <c r="C1975" s="70" t="n"/>
      <c r="D1975" s="71" t="n"/>
      <c r="E1975" s="71" t="n"/>
      <c r="F1975" s="70" t="n"/>
      <c r="G1975" s="72">
        <f>IF(OR($A1975="",$B1975=""),"",ROUND(MAX(0,MOD(I1975-H1975,1)*24-L1975/60),2))</f>
        <v/>
      </c>
      <c r="H1975">
        <f>IF($A1975="","",IF($D1975="",IFERROR(INDEX(Settings!$E$11:$E$18,MATCH($C1975,Settings!$D$11:$D$18,0)),0),$D1975))</f>
        <v/>
      </c>
      <c r="I1975">
        <f>IF($A1975="","",IF($E1975="",IFERROR(INDEX(Settings!$F$11:$F$18,MATCH($C1975,Settings!$D$11:$D$18,0)),0),$E1975))</f>
        <v/>
      </c>
      <c r="J1975">
        <f>IF($A1975="",0,WEEKDAY($A1975,2))</f>
        <v/>
      </c>
      <c r="K1975">
        <f>IF(OR($A1975="",$B1975=""),"",$B1975&amp;"|"&amp;$A1975)</f>
        <v/>
      </c>
      <c r="L1975">
        <f>IF($A1975="",0,IF($F1975="",IFERROR(N(INDEX(Settings!$G$11:$G$18,MATCH($C1975,Settings!$D$11:$D$18,0))),0),N($F1975)))</f>
        <v/>
      </c>
    </row>
    <row r="1976">
      <c r="A1976" s="69" t="n"/>
      <c r="B1976" s="70" t="n"/>
      <c r="C1976" s="70" t="n"/>
      <c r="D1976" s="71" t="n"/>
      <c r="E1976" s="71" t="n"/>
      <c r="F1976" s="70" t="n"/>
      <c r="G1976" s="72">
        <f>IF(OR($A1976="",$B1976=""),"",ROUND(MAX(0,MOD(I1976-H1976,1)*24-L1976/60),2))</f>
        <v/>
      </c>
      <c r="H1976">
        <f>IF($A1976="","",IF($D1976="",IFERROR(INDEX(Settings!$E$11:$E$18,MATCH($C1976,Settings!$D$11:$D$18,0)),0),$D1976))</f>
        <v/>
      </c>
      <c r="I1976">
        <f>IF($A1976="","",IF($E1976="",IFERROR(INDEX(Settings!$F$11:$F$18,MATCH($C1976,Settings!$D$11:$D$18,0)),0),$E1976))</f>
        <v/>
      </c>
      <c r="J1976">
        <f>IF($A1976="",0,WEEKDAY($A1976,2))</f>
        <v/>
      </c>
      <c r="K1976">
        <f>IF(OR($A1976="",$B1976=""),"",$B1976&amp;"|"&amp;$A1976)</f>
        <v/>
      </c>
      <c r="L1976">
        <f>IF($A1976="",0,IF($F1976="",IFERROR(N(INDEX(Settings!$G$11:$G$18,MATCH($C1976,Settings!$D$11:$D$18,0))),0),N($F1976)))</f>
        <v/>
      </c>
    </row>
    <row r="1977">
      <c r="A1977" s="69" t="n"/>
      <c r="B1977" s="70" t="n"/>
      <c r="C1977" s="70" t="n"/>
      <c r="D1977" s="71" t="n"/>
      <c r="E1977" s="71" t="n"/>
      <c r="F1977" s="70" t="n"/>
      <c r="G1977" s="72">
        <f>IF(OR($A1977="",$B1977=""),"",ROUND(MAX(0,MOD(I1977-H1977,1)*24-L1977/60),2))</f>
        <v/>
      </c>
      <c r="H1977">
        <f>IF($A1977="","",IF($D1977="",IFERROR(INDEX(Settings!$E$11:$E$18,MATCH($C1977,Settings!$D$11:$D$18,0)),0),$D1977))</f>
        <v/>
      </c>
      <c r="I1977">
        <f>IF($A1977="","",IF($E1977="",IFERROR(INDEX(Settings!$F$11:$F$18,MATCH($C1977,Settings!$D$11:$D$18,0)),0),$E1977))</f>
        <v/>
      </c>
      <c r="J1977">
        <f>IF($A1977="",0,WEEKDAY($A1977,2))</f>
        <v/>
      </c>
      <c r="K1977">
        <f>IF(OR($A1977="",$B1977=""),"",$B1977&amp;"|"&amp;$A1977)</f>
        <v/>
      </c>
      <c r="L1977">
        <f>IF($A1977="",0,IF($F1977="",IFERROR(N(INDEX(Settings!$G$11:$G$18,MATCH($C1977,Settings!$D$11:$D$18,0))),0),N($F1977)))</f>
        <v/>
      </c>
    </row>
    <row r="1978">
      <c r="A1978" s="69" t="n"/>
      <c r="B1978" s="70" t="n"/>
      <c r="C1978" s="70" t="n"/>
      <c r="D1978" s="71" t="n"/>
      <c r="E1978" s="71" t="n"/>
      <c r="F1978" s="70" t="n"/>
      <c r="G1978" s="72">
        <f>IF(OR($A1978="",$B1978=""),"",ROUND(MAX(0,MOD(I1978-H1978,1)*24-L1978/60),2))</f>
        <v/>
      </c>
      <c r="H1978">
        <f>IF($A1978="","",IF($D1978="",IFERROR(INDEX(Settings!$E$11:$E$18,MATCH($C1978,Settings!$D$11:$D$18,0)),0),$D1978))</f>
        <v/>
      </c>
      <c r="I1978">
        <f>IF($A1978="","",IF($E1978="",IFERROR(INDEX(Settings!$F$11:$F$18,MATCH($C1978,Settings!$D$11:$D$18,0)),0),$E1978))</f>
        <v/>
      </c>
      <c r="J1978">
        <f>IF($A1978="",0,WEEKDAY($A1978,2))</f>
        <v/>
      </c>
      <c r="K1978">
        <f>IF(OR($A1978="",$B1978=""),"",$B1978&amp;"|"&amp;$A1978)</f>
        <v/>
      </c>
      <c r="L1978">
        <f>IF($A1978="",0,IF($F1978="",IFERROR(N(INDEX(Settings!$G$11:$G$18,MATCH($C1978,Settings!$D$11:$D$18,0))),0),N($F1978)))</f>
        <v/>
      </c>
    </row>
    <row r="1979">
      <c r="A1979" s="69" t="n"/>
      <c r="B1979" s="70" t="n"/>
      <c r="C1979" s="70" t="n"/>
      <c r="D1979" s="71" t="n"/>
      <c r="E1979" s="71" t="n"/>
      <c r="F1979" s="70" t="n"/>
      <c r="G1979" s="72">
        <f>IF(OR($A1979="",$B1979=""),"",ROUND(MAX(0,MOD(I1979-H1979,1)*24-L1979/60),2))</f>
        <v/>
      </c>
      <c r="H1979">
        <f>IF($A1979="","",IF($D1979="",IFERROR(INDEX(Settings!$E$11:$E$18,MATCH($C1979,Settings!$D$11:$D$18,0)),0),$D1979))</f>
        <v/>
      </c>
      <c r="I1979">
        <f>IF($A1979="","",IF($E1979="",IFERROR(INDEX(Settings!$F$11:$F$18,MATCH($C1979,Settings!$D$11:$D$18,0)),0),$E1979))</f>
        <v/>
      </c>
      <c r="J1979">
        <f>IF($A1979="",0,WEEKDAY($A1979,2))</f>
        <v/>
      </c>
      <c r="K1979">
        <f>IF(OR($A1979="",$B1979=""),"",$B1979&amp;"|"&amp;$A1979)</f>
        <v/>
      </c>
      <c r="L1979">
        <f>IF($A1979="",0,IF($F1979="",IFERROR(N(INDEX(Settings!$G$11:$G$18,MATCH($C1979,Settings!$D$11:$D$18,0))),0),N($F1979)))</f>
        <v/>
      </c>
    </row>
    <row r="1980">
      <c r="A1980" s="69" t="n"/>
      <c r="B1980" s="70" t="n"/>
      <c r="C1980" s="70" t="n"/>
      <c r="D1980" s="71" t="n"/>
      <c r="E1980" s="71" t="n"/>
      <c r="F1980" s="70" t="n"/>
      <c r="G1980" s="72">
        <f>IF(OR($A1980="",$B1980=""),"",ROUND(MAX(0,MOD(I1980-H1980,1)*24-L1980/60),2))</f>
        <v/>
      </c>
      <c r="H1980">
        <f>IF($A1980="","",IF($D1980="",IFERROR(INDEX(Settings!$E$11:$E$18,MATCH($C1980,Settings!$D$11:$D$18,0)),0),$D1980))</f>
        <v/>
      </c>
      <c r="I1980">
        <f>IF($A1980="","",IF($E1980="",IFERROR(INDEX(Settings!$F$11:$F$18,MATCH($C1980,Settings!$D$11:$D$18,0)),0),$E1980))</f>
        <v/>
      </c>
      <c r="J1980">
        <f>IF($A1980="",0,WEEKDAY($A1980,2))</f>
        <v/>
      </c>
      <c r="K1980">
        <f>IF(OR($A1980="",$B1980=""),"",$B1980&amp;"|"&amp;$A1980)</f>
        <v/>
      </c>
      <c r="L1980">
        <f>IF($A1980="",0,IF($F1980="",IFERROR(N(INDEX(Settings!$G$11:$G$18,MATCH($C1980,Settings!$D$11:$D$18,0))),0),N($F1980)))</f>
        <v/>
      </c>
    </row>
    <row r="1981">
      <c r="A1981" s="69" t="n"/>
      <c r="B1981" s="70" t="n"/>
      <c r="C1981" s="70" t="n"/>
      <c r="D1981" s="71" t="n"/>
      <c r="E1981" s="71" t="n"/>
      <c r="F1981" s="70" t="n"/>
      <c r="G1981" s="72">
        <f>IF(OR($A1981="",$B1981=""),"",ROUND(MAX(0,MOD(I1981-H1981,1)*24-L1981/60),2))</f>
        <v/>
      </c>
      <c r="H1981">
        <f>IF($A1981="","",IF($D1981="",IFERROR(INDEX(Settings!$E$11:$E$18,MATCH($C1981,Settings!$D$11:$D$18,0)),0),$D1981))</f>
        <v/>
      </c>
      <c r="I1981">
        <f>IF($A1981="","",IF($E1981="",IFERROR(INDEX(Settings!$F$11:$F$18,MATCH($C1981,Settings!$D$11:$D$18,0)),0),$E1981))</f>
        <v/>
      </c>
      <c r="J1981">
        <f>IF($A1981="",0,WEEKDAY($A1981,2))</f>
        <v/>
      </c>
      <c r="K1981">
        <f>IF(OR($A1981="",$B1981=""),"",$B1981&amp;"|"&amp;$A1981)</f>
        <v/>
      </c>
      <c r="L1981">
        <f>IF($A1981="",0,IF($F1981="",IFERROR(N(INDEX(Settings!$G$11:$G$18,MATCH($C1981,Settings!$D$11:$D$18,0))),0),N($F1981)))</f>
        <v/>
      </c>
    </row>
    <row r="1982">
      <c r="A1982" s="69" t="n"/>
      <c r="B1982" s="70" t="n"/>
      <c r="C1982" s="70" t="n"/>
      <c r="D1982" s="71" t="n"/>
      <c r="E1982" s="71" t="n"/>
      <c r="F1982" s="70" t="n"/>
      <c r="G1982" s="72">
        <f>IF(OR($A1982="",$B1982=""),"",ROUND(MAX(0,MOD(I1982-H1982,1)*24-L1982/60),2))</f>
        <v/>
      </c>
      <c r="H1982">
        <f>IF($A1982="","",IF($D1982="",IFERROR(INDEX(Settings!$E$11:$E$18,MATCH($C1982,Settings!$D$11:$D$18,0)),0),$D1982))</f>
        <v/>
      </c>
      <c r="I1982">
        <f>IF($A1982="","",IF($E1982="",IFERROR(INDEX(Settings!$F$11:$F$18,MATCH($C1982,Settings!$D$11:$D$18,0)),0),$E1982))</f>
        <v/>
      </c>
      <c r="J1982">
        <f>IF($A1982="",0,WEEKDAY($A1982,2))</f>
        <v/>
      </c>
      <c r="K1982">
        <f>IF(OR($A1982="",$B1982=""),"",$B1982&amp;"|"&amp;$A1982)</f>
        <v/>
      </c>
      <c r="L1982">
        <f>IF($A1982="",0,IF($F1982="",IFERROR(N(INDEX(Settings!$G$11:$G$18,MATCH($C1982,Settings!$D$11:$D$18,0))),0),N($F1982)))</f>
        <v/>
      </c>
    </row>
    <row r="1983">
      <c r="A1983" s="69" t="n"/>
      <c r="B1983" s="70" t="n"/>
      <c r="C1983" s="70" t="n"/>
      <c r="D1983" s="71" t="n"/>
      <c r="E1983" s="71" t="n"/>
      <c r="F1983" s="70" t="n"/>
      <c r="G1983" s="72">
        <f>IF(OR($A1983="",$B1983=""),"",ROUND(MAX(0,MOD(I1983-H1983,1)*24-L1983/60),2))</f>
        <v/>
      </c>
      <c r="H1983">
        <f>IF($A1983="","",IF($D1983="",IFERROR(INDEX(Settings!$E$11:$E$18,MATCH($C1983,Settings!$D$11:$D$18,0)),0),$D1983))</f>
        <v/>
      </c>
      <c r="I1983">
        <f>IF($A1983="","",IF($E1983="",IFERROR(INDEX(Settings!$F$11:$F$18,MATCH($C1983,Settings!$D$11:$D$18,0)),0),$E1983))</f>
        <v/>
      </c>
      <c r="J1983">
        <f>IF($A1983="",0,WEEKDAY($A1983,2))</f>
        <v/>
      </c>
      <c r="K1983">
        <f>IF(OR($A1983="",$B1983=""),"",$B1983&amp;"|"&amp;$A1983)</f>
        <v/>
      </c>
      <c r="L1983">
        <f>IF($A1983="",0,IF($F1983="",IFERROR(N(INDEX(Settings!$G$11:$G$18,MATCH($C1983,Settings!$D$11:$D$18,0))),0),N($F1983)))</f>
        <v/>
      </c>
    </row>
    <row r="1984">
      <c r="A1984" s="69" t="n"/>
      <c r="B1984" s="70" t="n"/>
      <c r="C1984" s="70" t="n"/>
      <c r="D1984" s="71" t="n"/>
      <c r="E1984" s="71" t="n"/>
      <c r="F1984" s="70" t="n"/>
      <c r="G1984" s="72">
        <f>IF(OR($A1984="",$B1984=""),"",ROUND(MAX(0,MOD(I1984-H1984,1)*24-L1984/60),2))</f>
        <v/>
      </c>
      <c r="H1984">
        <f>IF($A1984="","",IF($D1984="",IFERROR(INDEX(Settings!$E$11:$E$18,MATCH($C1984,Settings!$D$11:$D$18,0)),0),$D1984))</f>
        <v/>
      </c>
      <c r="I1984">
        <f>IF($A1984="","",IF($E1984="",IFERROR(INDEX(Settings!$F$11:$F$18,MATCH($C1984,Settings!$D$11:$D$18,0)),0),$E1984))</f>
        <v/>
      </c>
      <c r="J1984">
        <f>IF($A1984="",0,WEEKDAY($A1984,2))</f>
        <v/>
      </c>
      <c r="K1984">
        <f>IF(OR($A1984="",$B1984=""),"",$B1984&amp;"|"&amp;$A1984)</f>
        <v/>
      </c>
      <c r="L1984">
        <f>IF($A1984="",0,IF($F1984="",IFERROR(N(INDEX(Settings!$G$11:$G$18,MATCH($C1984,Settings!$D$11:$D$18,0))),0),N($F1984)))</f>
        <v/>
      </c>
    </row>
    <row r="1985">
      <c r="A1985" s="69" t="n"/>
      <c r="B1985" s="70" t="n"/>
      <c r="C1985" s="70" t="n"/>
      <c r="D1985" s="71" t="n"/>
      <c r="E1985" s="71" t="n"/>
      <c r="F1985" s="70" t="n"/>
      <c r="G1985" s="72">
        <f>IF(OR($A1985="",$B1985=""),"",ROUND(MAX(0,MOD(I1985-H1985,1)*24-L1985/60),2))</f>
        <v/>
      </c>
      <c r="H1985">
        <f>IF($A1985="","",IF($D1985="",IFERROR(INDEX(Settings!$E$11:$E$18,MATCH($C1985,Settings!$D$11:$D$18,0)),0),$D1985))</f>
        <v/>
      </c>
      <c r="I1985">
        <f>IF($A1985="","",IF($E1985="",IFERROR(INDEX(Settings!$F$11:$F$18,MATCH($C1985,Settings!$D$11:$D$18,0)),0),$E1985))</f>
        <v/>
      </c>
      <c r="J1985">
        <f>IF($A1985="",0,WEEKDAY($A1985,2))</f>
        <v/>
      </c>
      <c r="K1985">
        <f>IF(OR($A1985="",$B1985=""),"",$B1985&amp;"|"&amp;$A1985)</f>
        <v/>
      </c>
      <c r="L1985">
        <f>IF($A1985="",0,IF($F1985="",IFERROR(N(INDEX(Settings!$G$11:$G$18,MATCH($C1985,Settings!$D$11:$D$18,0))),0),N($F1985)))</f>
        <v/>
      </c>
    </row>
    <row r="1986">
      <c r="A1986" s="69" t="n"/>
      <c r="B1986" s="70" t="n"/>
      <c r="C1986" s="70" t="n"/>
      <c r="D1986" s="71" t="n"/>
      <c r="E1986" s="71" t="n"/>
      <c r="F1986" s="70" t="n"/>
      <c r="G1986" s="72">
        <f>IF(OR($A1986="",$B1986=""),"",ROUND(MAX(0,MOD(I1986-H1986,1)*24-L1986/60),2))</f>
        <v/>
      </c>
      <c r="H1986">
        <f>IF($A1986="","",IF($D1986="",IFERROR(INDEX(Settings!$E$11:$E$18,MATCH($C1986,Settings!$D$11:$D$18,0)),0),$D1986))</f>
        <v/>
      </c>
      <c r="I1986">
        <f>IF($A1986="","",IF($E1986="",IFERROR(INDEX(Settings!$F$11:$F$18,MATCH($C1986,Settings!$D$11:$D$18,0)),0),$E1986))</f>
        <v/>
      </c>
      <c r="J1986">
        <f>IF($A1986="",0,WEEKDAY($A1986,2))</f>
        <v/>
      </c>
      <c r="K1986">
        <f>IF(OR($A1986="",$B1986=""),"",$B1986&amp;"|"&amp;$A1986)</f>
        <v/>
      </c>
      <c r="L1986">
        <f>IF($A1986="",0,IF($F1986="",IFERROR(N(INDEX(Settings!$G$11:$G$18,MATCH($C1986,Settings!$D$11:$D$18,0))),0),N($F1986)))</f>
        <v/>
      </c>
    </row>
    <row r="1987">
      <c r="A1987" s="69" t="n"/>
      <c r="B1987" s="70" t="n"/>
      <c r="C1987" s="70" t="n"/>
      <c r="D1987" s="71" t="n"/>
      <c r="E1987" s="71" t="n"/>
      <c r="F1987" s="70" t="n"/>
      <c r="G1987" s="72">
        <f>IF(OR($A1987="",$B1987=""),"",ROUND(MAX(0,MOD(I1987-H1987,1)*24-L1987/60),2))</f>
        <v/>
      </c>
      <c r="H1987">
        <f>IF($A1987="","",IF($D1987="",IFERROR(INDEX(Settings!$E$11:$E$18,MATCH($C1987,Settings!$D$11:$D$18,0)),0),$D1987))</f>
        <v/>
      </c>
      <c r="I1987">
        <f>IF($A1987="","",IF($E1987="",IFERROR(INDEX(Settings!$F$11:$F$18,MATCH($C1987,Settings!$D$11:$D$18,0)),0),$E1987))</f>
        <v/>
      </c>
      <c r="J1987">
        <f>IF($A1987="",0,WEEKDAY($A1987,2))</f>
        <v/>
      </c>
      <c r="K1987">
        <f>IF(OR($A1987="",$B1987=""),"",$B1987&amp;"|"&amp;$A1987)</f>
        <v/>
      </c>
      <c r="L1987">
        <f>IF($A1987="",0,IF($F1987="",IFERROR(N(INDEX(Settings!$G$11:$G$18,MATCH($C1987,Settings!$D$11:$D$18,0))),0),N($F1987)))</f>
        <v/>
      </c>
    </row>
    <row r="1988">
      <c r="A1988" s="69" t="n"/>
      <c r="B1988" s="70" t="n"/>
      <c r="C1988" s="70" t="n"/>
      <c r="D1988" s="71" t="n"/>
      <c r="E1988" s="71" t="n"/>
      <c r="F1988" s="70" t="n"/>
      <c r="G1988" s="72">
        <f>IF(OR($A1988="",$B1988=""),"",ROUND(MAX(0,MOD(I1988-H1988,1)*24-L1988/60),2))</f>
        <v/>
      </c>
      <c r="H1988">
        <f>IF($A1988="","",IF($D1988="",IFERROR(INDEX(Settings!$E$11:$E$18,MATCH($C1988,Settings!$D$11:$D$18,0)),0),$D1988))</f>
        <v/>
      </c>
      <c r="I1988">
        <f>IF($A1988="","",IF($E1988="",IFERROR(INDEX(Settings!$F$11:$F$18,MATCH($C1988,Settings!$D$11:$D$18,0)),0),$E1988))</f>
        <v/>
      </c>
      <c r="J1988">
        <f>IF($A1988="",0,WEEKDAY($A1988,2))</f>
        <v/>
      </c>
      <c r="K1988">
        <f>IF(OR($A1988="",$B1988=""),"",$B1988&amp;"|"&amp;$A1988)</f>
        <v/>
      </c>
      <c r="L1988">
        <f>IF($A1988="",0,IF($F1988="",IFERROR(N(INDEX(Settings!$G$11:$G$18,MATCH($C1988,Settings!$D$11:$D$18,0))),0),N($F1988)))</f>
        <v/>
      </c>
    </row>
    <row r="1989">
      <c r="A1989" s="69" t="n"/>
      <c r="B1989" s="70" t="n"/>
      <c r="C1989" s="70" t="n"/>
      <c r="D1989" s="71" t="n"/>
      <c r="E1989" s="71" t="n"/>
      <c r="F1989" s="70" t="n"/>
      <c r="G1989" s="72">
        <f>IF(OR($A1989="",$B1989=""),"",ROUND(MAX(0,MOD(I1989-H1989,1)*24-L1989/60),2))</f>
        <v/>
      </c>
      <c r="H1989">
        <f>IF($A1989="","",IF($D1989="",IFERROR(INDEX(Settings!$E$11:$E$18,MATCH($C1989,Settings!$D$11:$D$18,0)),0),$D1989))</f>
        <v/>
      </c>
      <c r="I1989">
        <f>IF($A1989="","",IF($E1989="",IFERROR(INDEX(Settings!$F$11:$F$18,MATCH($C1989,Settings!$D$11:$D$18,0)),0),$E1989))</f>
        <v/>
      </c>
      <c r="J1989">
        <f>IF($A1989="",0,WEEKDAY($A1989,2))</f>
        <v/>
      </c>
      <c r="K1989">
        <f>IF(OR($A1989="",$B1989=""),"",$B1989&amp;"|"&amp;$A1989)</f>
        <v/>
      </c>
      <c r="L1989">
        <f>IF($A1989="",0,IF($F1989="",IFERROR(N(INDEX(Settings!$G$11:$G$18,MATCH($C1989,Settings!$D$11:$D$18,0))),0),N($F1989)))</f>
        <v/>
      </c>
    </row>
    <row r="1990">
      <c r="A1990" s="69" t="n"/>
      <c r="B1990" s="70" t="n"/>
      <c r="C1990" s="70" t="n"/>
      <c r="D1990" s="71" t="n"/>
      <c r="E1990" s="71" t="n"/>
      <c r="F1990" s="70" t="n"/>
      <c r="G1990" s="72">
        <f>IF(OR($A1990="",$B1990=""),"",ROUND(MAX(0,MOD(I1990-H1990,1)*24-L1990/60),2))</f>
        <v/>
      </c>
      <c r="H1990">
        <f>IF($A1990="","",IF($D1990="",IFERROR(INDEX(Settings!$E$11:$E$18,MATCH($C1990,Settings!$D$11:$D$18,0)),0),$D1990))</f>
        <v/>
      </c>
      <c r="I1990">
        <f>IF($A1990="","",IF($E1990="",IFERROR(INDEX(Settings!$F$11:$F$18,MATCH($C1990,Settings!$D$11:$D$18,0)),0),$E1990))</f>
        <v/>
      </c>
      <c r="J1990">
        <f>IF($A1990="",0,WEEKDAY($A1990,2))</f>
        <v/>
      </c>
      <c r="K1990">
        <f>IF(OR($A1990="",$B1990=""),"",$B1990&amp;"|"&amp;$A1990)</f>
        <v/>
      </c>
      <c r="L1990">
        <f>IF($A1990="",0,IF($F1990="",IFERROR(N(INDEX(Settings!$G$11:$G$18,MATCH($C1990,Settings!$D$11:$D$18,0))),0),N($F1990)))</f>
        <v/>
      </c>
    </row>
    <row r="1991">
      <c r="A1991" s="69" t="n"/>
      <c r="B1991" s="70" t="n"/>
      <c r="C1991" s="70" t="n"/>
      <c r="D1991" s="71" t="n"/>
      <c r="E1991" s="71" t="n"/>
      <c r="F1991" s="70" t="n"/>
      <c r="G1991" s="72">
        <f>IF(OR($A1991="",$B1991=""),"",ROUND(MAX(0,MOD(I1991-H1991,1)*24-L1991/60),2))</f>
        <v/>
      </c>
      <c r="H1991">
        <f>IF($A1991="","",IF($D1991="",IFERROR(INDEX(Settings!$E$11:$E$18,MATCH($C1991,Settings!$D$11:$D$18,0)),0),$D1991))</f>
        <v/>
      </c>
      <c r="I1991">
        <f>IF($A1991="","",IF($E1991="",IFERROR(INDEX(Settings!$F$11:$F$18,MATCH($C1991,Settings!$D$11:$D$18,0)),0),$E1991))</f>
        <v/>
      </c>
      <c r="J1991">
        <f>IF($A1991="",0,WEEKDAY($A1991,2))</f>
        <v/>
      </c>
      <c r="K1991">
        <f>IF(OR($A1991="",$B1991=""),"",$B1991&amp;"|"&amp;$A1991)</f>
        <v/>
      </c>
      <c r="L1991">
        <f>IF($A1991="",0,IF($F1991="",IFERROR(N(INDEX(Settings!$G$11:$G$18,MATCH($C1991,Settings!$D$11:$D$18,0))),0),N($F1991)))</f>
        <v/>
      </c>
    </row>
    <row r="1992">
      <c r="A1992" s="69" t="n"/>
      <c r="B1992" s="70" t="n"/>
      <c r="C1992" s="70" t="n"/>
      <c r="D1992" s="71" t="n"/>
      <c r="E1992" s="71" t="n"/>
      <c r="F1992" s="70" t="n"/>
      <c r="G1992" s="72">
        <f>IF(OR($A1992="",$B1992=""),"",ROUND(MAX(0,MOD(I1992-H1992,1)*24-L1992/60),2))</f>
        <v/>
      </c>
      <c r="H1992">
        <f>IF($A1992="","",IF($D1992="",IFERROR(INDEX(Settings!$E$11:$E$18,MATCH($C1992,Settings!$D$11:$D$18,0)),0),$D1992))</f>
        <v/>
      </c>
      <c r="I1992">
        <f>IF($A1992="","",IF($E1992="",IFERROR(INDEX(Settings!$F$11:$F$18,MATCH($C1992,Settings!$D$11:$D$18,0)),0),$E1992))</f>
        <v/>
      </c>
      <c r="J1992">
        <f>IF($A1992="",0,WEEKDAY($A1992,2))</f>
        <v/>
      </c>
      <c r="K1992">
        <f>IF(OR($A1992="",$B1992=""),"",$B1992&amp;"|"&amp;$A1992)</f>
        <v/>
      </c>
      <c r="L1992">
        <f>IF($A1992="",0,IF($F1992="",IFERROR(N(INDEX(Settings!$G$11:$G$18,MATCH($C1992,Settings!$D$11:$D$18,0))),0),N($F1992)))</f>
        <v/>
      </c>
    </row>
    <row r="1993">
      <c r="A1993" s="69" t="n"/>
      <c r="B1993" s="70" t="n"/>
      <c r="C1993" s="70" t="n"/>
      <c r="D1993" s="71" t="n"/>
      <c r="E1993" s="71" t="n"/>
      <c r="F1993" s="70" t="n"/>
      <c r="G1993" s="72">
        <f>IF(OR($A1993="",$B1993=""),"",ROUND(MAX(0,MOD(I1993-H1993,1)*24-L1993/60),2))</f>
        <v/>
      </c>
      <c r="H1993">
        <f>IF($A1993="","",IF($D1993="",IFERROR(INDEX(Settings!$E$11:$E$18,MATCH($C1993,Settings!$D$11:$D$18,0)),0),$D1993))</f>
        <v/>
      </c>
      <c r="I1993">
        <f>IF($A1993="","",IF($E1993="",IFERROR(INDEX(Settings!$F$11:$F$18,MATCH($C1993,Settings!$D$11:$D$18,0)),0),$E1993))</f>
        <v/>
      </c>
      <c r="J1993">
        <f>IF($A1993="",0,WEEKDAY($A1993,2))</f>
        <v/>
      </c>
      <c r="K1993">
        <f>IF(OR($A1993="",$B1993=""),"",$B1993&amp;"|"&amp;$A1993)</f>
        <v/>
      </c>
      <c r="L1993">
        <f>IF($A1993="",0,IF($F1993="",IFERROR(N(INDEX(Settings!$G$11:$G$18,MATCH($C1993,Settings!$D$11:$D$18,0))),0),N($F1993)))</f>
        <v/>
      </c>
    </row>
    <row r="1994">
      <c r="A1994" s="69" t="n"/>
      <c r="B1994" s="70" t="n"/>
      <c r="C1994" s="70" t="n"/>
      <c r="D1994" s="71" t="n"/>
      <c r="E1994" s="71" t="n"/>
      <c r="F1994" s="70" t="n"/>
      <c r="G1994" s="72">
        <f>IF(OR($A1994="",$B1994=""),"",ROUND(MAX(0,MOD(I1994-H1994,1)*24-L1994/60),2))</f>
        <v/>
      </c>
      <c r="H1994">
        <f>IF($A1994="","",IF($D1994="",IFERROR(INDEX(Settings!$E$11:$E$18,MATCH($C1994,Settings!$D$11:$D$18,0)),0),$D1994))</f>
        <v/>
      </c>
      <c r="I1994">
        <f>IF($A1994="","",IF($E1994="",IFERROR(INDEX(Settings!$F$11:$F$18,MATCH($C1994,Settings!$D$11:$D$18,0)),0),$E1994))</f>
        <v/>
      </c>
      <c r="J1994">
        <f>IF($A1994="",0,WEEKDAY($A1994,2))</f>
        <v/>
      </c>
      <c r="K1994">
        <f>IF(OR($A1994="",$B1994=""),"",$B1994&amp;"|"&amp;$A1994)</f>
        <v/>
      </c>
      <c r="L1994">
        <f>IF($A1994="",0,IF($F1994="",IFERROR(N(INDEX(Settings!$G$11:$G$18,MATCH($C1994,Settings!$D$11:$D$18,0))),0),N($F1994)))</f>
        <v/>
      </c>
    </row>
    <row r="1995">
      <c r="A1995" s="69" t="n"/>
      <c r="B1995" s="70" t="n"/>
      <c r="C1995" s="70" t="n"/>
      <c r="D1995" s="71" t="n"/>
      <c r="E1995" s="71" t="n"/>
      <c r="F1995" s="70" t="n"/>
      <c r="G1995" s="72">
        <f>IF(OR($A1995="",$B1995=""),"",ROUND(MAX(0,MOD(I1995-H1995,1)*24-L1995/60),2))</f>
        <v/>
      </c>
      <c r="H1995">
        <f>IF($A1995="","",IF($D1995="",IFERROR(INDEX(Settings!$E$11:$E$18,MATCH($C1995,Settings!$D$11:$D$18,0)),0),$D1995))</f>
        <v/>
      </c>
      <c r="I1995">
        <f>IF($A1995="","",IF($E1995="",IFERROR(INDEX(Settings!$F$11:$F$18,MATCH($C1995,Settings!$D$11:$D$18,0)),0),$E1995))</f>
        <v/>
      </c>
      <c r="J1995">
        <f>IF($A1995="",0,WEEKDAY($A1995,2))</f>
        <v/>
      </c>
      <c r="K1995">
        <f>IF(OR($A1995="",$B1995=""),"",$B1995&amp;"|"&amp;$A1995)</f>
        <v/>
      </c>
      <c r="L1995">
        <f>IF($A1995="",0,IF($F1995="",IFERROR(N(INDEX(Settings!$G$11:$G$18,MATCH($C1995,Settings!$D$11:$D$18,0))),0),N($F1995)))</f>
        <v/>
      </c>
    </row>
    <row r="1996">
      <c r="A1996" s="69" t="n"/>
      <c r="B1996" s="70" t="n"/>
      <c r="C1996" s="70" t="n"/>
      <c r="D1996" s="71" t="n"/>
      <c r="E1996" s="71" t="n"/>
      <c r="F1996" s="70" t="n"/>
      <c r="G1996" s="72">
        <f>IF(OR($A1996="",$B1996=""),"",ROUND(MAX(0,MOD(I1996-H1996,1)*24-L1996/60),2))</f>
        <v/>
      </c>
      <c r="H1996">
        <f>IF($A1996="","",IF($D1996="",IFERROR(INDEX(Settings!$E$11:$E$18,MATCH($C1996,Settings!$D$11:$D$18,0)),0),$D1996))</f>
        <v/>
      </c>
      <c r="I1996">
        <f>IF($A1996="","",IF($E1996="",IFERROR(INDEX(Settings!$F$11:$F$18,MATCH($C1996,Settings!$D$11:$D$18,0)),0),$E1996))</f>
        <v/>
      </c>
      <c r="J1996">
        <f>IF($A1996="",0,WEEKDAY($A1996,2))</f>
        <v/>
      </c>
      <c r="K1996">
        <f>IF(OR($A1996="",$B1996=""),"",$B1996&amp;"|"&amp;$A1996)</f>
        <v/>
      </c>
      <c r="L1996">
        <f>IF($A1996="",0,IF($F1996="",IFERROR(N(INDEX(Settings!$G$11:$G$18,MATCH($C1996,Settings!$D$11:$D$18,0))),0),N($F1996)))</f>
        <v/>
      </c>
    </row>
    <row r="1997">
      <c r="A1997" s="69" t="n"/>
      <c r="B1997" s="70" t="n"/>
      <c r="C1997" s="70" t="n"/>
      <c r="D1997" s="71" t="n"/>
      <c r="E1997" s="71" t="n"/>
      <c r="F1997" s="70" t="n"/>
      <c r="G1997" s="72">
        <f>IF(OR($A1997="",$B1997=""),"",ROUND(MAX(0,MOD(I1997-H1997,1)*24-L1997/60),2))</f>
        <v/>
      </c>
      <c r="H1997">
        <f>IF($A1997="","",IF($D1997="",IFERROR(INDEX(Settings!$E$11:$E$18,MATCH($C1997,Settings!$D$11:$D$18,0)),0),$D1997))</f>
        <v/>
      </c>
      <c r="I1997">
        <f>IF($A1997="","",IF($E1997="",IFERROR(INDEX(Settings!$F$11:$F$18,MATCH($C1997,Settings!$D$11:$D$18,0)),0),$E1997))</f>
        <v/>
      </c>
      <c r="J1997">
        <f>IF($A1997="",0,WEEKDAY($A1997,2))</f>
        <v/>
      </c>
      <c r="K1997">
        <f>IF(OR($A1997="",$B1997=""),"",$B1997&amp;"|"&amp;$A1997)</f>
        <v/>
      </c>
      <c r="L1997">
        <f>IF($A1997="",0,IF($F1997="",IFERROR(N(INDEX(Settings!$G$11:$G$18,MATCH($C1997,Settings!$D$11:$D$18,0))),0),N($F1997)))</f>
        <v/>
      </c>
    </row>
    <row r="1998">
      <c r="A1998" s="69" t="n"/>
      <c r="B1998" s="70" t="n"/>
      <c r="C1998" s="70" t="n"/>
      <c r="D1998" s="71" t="n"/>
      <c r="E1998" s="71" t="n"/>
      <c r="F1998" s="70" t="n"/>
      <c r="G1998" s="72">
        <f>IF(OR($A1998="",$B1998=""),"",ROUND(MAX(0,MOD(I1998-H1998,1)*24-L1998/60),2))</f>
        <v/>
      </c>
      <c r="H1998">
        <f>IF($A1998="","",IF($D1998="",IFERROR(INDEX(Settings!$E$11:$E$18,MATCH($C1998,Settings!$D$11:$D$18,0)),0),$D1998))</f>
        <v/>
      </c>
      <c r="I1998">
        <f>IF($A1998="","",IF($E1998="",IFERROR(INDEX(Settings!$F$11:$F$18,MATCH($C1998,Settings!$D$11:$D$18,0)),0),$E1998))</f>
        <v/>
      </c>
      <c r="J1998">
        <f>IF($A1998="",0,WEEKDAY($A1998,2))</f>
        <v/>
      </c>
      <c r="K1998">
        <f>IF(OR($A1998="",$B1998=""),"",$B1998&amp;"|"&amp;$A1998)</f>
        <v/>
      </c>
      <c r="L1998">
        <f>IF($A1998="",0,IF($F1998="",IFERROR(N(INDEX(Settings!$G$11:$G$18,MATCH($C1998,Settings!$D$11:$D$18,0))),0),N($F1998)))</f>
        <v/>
      </c>
    </row>
    <row r="1999">
      <c r="A1999" s="69" t="n"/>
      <c r="B1999" s="70" t="n"/>
      <c r="C1999" s="70" t="n"/>
      <c r="D1999" s="71" t="n"/>
      <c r="E1999" s="71" t="n"/>
      <c r="F1999" s="70" t="n"/>
      <c r="G1999" s="72">
        <f>IF(OR($A1999="",$B1999=""),"",ROUND(MAX(0,MOD(I1999-H1999,1)*24-L1999/60),2))</f>
        <v/>
      </c>
      <c r="H1999">
        <f>IF($A1999="","",IF($D1999="",IFERROR(INDEX(Settings!$E$11:$E$18,MATCH($C1999,Settings!$D$11:$D$18,0)),0),$D1999))</f>
        <v/>
      </c>
      <c r="I1999">
        <f>IF($A1999="","",IF($E1999="",IFERROR(INDEX(Settings!$F$11:$F$18,MATCH($C1999,Settings!$D$11:$D$18,0)),0),$E1999))</f>
        <v/>
      </c>
      <c r="J1999">
        <f>IF($A1999="",0,WEEKDAY($A1999,2))</f>
        <v/>
      </c>
      <c r="K1999">
        <f>IF(OR($A1999="",$B1999=""),"",$B1999&amp;"|"&amp;$A1999)</f>
        <v/>
      </c>
      <c r="L1999">
        <f>IF($A1999="",0,IF($F1999="",IFERROR(N(INDEX(Settings!$G$11:$G$18,MATCH($C1999,Settings!$D$11:$D$18,0))),0),N($F1999)))</f>
        <v/>
      </c>
    </row>
    <row r="2000">
      <c r="A2000" s="69" t="n"/>
      <c r="B2000" s="70" t="n"/>
      <c r="C2000" s="70" t="n"/>
      <c r="D2000" s="71" t="n"/>
      <c r="E2000" s="71" t="n"/>
      <c r="F2000" s="70" t="n"/>
      <c r="G2000" s="72">
        <f>IF(OR($A2000="",$B2000=""),"",ROUND(MAX(0,MOD(I2000-H2000,1)*24-L2000/60),2))</f>
        <v/>
      </c>
      <c r="H2000">
        <f>IF($A2000="","",IF($D2000="",IFERROR(INDEX(Settings!$E$11:$E$18,MATCH($C2000,Settings!$D$11:$D$18,0)),0),$D2000))</f>
        <v/>
      </c>
      <c r="I2000">
        <f>IF($A2000="","",IF($E2000="",IFERROR(INDEX(Settings!$F$11:$F$18,MATCH($C2000,Settings!$D$11:$D$18,0)),0),$E2000))</f>
        <v/>
      </c>
      <c r="J2000">
        <f>IF($A2000="",0,WEEKDAY($A2000,2))</f>
        <v/>
      </c>
      <c r="K2000">
        <f>IF(OR($A2000="",$B2000=""),"",$B2000&amp;"|"&amp;$A2000)</f>
        <v/>
      </c>
      <c r="L2000">
        <f>IF($A2000="",0,IF($F2000="",IFERROR(N(INDEX(Settings!$G$11:$G$18,MATCH($C2000,Settings!$D$11:$D$18,0))),0),N($F2000)))</f>
        <v/>
      </c>
    </row>
    <row r="2001">
      <c r="A2001" s="69" t="n"/>
      <c r="B2001" s="70" t="n"/>
      <c r="C2001" s="70" t="n"/>
      <c r="D2001" s="71" t="n"/>
      <c r="E2001" s="71" t="n"/>
      <c r="F2001" s="70" t="n"/>
      <c r="G2001" s="72">
        <f>IF(OR($A2001="",$B2001=""),"",ROUND(MAX(0,MOD(I2001-H2001,1)*24-L2001/60),2))</f>
        <v/>
      </c>
      <c r="H2001">
        <f>IF($A2001="","",IF($D2001="",IFERROR(INDEX(Settings!$E$11:$E$18,MATCH($C2001,Settings!$D$11:$D$18,0)),0),$D2001))</f>
        <v/>
      </c>
      <c r="I2001">
        <f>IF($A2001="","",IF($E2001="",IFERROR(INDEX(Settings!$F$11:$F$18,MATCH($C2001,Settings!$D$11:$D$18,0)),0),$E2001))</f>
        <v/>
      </c>
      <c r="J2001">
        <f>IF($A2001="",0,WEEKDAY($A2001,2))</f>
        <v/>
      </c>
      <c r="K2001">
        <f>IF(OR($A2001="",$B2001=""),"",$B2001&amp;"|"&amp;$A2001)</f>
        <v/>
      </c>
      <c r="L2001">
        <f>IF($A2001="",0,IF($F2001="",IFERROR(N(INDEX(Settings!$G$11:$G$18,MATCH($C2001,Settings!$D$11:$D$18,0))),0),N($F2001)))</f>
        <v/>
      </c>
    </row>
    <row r="2002">
      <c r="A2002" s="69" t="n"/>
      <c r="B2002" s="70" t="n"/>
      <c r="C2002" s="70" t="n"/>
      <c r="D2002" s="71" t="n"/>
      <c r="E2002" s="71" t="n"/>
      <c r="F2002" s="70" t="n"/>
      <c r="G2002" s="72">
        <f>IF(OR($A2002="",$B2002=""),"",ROUND(MAX(0,MOD(I2002-H2002,1)*24-L2002/60),2))</f>
        <v/>
      </c>
      <c r="H2002">
        <f>IF($A2002="","",IF($D2002="",IFERROR(INDEX(Settings!$E$11:$E$18,MATCH($C2002,Settings!$D$11:$D$18,0)),0),$D2002))</f>
        <v/>
      </c>
      <c r="I2002">
        <f>IF($A2002="","",IF($E2002="",IFERROR(INDEX(Settings!$F$11:$F$18,MATCH($C2002,Settings!$D$11:$D$18,0)),0),$E2002))</f>
        <v/>
      </c>
      <c r="J2002">
        <f>IF($A2002="",0,WEEKDAY($A2002,2))</f>
        <v/>
      </c>
      <c r="K2002">
        <f>IF(OR($A2002="",$B2002=""),"",$B2002&amp;"|"&amp;$A2002)</f>
        <v/>
      </c>
      <c r="L2002">
        <f>IF($A2002="",0,IF($F2002="",IFERROR(N(INDEX(Settings!$G$11:$G$18,MATCH($C2002,Settings!$D$11:$D$18,0))),0),N($F2002)))</f>
        <v/>
      </c>
    </row>
    <row r="2003">
      <c r="A2003" s="69" t="n"/>
      <c r="B2003" s="70" t="n"/>
      <c r="C2003" s="70" t="n"/>
      <c r="D2003" s="71" t="n"/>
      <c r="E2003" s="71" t="n"/>
      <c r="F2003" s="70" t="n"/>
      <c r="G2003" s="72">
        <f>IF(OR($A2003="",$B2003=""),"",ROUND(MAX(0,MOD(I2003-H2003,1)*24-L2003/60),2))</f>
        <v/>
      </c>
      <c r="H2003">
        <f>IF($A2003="","",IF($D2003="",IFERROR(INDEX(Settings!$E$11:$E$18,MATCH($C2003,Settings!$D$11:$D$18,0)),0),$D2003))</f>
        <v/>
      </c>
      <c r="I2003">
        <f>IF($A2003="","",IF($E2003="",IFERROR(INDEX(Settings!$F$11:$F$18,MATCH($C2003,Settings!$D$11:$D$18,0)),0),$E2003))</f>
        <v/>
      </c>
      <c r="J2003">
        <f>IF($A2003="",0,WEEKDAY($A2003,2))</f>
        <v/>
      </c>
      <c r="K2003">
        <f>IF(OR($A2003="",$B2003=""),"",$B2003&amp;"|"&amp;$A2003)</f>
        <v/>
      </c>
      <c r="L2003">
        <f>IF($A2003="",0,IF($F2003="",IFERROR(N(INDEX(Settings!$G$11:$G$18,MATCH($C2003,Settings!$D$11:$D$18,0))),0),N($F2003)))</f>
        <v/>
      </c>
    </row>
    <row r="2004">
      <c r="A2004" s="69" t="n"/>
      <c r="B2004" s="70" t="n"/>
      <c r="C2004" s="70" t="n"/>
      <c r="D2004" s="71" t="n"/>
      <c r="E2004" s="71" t="n"/>
      <c r="F2004" s="70" t="n"/>
      <c r="G2004" s="72">
        <f>IF(OR($A2004="",$B2004=""),"",ROUND(MAX(0,MOD(I2004-H2004,1)*24-L2004/60),2))</f>
        <v/>
      </c>
      <c r="H2004">
        <f>IF($A2004="","",IF($D2004="",IFERROR(INDEX(Settings!$E$11:$E$18,MATCH($C2004,Settings!$D$11:$D$18,0)),0),$D2004))</f>
        <v/>
      </c>
      <c r="I2004">
        <f>IF($A2004="","",IF($E2004="",IFERROR(INDEX(Settings!$F$11:$F$18,MATCH($C2004,Settings!$D$11:$D$18,0)),0),$E2004))</f>
        <v/>
      </c>
      <c r="J2004">
        <f>IF($A2004="",0,WEEKDAY($A2004,2))</f>
        <v/>
      </c>
      <c r="K2004">
        <f>IF(OR($A2004="",$B2004=""),"",$B2004&amp;"|"&amp;$A2004)</f>
        <v/>
      </c>
      <c r="L2004">
        <f>IF($A2004="",0,IF($F2004="",IFERROR(N(INDEX(Settings!$G$11:$G$18,MATCH($C2004,Settings!$D$11:$D$18,0))),0),N($F2004)))</f>
        <v/>
      </c>
    </row>
    <row r="2005">
      <c r="A2005" s="69" t="n"/>
      <c r="B2005" s="70" t="n"/>
      <c r="C2005" s="70" t="n"/>
      <c r="D2005" s="71" t="n"/>
      <c r="E2005" s="71" t="n"/>
      <c r="F2005" s="70" t="n"/>
      <c r="G2005" s="72">
        <f>IF(OR($A2005="",$B2005=""),"",ROUND(MAX(0,MOD(I2005-H2005,1)*24-L2005/60),2))</f>
        <v/>
      </c>
      <c r="H2005">
        <f>IF($A2005="","",IF($D2005="",IFERROR(INDEX(Settings!$E$11:$E$18,MATCH($C2005,Settings!$D$11:$D$18,0)),0),$D2005))</f>
        <v/>
      </c>
      <c r="I2005">
        <f>IF($A2005="","",IF($E2005="",IFERROR(INDEX(Settings!$F$11:$F$18,MATCH($C2005,Settings!$D$11:$D$18,0)),0),$E2005))</f>
        <v/>
      </c>
      <c r="J2005">
        <f>IF($A2005="",0,WEEKDAY($A2005,2))</f>
        <v/>
      </c>
      <c r="K2005">
        <f>IF(OR($A2005="",$B2005=""),"",$B2005&amp;"|"&amp;$A2005)</f>
        <v/>
      </c>
      <c r="L2005">
        <f>IF($A2005="",0,IF($F2005="",IFERROR(N(INDEX(Settings!$G$11:$G$18,MATCH($C2005,Settings!$D$11:$D$18,0))),0),N($F2005)))</f>
        <v/>
      </c>
    </row>
    <row r="2006">
      <c r="A2006" s="69" t="n"/>
      <c r="B2006" s="70" t="n"/>
      <c r="C2006" s="70" t="n"/>
      <c r="D2006" s="71" t="n"/>
      <c r="E2006" s="71" t="n"/>
      <c r="F2006" s="70" t="n"/>
      <c r="G2006" s="72">
        <f>IF(OR($A2006="",$B2006=""),"",ROUND(MAX(0,MOD(I2006-H2006,1)*24-L2006/60),2))</f>
        <v/>
      </c>
      <c r="H2006">
        <f>IF($A2006="","",IF($D2006="",IFERROR(INDEX(Settings!$E$11:$E$18,MATCH($C2006,Settings!$D$11:$D$18,0)),0),$D2006))</f>
        <v/>
      </c>
      <c r="I2006">
        <f>IF($A2006="","",IF($E2006="",IFERROR(INDEX(Settings!$F$11:$F$18,MATCH($C2006,Settings!$D$11:$D$18,0)),0),$E2006))</f>
        <v/>
      </c>
      <c r="J2006">
        <f>IF($A2006="",0,WEEKDAY($A2006,2))</f>
        <v/>
      </c>
      <c r="K2006">
        <f>IF(OR($A2006="",$B2006=""),"",$B2006&amp;"|"&amp;$A2006)</f>
        <v/>
      </c>
      <c r="L2006">
        <f>IF($A2006="",0,IF($F2006="",IFERROR(N(INDEX(Settings!$G$11:$G$18,MATCH($C2006,Settings!$D$11:$D$18,0))),0),N($F2006)))</f>
        <v/>
      </c>
    </row>
    <row r="2007">
      <c r="A2007" s="69" t="n"/>
      <c r="B2007" s="70" t="n"/>
      <c r="C2007" s="70" t="n"/>
      <c r="D2007" s="71" t="n"/>
      <c r="E2007" s="71" t="n"/>
      <c r="F2007" s="70" t="n"/>
      <c r="G2007" s="72">
        <f>IF(OR($A2007="",$B2007=""),"",ROUND(MAX(0,MOD(I2007-H2007,1)*24-L2007/60),2))</f>
        <v/>
      </c>
      <c r="H2007">
        <f>IF($A2007="","",IF($D2007="",IFERROR(INDEX(Settings!$E$11:$E$18,MATCH($C2007,Settings!$D$11:$D$18,0)),0),$D2007))</f>
        <v/>
      </c>
      <c r="I2007">
        <f>IF($A2007="","",IF($E2007="",IFERROR(INDEX(Settings!$F$11:$F$18,MATCH($C2007,Settings!$D$11:$D$18,0)),0),$E2007))</f>
        <v/>
      </c>
      <c r="J2007">
        <f>IF($A2007="",0,WEEKDAY($A2007,2))</f>
        <v/>
      </c>
      <c r="K2007">
        <f>IF(OR($A2007="",$B2007=""),"",$B2007&amp;"|"&amp;$A2007)</f>
        <v/>
      </c>
      <c r="L2007">
        <f>IF($A2007="",0,IF($F2007="",IFERROR(N(INDEX(Settings!$G$11:$G$18,MATCH($C2007,Settings!$D$11:$D$18,0))),0),N($F2007)))</f>
        <v/>
      </c>
    </row>
    <row r="2008">
      <c r="A2008" s="69" t="n"/>
      <c r="B2008" s="70" t="n"/>
      <c r="C2008" s="70" t="n"/>
      <c r="D2008" s="71" t="n"/>
      <c r="E2008" s="71" t="n"/>
      <c r="F2008" s="70" t="n"/>
      <c r="G2008" s="72">
        <f>IF(OR($A2008="",$B2008=""),"",ROUND(MAX(0,MOD(I2008-H2008,1)*24-L2008/60),2))</f>
        <v/>
      </c>
      <c r="H2008">
        <f>IF($A2008="","",IF($D2008="",IFERROR(INDEX(Settings!$E$11:$E$18,MATCH($C2008,Settings!$D$11:$D$18,0)),0),$D2008))</f>
        <v/>
      </c>
      <c r="I2008">
        <f>IF($A2008="","",IF($E2008="",IFERROR(INDEX(Settings!$F$11:$F$18,MATCH($C2008,Settings!$D$11:$D$18,0)),0),$E2008))</f>
        <v/>
      </c>
      <c r="J2008">
        <f>IF($A2008="",0,WEEKDAY($A2008,2))</f>
        <v/>
      </c>
      <c r="K2008">
        <f>IF(OR($A2008="",$B2008=""),"",$B2008&amp;"|"&amp;$A2008)</f>
        <v/>
      </c>
      <c r="L2008">
        <f>IF($A2008="",0,IF($F2008="",IFERROR(N(INDEX(Settings!$G$11:$G$18,MATCH($C2008,Settings!$D$11:$D$18,0))),0),N($F2008)))</f>
        <v/>
      </c>
    </row>
    <row r="2009">
      <c r="A2009" s="69" t="n"/>
      <c r="B2009" s="70" t="n"/>
      <c r="C2009" s="70" t="n"/>
      <c r="D2009" s="71" t="n"/>
      <c r="E2009" s="71" t="n"/>
      <c r="F2009" s="70" t="n"/>
      <c r="G2009" s="72">
        <f>IF(OR($A2009="",$B2009=""),"",ROUND(MAX(0,MOD(I2009-H2009,1)*24-L2009/60),2))</f>
        <v/>
      </c>
      <c r="H2009">
        <f>IF($A2009="","",IF($D2009="",IFERROR(INDEX(Settings!$E$11:$E$18,MATCH($C2009,Settings!$D$11:$D$18,0)),0),$D2009))</f>
        <v/>
      </c>
      <c r="I2009">
        <f>IF($A2009="","",IF($E2009="",IFERROR(INDEX(Settings!$F$11:$F$18,MATCH($C2009,Settings!$D$11:$D$18,0)),0),$E2009))</f>
        <v/>
      </c>
      <c r="J2009">
        <f>IF($A2009="",0,WEEKDAY($A2009,2))</f>
        <v/>
      </c>
      <c r="K2009">
        <f>IF(OR($A2009="",$B2009=""),"",$B2009&amp;"|"&amp;$A2009)</f>
        <v/>
      </c>
      <c r="L2009">
        <f>IF($A2009="",0,IF($F2009="",IFERROR(N(INDEX(Settings!$G$11:$G$18,MATCH($C2009,Settings!$D$11:$D$18,0))),0),N($F2009)))</f>
        <v/>
      </c>
    </row>
    <row r="2010">
      <c r="A2010" s="69" t="n"/>
      <c r="B2010" s="70" t="n"/>
      <c r="C2010" s="70" t="n"/>
      <c r="D2010" s="71" t="n"/>
      <c r="E2010" s="71" t="n"/>
      <c r="F2010" s="70" t="n"/>
      <c r="G2010" s="72">
        <f>IF(OR($A2010="",$B2010=""),"",ROUND(MAX(0,MOD(I2010-H2010,1)*24-L2010/60),2))</f>
        <v/>
      </c>
      <c r="H2010">
        <f>IF($A2010="","",IF($D2010="",IFERROR(INDEX(Settings!$E$11:$E$18,MATCH($C2010,Settings!$D$11:$D$18,0)),0),$D2010))</f>
        <v/>
      </c>
      <c r="I2010">
        <f>IF($A2010="","",IF($E2010="",IFERROR(INDEX(Settings!$F$11:$F$18,MATCH($C2010,Settings!$D$11:$D$18,0)),0),$E2010))</f>
        <v/>
      </c>
      <c r="J2010">
        <f>IF($A2010="",0,WEEKDAY($A2010,2))</f>
        <v/>
      </c>
      <c r="K2010">
        <f>IF(OR($A2010="",$B2010=""),"",$B2010&amp;"|"&amp;$A2010)</f>
        <v/>
      </c>
      <c r="L2010">
        <f>IF($A2010="",0,IF($F2010="",IFERROR(N(INDEX(Settings!$G$11:$G$18,MATCH($C2010,Settings!$D$11:$D$18,0))),0),N($F2010)))</f>
        <v/>
      </c>
    </row>
    <row r="2011">
      <c r="A2011" s="69" t="n"/>
      <c r="B2011" s="70" t="n"/>
      <c r="C2011" s="70" t="n"/>
      <c r="D2011" s="71" t="n"/>
      <c r="E2011" s="71" t="n"/>
      <c r="F2011" s="70" t="n"/>
      <c r="G2011" s="72">
        <f>IF(OR($A2011="",$B2011=""),"",ROUND(MAX(0,MOD(I2011-H2011,1)*24-L2011/60),2))</f>
        <v/>
      </c>
      <c r="H2011">
        <f>IF($A2011="","",IF($D2011="",IFERROR(INDEX(Settings!$E$11:$E$18,MATCH($C2011,Settings!$D$11:$D$18,0)),0),$D2011))</f>
        <v/>
      </c>
      <c r="I2011">
        <f>IF($A2011="","",IF($E2011="",IFERROR(INDEX(Settings!$F$11:$F$18,MATCH($C2011,Settings!$D$11:$D$18,0)),0),$E2011))</f>
        <v/>
      </c>
      <c r="J2011">
        <f>IF($A2011="",0,WEEKDAY($A2011,2))</f>
        <v/>
      </c>
      <c r="K2011">
        <f>IF(OR($A2011="",$B2011=""),"",$B2011&amp;"|"&amp;$A2011)</f>
        <v/>
      </c>
      <c r="L2011">
        <f>IF($A2011="",0,IF($F2011="",IFERROR(N(INDEX(Settings!$G$11:$G$18,MATCH($C2011,Settings!$D$11:$D$18,0))),0),N($F2011)))</f>
        <v/>
      </c>
    </row>
    <row r="2012">
      <c r="A2012" s="69" t="n"/>
      <c r="B2012" s="70" t="n"/>
      <c r="C2012" s="70" t="n"/>
      <c r="D2012" s="71" t="n"/>
      <c r="E2012" s="71" t="n"/>
      <c r="F2012" s="70" t="n"/>
      <c r="G2012" s="72">
        <f>IF(OR($A2012="",$B2012=""),"",ROUND(MAX(0,MOD(I2012-H2012,1)*24-L2012/60),2))</f>
        <v/>
      </c>
      <c r="H2012">
        <f>IF($A2012="","",IF($D2012="",IFERROR(INDEX(Settings!$E$11:$E$18,MATCH($C2012,Settings!$D$11:$D$18,0)),0),$D2012))</f>
        <v/>
      </c>
      <c r="I2012">
        <f>IF($A2012="","",IF($E2012="",IFERROR(INDEX(Settings!$F$11:$F$18,MATCH($C2012,Settings!$D$11:$D$18,0)),0),$E2012))</f>
        <v/>
      </c>
      <c r="J2012">
        <f>IF($A2012="",0,WEEKDAY($A2012,2))</f>
        <v/>
      </c>
      <c r="K2012">
        <f>IF(OR($A2012="",$B2012=""),"",$B2012&amp;"|"&amp;$A2012)</f>
        <v/>
      </c>
      <c r="L2012">
        <f>IF($A2012="",0,IF($F2012="",IFERROR(N(INDEX(Settings!$G$11:$G$18,MATCH($C2012,Settings!$D$11:$D$18,0))),0),N($F2012)))</f>
        <v/>
      </c>
    </row>
    <row r="2013">
      <c r="A2013" s="69" t="n"/>
      <c r="B2013" s="70" t="n"/>
      <c r="C2013" s="70" t="n"/>
      <c r="D2013" s="71" t="n"/>
      <c r="E2013" s="71" t="n"/>
      <c r="F2013" s="70" t="n"/>
      <c r="G2013" s="72">
        <f>IF(OR($A2013="",$B2013=""),"",ROUND(MAX(0,MOD(I2013-H2013,1)*24-L2013/60),2))</f>
        <v/>
      </c>
      <c r="H2013">
        <f>IF($A2013="","",IF($D2013="",IFERROR(INDEX(Settings!$E$11:$E$18,MATCH($C2013,Settings!$D$11:$D$18,0)),0),$D2013))</f>
        <v/>
      </c>
      <c r="I2013">
        <f>IF($A2013="","",IF($E2013="",IFERROR(INDEX(Settings!$F$11:$F$18,MATCH($C2013,Settings!$D$11:$D$18,0)),0),$E2013))</f>
        <v/>
      </c>
      <c r="J2013">
        <f>IF($A2013="",0,WEEKDAY($A2013,2))</f>
        <v/>
      </c>
      <c r="K2013">
        <f>IF(OR($A2013="",$B2013=""),"",$B2013&amp;"|"&amp;$A2013)</f>
        <v/>
      </c>
      <c r="L2013">
        <f>IF($A2013="",0,IF($F2013="",IFERROR(N(INDEX(Settings!$G$11:$G$18,MATCH($C2013,Settings!$D$11:$D$18,0))),0),N($F2013)))</f>
        <v/>
      </c>
    </row>
    <row r="2014">
      <c r="A2014" s="69" t="n"/>
      <c r="B2014" s="70" t="n"/>
      <c r="C2014" s="70" t="n"/>
      <c r="D2014" s="71" t="n"/>
      <c r="E2014" s="71" t="n"/>
      <c r="F2014" s="70" t="n"/>
      <c r="G2014" s="72">
        <f>IF(OR($A2014="",$B2014=""),"",ROUND(MAX(0,MOD(I2014-H2014,1)*24-L2014/60),2))</f>
        <v/>
      </c>
      <c r="H2014">
        <f>IF($A2014="","",IF($D2014="",IFERROR(INDEX(Settings!$E$11:$E$18,MATCH($C2014,Settings!$D$11:$D$18,0)),0),$D2014))</f>
        <v/>
      </c>
      <c r="I2014">
        <f>IF($A2014="","",IF($E2014="",IFERROR(INDEX(Settings!$F$11:$F$18,MATCH($C2014,Settings!$D$11:$D$18,0)),0),$E2014))</f>
        <v/>
      </c>
      <c r="J2014">
        <f>IF($A2014="",0,WEEKDAY($A2014,2))</f>
        <v/>
      </c>
      <c r="K2014">
        <f>IF(OR($A2014="",$B2014=""),"",$B2014&amp;"|"&amp;$A2014)</f>
        <v/>
      </c>
      <c r="L2014">
        <f>IF($A2014="",0,IF($F2014="",IFERROR(N(INDEX(Settings!$G$11:$G$18,MATCH($C2014,Settings!$D$11:$D$18,0))),0),N($F2014)))</f>
        <v/>
      </c>
    </row>
    <row r="2015">
      <c r="A2015" s="69" t="n"/>
      <c r="B2015" s="70" t="n"/>
      <c r="C2015" s="70" t="n"/>
      <c r="D2015" s="71" t="n"/>
      <c r="E2015" s="71" t="n"/>
      <c r="F2015" s="70" t="n"/>
      <c r="G2015" s="72">
        <f>IF(OR($A2015="",$B2015=""),"",ROUND(MAX(0,MOD(I2015-H2015,1)*24-L2015/60),2))</f>
        <v/>
      </c>
      <c r="H2015">
        <f>IF($A2015="","",IF($D2015="",IFERROR(INDEX(Settings!$E$11:$E$18,MATCH($C2015,Settings!$D$11:$D$18,0)),0),$D2015))</f>
        <v/>
      </c>
      <c r="I2015">
        <f>IF($A2015="","",IF($E2015="",IFERROR(INDEX(Settings!$F$11:$F$18,MATCH($C2015,Settings!$D$11:$D$18,0)),0),$E2015))</f>
        <v/>
      </c>
      <c r="J2015">
        <f>IF($A2015="",0,WEEKDAY($A2015,2))</f>
        <v/>
      </c>
      <c r="K2015">
        <f>IF(OR($A2015="",$B2015=""),"",$B2015&amp;"|"&amp;$A2015)</f>
        <v/>
      </c>
      <c r="L2015">
        <f>IF($A2015="",0,IF($F2015="",IFERROR(N(INDEX(Settings!$G$11:$G$18,MATCH($C2015,Settings!$D$11:$D$18,0))),0),N($F2015)))</f>
        <v/>
      </c>
    </row>
    <row r="2016">
      <c r="A2016" s="69" t="n"/>
      <c r="B2016" s="70" t="n"/>
      <c r="C2016" s="70" t="n"/>
      <c r="D2016" s="71" t="n"/>
      <c r="E2016" s="71" t="n"/>
      <c r="F2016" s="70" t="n"/>
      <c r="G2016" s="72">
        <f>IF(OR($A2016="",$B2016=""),"",ROUND(MAX(0,MOD(I2016-H2016,1)*24-L2016/60),2))</f>
        <v/>
      </c>
      <c r="H2016">
        <f>IF($A2016="","",IF($D2016="",IFERROR(INDEX(Settings!$E$11:$E$18,MATCH($C2016,Settings!$D$11:$D$18,0)),0),$D2016))</f>
        <v/>
      </c>
      <c r="I2016">
        <f>IF($A2016="","",IF($E2016="",IFERROR(INDEX(Settings!$F$11:$F$18,MATCH($C2016,Settings!$D$11:$D$18,0)),0),$E2016))</f>
        <v/>
      </c>
      <c r="J2016">
        <f>IF($A2016="",0,WEEKDAY($A2016,2))</f>
        <v/>
      </c>
      <c r="K2016">
        <f>IF(OR($A2016="",$B2016=""),"",$B2016&amp;"|"&amp;$A2016)</f>
        <v/>
      </c>
      <c r="L2016">
        <f>IF($A2016="",0,IF($F2016="",IFERROR(N(INDEX(Settings!$G$11:$G$18,MATCH($C2016,Settings!$D$11:$D$18,0))),0),N($F2016)))</f>
        <v/>
      </c>
    </row>
    <row r="2017">
      <c r="A2017" s="69" t="n"/>
      <c r="B2017" s="70" t="n"/>
      <c r="C2017" s="70" t="n"/>
      <c r="D2017" s="71" t="n"/>
      <c r="E2017" s="71" t="n"/>
      <c r="F2017" s="70" t="n"/>
      <c r="G2017" s="72">
        <f>IF(OR($A2017="",$B2017=""),"",ROUND(MAX(0,MOD(I2017-H2017,1)*24-L2017/60),2))</f>
        <v/>
      </c>
      <c r="H2017">
        <f>IF($A2017="","",IF($D2017="",IFERROR(INDEX(Settings!$E$11:$E$18,MATCH($C2017,Settings!$D$11:$D$18,0)),0),$D2017))</f>
        <v/>
      </c>
      <c r="I2017">
        <f>IF($A2017="","",IF($E2017="",IFERROR(INDEX(Settings!$F$11:$F$18,MATCH($C2017,Settings!$D$11:$D$18,0)),0),$E2017))</f>
        <v/>
      </c>
      <c r="J2017">
        <f>IF($A2017="",0,WEEKDAY($A2017,2))</f>
        <v/>
      </c>
      <c r="K2017">
        <f>IF(OR($A2017="",$B2017=""),"",$B2017&amp;"|"&amp;$A2017)</f>
        <v/>
      </c>
      <c r="L2017">
        <f>IF($A2017="",0,IF($F2017="",IFERROR(N(INDEX(Settings!$G$11:$G$18,MATCH($C2017,Settings!$D$11:$D$18,0))),0),N($F2017)))</f>
        <v/>
      </c>
    </row>
    <row r="2018">
      <c r="A2018" s="69" t="n"/>
      <c r="B2018" s="70" t="n"/>
      <c r="C2018" s="70" t="n"/>
      <c r="D2018" s="71" t="n"/>
      <c r="E2018" s="71" t="n"/>
      <c r="F2018" s="70" t="n"/>
      <c r="G2018" s="72">
        <f>IF(OR($A2018="",$B2018=""),"",ROUND(MAX(0,MOD(I2018-H2018,1)*24-L2018/60),2))</f>
        <v/>
      </c>
      <c r="H2018">
        <f>IF($A2018="","",IF($D2018="",IFERROR(INDEX(Settings!$E$11:$E$18,MATCH($C2018,Settings!$D$11:$D$18,0)),0),$D2018))</f>
        <v/>
      </c>
      <c r="I2018">
        <f>IF($A2018="","",IF($E2018="",IFERROR(INDEX(Settings!$F$11:$F$18,MATCH($C2018,Settings!$D$11:$D$18,0)),0),$E2018))</f>
        <v/>
      </c>
      <c r="J2018">
        <f>IF($A2018="",0,WEEKDAY($A2018,2))</f>
        <v/>
      </c>
      <c r="K2018">
        <f>IF(OR($A2018="",$B2018=""),"",$B2018&amp;"|"&amp;$A2018)</f>
        <v/>
      </c>
      <c r="L2018">
        <f>IF($A2018="",0,IF($F2018="",IFERROR(N(INDEX(Settings!$G$11:$G$18,MATCH($C2018,Settings!$D$11:$D$18,0))),0),N($F2018)))</f>
        <v/>
      </c>
    </row>
    <row r="2019">
      <c r="A2019" s="69" t="n"/>
      <c r="B2019" s="70" t="n"/>
      <c r="C2019" s="70" t="n"/>
      <c r="D2019" s="71" t="n"/>
      <c r="E2019" s="71" t="n"/>
      <c r="F2019" s="70" t="n"/>
      <c r="G2019" s="72">
        <f>IF(OR($A2019="",$B2019=""),"",ROUND(MAX(0,MOD(I2019-H2019,1)*24-L2019/60),2))</f>
        <v/>
      </c>
      <c r="H2019">
        <f>IF($A2019="","",IF($D2019="",IFERROR(INDEX(Settings!$E$11:$E$18,MATCH($C2019,Settings!$D$11:$D$18,0)),0),$D2019))</f>
        <v/>
      </c>
      <c r="I2019">
        <f>IF($A2019="","",IF($E2019="",IFERROR(INDEX(Settings!$F$11:$F$18,MATCH($C2019,Settings!$D$11:$D$18,0)),0),$E2019))</f>
        <v/>
      </c>
      <c r="J2019">
        <f>IF($A2019="",0,WEEKDAY($A2019,2))</f>
        <v/>
      </c>
      <c r="K2019">
        <f>IF(OR($A2019="",$B2019=""),"",$B2019&amp;"|"&amp;$A2019)</f>
        <v/>
      </c>
      <c r="L2019">
        <f>IF($A2019="",0,IF($F2019="",IFERROR(N(INDEX(Settings!$G$11:$G$18,MATCH($C2019,Settings!$D$11:$D$18,0))),0),N($F2019)))</f>
        <v/>
      </c>
    </row>
    <row r="2020">
      <c r="A2020" s="69" t="n"/>
      <c r="B2020" s="70" t="n"/>
      <c r="C2020" s="70" t="n"/>
      <c r="D2020" s="71" t="n"/>
      <c r="E2020" s="71" t="n"/>
      <c r="F2020" s="70" t="n"/>
      <c r="G2020" s="72">
        <f>IF(OR($A2020="",$B2020=""),"",ROUND(MAX(0,MOD(I2020-H2020,1)*24-L2020/60),2))</f>
        <v/>
      </c>
      <c r="H2020">
        <f>IF($A2020="","",IF($D2020="",IFERROR(INDEX(Settings!$E$11:$E$18,MATCH($C2020,Settings!$D$11:$D$18,0)),0),$D2020))</f>
        <v/>
      </c>
      <c r="I2020">
        <f>IF($A2020="","",IF($E2020="",IFERROR(INDEX(Settings!$F$11:$F$18,MATCH($C2020,Settings!$D$11:$D$18,0)),0),$E2020))</f>
        <v/>
      </c>
      <c r="J2020">
        <f>IF($A2020="",0,WEEKDAY($A2020,2))</f>
        <v/>
      </c>
      <c r="K2020">
        <f>IF(OR($A2020="",$B2020=""),"",$B2020&amp;"|"&amp;$A2020)</f>
        <v/>
      </c>
      <c r="L2020">
        <f>IF($A2020="",0,IF($F2020="",IFERROR(N(INDEX(Settings!$G$11:$G$18,MATCH($C2020,Settings!$D$11:$D$18,0))),0),N($F2020)))</f>
        <v/>
      </c>
    </row>
    <row r="2021">
      <c r="A2021" s="69" t="n"/>
      <c r="B2021" s="70" t="n"/>
      <c r="C2021" s="70" t="n"/>
      <c r="D2021" s="71" t="n"/>
      <c r="E2021" s="71" t="n"/>
      <c r="F2021" s="70" t="n"/>
      <c r="G2021" s="72">
        <f>IF(OR($A2021="",$B2021=""),"",ROUND(MAX(0,MOD(I2021-H2021,1)*24-L2021/60),2))</f>
        <v/>
      </c>
      <c r="H2021">
        <f>IF($A2021="","",IF($D2021="",IFERROR(INDEX(Settings!$E$11:$E$18,MATCH($C2021,Settings!$D$11:$D$18,0)),0),$D2021))</f>
        <v/>
      </c>
      <c r="I2021">
        <f>IF($A2021="","",IF($E2021="",IFERROR(INDEX(Settings!$F$11:$F$18,MATCH($C2021,Settings!$D$11:$D$18,0)),0),$E2021))</f>
        <v/>
      </c>
      <c r="J2021">
        <f>IF($A2021="",0,WEEKDAY($A2021,2))</f>
        <v/>
      </c>
      <c r="K2021">
        <f>IF(OR($A2021="",$B2021=""),"",$B2021&amp;"|"&amp;$A2021)</f>
        <v/>
      </c>
      <c r="L2021">
        <f>IF($A2021="",0,IF($F2021="",IFERROR(N(INDEX(Settings!$G$11:$G$18,MATCH($C2021,Settings!$D$11:$D$18,0))),0),N($F2021)))</f>
        <v/>
      </c>
    </row>
    <row r="2022">
      <c r="A2022" s="69" t="n"/>
      <c r="B2022" s="70" t="n"/>
      <c r="C2022" s="70" t="n"/>
      <c r="D2022" s="71" t="n"/>
      <c r="E2022" s="71" t="n"/>
      <c r="F2022" s="70" t="n"/>
      <c r="G2022" s="72">
        <f>IF(OR($A2022="",$B2022=""),"",ROUND(MAX(0,MOD(I2022-H2022,1)*24-L2022/60),2))</f>
        <v/>
      </c>
      <c r="H2022">
        <f>IF($A2022="","",IF($D2022="",IFERROR(INDEX(Settings!$E$11:$E$18,MATCH($C2022,Settings!$D$11:$D$18,0)),0),$D2022))</f>
        <v/>
      </c>
      <c r="I2022">
        <f>IF($A2022="","",IF($E2022="",IFERROR(INDEX(Settings!$F$11:$F$18,MATCH($C2022,Settings!$D$11:$D$18,0)),0),$E2022))</f>
        <v/>
      </c>
      <c r="J2022">
        <f>IF($A2022="",0,WEEKDAY($A2022,2))</f>
        <v/>
      </c>
      <c r="K2022">
        <f>IF(OR($A2022="",$B2022=""),"",$B2022&amp;"|"&amp;$A2022)</f>
        <v/>
      </c>
      <c r="L2022">
        <f>IF($A2022="",0,IF($F2022="",IFERROR(N(INDEX(Settings!$G$11:$G$18,MATCH($C2022,Settings!$D$11:$D$18,0))),0),N($F2022)))</f>
        <v/>
      </c>
    </row>
    <row r="2023">
      <c r="A2023" s="69" t="n"/>
      <c r="B2023" s="70" t="n"/>
      <c r="C2023" s="70" t="n"/>
      <c r="D2023" s="71" t="n"/>
      <c r="E2023" s="71" t="n"/>
      <c r="F2023" s="70" t="n"/>
      <c r="G2023" s="72">
        <f>IF(OR($A2023="",$B2023=""),"",ROUND(MAX(0,MOD(I2023-H2023,1)*24-L2023/60),2))</f>
        <v/>
      </c>
      <c r="H2023">
        <f>IF($A2023="","",IF($D2023="",IFERROR(INDEX(Settings!$E$11:$E$18,MATCH($C2023,Settings!$D$11:$D$18,0)),0),$D2023))</f>
        <v/>
      </c>
      <c r="I2023">
        <f>IF($A2023="","",IF($E2023="",IFERROR(INDEX(Settings!$F$11:$F$18,MATCH($C2023,Settings!$D$11:$D$18,0)),0),$E2023))</f>
        <v/>
      </c>
      <c r="J2023">
        <f>IF($A2023="",0,WEEKDAY($A2023,2))</f>
        <v/>
      </c>
      <c r="K2023">
        <f>IF(OR($A2023="",$B2023=""),"",$B2023&amp;"|"&amp;$A2023)</f>
        <v/>
      </c>
      <c r="L2023">
        <f>IF($A2023="",0,IF($F2023="",IFERROR(N(INDEX(Settings!$G$11:$G$18,MATCH($C2023,Settings!$D$11:$D$18,0))),0),N($F2023)))</f>
        <v/>
      </c>
    </row>
    <row r="2024">
      <c r="A2024" s="69" t="n"/>
      <c r="B2024" s="70" t="n"/>
      <c r="C2024" s="70" t="n"/>
      <c r="D2024" s="71" t="n"/>
      <c r="E2024" s="71" t="n"/>
      <c r="F2024" s="70" t="n"/>
      <c r="G2024" s="72">
        <f>IF(OR($A2024="",$B2024=""),"",ROUND(MAX(0,MOD(I2024-H2024,1)*24-L2024/60),2))</f>
        <v/>
      </c>
      <c r="H2024">
        <f>IF($A2024="","",IF($D2024="",IFERROR(INDEX(Settings!$E$11:$E$18,MATCH($C2024,Settings!$D$11:$D$18,0)),0),$D2024))</f>
        <v/>
      </c>
      <c r="I2024">
        <f>IF($A2024="","",IF($E2024="",IFERROR(INDEX(Settings!$F$11:$F$18,MATCH($C2024,Settings!$D$11:$D$18,0)),0),$E2024))</f>
        <v/>
      </c>
      <c r="J2024">
        <f>IF($A2024="",0,WEEKDAY($A2024,2))</f>
        <v/>
      </c>
      <c r="K2024">
        <f>IF(OR($A2024="",$B2024=""),"",$B2024&amp;"|"&amp;$A2024)</f>
        <v/>
      </c>
      <c r="L2024">
        <f>IF($A2024="",0,IF($F2024="",IFERROR(N(INDEX(Settings!$G$11:$G$18,MATCH($C2024,Settings!$D$11:$D$18,0))),0),N($F2024)))</f>
        <v/>
      </c>
    </row>
    <row r="2025">
      <c r="A2025" s="69" t="n"/>
      <c r="B2025" s="70" t="n"/>
      <c r="C2025" s="70" t="n"/>
      <c r="D2025" s="71" t="n"/>
      <c r="E2025" s="71" t="n"/>
      <c r="F2025" s="70" t="n"/>
      <c r="G2025" s="72">
        <f>IF(OR($A2025="",$B2025=""),"",ROUND(MAX(0,MOD(I2025-H2025,1)*24-L2025/60),2))</f>
        <v/>
      </c>
      <c r="H2025">
        <f>IF($A2025="","",IF($D2025="",IFERROR(INDEX(Settings!$E$11:$E$18,MATCH($C2025,Settings!$D$11:$D$18,0)),0),$D2025))</f>
        <v/>
      </c>
      <c r="I2025">
        <f>IF($A2025="","",IF($E2025="",IFERROR(INDEX(Settings!$F$11:$F$18,MATCH($C2025,Settings!$D$11:$D$18,0)),0),$E2025))</f>
        <v/>
      </c>
      <c r="J2025">
        <f>IF($A2025="",0,WEEKDAY($A2025,2))</f>
        <v/>
      </c>
      <c r="K2025">
        <f>IF(OR($A2025="",$B2025=""),"",$B2025&amp;"|"&amp;$A2025)</f>
        <v/>
      </c>
      <c r="L2025">
        <f>IF($A2025="",0,IF($F2025="",IFERROR(N(INDEX(Settings!$G$11:$G$18,MATCH($C2025,Settings!$D$11:$D$18,0))),0),N($F2025)))</f>
        <v/>
      </c>
    </row>
    <row r="2026">
      <c r="A2026" s="69" t="n"/>
      <c r="B2026" s="70" t="n"/>
      <c r="C2026" s="70" t="n"/>
      <c r="D2026" s="71" t="n"/>
      <c r="E2026" s="71" t="n"/>
      <c r="F2026" s="70" t="n"/>
      <c r="G2026" s="72">
        <f>IF(OR($A2026="",$B2026=""),"",ROUND(MAX(0,MOD(I2026-H2026,1)*24-L2026/60),2))</f>
        <v/>
      </c>
      <c r="H2026">
        <f>IF($A2026="","",IF($D2026="",IFERROR(INDEX(Settings!$E$11:$E$18,MATCH($C2026,Settings!$D$11:$D$18,0)),0),$D2026))</f>
        <v/>
      </c>
      <c r="I2026">
        <f>IF($A2026="","",IF($E2026="",IFERROR(INDEX(Settings!$F$11:$F$18,MATCH($C2026,Settings!$D$11:$D$18,0)),0),$E2026))</f>
        <v/>
      </c>
      <c r="J2026">
        <f>IF($A2026="",0,WEEKDAY($A2026,2))</f>
        <v/>
      </c>
      <c r="K2026">
        <f>IF(OR($A2026="",$B2026=""),"",$B2026&amp;"|"&amp;$A2026)</f>
        <v/>
      </c>
      <c r="L2026">
        <f>IF($A2026="",0,IF($F2026="",IFERROR(N(INDEX(Settings!$G$11:$G$18,MATCH($C2026,Settings!$D$11:$D$18,0))),0),N($F2026)))</f>
        <v/>
      </c>
    </row>
    <row r="2027">
      <c r="A2027" s="69" t="n"/>
      <c r="B2027" s="70" t="n"/>
      <c r="C2027" s="70" t="n"/>
      <c r="D2027" s="71" t="n"/>
      <c r="E2027" s="71" t="n"/>
      <c r="F2027" s="70" t="n"/>
      <c r="G2027" s="72">
        <f>IF(OR($A2027="",$B2027=""),"",ROUND(MAX(0,MOD(I2027-H2027,1)*24-L2027/60),2))</f>
        <v/>
      </c>
      <c r="H2027">
        <f>IF($A2027="","",IF($D2027="",IFERROR(INDEX(Settings!$E$11:$E$18,MATCH($C2027,Settings!$D$11:$D$18,0)),0),$D2027))</f>
        <v/>
      </c>
      <c r="I2027">
        <f>IF($A2027="","",IF($E2027="",IFERROR(INDEX(Settings!$F$11:$F$18,MATCH($C2027,Settings!$D$11:$D$18,0)),0),$E2027))</f>
        <v/>
      </c>
      <c r="J2027">
        <f>IF($A2027="",0,WEEKDAY($A2027,2))</f>
        <v/>
      </c>
      <c r="K2027">
        <f>IF(OR($A2027="",$B2027=""),"",$B2027&amp;"|"&amp;$A2027)</f>
        <v/>
      </c>
      <c r="L2027">
        <f>IF($A2027="",0,IF($F2027="",IFERROR(N(INDEX(Settings!$G$11:$G$18,MATCH($C2027,Settings!$D$11:$D$18,0))),0),N($F2027)))</f>
        <v/>
      </c>
    </row>
    <row r="2028">
      <c r="A2028" s="69" t="n"/>
      <c r="B2028" s="70" t="n"/>
      <c r="C2028" s="70" t="n"/>
      <c r="D2028" s="71" t="n"/>
      <c r="E2028" s="71" t="n"/>
      <c r="F2028" s="70" t="n"/>
      <c r="G2028" s="72">
        <f>IF(OR($A2028="",$B2028=""),"",ROUND(MAX(0,MOD(I2028-H2028,1)*24-L2028/60),2))</f>
        <v/>
      </c>
      <c r="H2028">
        <f>IF($A2028="","",IF($D2028="",IFERROR(INDEX(Settings!$E$11:$E$18,MATCH($C2028,Settings!$D$11:$D$18,0)),0),$D2028))</f>
        <v/>
      </c>
      <c r="I2028">
        <f>IF($A2028="","",IF($E2028="",IFERROR(INDEX(Settings!$F$11:$F$18,MATCH($C2028,Settings!$D$11:$D$18,0)),0),$E2028))</f>
        <v/>
      </c>
      <c r="J2028">
        <f>IF($A2028="",0,WEEKDAY($A2028,2))</f>
        <v/>
      </c>
      <c r="K2028">
        <f>IF(OR($A2028="",$B2028=""),"",$B2028&amp;"|"&amp;$A2028)</f>
        <v/>
      </c>
      <c r="L2028">
        <f>IF($A2028="",0,IF($F2028="",IFERROR(N(INDEX(Settings!$G$11:$G$18,MATCH($C2028,Settings!$D$11:$D$18,0))),0),N($F2028)))</f>
        <v/>
      </c>
    </row>
    <row r="2029">
      <c r="A2029" s="69" t="n"/>
      <c r="B2029" s="70" t="n"/>
      <c r="C2029" s="70" t="n"/>
      <c r="D2029" s="71" t="n"/>
      <c r="E2029" s="71" t="n"/>
      <c r="F2029" s="70" t="n"/>
      <c r="G2029" s="72">
        <f>IF(OR($A2029="",$B2029=""),"",ROUND(MAX(0,MOD(I2029-H2029,1)*24-L2029/60),2))</f>
        <v/>
      </c>
      <c r="H2029">
        <f>IF($A2029="","",IF($D2029="",IFERROR(INDEX(Settings!$E$11:$E$18,MATCH($C2029,Settings!$D$11:$D$18,0)),0),$D2029))</f>
        <v/>
      </c>
      <c r="I2029">
        <f>IF($A2029="","",IF($E2029="",IFERROR(INDEX(Settings!$F$11:$F$18,MATCH($C2029,Settings!$D$11:$D$18,0)),0),$E2029))</f>
        <v/>
      </c>
      <c r="J2029">
        <f>IF($A2029="",0,WEEKDAY($A2029,2))</f>
        <v/>
      </c>
      <c r="K2029">
        <f>IF(OR($A2029="",$B2029=""),"",$B2029&amp;"|"&amp;$A2029)</f>
        <v/>
      </c>
      <c r="L2029">
        <f>IF($A2029="",0,IF($F2029="",IFERROR(N(INDEX(Settings!$G$11:$G$18,MATCH($C2029,Settings!$D$11:$D$18,0))),0),N($F2029)))</f>
        <v/>
      </c>
    </row>
    <row r="2030">
      <c r="A2030" s="69" t="n"/>
      <c r="B2030" s="70" t="n"/>
      <c r="C2030" s="70" t="n"/>
      <c r="D2030" s="71" t="n"/>
      <c r="E2030" s="71" t="n"/>
      <c r="F2030" s="70" t="n"/>
      <c r="G2030" s="72">
        <f>IF(OR($A2030="",$B2030=""),"",ROUND(MAX(0,MOD(I2030-H2030,1)*24-L2030/60),2))</f>
        <v/>
      </c>
      <c r="H2030">
        <f>IF($A2030="","",IF($D2030="",IFERROR(INDEX(Settings!$E$11:$E$18,MATCH($C2030,Settings!$D$11:$D$18,0)),0),$D2030))</f>
        <v/>
      </c>
      <c r="I2030">
        <f>IF($A2030="","",IF($E2030="",IFERROR(INDEX(Settings!$F$11:$F$18,MATCH($C2030,Settings!$D$11:$D$18,0)),0),$E2030))</f>
        <v/>
      </c>
      <c r="J2030">
        <f>IF($A2030="",0,WEEKDAY($A2030,2))</f>
        <v/>
      </c>
      <c r="K2030">
        <f>IF(OR($A2030="",$B2030=""),"",$B2030&amp;"|"&amp;$A2030)</f>
        <v/>
      </c>
      <c r="L2030">
        <f>IF($A2030="",0,IF($F2030="",IFERROR(N(INDEX(Settings!$G$11:$G$18,MATCH($C2030,Settings!$D$11:$D$18,0))),0),N($F2030)))</f>
        <v/>
      </c>
    </row>
    <row r="2031">
      <c r="A2031" s="69" t="n"/>
      <c r="B2031" s="70" t="n"/>
      <c r="C2031" s="70" t="n"/>
      <c r="D2031" s="71" t="n"/>
      <c r="E2031" s="71" t="n"/>
      <c r="F2031" s="70" t="n"/>
      <c r="G2031" s="72">
        <f>IF(OR($A2031="",$B2031=""),"",ROUND(MAX(0,MOD(I2031-H2031,1)*24-L2031/60),2))</f>
        <v/>
      </c>
      <c r="H2031">
        <f>IF($A2031="","",IF($D2031="",IFERROR(INDEX(Settings!$E$11:$E$18,MATCH($C2031,Settings!$D$11:$D$18,0)),0),$D2031))</f>
        <v/>
      </c>
      <c r="I2031">
        <f>IF($A2031="","",IF($E2031="",IFERROR(INDEX(Settings!$F$11:$F$18,MATCH($C2031,Settings!$D$11:$D$18,0)),0),$E2031))</f>
        <v/>
      </c>
      <c r="J2031">
        <f>IF($A2031="",0,WEEKDAY($A2031,2))</f>
        <v/>
      </c>
      <c r="K2031">
        <f>IF(OR($A2031="",$B2031=""),"",$B2031&amp;"|"&amp;$A2031)</f>
        <v/>
      </c>
      <c r="L2031">
        <f>IF($A2031="",0,IF($F2031="",IFERROR(N(INDEX(Settings!$G$11:$G$18,MATCH($C2031,Settings!$D$11:$D$18,0))),0),N($F2031)))</f>
        <v/>
      </c>
    </row>
    <row r="2032">
      <c r="A2032" s="69" t="n"/>
      <c r="B2032" s="70" t="n"/>
      <c r="C2032" s="70" t="n"/>
      <c r="D2032" s="71" t="n"/>
      <c r="E2032" s="71" t="n"/>
      <c r="F2032" s="70" t="n"/>
      <c r="G2032" s="72">
        <f>IF(OR($A2032="",$B2032=""),"",ROUND(MAX(0,MOD(I2032-H2032,1)*24-L2032/60),2))</f>
        <v/>
      </c>
      <c r="H2032">
        <f>IF($A2032="","",IF($D2032="",IFERROR(INDEX(Settings!$E$11:$E$18,MATCH($C2032,Settings!$D$11:$D$18,0)),0),$D2032))</f>
        <v/>
      </c>
      <c r="I2032">
        <f>IF($A2032="","",IF($E2032="",IFERROR(INDEX(Settings!$F$11:$F$18,MATCH($C2032,Settings!$D$11:$D$18,0)),0),$E2032))</f>
        <v/>
      </c>
      <c r="J2032">
        <f>IF($A2032="",0,WEEKDAY($A2032,2))</f>
        <v/>
      </c>
      <c r="K2032">
        <f>IF(OR($A2032="",$B2032=""),"",$B2032&amp;"|"&amp;$A2032)</f>
        <v/>
      </c>
      <c r="L2032">
        <f>IF($A2032="",0,IF($F2032="",IFERROR(N(INDEX(Settings!$G$11:$G$18,MATCH($C2032,Settings!$D$11:$D$18,0))),0),N($F2032)))</f>
        <v/>
      </c>
    </row>
    <row r="2033">
      <c r="A2033" s="69" t="n"/>
      <c r="B2033" s="70" t="n"/>
      <c r="C2033" s="70" t="n"/>
      <c r="D2033" s="71" t="n"/>
      <c r="E2033" s="71" t="n"/>
      <c r="F2033" s="70" t="n"/>
      <c r="G2033" s="72">
        <f>IF(OR($A2033="",$B2033=""),"",ROUND(MAX(0,MOD(I2033-H2033,1)*24-L2033/60),2))</f>
        <v/>
      </c>
      <c r="H2033">
        <f>IF($A2033="","",IF($D2033="",IFERROR(INDEX(Settings!$E$11:$E$18,MATCH($C2033,Settings!$D$11:$D$18,0)),0),$D2033))</f>
        <v/>
      </c>
      <c r="I2033">
        <f>IF($A2033="","",IF($E2033="",IFERROR(INDEX(Settings!$F$11:$F$18,MATCH($C2033,Settings!$D$11:$D$18,0)),0),$E2033))</f>
        <v/>
      </c>
      <c r="J2033">
        <f>IF($A2033="",0,WEEKDAY($A2033,2))</f>
        <v/>
      </c>
      <c r="K2033">
        <f>IF(OR($A2033="",$B2033=""),"",$B2033&amp;"|"&amp;$A2033)</f>
        <v/>
      </c>
      <c r="L2033">
        <f>IF($A2033="",0,IF($F2033="",IFERROR(N(INDEX(Settings!$G$11:$G$18,MATCH($C2033,Settings!$D$11:$D$18,0))),0),N($F2033)))</f>
        <v/>
      </c>
    </row>
    <row r="2034">
      <c r="A2034" s="69" t="n"/>
      <c r="B2034" s="70" t="n"/>
      <c r="C2034" s="70" t="n"/>
      <c r="D2034" s="71" t="n"/>
      <c r="E2034" s="71" t="n"/>
      <c r="F2034" s="70" t="n"/>
      <c r="G2034" s="72">
        <f>IF(OR($A2034="",$B2034=""),"",ROUND(MAX(0,MOD(I2034-H2034,1)*24-L2034/60),2))</f>
        <v/>
      </c>
      <c r="H2034">
        <f>IF($A2034="","",IF($D2034="",IFERROR(INDEX(Settings!$E$11:$E$18,MATCH($C2034,Settings!$D$11:$D$18,0)),0),$D2034))</f>
        <v/>
      </c>
      <c r="I2034">
        <f>IF($A2034="","",IF($E2034="",IFERROR(INDEX(Settings!$F$11:$F$18,MATCH($C2034,Settings!$D$11:$D$18,0)),0),$E2034))</f>
        <v/>
      </c>
      <c r="J2034">
        <f>IF($A2034="",0,WEEKDAY($A2034,2))</f>
        <v/>
      </c>
      <c r="K2034">
        <f>IF(OR($A2034="",$B2034=""),"",$B2034&amp;"|"&amp;$A2034)</f>
        <v/>
      </c>
      <c r="L2034">
        <f>IF($A2034="",0,IF($F2034="",IFERROR(N(INDEX(Settings!$G$11:$G$18,MATCH($C2034,Settings!$D$11:$D$18,0))),0),N($F2034)))</f>
        <v/>
      </c>
    </row>
    <row r="2035">
      <c r="A2035" s="69" t="n"/>
      <c r="B2035" s="70" t="n"/>
      <c r="C2035" s="70" t="n"/>
      <c r="D2035" s="71" t="n"/>
      <c r="E2035" s="71" t="n"/>
      <c r="F2035" s="70" t="n"/>
      <c r="G2035" s="72">
        <f>IF(OR($A2035="",$B2035=""),"",ROUND(MAX(0,MOD(I2035-H2035,1)*24-L2035/60),2))</f>
        <v/>
      </c>
      <c r="H2035">
        <f>IF($A2035="","",IF($D2035="",IFERROR(INDEX(Settings!$E$11:$E$18,MATCH($C2035,Settings!$D$11:$D$18,0)),0),$D2035))</f>
        <v/>
      </c>
      <c r="I2035">
        <f>IF($A2035="","",IF($E2035="",IFERROR(INDEX(Settings!$F$11:$F$18,MATCH($C2035,Settings!$D$11:$D$18,0)),0),$E2035))</f>
        <v/>
      </c>
      <c r="J2035">
        <f>IF($A2035="",0,WEEKDAY($A2035,2))</f>
        <v/>
      </c>
      <c r="K2035">
        <f>IF(OR($A2035="",$B2035=""),"",$B2035&amp;"|"&amp;$A2035)</f>
        <v/>
      </c>
      <c r="L2035">
        <f>IF($A2035="",0,IF($F2035="",IFERROR(N(INDEX(Settings!$G$11:$G$18,MATCH($C2035,Settings!$D$11:$D$18,0))),0),N($F2035)))</f>
        <v/>
      </c>
    </row>
    <row r="2036">
      <c r="A2036" s="69" t="n"/>
      <c r="B2036" s="70" t="n"/>
      <c r="C2036" s="70" t="n"/>
      <c r="D2036" s="71" t="n"/>
      <c r="E2036" s="71" t="n"/>
      <c r="F2036" s="70" t="n"/>
      <c r="G2036" s="72">
        <f>IF(OR($A2036="",$B2036=""),"",ROUND(MAX(0,MOD(I2036-H2036,1)*24-L2036/60),2))</f>
        <v/>
      </c>
      <c r="H2036">
        <f>IF($A2036="","",IF($D2036="",IFERROR(INDEX(Settings!$E$11:$E$18,MATCH($C2036,Settings!$D$11:$D$18,0)),0),$D2036))</f>
        <v/>
      </c>
      <c r="I2036">
        <f>IF($A2036="","",IF($E2036="",IFERROR(INDEX(Settings!$F$11:$F$18,MATCH($C2036,Settings!$D$11:$D$18,0)),0),$E2036))</f>
        <v/>
      </c>
      <c r="J2036">
        <f>IF($A2036="",0,WEEKDAY($A2036,2))</f>
        <v/>
      </c>
      <c r="K2036">
        <f>IF(OR($A2036="",$B2036=""),"",$B2036&amp;"|"&amp;$A2036)</f>
        <v/>
      </c>
      <c r="L2036">
        <f>IF($A2036="",0,IF($F2036="",IFERROR(N(INDEX(Settings!$G$11:$G$18,MATCH($C2036,Settings!$D$11:$D$18,0))),0),N($F2036)))</f>
        <v/>
      </c>
    </row>
    <row r="2037">
      <c r="A2037" s="69" t="n"/>
      <c r="B2037" s="70" t="n"/>
      <c r="C2037" s="70" t="n"/>
      <c r="D2037" s="71" t="n"/>
      <c r="E2037" s="71" t="n"/>
      <c r="F2037" s="70" t="n"/>
      <c r="G2037" s="72">
        <f>IF(OR($A2037="",$B2037=""),"",ROUND(MAX(0,MOD(I2037-H2037,1)*24-L2037/60),2))</f>
        <v/>
      </c>
      <c r="H2037">
        <f>IF($A2037="","",IF($D2037="",IFERROR(INDEX(Settings!$E$11:$E$18,MATCH($C2037,Settings!$D$11:$D$18,0)),0),$D2037))</f>
        <v/>
      </c>
      <c r="I2037">
        <f>IF($A2037="","",IF($E2037="",IFERROR(INDEX(Settings!$F$11:$F$18,MATCH($C2037,Settings!$D$11:$D$18,0)),0),$E2037))</f>
        <v/>
      </c>
      <c r="J2037">
        <f>IF($A2037="",0,WEEKDAY($A2037,2))</f>
        <v/>
      </c>
      <c r="K2037">
        <f>IF(OR($A2037="",$B2037=""),"",$B2037&amp;"|"&amp;$A2037)</f>
        <v/>
      </c>
      <c r="L2037">
        <f>IF($A2037="",0,IF($F2037="",IFERROR(N(INDEX(Settings!$G$11:$G$18,MATCH($C2037,Settings!$D$11:$D$18,0))),0),N($F2037)))</f>
        <v/>
      </c>
    </row>
    <row r="2038">
      <c r="A2038" s="69" t="n"/>
      <c r="B2038" s="70" t="n"/>
      <c r="C2038" s="70" t="n"/>
      <c r="D2038" s="71" t="n"/>
      <c r="E2038" s="71" t="n"/>
      <c r="F2038" s="70" t="n"/>
      <c r="G2038" s="72">
        <f>IF(OR($A2038="",$B2038=""),"",ROUND(MAX(0,MOD(I2038-H2038,1)*24-L2038/60),2))</f>
        <v/>
      </c>
      <c r="H2038">
        <f>IF($A2038="","",IF($D2038="",IFERROR(INDEX(Settings!$E$11:$E$18,MATCH($C2038,Settings!$D$11:$D$18,0)),0),$D2038))</f>
        <v/>
      </c>
      <c r="I2038">
        <f>IF($A2038="","",IF($E2038="",IFERROR(INDEX(Settings!$F$11:$F$18,MATCH($C2038,Settings!$D$11:$D$18,0)),0),$E2038))</f>
        <v/>
      </c>
      <c r="J2038">
        <f>IF($A2038="",0,WEEKDAY($A2038,2))</f>
        <v/>
      </c>
      <c r="K2038">
        <f>IF(OR($A2038="",$B2038=""),"",$B2038&amp;"|"&amp;$A2038)</f>
        <v/>
      </c>
      <c r="L2038">
        <f>IF($A2038="",0,IF($F2038="",IFERROR(N(INDEX(Settings!$G$11:$G$18,MATCH($C2038,Settings!$D$11:$D$18,0))),0),N($F2038)))</f>
        <v/>
      </c>
    </row>
    <row r="2039">
      <c r="A2039" s="69" t="n"/>
      <c r="B2039" s="70" t="n"/>
      <c r="C2039" s="70" t="n"/>
      <c r="D2039" s="71" t="n"/>
      <c r="E2039" s="71" t="n"/>
      <c r="F2039" s="70" t="n"/>
      <c r="G2039" s="72">
        <f>IF(OR($A2039="",$B2039=""),"",ROUND(MAX(0,MOD(I2039-H2039,1)*24-L2039/60),2))</f>
        <v/>
      </c>
      <c r="H2039">
        <f>IF($A2039="","",IF($D2039="",IFERROR(INDEX(Settings!$E$11:$E$18,MATCH($C2039,Settings!$D$11:$D$18,0)),0),$D2039))</f>
        <v/>
      </c>
      <c r="I2039">
        <f>IF($A2039="","",IF($E2039="",IFERROR(INDEX(Settings!$F$11:$F$18,MATCH($C2039,Settings!$D$11:$D$18,0)),0),$E2039))</f>
        <v/>
      </c>
      <c r="J2039">
        <f>IF($A2039="",0,WEEKDAY($A2039,2))</f>
        <v/>
      </c>
      <c r="K2039">
        <f>IF(OR($A2039="",$B2039=""),"",$B2039&amp;"|"&amp;$A2039)</f>
        <v/>
      </c>
      <c r="L2039">
        <f>IF($A2039="",0,IF($F2039="",IFERROR(N(INDEX(Settings!$G$11:$G$18,MATCH($C2039,Settings!$D$11:$D$18,0))),0),N($F2039)))</f>
        <v/>
      </c>
    </row>
    <row r="2040">
      <c r="A2040" s="69" t="n"/>
      <c r="B2040" s="70" t="n"/>
      <c r="C2040" s="70" t="n"/>
      <c r="D2040" s="71" t="n"/>
      <c r="E2040" s="71" t="n"/>
      <c r="F2040" s="70" t="n"/>
      <c r="G2040" s="72">
        <f>IF(OR($A2040="",$B2040=""),"",ROUND(MAX(0,MOD(I2040-H2040,1)*24-L2040/60),2))</f>
        <v/>
      </c>
      <c r="H2040">
        <f>IF($A2040="","",IF($D2040="",IFERROR(INDEX(Settings!$E$11:$E$18,MATCH($C2040,Settings!$D$11:$D$18,0)),0),$D2040))</f>
        <v/>
      </c>
      <c r="I2040">
        <f>IF($A2040="","",IF($E2040="",IFERROR(INDEX(Settings!$F$11:$F$18,MATCH($C2040,Settings!$D$11:$D$18,0)),0),$E2040))</f>
        <v/>
      </c>
      <c r="J2040">
        <f>IF($A2040="",0,WEEKDAY($A2040,2))</f>
        <v/>
      </c>
      <c r="K2040">
        <f>IF(OR($A2040="",$B2040=""),"",$B2040&amp;"|"&amp;$A2040)</f>
        <v/>
      </c>
      <c r="L2040">
        <f>IF($A2040="",0,IF($F2040="",IFERROR(N(INDEX(Settings!$G$11:$G$18,MATCH($C2040,Settings!$D$11:$D$18,0))),0),N($F2040)))</f>
        <v/>
      </c>
    </row>
    <row r="2041">
      <c r="A2041" s="69" t="n"/>
      <c r="B2041" s="70" t="n"/>
      <c r="C2041" s="70" t="n"/>
      <c r="D2041" s="71" t="n"/>
      <c r="E2041" s="71" t="n"/>
      <c r="F2041" s="70" t="n"/>
      <c r="G2041" s="72">
        <f>IF(OR($A2041="",$B2041=""),"",ROUND(MAX(0,MOD(I2041-H2041,1)*24-L2041/60),2))</f>
        <v/>
      </c>
      <c r="H2041">
        <f>IF($A2041="","",IF($D2041="",IFERROR(INDEX(Settings!$E$11:$E$18,MATCH($C2041,Settings!$D$11:$D$18,0)),0),$D2041))</f>
        <v/>
      </c>
      <c r="I2041">
        <f>IF($A2041="","",IF($E2041="",IFERROR(INDEX(Settings!$F$11:$F$18,MATCH($C2041,Settings!$D$11:$D$18,0)),0),$E2041))</f>
        <v/>
      </c>
      <c r="J2041">
        <f>IF($A2041="",0,WEEKDAY($A2041,2))</f>
        <v/>
      </c>
      <c r="K2041">
        <f>IF(OR($A2041="",$B2041=""),"",$B2041&amp;"|"&amp;$A2041)</f>
        <v/>
      </c>
      <c r="L2041">
        <f>IF($A2041="",0,IF($F2041="",IFERROR(N(INDEX(Settings!$G$11:$G$18,MATCH($C2041,Settings!$D$11:$D$18,0))),0),N($F2041)))</f>
        <v/>
      </c>
    </row>
    <row r="2042">
      <c r="A2042" s="69" t="n"/>
      <c r="B2042" s="70" t="n"/>
      <c r="C2042" s="70" t="n"/>
      <c r="D2042" s="71" t="n"/>
      <c r="E2042" s="71" t="n"/>
      <c r="F2042" s="70" t="n"/>
      <c r="G2042" s="72">
        <f>IF(OR($A2042="",$B2042=""),"",ROUND(MAX(0,MOD(I2042-H2042,1)*24-L2042/60),2))</f>
        <v/>
      </c>
      <c r="H2042">
        <f>IF($A2042="","",IF($D2042="",IFERROR(INDEX(Settings!$E$11:$E$18,MATCH($C2042,Settings!$D$11:$D$18,0)),0),$D2042))</f>
        <v/>
      </c>
      <c r="I2042">
        <f>IF($A2042="","",IF($E2042="",IFERROR(INDEX(Settings!$F$11:$F$18,MATCH($C2042,Settings!$D$11:$D$18,0)),0),$E2042))</f>
        <v/>
      </c>
      <c r="J2042">
        <f>IF($A2042="",0,WEEKDAY($A2042,2))</f>
        <v/>
      </c>
      <c r="K2042">
        <f>IF(OR($A2042="",$B2042=""),"",$B2042&amp;"|"&amp;$A2042)</f>
        <v/>
      </c>
      <c r="L2042">
        <f>IF($A2042="",0,IF($F2042="",IFERROR(N(INDEX(Settings!$G$11:$G$18,MATCH($C2042,Settings!$D$11:$D$18,0))),0),N($F2042)))</f>
        <v/>
      </c>
    </row>
    <row r="2043">
      <c r="A2043" s="69" t="n"/>
      <c r="B2043" s="70" t="n"/>
      <c r="C2043" s="70" t="n"/>
      <c r="D2043" s="71" t="n"/>
      <c r="E2043" s="71" t="n"/>
      <c r="F2043" s="70" t="n"/>
      <c r="G2043" s="72">
        <f>IF(OR($A2043="",$B2043=""),"",ROUND(MAX(0,MOD(I2043-H2043,1)*24-L2043/60),2))</f>
        <v/>
      </c>
      <c r="H2043">
        <f>IF($A2043="","",IF($D2043="",IFERROR(INDEX(Settings!$E$11:$E$18,MATCH($C2043,Settings!$D$11:$D$18,0)),0),$D2043))</f>
        <v/>
      </c>
      <c r="I2043">
        <f>IF($A2043="","",IF($E2043="",IFERROR(INDEX(Settings!$F$11:$F$18,MATCH($C2043,Settings!$D$11:$D$18,0)),0),$E2043))</f>
        <v/>
      </c>
      <c r="J2043">
        <f>IF($A2043="",0,WEEKDAY($A2043,2))</f>
        <v/>
      </c>
      <c r="K2043">
        <f>IF(OR($A2043="",$B2043=""),"",$B2043&amp;"|"&amp;$A2043)</f>
        <v/>
      </c>
      <c r="L2043">
        <f>IF($A2043="",0,IF($F2043="",IFERROR(N(INDEX(Settings!$G$11:$G$18,MATCH($C2043,Settings!$D$11:$D$18,0))),0),N($F2043)))</f>
        <v/>
      </c>
    </row>
    <row r="2044">
      <c r="A2044" s="69" t="n"/>
      <c r="B2044" s="70" t="n"/>
      <c r="C2044" s="70" t="n"/>
      <c r="D2044" s="71" t="n"/>
      <c r="E2044" s="71" t="n"/>
      <c r="F2044" s="70" t="n"/>
      <c r="G2044" s="72">
        <f>IF(OR($A2044="",$B2044=""),"",ROUND(MAX(0,MOD(I2044-H2044,1)*24-L2044/60),2))</f>
        <v/>
      </c>
      <c r="H2044">
        <f>IF($A2044="","",IF($D2044="",IFERROR(INDEX(Settings!$E$11:$E$18,MATCH($C2044,Settings!$D$11:$D$18,0)),0),$D2044))</f>
        <v/>
      </c>
      <c r="I2044">
        <f>IF($A2044="","",IF($E2044="",IFERROR(INDEX(Settings!$F$11:$F$18,MATCH($C2044,Settings!$D$11:$D$18,0)),0),$E2044))</f>
        <v/>
      </c>
      <c r="J2044">
        <f>IF($A2044="",0,WEEKDAY($A2044,2))</f>
        <v/>
      </c>
      <c r="K2044">
        <f>IF(OR($A2044="",$B2044=""),"",$B2044&amp;"|"&amp;$A2044)</f>
        <v/>
      </c>
      <c r="L2044">
        <f>IF($A2044="",0,IF($F2044="",IFERROR(N(INDEX(Settings!$G$11:$G$18,MATCH($C2044,Settings!$D$11:$D$18,0))),0),N($F2044)))</f>
        <v/>
      </c>
    </row>
    <row r="2045">
      <c r="A2045" s="69" t="n"/>
      <c r="B2045" s="70" t="n"/>
      <c r="C2045" s="70" t="n"/>
      <c r="D2045" s="71" t="n"/>
      <c r="E2045" s="71" t="n"/>
      <c r="F2045" s="70" t="n"/>
      <c r="G2045" s="72">
        <f>IF(OR($A2045="",$B2045=""),"",ROUND(MAX(0,MOD(I2045-H2045,1)*24-L2045/60),2))</f>
        <v/>
      </c>
      <c r="H2045">
        <f>IF($A2045="","",IF($D2045="",IFERROR(INDEX(Settings!$E$11:$E$18,MATCH($C2045,Settings!$D$11:$D$18,0)),0),$D2045))</f>
        <v/>
      </c>
      <c r="I2045">
        <f>IF($A2045="","",IF($E2045="",IFERROR(INDEX(Settings!$F$11:$F$18,MATCH($C2045,Settings!$D$11:$D$18,0)),0),$E2045))</f>
        <v/>
      </c>
      <c r="J2045">
        <f>IF($A2045="",0,WEEKDAY($A2045,2))</f>
        <v/>
      </c>
      <c r="K2045">
        <f>IF(OR($A2045="",$B2045=""),"",$B2045&amp;"|"&amp;$A2045)</f>
        <v/>
      </c>
      <c r="L2045">
        <f>IF($A2045="",0,IF($F2045="",IFERROR(N(INDEX(Settings!$G$11:$G$18,MATCH($C2045,Settings!$D$11:$D$18,0))),0),N($F2045)))</f>
        <v/>
      </c>
    </row>
    <row r="2046">
      <c r="A2046" s="69" t="n"/>
      <c r="B2046" s="70" t="n"/>
      <c r="C2046" s="70" t="n"/>
      <c r="D2046" s="71" t="n"/>
      <c r="E2046" s="71" t="n"/>
      <c r="F2046" s="70" t="n"/>
      <c r="G2046" s="72">
        <f>IF(OR($A2046="",$B2046=""),"",ROUND(MAX(0,MOD(I2046-H2046,1)*24-L2046/60),2))</f>
        <v/>
      </c>
      <c r="H2046">
        <f>IF($A2046="","",IF($D2046="",IFERROR(INDEX(Settings!$E$11:$E$18,MATCH($C2046,Settings!$D$11:$D$18,0)),0),$D2046))</f>
        <v/>
      </c>
      <c r="I2046">
        <f>IF($A2046="","",IF($E2046="",IFERROR(INDEX(Settings!$F$11:$F$18,MATCH($C2046,Settings!$D$11:$D$18,0)),0),$E2046))</f>
        <v/>
      </c>
      <c r="J2046">
        <f>IF($A2046="",0,WEEKDAY($A2046,2))</f>
        <v/>
      </c>
      <c r="K2046">
        <f>IF(OR($A2046="",$B2046=""),"",$B2046&amp;"|"&amp;$A2046)</f>
        <v/>
      </c>
      <c r="L2046">
        <f>IF($A2046="",0,IF($F2046="",IFERROR(N(INDEX(Settings!$G$11:$G$18,MATCH($C2046,Settings!$D$11:$D$18,0))),0),N($F2046)))</f>
        <v/>
      </c>
    </row>
    <row r="2047">
      <c r="A2047" s="69" t="n"/>
      <c r="B2047" s="70" t="n"/>
      <c r="C2047" s="70" t="n"/>
      <c r="D2047" s="71" t="n"/>
      <c r="E2047" s="71" t="n"/>
      <c r="F2047" s="70" t="n"/>
      <c r="G2047" s="72">
        <f>IF(OR($A2047="",$B2047=""),"",ROUND(MAX(0,MOD(I2047-H2047,1)*24-L2047/60),2))</f>
        <v/>
      </c>
      <c r="H2047">
        <f>IF($A2047="","",IF($D2047="",IFERROR(INDEX(Settings!$E$11:$E$18,MATCH($C2047,Settings!$D$11:$D$18,0)),0),$D2047))</f>
        <v/>
      </c>
      <c r="I2047">
        <f>IF($A2047="","",IF($E2047="",IFERROR(INDEX(Settings!$F$11:$F$18,MATCH($C2047,Settings!$D$11:$D$18,0)),0),$E2047))</f>
        <v/>
      </c>
      <c r="J2047">
        <f>IF($A2047="",0,WEEKDAY($A2047,2))</f>
        <v/>
      </c>
      <c r="K2047">
        <f>IF(OR($A2047="",$B2047=""),"",$B2047&amp;"|"&amp;$A2047)</f>
        <v/>
      </c>
      <c r="L2047">
        <f>IF($A2047="",0,IF($F2047="",IFERROR(N(INDEX(Settings!$G$11:$G$18,MATCH($C2047,Settings!$D$11:$D$18,0))),0),N($F2047)))</f>
        <v/>
      </c>
    </row>
    <row r="2048">
      <c r="A2048" s="69" t="n"/>
      <c r="B2048" s="70" t="n"/>
      <c r="C2048" s="70" t="n"/>
      <c r="D2048" s="71" t="n"/>
      <c r="E2048" s="71" t="n"/>
      <c r="F2048" s="70" t="n"/>
      <c r="G2048" s="72">
        <f>IF(OR($A2048="",$B2048=""),"",ROUND(MAX(0,MOD(I2048-H2048,1)*24-L2048/60),2))</f>
        <v/>
      </c>
      <c r="H2048">
        <f>IF($A2048="","",IF($D2048="",IFERROR(INDEX(Settings!$E$11:$E$18,MATCH($C2048,Settings!$D$11:$D$18,0)),0),$D2048))</f>
        <v/>
      </c>
      <c r="I2048">
        <f>IF($A2048="","",IF($E2048="",IFERROR(INDEX(Settings!$F$11:$F$18,MATCH($C2048,Settings!$D$11:$D$18,0)),0),$E2048))</f>
        <v/>
      </c>
      <c r="J2048">
        <f>IF($A2048="",0,WEEKDAY($A2048,2))</f>
        <v/>
      </c>
      <c r="K2048">
        <f>IF(OR($A2048="",$B2048=""),"",$B2048&amp;"|"&amp;$A2048)</f>
        <v/>
      </c>
      <c r="L2048">
        <f>IF($A2048="",0,IF($F2048="",IFERROR(N(INDEX(Settings!$G$11:$G$18,MATCH($C2048,Settings!$D$11:$D$18,0))),0),N($F2048)))</f>
        <v/>
      </c>
    </row>
    <row r="2049">
      <c r="A2049" s="69" t="n"/>
      <c r="B2049" s="70" t="n"/>
      <c r="C2049" s="70" t="n"/>
      <c r="D2049" s="71" t="n"/>
      <c r="E2049" s="71" t="n"/>
      <c r="F2049" s="70" t="n"/>
      <c r="G2049" s="72">
        <f>IF(OR($A2049="",$B2049=""),"",ROUND(MAX(0,MOD(I2049-H2049,1)*24-L2049/60),2))</f>
        <v/>
      </c>
      <c r="H2049">
        <f>IF($A2049="","",IF($D2049="",IFERROR(INDEX(Settings!$E$11:$E$18,MATCH($C2049,Settings!$D$11:$D$18,0)),0),$D2049))</f>
        <v/>
      </c>
      <c r="I2049">
        <f>IF($A2049="","",IF($E2049="",IFERROR(INDEX(Settings!$F$11:$F$18,MATCH($C2049,Settings!$D$11:$D$18,0)),0),$E2049))</f>
        <v/>
      </c>
      <c r="J2049">
        <f>IF($A2049="",0,WEEKDAY($A2049,2))</f>
        <v/>
      </c>
      <c r="K2049">
        <f>IF(OR($A2049="",$B2049=""),"",$B2049&amp;"|"&amp;$A2049)</f>
        <v/>
      </c>
      <c r="L2049">
        <f>IF($A2049="",0,IF($F2049="",IFERROR(N(INDEX(Settings!$G$11:$G$18,MATCH($C2049,Settings!$D$11:$D$18,0))),0),N($F2049)))</f>
        <v/>
      </c>
    </row>
    <row r="2050">
      <c r="A2050" s="69" t="n"/>
      <c r="B2050" s="70" t="n"/>
      <c r="C2050" s="70" t="n"/>
      <c r="D2050" s="71" t="n"/>
      <c r="E2050" s="71" t="n"/>
      <c r="F2050" s="70" t="n"/>
      <c r="G2050" s="72">
        <f>IF(OR($A2050="",$B2050=""),"",ROUND(MAX(0,MOD(I2050-H2050,1)*24-L2050/60),2))</f>
        <v/>
      </c>
      <c r="H2050">
        <f>IF($A2050="","",IF($D2050="",IFERROR(INDEX(Settings!$E$11:$E$18,MATCH($C2050,Settings!$D$11:$D$18,0)),0),$D2050))</f>
        <v/>
      </c>
      <c r="I2050">
        <f>IF($A2050="","",IF($E2050="",IFERROR(INDEX(Settings!$F$11:$F$18,MATCH($C2050,Settings!$D$11:$D$18,0)),0),$E2050))</f>
        <v/>
      </c>
      <c r="J2050">
        <f>IF($A2050="",0,WEEKDAY($A2050,2))</f>
        <v/>
      </c>
      <c r="K2050">
        <f>IF(OR($A2050="",$B2050=""),"",$B2050&amp;"|"&amp;$A2050)</f>
        <v/>
      </c>
      <c r="L2050">
        <f>IF($A2050="",0,IF($F2050="",IFERROR(N(INDEX(Settings!$G$11:$G$18,MATCH($C2050,Settings!$D$11:$D$18,0))),0),N($F2050)))</f>
        <v/>
      </c>
    </row>
    <row r="2051">
      <c r="A2051" s="69" t="n"/>
      <c r="B2051" s="70" t="n"/>
      <c r="C2051" s="70" t="n"/>
      <c r="D2051" s="71" t="n"/>
      <c r="E2051" s="71" t="n"/>
      <c r="F2051" s="70" t="n"/>
      <c r="G2051" s="72">
        <f>IF(OR($A2051="",$B2051=""),"",ROUND(MAX(0,MOD(I2051-H2051,1)*24-L2051/60),2))</f>
        <v/>
      </c>
      <c r="H2051">
        <f>IF($A2051="","",IF($D2051="",IFERROR(INDEX(Settings!$E$11:$E$18,MATCH($C2051,Settings!$D$11:$D$18,0)),0),$D2051))</f>
        <v/>
      </c>
      <c r="I2051">
        <f>IF($A2051="","",IF($E2051="",IFERROR(INDEX(Settings!$F$11:$F$18,MATCH($C2051,Settings!$D$11:$D$18,0)),0),$E2051))</f>
        <v/>
      </c>
      <c r="J2051">
        <f>IF($A2051="",0,WEEKDAY($A2051,2))</f>
        <v/>
      </c>
      <c r="K2051">
        <f>IF(OR($A2051="",$B2051=""),"",$B2051&amp;"|"&amp;$A2051)</f>
        <v/>
      </c>
      <c r="L2051">
        <f>IF($A2051="",0,IF($F2051="",IFERROR(N(INDEX(Settings!$G$11:$G$18,MATCH($C2051,Settings!$D$11:$D$18,0))),0),N($F2051)))</f>
        <v/>
      </c>
    </row>
    <row r="2052">
      <c r="A2052" s="69" t="n"/>
      <c r="B2052" s="70" t="n"/>
      <c r="C2052" s="70" t="n"/>
      <c r="D2052" s="71" t="n"/>
      <c r="E2052" s="71" t="n"/>
      <c r="F2052" s="70" t="n"/>
      <c r="G2052" s="72">
        <f>IF(OR($A2052="",$B2052=""),"",ROUND(MAX(0,MOD(I2052-H2052,1)*24-L2052/60),2))</f>
        <v/>
      </c>
      <c r="H2052">
        <f>IF($A2052="","",IF($D2052="",IFERROR(INDEX(Settings!$E$11:$E$18,MATCH($C2052,Settings!$D$11:$D$18,0)),0),$D2052))</f>
        <v/>
      </c>
      <c r="I2052">
        <f>IF($A2052="","",IF($E2052="",IFERROR(INDEX(Settings!$F$11:$F$18,MATCH($C2052,Settings!$D$11:$D$18,0)),0),$E2052))</f>
        <v/>
      </c>
      <c r="J2052">
        <f>IF($A2052="",0,WEEKDAY($A2052,2))</f>
        <v/>
      </c>
      <c r="K2052">
        <f>IF(OR($A2052="",$B2052=""),"",$B2052&amp;"|"&amp;$A2052)</f>
        <v/>
      </c>
      <c r="L2052">
        <f>IF($A2052="",0,IF($F2052="",IFERROR(N(INDEX(Settings!$G$11:$G$18,MATCH($C2052,Settings!$D$11:$D$18,0))),0),N($F2052)))</f>
        <v/>
      </c>
    </row>
    <row r="2053">
      <c r="A2053" s="69" t="n"/>
      <c r="B2053" s="70" t="n"/>
      <c r="C2053" s="70" t="n"/>
      <c r="D2053" s="71" t="n"/>
      <c r="E2053" s="71" t="n"/>
      <c r="F2053" s="70" t="n"/>
      <c r="G2053" s="72">
        <f>IF(OR($A2053="",$B2053=""),"",ROUND(MAX(0,MOD(I2053-H2053,1)*24-L2053/60),2))</f>
        <v/>
      </c>
      <c r="H2053">
        <f>IF($A2053="","",IF($D2053="",IFERROR(INDEX(Settings!$E$11:$E$18,MATCH($C2053,Settings!$D$11:$D$18,0)),0),$D2053))</f>
        <v/>
      </c>
      <c r="I2053">
        <f>IF($A2053="","",IF($E2053="",IFERROR(INDEX(Settings!$F$11:$F$18,MATCH($C2053,Settings!$D$11:$D$18,0)),0),$E2053))</f>
        <v/>
      </c>
      <c r="J2053">
        <f>IF($A2053="",0,WEEKDAY($A2053,2))</f>
        <v/>
      </c>
      <c r="K2053">
        <f>IF(OR($A2053="",$B2053=""),"",$B2053&amp;"|"&amp;$A2053)</f>
        <v/>
      </c>
      <c r="L2053">
        <f>IF($A2053="",0,IF($F2053="",IFERROR(N(INDEX(Settings!$G$11:$G$18,MATCH($C2053,Settings!$D$11:$D$18,0))),0),N($F2053)))</f>
        <v/>
      </c>
    </row>
    <row r="2054">
      <c r="A2054" s="69" t="n"/>
      <c r="B2054" s="70" t="n"/>
      <c r="C2054" s="70" t="n"/>
      <c r="D2054" s="71" t="n"/>
      <c r="E2054" s="71" t="n"/>
      <c r="F2054" s="70" t="n"/>
      <c r="G2054" s="72">
        <f>IF(OR($A2054="",$B2054=""),"",ROUND(MAX(0,MOD(I2054-H2054,1)*24-L2054/60),2))</f>
        <v/>
      </c>
      <c r="H2054">
        <f>IF($A2054="","",IF($D2054="",IFERROR(INDEX(Settings!$E$11:$E$18,MATCH($C2054,Settings!$D$11:$D$18,0)),0),$D2054))</f>
        <v/>
      </c>
      <c r="I2054">
        <f>IF($A2054="","",IF($E2054="",IFERROR(INDEX(Settings!$F$11:$F$18,MATCH($C2054,Settings!$D$11:$D$18,0)),0),$E2054))</f>
        <v/>
      </c>
      <c r="J2054">
        <f>IF($A2054="",0,WEEKDAY($A2054,2))</f>
        <v/>
      </c>
      <c r="K2054">
        <f>IF(OR($A2054="",$B2054=""),"",$B2054&amp;"|"&amp;$A2054)</f>
        <v/>
      </c>
      <c r="L2054">
        <f>IF($A2054="",0,IF($F2054="",IFERROR(N(INDEX(Settings!$G$11:$G$18,MATCH($C2054,Settings!$D$11:$D$18,0))),0),N($F2054)))</f>
        <v/>
      </c>
    </row>
    <row r="2055">
      <c r="A2055" s="69" t="n"/>
      <c r="B2055" s="70" t="n"/>
      <c r="C2055" s="70" t="n"/>
      <c r="D2055" s="71" t="n"/>
      <c r="E2055" s="71" t="n"/>
      <c r="F2055" s="70" t="n"/>
      <c r="G2055" s="72">
        <f>IF(OR($A2055="",$B2055=""),"",ROUND(MAX(0,MOD(I2055-H2055,1)*24-L2055/60),2))</f>
        <v/>
      </c>
      <c r="H2055">
        <f>IF($A2055="","",IF($D2055="",IFERROR(INDEX(Settings!$E$11:$E$18,MATCH($C2055,Settings!$D$11:$D$18,0)),0),$D2055))</f>
        <v/>
      </c>
      <c r="I2055">
        <f>IF($A2055="","",IF($E2055="",IFERROR(INDEX(Settings!$F$11:$F$18,MATCH($C2055,Settings!$D$11:$D$18,0)),0),$E2055))</f>
        <v/>
      </c>
      <c r="J2055">
        <f>IF($A2055="",0,WEEKDAY($A2055,2))</f>
        <v/>
      </c>
      <c r="K2055">
        <f>IF(OR($A2055="",$B2055=""),"",$B2055&amp;"|"&amp;$A2055)</f>
        <v/>
      </c>
      <c r="L2055">
        <f>IF($A2055="",0,IF($F2055="",IFERROR(N(INDEX(Settings!$G$11:$G$18,MATCH($C2055,Settings!$D$11:$D$18,0))),0),N($F2055)))</f>
        <v/>
      </c>
    </row>
    <row r="2056">
      <c r="A2056" s="69" t="n"/>
      <c r="B2056" s="70" t="n"/>
      <c r="C2056" s="70" t="n"/>
      <c r="D2056" s="71" t="n"/>
      <c r="E2056" s="71" t="n"/>
      <c r="F2056" s="70" t="n"/>
      <c r="G2056" s="72">
        <f>IF(OR($A2056="",$B2056=""),"",ROUND(MAX(0,MOD(I2056-H2056,1)*24-L2056/60),2))</f>
        <v/>
      </c>
      <c r="H2056">
        <f>IF($A2056="","",IF($D2056="",IFERROR(INDEX(Settings!$E$11:$E$18,MATCH($C2056,Settings!$D$11:$D$18,0)),0),$D2056))</f>
        <v/>
      </c>
      <c r="I2056">
        <f>IF($A2056="","",IF($E2056="",IFERROR(INDEX(Settings!$F$11:$F$18,MATCH($C2056,Settings!$D$11:$D$18,0)),0),$E2056))</f>
        <v/>
      </c>
      <c r="J2056">
        <f>IF($A2056="",0,WEEKDAY($A2056,2))</f>
        <v/>
      </c>
      <c r="K2056">
        <f>IF(OR($A2056="",$B2056=""),"",$B2056&amp;"|"&amp;$A2056)</f>
        <v/>
      </c>
      <c r="L2056">
        <f>IF($A2056="",0,IF($F2056="",IFERROR(N(INDEX(Settings!$G$11:$G$18,MATCH($C2056,Settings!$D$11:$D$18,0))),0),N($F2056)))</f>
        <v/>
      </c>
    </row>
    <row r="2057">
      <c r="A2057" s="69" t="n"/>
      <c r="B2057" s="70" t="n"/>
      <c r="C2057" s="70" t="n"/>
      <c r="D2057" s="71" t="n"/>
      <c r="E2057" s="71" t="n"/>
      <c r="F2057" s="70" t="n"/>
      <c r="G2057" s="72">
        <f>IF(OR($A2057="",$B2057=""),"",ROUND(MAX(0,MOD(I2057-H2057,1)*24-L2057/60),2))</f>
        <v/>
      </c>
      <c r="H2057">
        <f>IF($A2057="","",IF($D2057="",IFERROR(INDEX(Settings!$E$11:$E$18,MATCH($C2057,Settings!$D$11:$D$18,0)),0),$D2057))</f>
        <v/>
      </c>
      <c r="I2057">
        <f>IF($A2057="","",IF($E2057="",IFERROR(INDEX(Settings!$F$11:$F$18,MATCH($C2057,Settings!$D$11:$D$18,0)),0),$E2057))</f>
        <v/>
      </c>
      <c r="J2057">
        <f>IF($A2057="",0,WEEKDAY($A2057,2))</f>
        <v/>
      </c>
      <c r="K2057">
        <f>IF(OR($A2057="",$B2057=""),"",$B2057&amp;"|"&amp;$A2057)</f>
        <v/>
      </c>
      <c r="L2057">
        <f>IF($A2057="",0,IF($F2057="",IFERROR(N(INDEX(Settings!$G$11:$G$18,MATCH($C2057,Settings!$D$11:$D$18,0))),0),N($F2057)))</f>
        <v/>
      </c>
    </row>
    <row r="2058">
      <c r="A2058" s="69" t="n"/>
      <c r="B2058" s="70" t="n"/>
      <c r="C2058" s="70" t="n"/>
      <c r="D2058" s="71" t="n"/>
      <c r="E2058" s="71" t="n"/>
      <c r="F2058" s="70" t="n"/>
      <c r="G2058" s="72">
        <f>IF(OR($A2058="",$B2058=""),"",ROUND(MAX(0,MOD(I2058-H2058,1)*24-L2058/60),2))</f>
        <v/>
      </c>
      <c r="H2058">
        <f>IF($A2058="","",IF($D2058="",IFERROR(INDEX(Settings!$E$11:$E$18,MATCH($C2058,Settings!$D$11:$D$18,0)),0),$D2058))</f>
        <v/>
      </c>
      <c r="I2058">
        <f>IF($A2058="","",IF($E2058="",IFERROR(INDEX(Settings!$F$11:$F$18,MATCH($C2058,Settings!$D$11:$D$18,0)),0),$E2058))</f>
        <v/>
      </c>
      <c r="J2058">
        <f>IF($A2058="",0,WEEKDAY($A2058,2))</f>
        <v/>
      </c>
      <c r="K2058">
        <f>IF(OR($A2058="",$B2058=""),"",$B2058&amp;"|"&amp;$A2058)</f>
        <v/>
      </c>
      <c r="L2058">
        <f>IF($A2058="",0,IF($F2058="",IFERROR(N(INDEX(Settings!$G$11:$G$18,MATCH($C2058,Settings!$D$11:$D$18,0))),0),N($F2058)))</f>
        <v/>
      </c>
    </row>
    <row r="2059">
      <c r="A2059" s="69" t="n"/>
      <c r="B2059" s="70" t="n"/>
      <c r="C2059" s="70" t="n"/>
      <c r="D2059" s="71" t="n"/>
      <c r="E2059" s="71" t="n"/>
      <c r="F2059" s="70" t="n"/>
      <c r="G2059" s="72">
        <f>IF(OR($A2059="",$B2059=""),"",ROUND(MAX(0,MOD(I2059-H2059,1)*24-L2059/60),2))</f>
        <v/>
      </c>
      <c r="H2059">
        <f>IF($A2059="","",IF($D2059="",IFERROR(INDEX(Settings!$E$11:$E$18,MATCH($C2059,Settings!$D$11:$D$18,0)),0),$D2059))</f>
        <v/>
      </c>
      <c r="I2059">
        <f>IF($A2059="","",IF($E2059="",IFERROR(INDEX(Settings!$F$11:$F$18,MATCH($C2059,Settings!$D$11:$D$18,0)),0),$E2059))</f>
        <v/>
      </c>
      <c r="J2059">
        <f>IF($A2059="",0,WEEKDAY($A2059,2))</f>
        <v/>
      </c>
      <c r="K2059">
        <f>IF(OR($A2059="",$B2059=""),"",$B2059&amp;"|"&amp;$A2059)</f>
        <v/>
      </c>
      <c r="L2059">
        <f>IF($A2059="",0,IF($F2059="",IFERROR(N(INDEX(Settings!$G$11:$G$18,MATCH($C2059,Settings!$D$11:$D$18,0))),0),N($F2059)))</f>
        <v/>
      </c>
    </row>
    <row r="2060">
      <c r="A2060" s="69" t="n"/>
      <c r="B2060" s="70" t="n"/>
      <c r="C2060" s="70" t="n"/>
      <c r="D2060" s="71" t="n"/>
      <c r="E2060" s="71" t="n"/>
      <c r="F2060" s="70" t="n"/>
      <c r="G2060" s="72">
        <f>IF(OR($A2060="",$B2060=""),"",ROUND(MAX(0,MOD(I2060-H2060,1)*24-L2060/60),2))</f>
        <v/>
      </c>
      <c r="H2060">
        <f>IF($A2060="","",IF($D2060="",IFERROR(INDEX(Settings!$E$11:$E$18,MATCH($C2060,Settings!$D$11:$D$18,0)),0),$D2060))</f>
        <v/>
      </c>
      <c r="I2060">
        <f>IF($A2060="","",IF($E2060="",IFERROR(INDEX(Settings!$F$11:$F$18,MATCH($C2060,Settings!$D$11:$D$18,0)),0),$E2060))</f>
        <v/>
      </c>
      <c r="J2060">
        <f>IF($A2060="",0,WEEKDAY($A2060,2))</f>
        <v/>
      </c>
      <c r="K2060">
        <f>IF(OR($A2060="",$B2060=""),"",$B2060&amp;"|"&amp;$A2060)</f>
        <v/>
      </c>
      <c r="L2060">
        <f>IF($A2060="",0,IF($F2060="",IFERROR(N(INDEX(Settings!$G$11:$G$18,MATCH($C2060,Settings!$D$11:$D$18,0))),0),N($F2060)))</f>
        <v/>
      </c>
    </row>
    <row r="2061">
      <c r="A2061" s="69" t="n"/>
      <c r="B2061" s="70" t="n"/>
      <c r="C2061" s="70" t="n"/>
      <c r="D2061" s="71" t="n"/>
      <c r="E2061" s="71" t="n"/>
      <c r="F2061" s="70" t="n"/>
      <c r="G2061" s="72">
        <f>IF(OR($A2061="",$B2061=""),"",ROUND(MAX(0,MOD(I2061-H2061,1)*24-L2061/60),2))</f>
        <v/>
      </c>
      <c r="H2061">
        <f>IF($A2061="","",IF($D2061="",IFERROR(INDEX(Settings!$E$11:$E$18,MATCH($C2061,Settings!$D$11:$D$18,0)),0),$D2061))</f>
        <v/>
      </c>
      <c r="I2061">
        <f>IF($A2061="","",IF($E2061="",IFERROR(INDEX(Settings!$F$11:$F$18,MATCH($C2061,Settings!$D$11:$D$18,0)),0),$E2061))</f>
        <v/>
      </c>
      <c r="J2061">
        <f>IF($A2061="",0,WEEKDAY($A2061,2))</f>
        <v/>
      </c>
      <c r="K2061">
        <f>IF(OR($A2061="",$B2061=""),"",$B2061&amp;"|"&amp;$A2061)</f>
        <v/>
      </c>
      <c r="L2061">
        <f>IF($A2061="",0,IF($F2061="",IFERROR(N(INDEX(Settings!$G$11:$G$18,MATCH($C2061,Settings!$D$11:$D$18,0))),0),N($F2061)))</f>
        <v/>
      </c>
    </row>
    <row r="2062">
      <c r="A2062" s="69" t="n"/>
      <c r="B2062" s="70" t="n"/>
      <c r="C2062" s="70" t="n"/>
      <c r="D2062" s="71" t="n"/>
      <c r="E2062" s="71" t="n"/>
      <c r="F2062" s="70" t="n"/>
      <c r="G2062" s="72">
        <f>IF(OR($A2062="",$B2062=""),"",ROUND(MAX(0,MOD(I2062-H2062,1)*24-L2062/60),2))</f>
        <v/>
      </c>
      <c r="H2062">
        <f>IF($A2062="","",IF($D2062="",IFERROR(INDEX(Settings!$E$11:$E$18,MATCH($C2062,Settings!$D$11:$D$18,0)),0),$D2062))</f>
        <v/>
      </c>
      <c r="I2062">
        <f>IF($A2062="","",IF($E2062="",IFERROR(INDEX(Settings!$F$11:$F$18,MATCH($C2062,Settings!$D$11:$D$18,0)),0),$E2062))</f>
        <v/>
      </c>
      <c r="J2062">
        <f>IF($A2062="",0,WEEKDAY($A2062,2))</f>
        <v/>
      </c>
      <c r="K2062">
        <f>IF(OR($A2062="",$B2062=""),"",$B2062&amp;"|"&amp;$A2062)</f>
        <v/>
      </c>
      <c r="L2062">
        <f>IF($A2062="",0,IF($F2062="",IFERROR(N(INDEX(Settings!$G$11:$G$18,MATCH($C2062,Settings!$D$11:$D$18,0))),0),N($F2062)))</f>
        <v/>
      </c>
    </row>
    <row r="2063">
      <c r="A2063" s="69" t="n"/>
      <c r="B2063" s="70" t="n"/>
      <c r="C2063" s="70" t="n"/>
      <c r="D2063" s="71" t="n"/>
      <c r="E2063" s="71" t="n"/>
      <c r="F2063" s="70" t="n"/>
      <c r="G2063" s="72">
        <f>IF(OR($A2063="",$B2063=""),"",ROUND(MAX(0,MOD(I2063-H2063,1)*24-L2063/60),2))</f>
        <v/>
      </c>
      <c r="H2063">
        <f>IF($A2063="","",IF($D2063="",IFERROR(INDEX(Settings!$E$11:$E$18,MATCH($C2063,Settings!$D$11:$D$18,0)),0),$D2063))</f>
        <v/>
      </c>
      <c r="I2063">
        <f>IF($A2063="","",IF($E2063="",IFERROR(INDEX(Settings!$F$11:$F$18,MATCH($C2063,Settings!$D$11:$D$18,0)),0),$E2063))</f>
        <v/>
      </c>
      <c r="J2063">
        <f>IF($A2063="",0,WEEKDAY($A2063,2))</f>
        <v/>
      </c>
      <c r="K2063">
        <f>IF(OR($A2063="",$B2063=""),"",$B2063&amp;"|"&amp;$A2063)</f>
        <v/>
      </c>
      <c r="L2063">
        <f>IF($A2063="",0,IF($F2063="",IFERROR(N(INDEX(Settings!$G$11:$G$18,MATCH($C2063,Settings!$D$11:$D$18,0))),0),N($F2063)))</f>
        <v/>
      </c>
    </row>
    <row r="2064">
      <c r="A2064" s="69" t="n"/>
      <c r="B2064" s="70" t="n"/>
      <c r="C2064" s="70" t="n"/>
      <c r="D2064" s="71" t="n"/>
      <c r="E2064" s="71" t="n"/>
      <c r="F2064" s="70" t="n"/>
      <c r="G2064" s="72">
        <f>IF(OR($A2064="",$B2064=""),"",ROUND(MAX(0,MOD(I2064-H2064,1)*24-L2064/60),2))</f>
        <v/>
      </c>
      <c r="H2064">
        <f>IF($A2064="","",IF($D2064="",IFERROR(INDEX(Settings!$E$11:$E$18,MATCH($C2064,Settings!$D$11:$D$18,0)),0),$D2064))</f>
        <v/>
      </c>
      <c r="I2064">
        <f>IF($A2064="","",IF($E2064="",IFERROR(INDEX(Settings!$F$11:$F$18,MATCH($C2064,Settings!$D$11:$D$18,0)),0),$E2064))</f>
        <v/>
      </c>
      <c r="J2064">
        <f>IF($A2064="",0,WEEKDAY($A2064,2))</f>
        <v/>
      </c>
      <c r="K2064">
        <f>IF(OR($A2064="",$B2064=""),"",$B2064&amp;"|"&amp;$A2064)</f>
        <v/>
      </c>
      <c r="L2064">
        <f>IF($A2064="",0,IF($F2064="",IFERROR(N(INDEX(Settings!$G$11:$G$18,MATCH($C2064,Settings!$D$11:$D$18,0))),0),N($F2064)))</f>
        <v/>
      </c>
    </row>
    <row r="2065">
      <c r="A2065" s="69" t="n"/>
      <c r="B2065" s="70" t="n"/>
      <c r="C2065" s="70" t="n"/>
      <c r="D2065" s="71" t="n"/>
      <c r="E2065" s="71" t="n"/>
      <c r="F2065" s="70" t="n"/>
      <c r="G2065" s="72">
        <f>IF(OR($A2065="",$B2065=""),"",ROUND(MAX(0,MOD(I2065-H2065,1)*24-L2065/60),2))</f>
        <v/>
      </c>
      <c r="H2065">
        <f>IF($A2065="","",IF($D2065="",IFERROR(INDEX(Settings!$E$11:$E$18,MATCH($C2065,Settings!$D$11:$D$18,0)),0),$D2065))</f>
        <v/>
      </c>
      <c r="I2065">
        <f>IF($A2065="","",IF($E2065="",IFERROR(INDEX(Settings!$F$11:$F$18,MATCH($C2065,Settings!$D$11:$D$18,0)),0),$E2065))</f>
        <v/>
      </c>
      <c r="J2065">
        <f>IF($A2065="",0,WEEKDAY($A2065,2))</f>
        <v/>
      </c>
      <c r="K2065">
        <f>IF(OR($A2065="",$B2065=""),"",$B2065&amp;"|"&amp;$A2065)</f>
        <v/>
      </c>
      <c r="L2065">
        <f>IF($A2065="",0,IF($F2065="",IFERROR(N(INDEX(Settings!$G$11:$G$18,MATCH($C2065,Settings!$D$11:$D$18,0))),0),N($F2065)))</f>
        <v/>
      </c>
    </row>
    <row r="2066">
      <c r="A2066" s="69" t="n"/>
      <c r="B2066" s="70" t="n"/>
      <c r="C2066" s="70" t="n"/>
      <c r="D2066" s="71" t="n"/>
      <c r="E2066" s="71" t="n"/>
      <c r="F2066" s="70" t="n"/>
      <c r="G2066" s="72">
        <f>IF(OR($A2066="",$B2066=""),"",ROUND(MAX(0,MOD(I2066-H2066,1)*24-L2066/60),2))</f>
        <v/>
      </c>
      <c r="H2066">
        <f>IF($A2066="","",IF($D2066="",IFERROR(INDEX(Settings!$E$11:$E$18,MATCH($C2066,Settings!$D$11:$D$18,0)),0),$D2066))</f>
        <v/>
      </c>
      <c r="I2066">
        <f>IF($A2066="","",IF($E2066="",IFERROR(INDEX(Settings!$F$11:$F$18,MATCH($C2066,Settings!$D$11:$D$18,0)),0),$E2066))</f>
        <v/>
      </c>
      <c r="J2066">
        <f>IF($A2066="",0,WEEKDAY($A2066,2))</f>
        <v/>
      </c>
      <c r="K2066">
        <f>IF(OR($A2066="",$B2066=""),"",$B2066&amp;"|"&amp;$A2066)</f>
        <v/>
      </c>
      <c r="L2066">
        <f>IF($A2066="",0,IF($F2066="",IFERROR(N(INDEX(Settings!$G$11:$G$18,MATCH($C2066,Settings!$D$11:$D$18,0))),0),N($F2066)))</f>
        <v/>
      </c>
    </row>
    <row r="2067">
      <c r="A2067" s="69" t="n"/>
      <c r="B2067" s="70" t="n"/>
      <c r="C2067" s="70" t="n"/>
      <c r="D2067" s="71" t="n"/>
      <c r="E2067" s="71" t="n"/>
      <c r="F2067" s="70" t="n"/>
      <c r="G2067" s="72">
        <f>IF(OR($A2067="",$B2067=""),"",ROUND(MAX(0,MOD(I2067-H2067,1)*24-L2067/60),2))</f>
        <v/>
      </c>
      <c r="H2067">
        <f>IF($A2067="","",IF($D2067="",IFERROR(INDEX(Settings!$E$11:$E$18,MATCH($C2067,Settings!$D$11:$D$18,0)),0),$D2067))</f>
        <v/>
      </c>
      <c r="I2067">
        <f>IF($A2067="","",IF($E2067="",IFERROR(INDEX(Settings!$F$11:$F$18,MATCH($C2067,Settings!$D$11:$D$18,0)),0),$E2067))</f>
        <v/>
      </c>
      <c r="J2067">
        <f>IF($A2067="",0,WEEKDAY($A2067,2))</f>
        <v/>
      </c>
      <c r="K2067">
        <f>IF(OR($A2067="",$B2067=""),"",$B2067&amp;"|"&amp;$A2067)</f>
        <v/>
      </c>
      <c r="L2067">
        <f>IF($A2067="",0,IF($F2067="",IFERROR(N(INDEX(Settings!$G$11:$G$18,MATCH($C2067,Settings!$D$11:$D$18,0))),0),N($F2067)))</f>
        <v/>
      </c>
    </row>
    <row r="2068">
      <c r="A2068" s="69" t="n"/>
      <c r="B2068" s="70" t="n"/>
      <c r="C2068" s="70" t="n"/>
      <c r="D2068" s="71" t="n"/>
      <c r="E2068" s="71" t="n"/>
      <c r="F2068" s="70" t="n"/>
      <c r="G2068" s="72">
        <f>IF(OR($A2068="",$B2068=""),"",ROUND(MAX(0,MOD(I2068-H2068,1)*24-L2068/60),2))</f>
        <v/>
      </c>
      <c r="H2068">
        <f>IF($A2068="","",IF($D2068="",IFERROR(INDEX(Settings!$E$11:$E$18,MATCH($C2068,Settings!$D$11:$D$18,0)),0),$D2068))</f>
        <v/>
      </c>
      <c r="I2068">
        <f>IF($A2068="","",IF($E2068="",IFERROR(INDEX(Settings!$F$11:$F$18,MATCH($C2068,Settings!$D$11:$D$18,0)),0),$E2068))</f>
        <v/>
      </c>
      <c r="J2068">
        <f>IF($A2068="",0,WEEKDAY($A2068,2))</f>
        <v/>
      </c>
      <c r="K2068">
        <f>IF(OR($A2068="",$B2068=""),"",$B2068&amp;"|"&amp;$A2068)</f>
        <v/>
      </c>
      <c r="L2068">
        <f>IF($A2068="",0,IF($F2068="",IFERROR(N(INDEX(Settings!$G$11:$G$18,MATCH($C2068,Settings!$D$11:$D$18,0))),0),N($F2068)))</f>
        <v/>
      </c>
    </row>
    <row r="2069">
      <c r="A2069" s="69" t="n"/>
      <c r="B2069" s="70" t="n"/>
      <c r="C2069" s="70" t="n"/>
      <c r="D2069" s="71" t="n"/>
      <c r="E2069" s="71" t="n"/>
      <c r="F2069" s="70" t="n"/>
      <c r="G2069" s="72">
        <f>IF(OR($A2069="",$B2069=""),"",ROUND(MAX(0,MOD(I2069-H2069,1)*24-L2069/60),2))</f>
        <v/>
      </c>
      <c r="H2069">
        <f>IF($A2069="","",IF($D2069="",IFERROR(INDEX(Settings!$E$11:$E$18,MATCH($C2069,Settings!$D$11:$D$18,0)),0),$D2069))</f>
        <v/>
      </c>
      <c r="I2069">
        <f>IF($A2069="","",IF($E2069="",IFERROR(INDEX(Settings!$F$11:$F$18,MATCH($C2069,Settings!$D$11:$D$18,0)),0),$E2069))</f>
        <v/>
      </c>
      <c r="J2069">
        <f>IF($A2069="",0,WEEKDAY($A2069,2))</f>
        <v/>
      </c>
      <c r="K2069">
        <f>IF(OR($A2069="",$B2069=""),"",$B2069&amp;"|"&amp;$A2069)</f>
        <v/>
      </c>
      <c r="L2069">
        <f>IF($A2069="",0,IF($F2069="",IFERROR(N(INDEX(Settings!$G$11:$G$18,MATCH($C2069,Settings!$D$11:$D$18,0))),0),N($F2069)))</f>
        <v/>
      </c>
    </row>
    <row r="2070">
      <c r="A2070" s="69" t="n"/>
      <c r="B2070" s="70" t="n"/>
      <c r="C2070" s="70" t="n"/>
      <c r="D2070" s="71" t="n"/>
      <c r="E2070" s="71" t="n"/>
      <c r="F2070" s="70" t="n"/>
      <c r="G2070" s="72">
        <f>IF(OR($A2070="",$B2070=""),"",ROUND(MAX(0,MOD(I2070-H2070,1)*24-L2070/60),2))</f>
        <v/>
      </c>
      <c r="H2070">
        <f>IF($A2070="","",IF($D2070="",IFERROR(INDEX(Settings!$E$11:$E$18,MATCH($C2070,Settings!$D$11:$D$18,0)),0),$D2070))</f>
        <v/>
      </c>
      <c r="I2070">
        <f>IF($A2070="","",IF($E2070="",IFERROR(INDEX(Settings!$F$11:$F$18,MATCH($C2070,Settings!$D$11:$D$18,0)),0),$E2070))</f>
        <v/>
      </c>
      <c r="J2070">
        <f>IF($A2070="",0,WEEKDAY($A2070,2))</f>
        <v/>
      </c>
      <c r="K2070">
        <f>IF(OR($A2070="",$B2070=""),"",$B2070&amp;"|"&amp;$A2070)</f>
        <v/>
      </c>
      <c r="L2070">
        <f>IF($A2070="",0,IF($F2070="",IFERROR(N(INDEX(Settings!$G$11:$G$18,MATCH($C2070,Settings!$D$11:$D$18,0))),0),N($F2070)))</f>
        <v/>
      </c>
    </row>
    <row r="2071">
      <c r="A2071" s="69" t="n"/>
      <c r="B2071" s="70" t="n"/>
      <c r="C2071" s="70" t="n"/>
      <c r="D2071" s="71" t="n"/>
      <c r="E2071" s="71" t="n"/>
      <c r="F2071" s="70" t="n"/>
      <c r="G2071" s="72">
        <f>IF(OR($A2071="",$B2071=""),"",ROUND(MAX(0,MOD(I2071-H2071,1)*24-L2071/60),2))</f>
        <v/>
      </c>
      <c r="H2071">
        <f>IF($A2071="","",IF($D2071="",IFERROR(INDEX(Settings!$E$11:$E$18,MATCH($C2071,Settings!$D$11:$D$18,0)),0),$D2071))</f>
        <v/>
      </c>
      <c r="I2071">
        <f>IF($A2071="","",IF($E2071="",IFERROR(INDEX(Settings!$F$11:$F$18,MATCH($C2071,Settings!$D$11:$D$18,0)),0),$E2071))</f>
        <v/>
      </c>
      <c r="J2071">
        <f>IF($A2071="",0,WEEKDAY($A2071,2))</f>
        <v/>
      </c>
      <c r="K2071">
        <f>IF(OR($A2071="",$B2071=""),"",$B2071&amp;"|"&amp;$A2071)</f>
        <v/>
      </c>
      <c r="L2071">
        <f>IF($A2071="",0,IF($F2071="",IFERROR(N(INDEX(Settings!$G$11:$G$18,MATCH($C2071,Settings!$D$11:$D$18,0))),0),N($F2071)))</f>
        <v/>
      </c>
    </row>
    <row r="2072">
      <c r="A2072" s="69" t="n"/>
      <c r="B2072" s="70" t="n"/>
      <c r="C2072" s="70" t="n"/>
      <c r="D2072" s="71" t="n"/>
      <c r="E2072" s="71" t="n"/>
      <c r="F2072" s="70" t="n"/>
      <c r="G2072" s="72">
        <f>IF(OR($A2072="",$B2072=""),"",ROUND(MAX(0,MOD(I2072-H2072,1)*24-L2072/60),2))</f>
        <v/>
      </c>
      <c r="H2072">
        <f>IF($A2072="","",IF($D2072="",IFERROR(INDEX(Settings!$E$11:$E$18,MATCH($C2072,Settings!$D$11:$D$18,0)),0),$D2072))</f>
        <v/>
      </c>
      <c r="I2072">
        <f>IF($A2072="","",IF($E2072="",IFERROR(INDEX(Settings!$F$11:$F$18,MATCH($C2072,Settings!$D$11:$D$18,0)),0),$E2072))</f>
        <v/>
      </c>
      <c r="J2072">
        <f>IF($A2072="",0,WEEKDAY($A2072,2))</f>
        <v/>
      </c>
      <c r="K2072">
        <f>IF(OR($A2072="",$B2072=""),"",$B2072&amp;"|"&amp;$A2072)</f>
        <v/>
      </c>
      <c r="L2072">
        <f>IF($A2072="",0,IF($F2072="",IFERROR(N(INDEX(Settings!$G$11:$G$18,MATCH($C2072,Settings!$D$11:$D$18,0))),0),N($F2072)))</f>
        <v/>
      </c>
    </row>
    <row r="2073">
      <c r="A2073" s="69" t="n"/>
      <c r="B2073" s="70" t="n"/>
      <c r="C2073" s="70" t="n"/>
      <c r="D2073" s="71" t="n"/>
      <c r="E2073" s="71" t="n"/>
      <c r="F2073" s="70" t="n"/>
      <c r="G2073" s="72">
        <f>IF(OR($A2073="",$B2073=""),"",ROUND(MAX(0,MOD(I2073-H2073,1)*24-L2073/60),2))</f>
        <v/>
      </c>
      <c r="H2073">
        <f>IF($A2073="","",IF($D2073="",IFERROR(INDEX(Settings!$E$11:$E$18,MATCH($C2073,Settings!$D$11:$D$18,0)),0),$D2073))</f>
        <v/>
      </c>
      <c r="I2073">
        <f>IF($A2073="","",IF($E2073="",IFERROR(INDEX(Settings!$F$11:$F$18,MATCH($C2073,Settings!$D$11:$D$18,0)),0),$E2073))</f>
        <v/>
      </c>
      <c r="J2073">
        <f>IF($A2073="",0,WEEKDAY($A2073,2))</f>
        <v/>
      </c>
      <c r="K2073">
        <f>IF(OR($A2073="",$B2073=""),"",$B2073&amp;"|"&amp;$A2073)</f>
        <v/>
      </c>
      <c r="L2073">
        <f>IF($A2073="",0,IF($F2073="",IFERROR(N(INDEX(Settings!$G$11:$G$18,MATCH($C2073,Settings!$D$11:$D$18,0))),0),N($F2073)))</f>
        <v/>
      </c>
    </row>
    <row r="2074">
      <c r="A2074" s="69" t="n"/>
      <c r="B2074" s="70" t="n"/>
      <c r="C2074" s="70" t="n"/>
      <c r="D2074" s="71" t="n"/>
      <c r="E2074" s="71" t="n"/>
      <c r="F2074" s="70" t="n"/>
      <c r="G2074" s="72">
        <f>IF(OR($A2074="",$B2074=""),"",ROUND(MAX(0,MOD(I2074-H2074,1)*24-L2074/60),2))</f>
        <v/>
      </c>
      <c r="H2074">
        <f>IF($A2074="","",IF($D2074="",IFERROR(INDEX(Settings!$E$11:$E$18,MATCH($C2074,Settings!$D$11:$D$18,0)),0),$D2074))</f>
        <v/>
      </c>
      <c r="I2074">
        <f>IF($A2074="","",IF($E2074="",IFERROR(INDEX(Settings!$F$11:$F$18,MATCH($C2074,Settings!$D$11:$D$18,0)),0),$E2074))</f>
        <v/>
      </c>
      <c r="J2074">
        <f>IF($A2074="",0,WEEKDAY($A2074,2))</f>
        <v/>
      </c>
      <c r="K2074">
        <f>IF(OR($A2074="",$B2074=""),"",$B2074&amp;"|"&amp;$A2074)</f>
        <v/>
      </c>
      <c r="L2074">
        <f>IF($A2074="",0,IF($F2074="",IFERROR(N(INDEX(Settings!$G$11:$G$18,MATCH($C2074,Settings!$D$11:$D$18,0))),0),N($F2074)))</f>
        <v/>
      </c>
    </row>
    <row r="2075">
      <c r="A2075" s="69" t="n"/>
      <c r="B2075" s="70" t="n"/>
      <c r="C2075" s="70" t="n"/>
      <c r="D2075" s="71" t="n"/>
      <c r="E2075" s="71" t="n"/>
      <c r="F2075" s="70" t="n"/>
      <c r="G2075" s="72">
        <f>IF(OR($A2075="",$B2075=""),"",ROUND(MAX(0,MOD(I2075-H2075,1)*24-L2075/60),2))</f>
        <v/>
      </c>
      <c r="H2075">
        <f>IF($A2075="","",IF($D2075="",IFERROR(INDEX(Settings!$E$11:$E$18,MATCH($C2075,Settings!$D$11:$D$18,0)),0),$D2075))</f>
        <v/>
      </c>
      <c r="I2075">
        <f>IF($A2075="","",IF($E2075="",IFERROR(INDEX(Settings!$F$11:$F$18,MATCH($C2075,Settings!$D$11:$D$18,0)),0),$E2075))</f>
        <v/>
      </c>
      <c r="J2075">
        <f>IF($A2075="",0,WEEKDAY($A2075,2))</f>
        <v/>
      </c>
      <c r="K2075">
        <f>IF(OR($A2075="",$B2075=""),"",$B2075&amp;"|"&amp;$A2075)</f>
        <v/>
      </c>
      <c r="L2075">
        <f>IF($A2075="",0,IF($F2075="",IFERROR(N(INDEX(Settings!$G$11:$G$18,MATCH($C2075,Settings!$D$11:$D$18,0))),0),N($F2075)))</f>
        <v/>
      </c>
    </row>
    <row r="2076">
      <c r="A2076" s="69" t="n"/>
      <c r="B2076" s="70" t="n"/>
      <c r="C2076" s="70" t="n"/>
      <c r="D2076" s="71" t="n"/>
      <c r="E2076" s="71" t="n"/>
      <c r="F2076" s="70" t="n"/>
      <c r="G2076" s="72">
        <f>IF(OR($A2076="",$B2076=""),"",ROUND(MAX(0,MOD(I2076-H2076,1)*24-L2076/60),2))</f>
        <v/>
      </c>
      <c r="H2076">
        <f>IF($A2076="","",IF($D2076="",IFERROR(INDEX(Settings!$E$11:$E$18,MATCH($C2076,Settings!$D$11:$D$18,0)),0),$D2076))</f>
        <v/>
      </c>
      <c r="I2076">
        <f>IF($A2076="","",IF($E2076="",IFERROR(INDEX(Settings!$F$11:$F$18,MATCH($C2076,Settings!$D$11:$D$18,0)),0),$E2076))</f>
        <v/>
      </c>
      <c r="J2076">
        <f>IF($A2076="",0,WEEKDAY($A2076,2))</f>
        <v/>
      </c>
      <c r="K2076">
        <f>IF(OR($A2076="",$B2076=""),"",$B2076&amp;"|"&amp;$A2076)</f>
        <v/>
      </c>
      <c r="L2076">
        <f>IF($A2076="",0,IF($F2076="",IFERROR(N(INDEX(Settings!$G$11:$G$18,MATCH($C2076,Settings!$D$11:$D$18,0))),0),N($F2076)))</f>
        <v/>
      </c>
    </row>
    <row r="2077">
      <c r="A2077" s="69" t="n"/>
      <c r="B2077" s="70" t="n"/>
      <c r="C2077" s="70" t="n"/>
      <c r="D2077" s="71" t="n"/>
      <c r="E2077" s="71" t="n"/>
      <c r="F2077" s="70" t="n"/>
      <c r="G2077" s="72">
        <f>IF(OR($A2077="",$B2077=""),"",ROUND(MAX(0,MOD(I2077-H2077,1)*24-L2077/60),2))</f>
        <v/>
      </c>
      <c r="H2077">
        <f>IF($A2077="","",IF($D2077="",IFERROR(INDEX(Settings!$E$11:$E$18,MATCH($C2077,Settings!$D$11:$D$18,0)),0),$D2077))</f>
        <v/>
      </c>
      <c r="I2077">
        <f>IF($A2077="","",IF($E2077="",IFERROR(INDEX(Settings!$F$11:$F$18,MATCH($C2077,Settings!$D$11:$D$18,0)),0),$E2077))</f>
        <v/>
      </c>
      <c r="J2077">
        <f>IF($A2077="",0,WEEKDAY($A2077,2))</f>
        <v/>
      </c>
      <c r="K2077">
        <f>IF(OR($A2077="",$B2077=""),"",$B2077&amp;"|"&amp;$A2077)</f>
        <v/>
      </c>
      <c r="L2077">
        <f>IF($A2077="",0,IF($F2077="",IFERROR(N(INDEX(Settings!$G$11:$G$18,MATCH($C2077,Settings!$D$11:$D$18,0))),0),N($F2077)))</f>
        <v/>
      </c>
    </row>
    <row r="2078">
      <c r="A2078" s="69" t="n"/>
      <c r="B2078" s="70" t="n"/>
      <c r="C2078" s="70" t="n"/>
      <c r="D2078" s="71" t="n"/>
      <c r="E2078" s="71" t="n"/>
      <c r="F2078" s="70" t="n"/>
      <c r="G2078" s="72">
        <f>IF(OR($A2078="",$B2078=""),"",ROUND(MAX(0,MOD(I2078-H2078,1)*24-L2078/60),2))</f>
        <v/>
      </c>
      <c r="H2078">
        <f>IF($A2078="","",IF($D2078="",IFERROR(INDEX(Settings!$E$11:$E$18,MATCH($C2078,Settings!$D$11:$D$18,0)),0),$D2078))</f>
        <v/>
      </c>
      <c r="I2078">
        <f>IF($A2078="","",IF($E2078="",IFERROR(INDEX(Settings!$F$11:$F$18,MATCH($C2078,Settings!$D$11:$D$18,0)),0),$E2078))</f>
        <v/>
      </c>
      <c r="J2078">
        <f>IF($A2078="",0,WEEKDAY($A2078,2))</f>
        <v/>
      </c>
      <c r="K2078">
        <f>IF(OR($A2078="",$B2078=""),"",$B2078&amp;"|"&amp;$A2078)</f>
        <v/>
      </c>
      <c r="L2078">
        <f>IF($A2078="",0,IF($F2078="",IFERROR(N(INDEX(Settings!$G$11:$G$18,MATCH($C2078,Settings!$D$11:$D$18,0))),0),N($F2078)))</f>
        <v/>
      </c>
    </row>
    <row r="2079">
      <c r="A2079" s="69" t="n"/>
      <c r="B2079" s="70" t="n"/>
      <c r="C2079" s="70" t="n"/>
      <c r="D2079" s="71" t="n"/>
      <c r="E2079" s="71" t="n"/>
      <c r="F2079" s="70" t="n"/>
      <c r="G2079" s="72">
        <f>IF(OR($A2079="",$B2079=""),"",ROUND(MAX(0,MOD(I2079-H2079,1)*24-L2079/60),2))</f>
        <v/>
      </c>
      <c r="H2079">
        <f>IF($A2079="","",IF($D2079="",IFERROR(INDEX(Settings!$E$11:$E$18,MATCH($C2079,Settings!$D$11:$D$18,0)),0),$D2079))</f>
        <v/>
      </c>
      <c r="I2079">
        <f>IF($A2079="","",IF($E2079="",IFERROR(INDEX(Settings!$F$11:$F$18,MATCH($C2079,Settings!$D$11:$D$18,0)),0),$E2079))</f>
        <v/>
      </c>
      <c r="J2079">
        <f>IF($A2079="",0,WEEKDAY($A2079,2))</f>
        <v/>
      </c>
      <c r="K2079">
        <f>IF(OR($A2079="",$B2079=""),"",$B2079&amp;"|"&amp;$A2079)</f>
        <v/>
      </c>
      <c r="L2079">
        <f>IF($A2079="",0,IF($F2079="",IFERROR(N(INDEX(Settings!$G$11:$G$18,MATCH($C2079,Settings!$D$11:$D$18,0))),0),N($F2079)))</f>
        <v/>
      </c>
    </row>
    <row r="2080">
      <c r="A2080" s="69" t="n"/>
      <c r="B2080" s="70" t="n"/>
      <c r="C2080" s="70" t="n"/>
      <c r="D2080" s="71" t="n"/>
      <c r="E2080" s="71" t="n"/>
      <c r="F2080" s="70" t="n"/>
      <c r="G2080" s="72">
        <f>IF(OR($A2080="",$B2080=""),"",ROUND(MAX(0,MOD(I2080-H2080,1)*24-L2080/60),2))</f>
        <v/>
      </c>
      <c r="H2080">
        <f>IF($A2080="","",IF($D2080="",IFERROR(INDEX(Settings!$E$11:$E$18,MATCH($C2080,Settings!$D$11:$D$18,0)),0),$D2080))</f>
        <v/>
      </c>
      <c r="I2080">
        <f>IF($A2080="","",IF($E2080="",IFERROR(INDEX(Settings!$F$11:$F$18,MATCH($C2080,Settings!$D$11:$D$18,0)),0),$E2080))</f>
        <v/>
      </c>
      <c r="J2080">
        <f>IF($A2080="",0,WEEKDAY($A2080,2))</f>
        <v/>
      </c>
      <c r="K2080">
        <f>IF(OR($A2080="",$B2080=""),"",$B2080&amp;"|"&amp;$A2080)</f>
        <v/>
      </c>
      <c r="L2080">
        <f>IF($A2080="",0,IF($F2080="",IFERROR(N(INDEX(Settings!$G$11:$G$18,MATCH($C2080,Settings!$D$11:$D$18,0))),0),N($F2080)))</f>
        <v/>
      </c>
    </row>
    <row r="2081">
      <c r="A2081" s="69" t="n"/>
      <c r="B2081" s="70" t="n"/>
      <c r="C2081" s="70" t="n"/>
      <c r="D2081" s="71" t="n"/>
      <c r="E2081" s="71" t="n"/>
      <c r="F2081" s="70" t="n"/>
      <c r="G2081" s="72">
        <f>IF(OR($A2081="",$B2081=""),"",ROUND(MAX(0,MOD(I2081-H2081,1)*24-L2081/60),2))</f>
        <v/>
      </c>
      <c r="H2081">
        <f>IF($A2081="","",IF($D2081="",IFERROR(INDEX(Settings!$E$11:$E$18,MATCH($C2081,Settings!$D$11:$D$18,0)),0),$D2081))</f>
        <v/>
      </c>
      <c r="I2081">
        <f>IF($A2081="","",IF($E2081="",IFERROR(INDEX(Settings!$F$11:$F$18,MATCH($C2081,Settings!$D$11:$D$18,0)),0),$E2081))</f>
        <v/>
      </c>
      <c r="J2081">
        <f>IF($A2081="",0,WEEKDAY($A2081,2))</f>
        <v/>
      </c>
      <c r="K2081">
        <f>IF(OR($A2081="",$B2081=""),"",$B2081&amp;"|"&amp;$A2081)</f>
        <v/>
      </c>
      <c r="L2081">
        <f>IF($A2081="",0,IF($F2081="",IFERROR(N(INDEX(Settings!$G$11:$G$18,MATCH($C2081,Settings!$D$11:$D$18,0))),0),N($F2081)))</f>
        <v/>
      </c>
    </row>
    <row r="2082">
      <c r="A2082" s="69" t="n"/>
      <c r="B2082" s="70" t="n"/>
      <c r="C2082" s="70" t="n"/>
      <c r="D2082" s="71" t="n"/>
      <c r="E2082" s="71" t="n"/>
      <c r="F2082" s="70" t="n"/>
      <c r="G2082" s="72">
        <f>IF(OR($A2082="",$B2082=""),"",ROUND(MAX(0,MOD(I2082-H2082,1)*24-L2082/60),2))</f>
        <v/>
      </c>
      <c r="H2082">
        <f>IF($A2082="","",IF($D2082="",IFERROR(INDEX(Settings!$E$11:$E$18,MATCH($C2082,Settings!$D$11:$D$18,0)),0),$D2082))</f>
        <v/>
      </c>
      <c r="I2082">
        <f>IF($A2082="","",IF($E2082="",IFERROR(INDEX(Settings!$F$11:$F$18,MATCH($C2082,Settings!$D$11:$D$18,0)),0),$E2082))</f>
        <v/>
      </c>
      <c r="J2082">
        <f>IF($A2082="",0,WEEKDAY($A2082,2))</f>
        <v/>
      </c>
      <c r="K2082">
        <f>IF(OR($A2082="",$B2082=""),"",$B2082&amp;"|"&amp;$A2082)</f>
        <v/>
      </c>
      <c r="L2082">
        <f>IF($A2082="",0,IF($F2082="",IFERROR(N(INDEX(Settings!$G$11:$G$18,MATCH($C2082,Settings!$D$11:$D$18,0))),0),N($F2082)))</f>
        <v/>
      </c>
    </row>
    <row r="2083">
      <c r="A2083" s="69" t="n"/>
      <c r="B2083" s="70" t="n"/>
      <c r="C2083" s="70" t="n"/>
      <c r="D2083" s="71" t="n"/>
      <c r="E2083" s="71" t="n"/>
      <c r="F2083" s="70" t="n"/>
      <c r="G2083" s="72">
        <f>IF(OR($A2083="",$B2083=""),"",ROUND(MAX(0,MOD(I2083-H2083,1)*24-L2083/60),2))</f>
        <v/>
      </c>
      <c r="H2083">
        <f>IF($A2083="","",IF($D2083="",IFERROR(INDEX(Settings!$E$11:$E$18,MATCH($C2083,Settings!$D$11:$D$18,0)),0),$D2083))</f>
        <v/>
      </c>
      <c r="I2083">
        <f>IF($A2083="","",IF($E2083="",IFERROR(INDEX(Settings!$F$11:$F$18,MATCH($C2083,Settings!$D$11:$D$18,0)),0),$E2083))</f>
        <v/>
      </c>
      <c r="J2083">
        <f>IF($A2083="",0,WEEKDAY($A2083,2))</f>
        <v/>
      </c>
      <c r="K2083">
        <f>IF(OR($A2083="",$B2083=""),"",$B2083&amp;"|"&amp;$A2083)</f>
        <v/>
      </c>
      <c r="L2083">
        <f>IF($A2083="",0,IF($F2083="",IFERROR(N(INDEX(Settings!$G$11:$G$18,MATCH($C2083,Settings!$D$11:$D$18,0))),0),N($F2083)))</f>
        <v/>
      </c>
    </row>
    <row r="2084">
      <c r="A2084" s="69" t="n"/>
      <c r="B2084" s="70" t="n"/>
      <c r="C2084" s="70" t="n"/>
      <c r="D2084" s="71" t="n"/>
      <c r="E2084" s="71" t="n"/>
      <c r="F2084" s="70" t="n"/>
      <c r="G2084" s="72">
        <f>IF(OR($A2084="",$B2084=""),"",ROUND(MAX(0,MOD(I2084-H2084,1)*24-L2084/60),2))</f>
        <v/>
      </c>
      <c r="H2084">
        <f>IF($A2084="","",IF($D2084="",IFERROR(INDEX(Settings!$E$11:$E$18,MATCH($C2084,Settings!$D$11:$D$18,0)),0),$D2084))</f>
        <v/>
      </c>
      <c r="I2084">
        <f>IF($A2084="","",IF($E2084="",IFERROR(INDEX(Settings!$F$11:$F$18,MATCH($C2084,Settings!$D$11:$D$18,0)),0),$E2084))</f>
        <v/>
      </c>
      <c r="J2084">
        <f>IF($A2084="",0,WEEKDAY($A2084,2))</f>
        <v/>
      </c>
      <c r="K2084">
        <f>IF(OR($A2084="",$B2084=""),"",$B2084&amp;"|"&amp;$A2084)</f>
        <v/>
      </c>
      <c r="L2084">
        <f>IF($A2084="",0,IF($F2084="",IFERROR(N(INDEX(Settings!$G$11:$G$18,MATCH($C2084,Settings!$D$11:$D$18,0))),0),N($F2084)))</f>
        <v/>
      </c>
    </row>
    <row r="2085">
      <c r="A2085" s="69" t="n"/>
      <c r="B2085" s="70" t="n"/>
      <c r="C2085" s="70" t="n"/>
      <c r="D2085" s="71" t="n"/>
      <c r="E2085" s="71" t="n"/>
      <c r="F2085" s="70" t="n"/>
      <c r="G2085" s="72">
        <f>IF(OR($A2085="",$B2085=""),"",ROUND(MAX(0,MOD(I2085-H2085,1)*24-L2085/60),2))</f>
        <v/>
      </c>
      <c r="H2085">
        <f>IF($A2085="","",IF($D2085="",IFERROR(INDEX(Settings!$E$11:$E$18,MATCH($C2085,Settings!$D$11:$D$18,0)),0),$D2085))</f>
        <v/>
      </c>
      <c r="I2085">
        <f>IF($A2085="","",IF($E2085="",IFERROR(INDEX(Settings!$F$11:$F$18,MATCH($C2085,Settings!$D$11:$D$18,0)),0),$E2085))</f>
        <v/>
      </c>
      <c r="J2085">
        <f>IF($A2085="",0,WEEKDAY($A2085,2))</f>
        <v/>
      </c>
      <c r="K2085">
        <f>IF(OR($A2085="",$B2085=""),"",$B2085&amp;"|"&amp;$A2085)</f>
        <v/>
      </c>
      <c r="L2085">
        <f>IF($A2085="",0,IF($F2085="",IFERROR(N(INDEX(Settings!$G$11:$G$18,MATCH($C2085,Settings!$D$11:$D$18,0))),0),N($F2085)))</f>
        <v/>
      </c>
    </row>
    <row r="2086">
      <c r="A2086" s="69" t="n"/>
      <c r="B2086" s="70" t="n"/>
      <c r="C2086" s="70" t="n"/>
      <c r="D2086" s="71" t="n"/>
      <c r="E2086" s="71" t="n"/>
      <c r="F2086" s="70" t="n"/>
      <c r="G2086" s="72">
        <f>IF(OR($A2086="",$B2086=""),"",ROUND(MAX(0,MOD(I2086-H2086,1)*24-L2086/60),2))</f>
        <v/>
      </c>
      <c r="H2086">
        <f>IF($A2086="","",IF($D2086="",IFERROR(INDEX(Settings!$E$11:$E$18,MATCH($C2086,Settings!$D$11:$D$18,0)),0),$D2086))</f>
        <v/>
      </c>
      <c r="I2086">
        <f>IF($A2086="","",IF($E2086="",IFERROR(INDEX(Settings!$F$11:$F$18,MATCH($C2086,Settings!$D$11:$D$18,0)),0),$E2086))</f>
        <v/>
      </c>
      <c r="J2086">
        <f>IF($A2086="",0,WEEKDAY($A2086,2))</f>
        <v/>
      </c>
      <c r="K2086">
        <f>IF(OR($A2086="",$B2086=""),"",$B2086&amp;"|"&amp;$A2086)</f>
        <v/>
      </c>
      <c r="L2086">
        <f>IF($A2086="",0,IF($F2086="",IFERROR(N(INDEX(Settings!$G$11:$G$18,MATCH($C2086,Settings!$D$11:$D$18,0))),0),N($F2086)))</f>
        <v/>
      </c>
    </row>
    <row r="2087">
      <c r="A2087" s="69" t="n"/>
      <c r="B2087" s="70" t="n"/>
      <c r="C2087" s="70" t="n"/>
      <c r="D2087" s="71" t="n"/>
      <c r="E2087" s="71" t="n"/>
      <c r="F2087" s="70" t="n"/>
      <c r="G2087" s="72">
        <f>IF(OR($A2087="",$B2087=""),"",ROUND(MAX(0,MOD(I2087-H2087,1)*24-L2087/60),2))</f>
        <v/>
      </c>
      <c r="H2087">
        <f>IF($A2087="","",IF($D2087="",IFERROR(INDEX(Settings!$E$11:$E$18,MATCH($C2087,Settings!$D$11:$D$18,0)),0),$D2087))</f>
        <v/>
      </c>
      <c r="I2087">
        <f>IF($A2087="","",IF($E2087="",IFERROR(INDEX(Settings!$F$11:$F$18,MATCH($C2087,Settings!$D$11:$D$18,0)),0),$E2087))</f>
        <v/>
      </c>
      <c r="J2087">
        <f>IF($A2087="",0,WEEKDAY($A2087,2))</f>
        <v/>
      </c>
      <c r="K2087">
        <f>IF(OR($A2087="",$B2087=""),"",$B2087&amp;"|"&amp;$A2087)</f>
        <v/>
      </c>
      <c r="L2087">
        <f>IF($A2087="",0,IF($F2087="",IFERROR(N(INDEX(Settings!$G$11:$G$18,MATCH($C2087,Settings!$D$11:$D$18,0))),0),N($F2087)))</f>
        <v/>
      </c>
    </row>
    <row r="2088">
      <c r="A2088" s="69" t="n"/>
      <c r="B2088" s="70" t="n"/>
      <c r="C2088" s="70" t="n"/>
      <c r="D2088" s="71" t="n"/>
      <c r="E2088" s="71" t="n"/>
      <c r="F2088" s="70" t="n"/>
      <c r="G2088" s="72">
        <f>IF(OR($A2088="",$B2088=""),"",ROUND(MAX(0,MOD(I2088-H2088,1)*24-L2088/60),2))</f>
        <v/>
      </c>
      <c r="H2088">
        <f>IF($A2088="","",IF($D2088="",IFERROR(INDEX(Settings!$E$11:$E$18,MATCH($C2088,Settings!$D$11:$D$18,0)),0),$D2088))</f>
        <v/>
      </c>
      <c r="I2088">
        <f>IF($A2088="","",IF($E2088="",IFERROR(INDEX(Settings!$F$11:$F$18,MATCH($C2088,Settings!$D$11:$D$18,0)),0),$E2088))</f>
        <v/>
      </c>
      <c r="J2088">
        <f>IF($A2088="",0,WEEKDAY($A2088,2))</f>
        <v/>
      </c>
      <c r="K2088">
        <f>IF(OR($A2088="",$B2088=""),"",$B2088&amp;"|"&amp;$A2088)</f>
        <v/>
      </c>
      <c r="L2088">
        <f>IF($A2088="",0,IF($F2088="",IFERROR(N(INDEX(Settings!$G$11:$G$18,MATCH($C2088,Settings!$D$11:$D$18,0))),0),N($F2088)))</f>
        <v/>
      </c>
    </row>
    <row r="2089">
      <c r="A2089" s="69" t="n"/>
      <c r="B2089" s="70" t="n"/>
      <c r="C2089" s="70" t="n"/>
      <c r="D2089" s="71" t="n"/>
      <c r="E2089" s="71" t="n"/>
      <c r="F2089" s="70" t="n"/>
      <c r="G2089" s="72">
        <f>IF(OR($A2089="",$B2089=""),"",ROUND(MAX(0,MOD(I2089-H2089,1)*24-L2089/60),2))</f>
        <v/>
      </c>
      <c r="H2089">
        <f>IF($A2089="","",IF($D2089="",IFERROR(INDEX(Settings!$E$11:$E$18,MATCH($C2089,Settings!$D$11:$D$18,0)),0),$D2089))</f>
        <v/>
      </c>
      <c r="I2089">
        <f>IF($A2089="","",IF($E2089="",IFERROR(INDEX(Settings!$F$11:$F$18,MATCH($C2089,Settings!$D$11:$D$18,0)),0),$E2089))</f>
        <v/>
      </c>
      <c r="J2089">
        <f>IF($A2089="",0,WEEKDAY($A2089,2))</f>
        <v/>
      </c>
      <c r="K2089">
        <f>IF(OR($A2089="",$B2089=""),"",$B2089&amp;"|"&amp;$A2089)</f>
        <v/>
      </c>
      <c r="L2089">
        <f>IF($A2089="",0,IF($F2089="",IFERROR(N(INDEX(Settings!$G$11:$G$18,MATCH($C2089,Settings!$D$11:$D$18,0))),0),N($F2089)))</f>
        <v/>
      </c>
    </row>
    <row r="2090">
      <c r="A2090" s="69" t="n"/>
      <c r="B2090" s="70" t="n"/>
      <c r="C2090" s="70" t="n"/>
      <c r="D2090" s="71" t="n"/>
      <c r="E2090" s="71" t="n"/>
      <c r="F2090" s="70" t="n"/>
      <c r="G2090" s="72">
        <f>IF(OR($A2090="",$B2090=""),"",ROUND(MAX(0,MOD(I2090-H2090,1)*24-L2090/60),2))</f>
        <v/>
      </c>
      <c r="H2090">
        <f>IF($A2090="","",IF($D2090="",IFERROR(INDEX(Settings!$E$11:$E$18,MATCH($C2090,Settings!$D$11:$D$18,0)),0),$D2090))</f>
        <v/>
      </c>
      <c r="I2090">
        <f>IF($A2090="","",IF($E2090="",IFERROR(INDEX(Settings!$F$11:$F$18,MATCH($C2090,Settings!$D$11:$D$18,0)),0),$E2090))</f>
        <v/>
      </c>
      <c r="J2090">
        <f>IF($A2090="",0,WEEKDAY($A2090,2))</f>
        <v/>
      </c>
      <c r="K2090">
        <f>IF(OR($A2090="",$B2090=""),"",$B2090&amp;"|"&amp;$A2090)</f>
        <v/>
      </c>
      <c r="L2090">
        <f>IF($A2090="",0,IF($F2090="",IFERROR(N(INDEX(Settings!$G$11:$G$18,MATCH($C2090,Settings!$D$11:$D$18,0))),0),N($F2090)))</f>
        <v/>
      </c>
    </row>
    <row r="2091">
      <c r="A2091" s="69" t="n"/>
      <c r="B2091" s="70" t="n"/>
      <c r="C2091" s="70" t="n"/>
      <c r="D2091" s="71" t="n"/>
      <c r="E2091" s="71" t="n"/>
      <c r="F2091" s="70" t="n"/>
      <c r="G2091" s="72">
        <f>IF(OR($A2091="",$B2091=""),"",ROUND(MAX(0,MOD(I2091-H2091,1)*24-L2091/60),2))</f>
        <v/>
      </c>
      <c r="H2091">
        <f>IF($A2091="","",IF($D2091="",IFERROR(INDEX(Settings!$E$11:$E$18,MATCH($C2091,Settings!$D$11:$D$18,0)),0),$D2091))</f>
        <v/>
      </c>
      <c r="I2091">
        <f>IF($A2091="","",IF($E2091="",IFERROR(INDEX(Settings!$F$11:$F$18,MATCH($C2091,Settings!$D$11:$D$18,0)),0),$E2091))</f>
        <v/>
      </c>
      <c r="J2091">
        <f>IF($A2091="",0,WEEKDAY($A2091,2))</f>
        <v/>
      </c>
      <c r="K2091">
        <f>IF(OR($A2091="",$B2091=""),"",$B2091&amp;"|"&amp;$A2091)</f>
        <v/>
      </c>
      <c r="L2091">
        <f>IF($A2091="",0,IF($F2091="",IFERROR(N(INDEX(Settings!$G$11:$G$18,MATCH($C2091,Settings!$D$11:$D$18,0))),0),N($F2091)))</f>
        <v/>
      </c>
    </row>
    <row r="2092">
      <c r="A2092" s="69" t="n"/>
      <c r="B2092" s="70" t="n"/>
      <c r="C2092" s="70" t="n"/>
      <c r="D2092" s="71" t="n"/>
      <c r="E2092" s="71" t="n"/>
      <c r="F2092" s="70" t="n"/>
      <c r="G2092" s="72">
        <f>IF(OR($A2092="",$B2092=""),"",ROUND(MAX(0,MOD(I2092-H2092,1)*24-L2092/60),2))</f>
        <v/>
      </c>
      <c r="H2092">
        <f>IF($A2092="","",IF($D2092="",IFERROR(INDEX(Settings!$E$11:$E$18,MATCH($C2092,Settings!$D$11:$D$18,0)),0),$D2092))</f>
        <v/>
      </c>
      <c r="I2092">
        <f>IF($A2092="","",IF($E2092="",IFERROR(INDEX(Settings!$F$11:$F$18,MATCH($C2092,Settings!$D$11:$D$18,0)),0),$E2092))</f>
        <v/>
      </c>
      <c r="J2092">
        <f>IF($A2092="",0,WEEKDAY($A2092,2))</f>
        <v/>
      </c>
      <c r="K2092">
        <f>IF(OR($A2092="",$B2092=""),"",$B2092&amp;"|"&amp;$A2092)</f>
        <v/>
      </c>
      <c r="L2092">
        <f>IF($A2092="",0,IF($F2092="",IFERROR(N(INDEX(Settings!$G$11:$G$18,MATCH($C2092,Settings!$D$11:$D$18,0))),0),N($F2092)))</f>
        <v/>
      </c>
    </row>
    <row r="2093">
      <c r="A2093" s="69" t="n"/>
      <c r="B2093" s="70" t="n"/>
      <c r="C2093" s="70" t="n"/>
      <c r="D2093" s="71" t="n"/>
      <c r="E2093" s="71" t="n"/>
      <c r="F2093" s="70" t="n"/>
      <c r="G2093" s="72">
        <f>IF(OR($A2093="",$B2093=""),"",ROUND(MAX(0,MOD(I2093-H2093,1)*24-L2093/60),2))</f>
        <v/>
      </c>
      <c r="H2093">
        <f>IF($A2093="","",IF($D2093="",IFERROR(INDEX(Settings!$E$11:$E$18,MATCH($C2093,Settings!$D$11:$D$18,0)),0),$D2093))</f>
        <v/>
      </c>
      <c r="I2093">
        <f>IF($A2093="","",IF($E2093="",IFERROR(INDEX(Settings!$F$11:$F$18,MATCH($C2093,Settings!$D$11:$D$18,0)),0),$E2093))</f>
        <v/>
      </c>
      <c r="J2093">
        <f>IF($A2093="",0,WEEKDAY($A2093,2))</f>
        <v/>
      </c>
      <c r="K2093">
        <f>IF(OR($A2093="",$B2093=""),"",$B2093&amp;"|"&amp;$A2093)</f>
        <v/>
      </c>
      <c r="L2093">
        <f>IF($A2093="",0,IF($F2093="",IFERROR(N(INDEX(Settings!$G$11:$G$18,MATCH($C2093,Settings!$D$11:$D$18,0))),0),N($F2093)))</f>
        <v/>
      </c>
    </row>
    <row r="2094">
      <c r="A2094" s="69" t="n"/>
      <c r="B2094" s="70" t="n"/>
      <c r="C2094" s="70" t="n"/>
      <c r="D2094" s="71" t="n"/>
      <c r="E2094" s="71" t="n"/>
      <c r="F2094" s="70" t="n"/>
      <c r="G2094" s="72">
        <f>IF(OR($A2094="",$B2094=""),"",ROUND(MAX(0,MOD(I2094-H2094,1)*24-L2094/60),2))</f>
        <v/>
      </c>
      <c r="H2094">
        <f>IF($A2094="","",IF($D2094="",IFERROR(INDEX(Settings!$E$11:$E$18,MATCH($C2094,Settings!$D$11:$D$18,0)),0),$D2094))</f>
        <v/>
      </c>
      <c r="I2094">
        <f>IF($A2094="","",IF($E2094="",IFERROR(INDEX(Settings!$F$11:$F$18,MATCH($C2094,Settings!$D$11:$D$18,0)),0),$E2094))</f>
        <v/>
      </c>
      <c r="J2094">
        <f>IF($A2094="",0,WEEKDAY($A2094,2))</f>
        <v/>
      </c>
      <c r="K2094">
        <f>IF(OR($A2094="",$B2094=""),"",$B2094&amp;"|"&amp;$A2094)</f>
        <v/>
      </c>
      <c r="L2094">
        <f>IF($A2094="",0,IF($F2094="",IFERROR(N(INDEX(Settings!$G$11:$G$18,MATCH($C2094,Settings!$D$11:$D$18,0))),0),N($F2094)))</f>
        <v/>
      </c>
    </row>
    <row r="2095">
      <c r="A2095" s="69" t="n"/>
      <c r="B2095" s="70" t="n"/>
      <c r="C2095" s="70" t="n"/>
      <c r="D2095" s="71" t="n"/>
      <c r="E2095" s="71" t="n"/>
      <c r="F2095" s="70" t="n"/>
      <c r="G2095" s="72">
        <f>IF(OR($A2095="",$B2095=""),"",ROUND(MAX(0,MOD(I2095-H2095,1)*24-L2095/60),2))</f>
        <v/>
      </c>
      <c r="H2095">
        <f>IF($A2095="","",IF($D2095="",IFERROR(INDEX(Settings!$E$11:$E$18,MATCH($C2095,Settings!$D$11:$D$18,0)),0),$D2095))</f>
        <v/>
      </c>
      <c r="I2095">
        <f>IF($A2095="","",IF($E2095="",IFERROR(INDEX(Settings!$F$11:$F$18,MATCH($C2095,Settings!$D$11:$D$18,0)),0),$E2095))</f>
        <v/>
      </c>
      <c r="J2095">
        <f>IF($A2095="",0,WEEKDAY($A2095,2))</f>
        <v/>
      </c>
      <c r="K2095">
        <f>IF(OR($A2095="",$B2095=""),"",$B2095&amp;"|"&amp;$A2095)</f>
        <v/>
      </c>
      <c r="L2095">
        <f>IF($A2095="",0,IF($F2095="",IFERROR(N(INDEX(Settings!$G$11:$G$18,MATCH($C2095,Settings!$D$11:$D$18,0))),0),N($F2095)))</f>
        <v/>
      </c>
    </row>
    <row r="2096">
      <c r="A2096" s="69" t="n"/>
      <c r="B2096" s="70" t="n"/>
      <c r="C2096" s="70" t="n"/>
      <c r="D2096" s="71" t="n"/>
      <c r="E2096" s="71" t="n"/>
      <c r="F2096" s="70" t="n"/>
      <c r="G2096" s="72">
        <f>IF(OR($A2096="",$B2096=""),"",ROUND(MAX(0,MOD(I2096-H2096,1)*24-L2096/60),2))</f>
        <v/>
      </c>
      <c r="H2096">
        <f>IF($A2096="","",IF($D2096="",IFERROR(INDEX(Settings!$E$11:$E$18,MATCH($C2096,Settings!$D$11:$D$18,0)),0),$D2096))</f>
        <v/>
      </c>
      <c r="I2096">
        <f>IF($A2096="","",IF($E2096="",IFERROR(INDEX(Settings!$F$11:$F$18,MATCH($C2096,Settings!$D$11:$D$18,0)),0),$E2096))</f>
        <v/>
      </c>
      <c r="J2096">
        <f>IF($A2096="",0,WEEKDAY($A2096,2))</f>
        <v/>
      </c>
      <c r="K2096">
        <f>IF(OR($A2096="",$B2096=""),"",$B2096&amp;"|"&amp;$A2096)</f>
        <v/>
      </c>
      <c r="L2096">
        <f>IF($A2096="",0,IF($F2096="",IFERROR(N(INDEX(Settings!$G$11:$G$18,MATCH($C2096,Settings!$D$11:$D$18,0))),0),N($F2096)))</f>
        <v/>
      </c>
    </row>
    <row r="2097">
      <c r="A2097" s="69" t="n"/>
      <c r="B2097" s="70" t="n"/>
      <c r="C2097" s="70" t="n"/>
      <c r="D2097" s="71" t="n"/>
      <c r="E2097" s="71" t="n"/>
      <c r="F2097" s="70" t="n"/>
      <c r="G2097" s="72">
        <f>IF(OR($A2097="",$B2097=""),"",ROUND(MAX(0,MOD(I2097-H2097,1)*24-L2097/60),2))</f>
        <v/>
      </c>
      <c r="H2097">
        <f>IF($A2097="","",IF($D2097="",IFERROR(INDEX(Settings!$E$11:$E$18,MATCH($C2097,Settings!$D$11:$D$18,0)),0),$D2097))</f>
        <v/>
      </c>
      <c r="I2097">
        <f>IF($A2097="","",IF($E2097="",IFERROR(INDEX(Settings!$F$11:$F$18,MATCH($C2097,Settings!$D$11:$D$18,0)),0),$E2097))</f>
        <v/>
      </c>
      <c r="J2097">
        <f>IF($A2097="",0,WEEKDAY($A2097,2))</f>
        <v/>
      </c>
      <c r="K2097">
        <f>IF(OR($A2097="",$B2097=""),"",$B2097&amp;"|"&amp;$A2097)</f>
        <v/>
      </c>
      <c r="L2097">
        <f>IF($A2097="",0,IF($F2097="",IFERROR(N(INDEX(Settings!$G$11:$G$18,MATCH($C2097,Settings!$D$11:$D$18,0))),0),N($F2097)))</f>
        <v/>
      </c>
    </row>
    <row r="2098">
      <c r="A2098" s="69" t="n"/>
      <c r="B2098" s="70" t="n"/>
      <c r="C2098" s="70" t="n"/>
      <c r="D2098" s="71" t="n"/>
      <c r="E2098" s="71" t="n"/>
      <c r="F2098" s="70" t="n"/>
      <c r="G2098" s="72">
        <f>IF(OR($A2098="",$B2098=""),"",ROUND(MAX(0,MOD(I2098-H2098,1)*24-L2098/60),2))</f>
        <v/>
      </c>
      <c r="H2098">
        <f>IF($A2098="","",IF($D2098="",IFERROR(INDEX(Settings!$E$11:$E$18,MATCH($C2098,Settings!$D$11:$D$18,0)),0),$D2098))</f>
        <v/>
      </c>
      <c r="I2098">
        <f>IF($A2098="","",IF($E2098="",IFERROR(INDEX(Settings!$F$11:$F$18,MATCH($C2098,Settings!$D$11:$D$18,0)),0),$E2098))</f>
        <v/>
      </c>
      <c r="J2098">
        <f>IF($A2098="",0,WEEKDAY($A2098,2))</f>
        <v/>
      </c>
      <c r="K2098">
        <f>IF(OR($A2098="",$B2098=""),"",$B2098&amp;"|"&amp;$A2098)</f>
        <v/>
      </c>
      <c r="L2098">
        <f>IF($A2098="",0,IF($F2098="",IFERROR(N(INDEX(Settings!$G$11:$G$18,MATCH($C2098,Settings!$D$11:$D$18,0))),0),N($F2098)))</f>
        <v/>
      </c>
    </row>
    <row r="2099">
      <c r="A2099" s="69" t="n"/>
      <c r="B2099" s="70" t="n"/>
      <c r="C2099" s="70" t="n"/>
      <c r="D2099" s="71" t="n"/>
      <c r="E2099" s="71" t="n"/>
      <c r="F2099" s="70" t="n"/>
      <c r="G2099" s="72">
        <f>IF(OR($A2099="",$B2099=""),"",ROUND(MAX(0,MOD(I2099-H2099,1)*24-L2099/60),2))</f>
        <v/>
      </c>
      <c r="H2099">
        <f>IF($A2099="","",IF($D2099="",IFERROR(INDEX(Settings!$E$11:$E$18,MATCH($C2099,Settings!$D$11:$D$18,0)),0),$D2099))</f>
        <v/>
      </c>
      <c r="I2099">
        <f>IF($A2099="","",IF($E2099="",IFERROR(INDEX(Settings!$F$11:$F$18,MATCH($C2099,Settings!$D$11:$D$18,0)),0),$E2099))</f>
        <v/>
      </c>
      <c r="J2099">
        <f>IF($A2099="",0,WEEKDAY($A2099,2))</f>
        <v/>
      </c>
      <c r="K2099">
        <f>IF(OR($A2099="",$B2099=""),"",$B2099&amp;"|"&amp;$A2099)</f>
        <v/>
      </c>
      <c r="L2099">
        <f>IF($A2099="",0,IF($F2099="",IFERROR(N(INDEX(Settings!$G$11:$G$18,MATCH($C2099,Settings!$D$11:$D$18,0))),0),N($F2099)))</f>
        <v/>
      </c>
    </row>
    <row r="2100">
      <c r="A2100" s="69" t="n"/>
      <c r="B2100" s="70" t="n"/>
      <c r="C2100" s="70" t="n"/>
      <c r="D2100" s="71" t="n"/>
      <c r="E2100" s="71" t="n"/>
      <c r="F2100" s="70" t="n"/>
      <c r="G2100" s="72">
        <f>IF(OR($A2100="",$B2100=""),"",ROUND(MAX(0,MOD(I2100-H2100,1)*24-L2100/60),2))</f>
        <v/>
      </c>
      <c r="H2100">
        <f>IF($A2100="","",IF($D2100="",IFERROR(INDEX(Settings!$E$11:$E$18,MATCH($C2100,Settings!$D$11:$D$18,0)),0),$D2100))</f>
        <v/>
      </c>
      <c r="I2100">
        <f>IF($A2100="","",IF($E2100="",IFERROR(INDEX(Settings!$F$11:$F$18,MATCH($C2100,Settings!$D$11:$D$18,0)),0),$E2100))</f>
        <v/>
      </c>
      <c r="J2100">
        <f>IF($A2100="",0,WEEKDAY($A2100,2))</f>
        <v/>
      </c>
      <c r="K2100">
        <f>IF(OR($A2100="",$B2100=""),"",$B2100&amp;"|"&amp;$A2100)</f>
        <v/>
      </c>
      <c r="L2100">
        <f>IF($A2100="",0,IF($F2100="",IFERROR(N(INDEX(Settings!$G$11:$G$18,MATCH($C2100,Settings!$D$11:$D$18,0))),0),N($F2100)))</f>
        <v/>
      </c>
    </row>
    <row r="2101">
      <c r="A2101" s="69" t="n"/>
      <c r="B2101" s="70" t="n"/>
      <c r="C2101" s="70" t="n"/>
      <c r="D2101" s="71" t="n"/>
      <c r="E2101" s="71" t="n"/>
      <c r="F2101" s="70" t="n"/>
      <c r="G2101" s="72">
        <f>IF(OR($A2101="",$B2101=""),"",ROUND(MAX(0,MOD(I2101-H2101,1)*24-L2101/60),2))</f>
        <v/>
      </c>
      <c r="H2101">
        <f>IF($A2101="","",IF($D2101="",IFERROR(INDEX(Settings!$E$11:$E$18,MATCH($C2101,Settings!$D$11:$D$18,0)),0),$D2101))</f>
        <v/>
      </c>
      <c r="I2101">
        <f>IF($A2101="","",IF($E2101="",IFERROR(INDEX(Settings!$F$11:$F$18,MATCH($C2101,Settings!$D$11:$D$18,0)),0),$E2101))</f>
        <v/>
      </c>
      <c r="J2101">
        <f>IF($A2101="",0,WEEKDAY($A2101,2))</f>
        <v/>
      </c>
      <c r="K2101">
        <f>IF(OR($A2101="",$B2101=""),"",$B2101&amp;"|"&amp;$A2101)</f>
        <v/>
      </c>
      <c r="L2101">
        <f>IF($A2101="",0,IF($F2101="",IFERROR(N(INDEX(Settings!$G$11:$G$18,MATCH($C2101,Settings!$D$11:$D$18,0))),0),N($F2101)))</f>
        <v/>
      </c>
    </row>
    <row r="2102">
      <c r="A2102" s="69" t="n"/>
      <c r="B2102" s="70" t="n"/>
      <c r="C2102" s="70" t="n"/>
      <c r="D2102" s="71" t="n"/>
      <c r="E2102" s="71" t="n"/>
      <c r="F2102" s="70" t="n"/>
      <c r="G2102" s="72">
        <f>IF(OR($A2102="",$B2102=""),"",ROUND(MAX(0,MOD(I2102-H2102,1)*24-L2102/60),2))</f>
        <v/>
      </c>
      <c r="H2102">
        <f>IF($A2102="","",IF($D2102="",IFERROR(INDEX(Settings!$E$11:$E$18,MATCH($C2102,Settings!$D$11:$D$18,0)),0),$D2102))</f>
        <v/>
      </c>
      <c r="I2102">
        <f>IF($A2102="","",IF($E2102="",IFERROR(INDEX(Settings!$F$11:$F$18,MATCH($C2102,Settings!$D$11:$D$18,0)),0),$E2102))</f>
        <v/>
      </c>
      <c r="J2102">
        <f>IF($A2102="",0,WEEKDAY($A2102,2))</f>
        <v/>
      </c>
      <c r="K2102">
        <f>IF(OR($A2102="",$B2102=""),"",$B2102&amp;"|"&amp;$A2102)</f>
        <v/>
      </c>
      <c r="L2102">
        <f>IF($A2102="",0,IF($F2102="",IFERROR(N(INDEX(Settings!$G$11:$G$18,MATCH($C2102,Settings!$D$11:$D$18,0))),0),N($F2102)))</f>
        <v/>
      </c>
    </row>
    <row r="2103">
      <c r="A2103" s="69" t="n"/>
      <c r="B2103" s="70" t="n"/>
      <c r="C2103" s="70" t="n"/>
      <c r="D2103" s="71" t="n"/>
      <c r="E2103" s="71" t="n"/>
      <c r="F2103" s="70" t="n"/>
      <c r="G2103" s="72">
        <f>IF(OR($A2103="",$B2103=""),"",ROUND(MAX(0,MOD(I2103-H2103,1)*24-L2103/60),2))</f>
        <v/>
      </c>
      <c r="H2103">
        <f>IF($A2103="","",IF($D2103="",IFERROR(INDEX(Settings!$E$11:$E$18,MATCH($C2103,Settings!$D$11:$D$18,0)),0),$D2103))</f>
        <v/>
      </c>
      <c r="I2103">
        <f>IF($A2103="","",IF($E2103="",IFERROR(INDEX(Settings!$F$11:$F$18,MATCH($C2103,Settings!$D$11:$D$18,0)),0),$E2103))</f>
        <v/>
      </c>
      <c r="J2103">
        <f>IF($A2103="",0,WEEKDAY($A2103,2))</f>
        <v/>
      </c>
      <c r="K2103">
        <f>IF(OR($A2103="",$B2103=""),"",$B2103&amp;"|"&amp;$A2103)</f>
        <v/>
      </c>
      <c r="L2103">
        <f>IF($A2103="",0,IF($F2103="",IFERROR(N(INDEX(Settings!$G$11:$G$18,MATCH($C2103,Settings!$D$11:$D$18,0))),0),N($F2103)))</f>
        <v/>
      </c>
    </row>
    <row r="2104">
      <c r="A2104" s="69" t="n"/>
      <c r="B2104" s="70" t="n"/>
      <c r="C2104" s="70" t="n"/>
      <c r="D2104" s="71" t="n"/>
      <c r="E2104" s="71" t="n"/>
      <c r="F2104" s="70" t="n"/>
      <c r="G2104" s="72">
        <f>IF(OR($A2104="",$B2104=""),"",ROUND(MAX(0,MOD(I2104-H2104,1)*24-L2104/60),2))</f>
        <v/>
      </c>
      <c r="H2104">
        <f>IF($A2104="","",IF($D2104="",IFERROR(INDEX(Settings!$E$11:$E$18,MATCH($C2104,Settings!$D$11:$D$18,0)),0),$D2104))</f>
        <v/>
      </c>
      <c r="I2104">
        <f>IF($A2104="","",IF($E2104="",IFERROR(INDEX(Settings!$F$11:$F$18,MATCH($C2104,Settings!$D$11:$D$18,0)),0),$E2104))</f>
        <v/>
      </c>
      <c r="J2104">
        <f>IF($A2104="",0,WEEKDAY($A2104,2))</f>
        <v/>
      </c>
      <c r="K2104">
        <f>IF(OR($A2104="",$B2104=""),"",$B2104&amp;"|"&amp;$A2104)</f>
        <v/>
      </c>
      <c r="L2104">
        <f>IF($A2104="",0,IF($F2104="",IFERROR(N(INDEX(Settings!$G$11:$G$18,MATCH($C2104,Settings!$D$11:$D$18,0))),0),N($F2104)))</f>
        <v/>
      </c>
    </row>
    <row r="2105">
      <c r="A2105" s="69" t="n"/>
      <c r="B2105" s="70" t="n"/>
      <c r="C2105" s="70" t="n"/>
      <c r="D2105" s="71" t="n"/>
      <c r="E2105" s="71" t="n"/>
      <c r="F2105" s="70" t="n"/>
      <c r="G2105" s="72">
        <f>IF(OR($A2105="",$B2105=""),"",ROUND(MAX(0,MOD(I2105-H2105,1)*24-L2105/60),2))</f>
        <v/>
      </c>
      <c r="H2105">
        <f>IF($A2105="","",IF($D2105="",IFERROR(INDEX(Settings!$E$11:$E$18,MATCH($C2105,Settings!$D$11:$D$18,0)),0),$D2105))</f>
        <v/>
      </c>
      <c r="I2105">
        <f>IF($A2105="","",IF($E2105="",IFERROR(INDEX(Settings!$F$11:$F$18,MATCH($C2105,Settings!$D$11:$D$18,0)),0),$E2105))</f>
        <v/>
      </c>
      <c r="J2105">
        <f>IF($A2105="",0,WEEKDAY($A2105,2))</f>
        <v/>
      </c>
      <c r="K2105">
        <f>IF(OR($A2105="",$B2105=""),"",$B2105&amp;"|"&amp;$A2105)</f>
        <v/>
      </c>
      <c r="L2105">
        <f>IF($A2105="",0,IF($F2105="",IFERROR(N(INDEX(Settings!$G$11:$G$18,MATCH($C2105,Settings!$D$11:$D$18,0))),0),N($F2105)))</f>
        <v/>
      </c>
    </row>
    <row r="2106">
      <c r="A2106" s="69" t="n"/>
      <c r="B2106" s="70" t="n"/>
      <c r="C2106" s="70" t="n"/>
      <c r="D2106" s="71" t="n"/>
      <c r="E2106" s="71" t="n"/>
      <c r="F2106" s="70" t="n"/>
      <c r="G2106" s="72">
        <f>IF(OR($A2106="",$B2106=""),"",ROUND(MAX(0,MOD(I2106-H2106,1)*24-L2106/60),2))</f>
        <v/>
      </c>
      <c r="H2106">
        <f>IF($A2106="","",IF($D2106="",IFERROR(INDEX(Settings!$E$11:$E$18,MATCH($C2106,Settings!$D$11:$D$18,0)),0),$D2106))</f>
        <v/>
      </c>
      <c r="I2106">
        <f>IF($A2106="","",IF($E2106="",IFERROR(INDEX(Settings!$F$11:$F$18,MATCH($C2106,Settings!$D$11:$D$18,0)),0),$E2106))</f>
        <v/>
      </c>
      <c r="J2106">
        <f>IF($A2106="",0,WEEKDAY($A2106,2))</f>
        <v/>
      </c>
      <c r="K2106">
        <f>IF(OR($A2106="",$B2106=""),"",$B2106&amp;"|"&amp;$A2106)</f>
        <v/>
      </c>
      <c r="L2106">
        <f>IF($A2106="",0,IF($F2106="",IFERROR(N(INDEX(Settings!$G$11:$G$18,MATCH($C2106,Settings!$D$11:$D$18,0))),0),N($F2106)))</f>
        <v/>
      </c>
    </row>
    <row r="2107">
      <c r="A2107" s="69" t="n"/>
      <c r="B2107" s="70" t="n"/>
      <c r="C2107" s="70" t="n"/>
      <c r="D2107" s="71" t="n"/>
      <c r="E2107" s="71" t="n"/>
      <c r="F2107" s="70" t="n"/>
      <c r="G2107" s="72">
        <f>IF(OR($A2107="",$B2107=""),"",ROUND(MAX(0,MOD(I2107-H2107,1)*24-L2107/60),2))</f>
        <v/>
      </c>
      <c r="H2107">
        <f>IF($A2107="","",IF($D2107="",IFERROR(INDEX(Settings!$E$11:$E$18,MATCH($C2107,Settings!$D$11:$D$18,0)),0),$D2107))</f>
        <v/>
      </c>
      <c r="I2107">
        <f>IF($A2107="","",IF($E2107="",IFERROR(INDEX(Settings!$F$11:$F$18,MATCH($C2107,Settings!$D$11:$D$18,0)),0),$E2107))</f>
        <v/>
      </c>
      <c r="J2107">
        <f>IF($A2107="",0,WEEKDAY($A2107,2))</f>
        <v/>
      </c>
      <c r="K2107">
        <f>IF(OR($A2107="",$B2107=""),"",$B2107&amp;"|"&amp;$A2107)</f>
        <v/>
      </c>
      <c r="L2107">
        <f>IF($A2107="",0,IF($F2107="",IFERROR(N(INDEX(Settings!$G$11:$G$18,MATCH($C2107,Settings!$D$11:$D$18,0))),0),N($F2107)))</f>
        <v/>
      </c>
    </row>
    <row r="2108">
      <c r="A2108" s="69" t="n"/>
      <c r="B2108" s="70" t="n"/>
      <c r="C2108" s="70" t="n"/>
      <c r="D2108" s="71" t="n"/>
      <c r="E2108" s="71" t="n"/>
      <c r="F2108" s="70" t="n"/>
      <c r="G2108" s="72">
        <f>IF(OR($A2108="",$B2108=""),"",ROUND(MAX(0,MOD(I2108-H2108,1)*24-L2108/60),2))</f>
        <v/>
      </c>
      <c r="H2108">
        <f>IF($A2108="","",IF($D2108="",IFERROR(INDEX(Settings!$E$11:$E$18,MATCH($C2108,Settings!$D$11:$D$18,0)),0),$D2108))</f>
        <v/>
      </c>
      <c r="I2108">
        <f>IF($A2108="","",IF($E2108="",IFERROR(INDEX(Settings!$F$11:$F$18,MATCH($C2108,Settings!$D$11:$D$18,0)),0),$E2108))</f>
        <v/>
      </c>
      <c r="J2108">
        <f>IF($A2108="",0,WEEKDAY($A2108,2))</f>
        <v/>
      </c>
      <c r="K2108">
        <f>IF(OR($A2108="",$B2108=""),"",$B2108&amp;"|"&amp;$A2108)</f>
        <v/>
      </c>
      <c r="L2108">
        <f>IF($A2108="",0,IF($F2108="",IFERROR(N(INDEX(Settings!$G$11:$G$18,MATCH($C2108,Settings!$D$11:$D$18,0))),0),N($F2108)))</f>
        <v/>
      </c>
    </row>
    <row r="2109">
      <c r="A2109" s="69" t="n"/>
      <c r="B2109" s="70" t="n"/>
      <c r="C2109" s="70" t="n"/>
      <c r="D2109" s="71" t="n"/>
      <c r="E2109" s="71" t="n"/>
      <c r="F2109" s="70" t="n"/>
      <c r="G2109" s="72">
        <f>IF(OR($A2109="",$B2109=""),"",ROUND(MAX(0,MOD(I2109-H2109,1)*24-L2109/60),2))</f>
        <v/>
      </c>
      <c r="H2109">
        <f>IF($A2109="","",IF($D2109="",IFERROR(INDEX(Settings!$E$11:$E$18,MATCH($C2109,Settings!$D$11:$D$18,0)),0),$D2109))</f>
        <v/>
      </c>
      <c r="I2109">
        <f>IF($A2109="","",IF($E2109="",IFERROR(INDEX(Settings!$F$11:$F$18,MATCH($C2109,Settings!$D$11:$D$18,0)),0),$E2109))</f>
        <v/>
      </c>
      <c r="J2109">
        <f>IF($A2109="",0,WEEKDAY($A2109,2))</f>
        <v/>
      </c>
      <c r="K2109">
        <f>IF(OR($A2109="",$B2109=""),"",$B2109&amp;"|"&amp;$A2109)</f>
        <v/>
      </c>
      <c r="L2109">
        <f>IF($A2109="",0,IF($F2109="",IFERROR(N(INDEX(Settings!$G$11:$G$18,MATCH($C2109,Settings!$D$11:$D$18,0))),0),N($F2109)))</f>
        <v/>
      </c>
    </row>
    <row r="2110">
      <c r="A2110" s="69" t="n"/>
      <c r="B2110" s="70" t="n"/>
      <c r="C2110" s="70" t="n"/>
      <c r="D2110" s="71" t="n"/>
      <c r="E2110" s="71" t="n"/>
      <c r="F2110" s="70" t="n"/>
      <c r="G2110" s="72">
        <f>IF(OR($A2110="",$B2110=""),"",ROUND(MAX(0,MOD(I2110-H2110,1)*24-L2110/60),2))</f>
        <v/>
      </c>
      <c r="H2110">
        <f>IF($A2110="","",IF($D2110="",IFERROR(INDEX(Settings!$E$11:$E$18,MATCH($C2110,Settings!$D$11:$D$18,0)),0),$D2110))</f>
        <v/>
      </c>
      <c r="I2110">
        <f>IF($A2110="","",IF($E2110="",IFERROR(INDEX(Settings!$F$11:$F$18,MATCH($C2110,Settings!$D$11:$D$18,0)),0),$E2110))</f>
        <v/>
      </c>
      <c r="J2110">
        <f>IF($A2110="",0,WEEKDAY($A2110,2))</f>
        <v/>
      </c>
      <c r="K2110">
        <f>IF(OR($A2110="",$B2110=""),"",$B2110&amp;"|"&amp;$A2110)</f>
        <v/>
      </c>
      <c r="L2110">
        <f>IF($A2110="",0,IF($F2110="",IFERROR(N(INDEX(Settings!$G$11:$G$18,MATCH($C2110,Settings!$D$11:$D$18,0))),0),N($F2110)))</f>
        <v/>
      </c>
    </row>
    <row r="2111">
      <c r="A2111" s="69" t="n"/>
      <c r="B2111" s="70" t="n"/>
      <c r="C2111" s="70" t="n"/>
      <c r="D2111" s="71" t="n"/>
      <c r="E2111" s="71" t="n"/>
      <c r="F2111" s="70" t="n"/>
      <c r="G2111" s="72">
        <f>IF(OR($A2111="",$B2111=""),"",ROUND(MAX(0,MOD(I2111-H2111,1)*24-L2111/60),2))</f>
        <v/>
      </c>
      <c r="H2111">
        <f>IF($A2111="","",IF($D2111="",IFERROR(INDEX(Settings!$E$11:$E$18,MATCH($C2111,Settings!$D$11:$D$18,0)),0),$D2111))</f>
        <v/>
      </c>
      <c r="I2111">
        <f>IF($A2111="","",IF($E2111="",IFERROR(INDEX(Settings!$F$11:$F$18,MATCH($C2111,Settings!$D$11:$D$18,0)),0),$E2111))</f>
        <v/>
      </c>
      <c r="J2111">
        <f>IF($A2111="",0,WEEKDAY($A2111,2))</f>
        <v/>
      </c>
      <c r="K2111">
        <f>IF(OR($A2111="",$B2111=""),"",$B2111&amp;"|"&amp;$A2111)</f>
        <v/>
      </c>
      <c r="L2111">
        <f>IF($A2111="",0,IF($F2111="",IFERROR(N(INDEX(Settings!$G$11:$G$18,MATCH($C2111,Settings!$D$11:$D$18,0))),0),N($F2111)))</f>
        <v/>
      </c>
    </row>
    <row r="2112">
      <c r="A2112" s="69" t="n"/>
      <c r="B2112" s="70" t="n"/>
      <c r="C2112" s="70" t="n"/>
      <c r="D2112" s="71" t="n"/>
      <c r="E2112" s="71" t="n"/>
      <c r="F2112" s="70" t="n"/>
      <c r="G2112" s="72">
        <f>IF(OR($A2112="",$B2112=""),"",ROUND(MAX(0,MOD(I2112-H2112,1)*24-L2112/60),2))</f>
        <v/>
      </c>
      <c r="H2112">
        <f>IF($A2112="","",IF($D2112="",IFERROR(INDEX(Settings!$E$11:$E$18,MATCH($C2112,Settings!$D$11:$D$18,0)),0),$D2112))</f>
        <v/>
      </c>
      <c r="I2112">
        <f>IF($A2112="","",IF($E2112="",IFERROR(INDEX(Settings!$F$11:$F$18,MATCH($C2112,Settings!$D$11:$D$18,0)),0),$E2112))</f>
        <v/>
      </c>
      <c r="J2112">
        <f>IF($A2112="",0,WEEKDAY($A2112,2))</f>
        <v/>
      </c>
      <c r="K2112">
        <f>IF(OR($A2112="",$B2112=""),"",$B2112&amp;"|"&amp;$A2112)</f>
        <v/>
      </c>
      <c r="L2112">
        <f>IF($A2112="",0,IF($F2112="",IFERROR(N(INDEX(Settings!$G$11:$G$18,MATCH($C2112,Settings!$D$11:$D$18,0))),0),N($F2112)))</f>
        <v/>
      </c>
    </row>
    <row r="2113">
      <c r="A2113" s="69" t="n"/>
      <c r="B2113" s="70" t="n"/>
      <c r="C2113" s="70" t="n"/>
      <c r="D2113" s="71" t="n"/>
      <c r="E2113" s="71" t="n"/>
      <c r="F2113" s="70" t="n"/>
      <c r="G2113" s="72">
        <f>IF(OR($A2113="",$B2113=""),"",ROUND(MAX(0,MOD(I2113-H2113,1)*24-L2113/60),2))</f>
        <v/>
      </c>
      <c r="H2113">
        <f>IF($A2113="","",IF($D2113="",IFERROR(INDEX(Settings!$E$11:$E$18,MATCH($C2113,Settings!$D$11:$D$18,0)),0),$D2113))</f>
        <v/>
      </c>
      <c r="I2113">
        <f>IF($A2113="","",IF($E2113="",IFERROR(INDEX(Settings!$F$11:$F$18,MATCH($C2113,Settings!$D$11:$D$18,0)),0),$E2113))</f>
        <v/>
      </c>
      <c r="J2113">
        <f>IF($A2113="",0,WEEKDAY($A2113,2))</f>
        <v/>
      </c>
      <c r="K2113">
        <f>IF(OR($A2113="",$B2113=""),"",$B2113&amp;"|"&amp;$A2113)</f>
        <v/>
      </c>
      <c r="L2113">
        <f>IF($A2113="",0,IF($F2113="",IFERROR(N(INDEX(Settings!$G$11:$G$18,MATCH($C2113,Settings!$D$11:$D$18,0))),0),N($F2113)))</f>
        <v/>
      </c>
    </row>
    <row r="2114">
      <c r="A2114" s="69" t="n"/>
      <c r="B2114" s="70" t="n"/>
      <c r="C2114" s="70" t="n"/>
      <c r="D2114" s="71" t="n"/>
      <c r="E2114" s="71" t="n"/>
      <c r="F2114" s="70" t="n"/>
      <c r="G2114" s="72">
        <f>IF(OR($A2114="",$B2114=""),"",ROUND(MAX(0,MOD(I2114-H2114,1)*24-L2114/60),2))</f>
        <v/>
      </c>
      <c r="H2114">
        <f>IF($A2114="","",IF($D2114="",IFERROR(INDEX(Settings!$E$11:$E$18,MATCH($C2114,Settings!$D$11:$D$18,0)),0),$D2114))</f>
        <v/>
      </c>
      <c r="I2114">
        <f>IF($A2114="","",IF($E2114="",IFERROR(INDEX(Settings!$F$11:$F$18,MATCH($C2114,Settings!$D$11:$D$18,0)),0),$E2114))</f>
        <v/>
      </c>
      <c r="J2114">
        <f>IF($A2114="",0,WEEKDAY($A2114,2))</f>
        <v/>
      </c>
      <c r="K2114">
        <f>IF(OR($A2114="",$B2114=""),"",$B2114&amp;"|"&amp;$A2114)</f>
        <v/>
      </c>
      <c r="L2114">
        <f>IF($A2114="",0,IF($F2114="",IFERROR(N(INDEX(Settings!$G$11:$G$18,MATCH($C2114,Settings!$D$11:$D$18,0))),0),N($F2114)))</f>
        <v/>
      </c>
    </row>
    <row r="2115">
      <c r="A2115" s="69" t="n"/>
      <c r="B2115" s="70" t="n"/>
      <c r="C2115" s="70" t="n"/>
      <c r="D2115" s="71" t="n"/>
      <c r="E2115" s="71" t="n"/>
      <c r="F2115" s="70" t="n"/>
      <c r="G2115" s="72">
        <f>IF(OR($A2115="",$B2115=""),"",ROUND(MAX(0,MOD(I2115-H2115,1)*24-L2115/60),2))</f>
        <v/>
      </c>
      <c r="H2115">
        <f>IF($A2115="","",IF($D2115="",IFERROR(INDEX(Settings!$E$11:$E$18,MATCH($C2115,Settings!$D$11:$D$18,0)),0),$D2115))</f>
        <v/>
      </c>
      <c r="I2115">
        <f>IF($A2115="","",IF($E2115="",IFERROR(INDEX(Settings!$F$11:$F$18,MATCH($C2115,Settings!$D$11:$D$18,0)),0),$E2115))</f>
        <v/>
      </c>
      <c r="J2115">
        <f>IF($A2115="",0,WEEKDAY($A2115,2))</f>
        <v/>
      </c>
      <c r="K2115">
        <f>IF(OR($A2115="",$B2115=""),"",$B2115&amp;"|"&amp;$A2115)</f>
        <v/>
      </c>
      <c r="L2115">
        <f>IF($A2115="",0,IF($F2115="",IFERROR(N(INDEX(Settings!$G$11:$G$18,MATCH($C2115,Settings!$D$11:$D$18,0))),0),N($F2115)))</f>
        <v/>
      </c>
    </row>
    <row r="2116">
      <c r="A2116" s="69" t="n"/>
      <c r="B2116" s="70" t="n"/>
      <c r="C2116" s="70" t="n"/>
      <c r="D2116" s="71" t="n"/>
      <c r="E2116" s="71" t="n"/>
      <c r="F2116" s="70" t="n"/>
      <c r="G2116" s="72">
        <f>IF(OR($A2116="",$B2116=""),"",ROUND(MAX(0,MOD(I2116-H2116,1)*24-L2116/60),2))</f>
        <v/>
      </c>
      <c r="H2116">
        <f>IF($A2116="","",IF($D2116="",IFERROR(INDEX(Settings!$E$11:$E$18,MATCH($C2116,Settings!$D$11:$D$18,0)),0),$D2116))</f>
        <v/>
      </c>
      <c r="I2116">
        <f>IF($A2116="","",IF($E2116="",IFERROR(INDEX(Settings!$F$11:$F$18,MATCH($C2116,Settings!$D$11:$D$18,0)),0),$E2116))</f>
        <v/>
      </c>
      <c r="J2116">
        <f>IF($A2116="",0,WEEKDAY($A2116,2))</f>
        <v/>
      </c>
      <c r="K2116">
        <f>IF(OR($A2116="",$B2116=""),"",$B2116&amp;"|"&amp;$A2116)</f>
        <v/>
      </c>
      <c r="L2116">
        <f>IF($A2116="",0,IF($F2116="",IFERROR(N(INDEX(Settings!$G$11:$G$18,MATCH($C2116,Settings!$D$11:$D$18,0))),0),N($F2116)))</f>
        <v/>
      </c>
    </row>
    <row r="2117">
      <c r="A2117" s="69" t="n"/>
      <c r="B2117" s="70" t="n"/>
      <c r="C2117" s="70" t="n"/>
      <c r="D2117" s="71" t="n"/>
      <c r="E2117" s="71" t="n"/>
      <c r="F2117" s="70" t="n"/>
      <c r="G2117" s="72">
        <f>IF(OR($A2117="",$B2117=""),"",ROUND(MAX(0,MOD(I2117-H2117,1)*24-L2117/60),2))</f>
        <v/>
      </c>
      <c r="H2117">
        <f>IF($A2117="","",IF($D2117="",IFERROR(INDEX(Settings!$E$11:$E$18,MATCH($C2117,Settings!$D$11:$D$18,0)),0),$D2117))</f>
        <v/>
      </c>
      <c r="I2117">
        <f>IF($A2117="","",IF($E2117="",IFERROR(INDEX(Settings!$F$11:$F$18,MATCH($C2117,Settings!$D$11:$D$18,0)),0),$E2117))</f>
        <v/>
      </c>
      <c r="J2117">
        <f>IF($A2117="",0,WEEKDAY($A2117,2))</f>
        <v/>
      </c>
      <c r="K2117">
        <f>IF(OR($A2117="",$B2117=""),"",$B2117&amp;"|"&amp;$A2117)</f>
        <v/>
      </c>
      <c r="L2117">
        <f>IF($A2117="",0,IF($F2117="",IFERROR(N(INDEX(Settings!$G$11:$G$18,MATCH($C2117,Settings!$D$11:$D$18,0))),0),N($F2117)))</f>
        <v/>
      </c>
    </row>
    <row r="2118">
      <c r="A2118" s="69" t="n"/>
      <c r="B2118" s="70" t="n"/>
      <c r="C2118" s="70" t="n"/>
      <c r="D2118" s="71" t="n"/>
      <c r="E2118" s="71" t="n"/>
      <c r="F2118" s="70" t="n"/>
      <c r="G2118" s="72">
        <f>IF(OR($A2118="",$B2118=""),"",ROUND(MAX(0,MOD(I2118-H2118,1)*24-L2118/60),2))</f>
        <v/>
      </c>
      <c r="H2118">
        <f>IF($A2118="","",IF($D2118="",IFERROR(INDEX(Settings!$E$11:$E$18,MATCH($C2118,Settings!$D$11:$D$18,0)),0),$D2118))</f>
        <v/>
      </c>
      <c r="I2118">
        <f>IF($A2118="","",IF($E2118="",IFERROR(INDEX(Settings!$F$11:$F$18,MATCH($C2118,Settings!$D$11:$D$18,0)),0),$E2118))</f>
        <v/>
      </c>
      <c r="J2118">
        <f>IF($A2118="",0,WEEKDAY($A2118,2))</f>
        <v/>
      </c>
      <c r="K2118">
        <f>IF(OR($A2118="",$B2118=""),"",$B2118&amp;"|"&amp;$A2118)</f>
        <v/>
      </c>
      <c r="L2118">
        <f>IF($A2118="",0,IF($F2118="",IFERROR(N(INDEX(Settings!$G$11:$G$18,MATCH($C2118,Settings!$D$11:$D$18,0))),0),N($F2118)))</f>
        <v/>
      </c>
    </row>
    <row r="2119">
      <c r="A2119" s="69" t="n"/>
      <c r="B2119" s="70" t="n"/>
      <c r="C2119" s="70" t="n"/>
      <c r="D2119" s="71" t="n"/>
      <c r="E2119" s="71" t="n"/>
      <c r="F2119" s="70" t="n"/>
      <c r="G2119" s="72">
        <f>IF(OR($A2119="",$B2119=""),"",ROUND(MAX(0,MOD(I2119-H2119,1)*24-L2119/60),2))</f>
        <v/>
      </c>
      <c r="H2119">
        <f>IF($A2119="","",IF($D2119="",IFERROR(INDEX(Settings!$E$11:$E$18,MATCH($C2119,Settings!$D$11:$D$18,0)),0),$D2119))</f>
        <v/>
      </c>
      <c r="I2119">
        <f>IF($A2119="","",IF($E2119="",IFERROR(INDEX(Settings!$F$11:$F$18,MATCH($C2119,Settings!$D$11:$D$18,0)),0),$E2119))</f>
        <v/>
      </c>
      <c r="J2119">
        <f>IF($A2119="",0,WEEKDAY($A2119,2))</f>
        <v/>
      </c>
      <c r="K2119">
        <f>IF(OR($A2119="",$B2119=""),"",$B2119&amp;"|"&amp;$A2119)</f>
        <v/>
      </c>
      <c r="L2119">
        <f>IF($A2119="",0,IF($F2119="",IFERROR(N(INDEX(Settings!$G$11:$G$18,MATCH($C2119,Settings!$D$11:$D$18,0))),0),N($F2119)))</f>
        <v/>
      </c>
    </row>
    <row r="2120">
      <c r="A2120" s="69" t="n"/>
      <c r="B2120" s="70" t="n"/>
      <c r="C2120" s="70" t="n"/>
      <c r="D2120" s="71" t="n"/>
      <c r="E2120" s="71" t="n"/>
      <c r="F2120" s="70" t="n"/>
      <c r="G2120" s="72">
        <f>IF(OR($A2120="",$B2120=""),"",ROUND(MAX(0,MOD(I2120-H2120,1)*24-L2120/60),2))</f>
        <v/>
      </c>
      <c r="H2120">
        <f>IF($A2120="","",IF($D2120="",IFERROR(INDEX(Settings!$E$11:$E$18,MATCH($C2120,Settings!$D$11:$D$18,0)),0),$D2120))</f>
        <v/>
      </c>
      <c r="I2120">
        <f>IF($A2120="","",IF($E2120="",IFERROR(INDEX(Settings!$F$11:$F$18,MATCH($C2120,Settings!$D$11:$D$18,0)),0),$E2120))</f>
        <v/>
      </c>
      <c r="J2120">
        <f>IF($A2120="",0,WEEKDAY($A2120,2))</f>
        <v/>
      </c>
      <c r="K2120">
        <f>IF(OR($A2120="",$B2120=""),"",$B2120&amp;"|"&amp;$A2120)</f>
        <v/>
      </c>
      <c r="L2120">
        <f>IF($A2120="",0,IF($F2120="",IFERROR(N(INDEX(Settings!$G$11:$G$18,MATCH($C2120,Settings!$D$11:$D$18,0))),0),N($F2120)))</f>
        <v/>
      </c>
    </row>
    <row r="2121">
      <c r="A2121" s="69" t="n"/>
      <c r="B2121" s="70" t="n"/>
      <c r="C2121" s="70" t="n"/>
      <c r="D2121" s="71" t="n"/>
      <c r="E2121" s="71" t="n"/>
      <c r="F2121" s="70" t="n"/>
      <c r="G2121" s="72">
        <f>IF(OR($A2121="",$B2121=""),"",ROUND(MAX(0,MOD(I2121-H2121,1)*24-L2121/60),2))</f>
        <v/>
      </c>
      <c r="H2121">
        <f>IF($A2121="","",IF($D2121="",IFERROR(INDEX(Settings!$E$11:$E$18,MATCH($C2121,Settings!$D$11:$D$18,0)),0),$D2121))</f>
        <v/>
      </c>
      <c r="I2121">
        <f>IF($A2121="","",IF($E2121="",IFERROR(INDEX(Settings!$F$11:$F$18,MATCH($C2121,Settings!$D$11:$D$18,0)),0),$E2121))</f>
        <v/>
      </c>
      <c r="J2121">
        <f>IF($A2121="",0,WEEKDAY($A2121,2))</f>
        <v/>
      </c>
      <c r="K2121">
        <f>IF(OR($A2121="",$B2121=""),"",$B2121&amp;"|"&amp;$A2121)</f>
        <v/>
      </c>
      <c r="L2121">
        <f>IF($A2121="",0,IF($F2121="",IFERROR(N(INDEX(Settings!$G$11:$G$18,MATCH($C2121,Settings!$D$11:$D$18,0))),0),N($F2121)))</f>
        <v/>
      </c>
    </row>
    <row r="2122">
      <c r="A2122" s="69" t="n"/>
      <c r="B2122" s="70" t="n"/>
      <c r="C2122" s="70" t="n"/>
      <c r="D2122" s="71" t="n"/>
      <c r="E2122" s="71" t="n"/>
      <c r="F2122" s="70" t="n"/>
      <c r="G2122" s="72">
        <f>IF(OR($A2122="",$B2122=""),"",ROUND(MAX(0,MOD(I2122-H2122,1)*24-L2122/60),2))</f>
        <v/>
      </c>
      <c r="H2122">
        <f>IF($A2122="","",IF($D2122="",IFERROR(INDEX(Settings!$E$11:$E$18,MATCH($C2122,Settings!$D$11:$D$18,0)),0),$D2122))</f>
        <v/>
      </c>
      <c r="I2122">
        <f>IF($A2122="","",IF($E2122="",IFERROR(INDEX(Settings!$F$11:$F$18,MATCH($C2122,Settings!$D$11:$D$18,0)),0),$E2122))</f>
        <v/>
      </c>
      <c r="J2122">
        <f>IF($A2122="",0,WEEKDAY($A2122,2))</f>
        <v/>
      </c>
      <c r="K2122">
        <f>IF(OR($A2122="",$B2122=""),"",$B2122&amp;"|"&amp;$A2122)</f>
        <v/>
      </c>
      <c r="L2122">
        <f>IF($A2122="",0,IF($F2122="",IFERROR(N(INDEX(Settings!$G$11:$G$18,MATCH($C2122,Settings!$D$11:$D$18,0))),0),N($F2122)))</f>
        <v/>
      </c>
    </row>
    <row r="2123">
      <c r="A2123" s="69" t="n"/>
      <c r="B2123" s="70" t="n"/>
      <c r="C2123" s="70" t="n"/>
      <c r="D2123" s="71" t="n"/>
      <c r="E2123" s="71" t="n"/>
      <c r="F2123" s="70" t="n"/>
      <c r="G2123" s="72">
        <f>IF(OR($A2123="",$B2123=""),"",ROUND(MAX(0,MOD(I2123-H2123,1)*24-L2123/60),2))</f>
        <v/>
      </c>
      <c r="H2123">
        <f>IF($A2123="","",IF($D2123="",IFERROR(INDEX(Settings!$E$11:$E$18,MATCH($C2123,Settings!$D$11:$D$18,0)),0),$D2123))</f>
        <v/>
      </c>
      <c r="I2123">
        <f>IF($A2123="","",IF($E2123="",IFERROR(INDEX(Settings!$F$11:$F$18,MATCH($C2123,Settings!$D$11:$D$18,0)),0),$E2123))</f>
        <v/>
      </c>
      <c r="J2123">
        <f>IF($A2123="",0,WEEKDAY($A2123,2))</f>
        <v/>
      </c>
      <c r="K2123">
        <f>IF(OR($A2123="",$B2123=""),"",$B2123&amp;"|"&amp;$A2123)</f>
        <v/>
      </c>
      <c r="L2123">
        <f>IF($A2123="",0,IF($F2123="",IFERROR(N(INDEX(Settings!$G$11:$G$18,MATCH($C2123,Settings!$D$11:$D$18,0))),0),N($F2123)))</f>
        <v/>
      </c>
    </row>
    <row r="2124">
      <c r="A2124" s="69" t="n"/>
      <c r="B2124" s="70" t="n"/>
      <c r="C2124" s="70" t="n"/>
      <c r="D2124" s="71" t="n"/>
      <c r="E2124" s="71" t="n"/>
      <c r="F2124" s="70" t="n"/>
      <c r="G2124" s="72">
        <f>IF(OR($A2124="",$B2124=""),"",ROUND(MAX(0,MOD(I2124-H2124,1)*24-L2124/60),2))</f>
        <v/>
      </c>
      <c r="H2124">
        <f>IF($A2124="","",IF($D2124="",IFERROR(INDEX(Settings!$E$11:$E$18,MATCH($C2124,Settings!$D$11:$D$18,0)),0),$D2124))</f>
        <v/>
      </c>
      <c r="I2124">
        <f>IF($A2124="","",IF($E2124="",IFERROR(INDEX(Settings!$F$11:$F$18,MATCH($C2124,Settings!$D$11:$D$18,0)),0),$E2124))</f>
        <v/>
      </c>
      <c r="J2124">
        <f>IF($A2124="",0,WEEKDAY($A2124,2))</f>
        <v/>
      </c>
      <c r="K2124">
        <f>IF(OR($A2124="",$B2124=""),"",$B2124&amp;"|"&amp;$A2124)</f>
        <v/>
      </c>
      <c r="L2124">
        <f>IF($A2124="",0,IF($F2124="",IFERROR(N(INDEX(Settings!$G$11:$G$18,MATCH($C2124,Settings!$D$11:$D$18,0))),0),N($F2124)))</f>
        <v/>
      </c>
    </row>
    <row r="2125">
      <c r="A2125" s="69" t="n"/>
      <c r="B2125" s="70" t="n"/>
      <c r="C2125" s="70" t="n"/>
      <c r="D2125" s="71" t="n"/>
      <c r="E2125" s="71" t="n"/>
      <c r="F2125" s="70" t="n"/>
      <c r="G2125" s="72">
        <f>IF(OR($A2125="",$B2125=""),"",ROUND(MAX(0,MOD(I2125-H2125,1)*24-L2125/60),2))</f>
        <v/>
      </c>
      <c r="H2125">
        <f>IF($A2125="","",IF($D2125="",IFERROR(INDEX(Settings!$E$11:$E$18,MATCH($C2125,Settings!$D$11:$D$18,0)),0),$D2125))</f>
        <v/>
      </c>
      <c r="I2125">
        <f>IF($A2125="","",IF($E2125="",IFERROR(INDEX(Settings!$F$11:$F$18,MATCH($C2125,Settings!$D$11:$D$18,0)),0),$E2125))</f>
        <v/>
      </c>
      <c r="J2125">
        <f>IF($A2125="",0,WEEKDAY($A2125,2))</f>
        <v/>
      </c>
      <c r="K2125">
        <f>IF(OR($A2125="",$B2125=""),"",$B2125&amp;"|"&amp;$A2125)</f>
        <v/>
      </c>
      <c r="L2125">
        <f>IF($A2125="",0,IF($F2125="",IFERROR(N(INDEX(Settings!$G$11:$G$18,MATCH($C2125,Settings!$D$11:$D$18,0))),0),N($F2125)))</f>
        <v/>
      </c>
    </row>
    <row r="2126">
      <c r="A2126" s="69" t="n"/>
      <c r="B2126" s="70" t="n"/>
      <c r="C2126" s="70" t="n"/>
      <c r="D2126" s="71" t="n"/>
      <c r="E2126" s="71" t="n"/>
      <c r="F2126" s="70" t="n"/>
      <c r="G2126" s="72">
        <f>IF(OR($A2126="",$B2126=""),"",ROUND(MAX(0,MOD(I2126-H2126,1)*24-L2126/60),2))</f>
        <v/>
      </c>
      <c r="H2126">
        <f>IF($A2126="","",IF($D2126="",IFERROR(INDEX(Settings!$E$11:$E$18,MATCH($C2126,Settings!$D$11:$D$18,0)),0),$D2126))</f>
        <v/>
      </c>
      <c r="I2126">
        <f>IF($A2126="","",IF($E2126="",IFERROR(INDEX(Settings!$F$11:$F$18,MATCH($C2126,Settings!$D$11:$D$18,0)),0),$E2126))</f>
        <v/>
      </c>
      <c r="J2126">
        <f>IF($A2126="",0,WEEKDAY($A2126,2))</f>
        <v/>
      </c>
      <c r="K2126">
        <f>IF(OR($A2126="",$B2126=""),"",$B2126&amp;"|"&amp;$A2126)</f>
        <v/>
      </c>
      <c r="L2126">
        <f>IF($A2126="",0,IF($F2126="",IFERROR(N(INDEX(Settings!$G$11:$G$18,MATCH($C2126,Settings!$D$11:$D$18,0))),0),N($F2126)))</f>
        <v/>
      </c>
    </row>
    <row r="2127">
      <c r="A2127" s="69" t="n"/>
      <c r="B2127" s="70" t="n"/>
      <c r="C2127" s="70" t="n"/>
      <c r="D2127" s="71" t="n"/>
      <c r="E2127" s="71" t="n"/>
      <c r="F2127" s="70" t="n"/>
      <c r="G2127" s="72">
        <f>IF(OR($A2127="",$B2127=""),"",ROUND(MAX(0,MOD(I2127-H2127,1)*24-L2127/60),2))</f>
        <v/>
      </c>
      <c r="H2127">
        <f>IF($A2127="","",IF($D2127="",IFERROR(INDEX(Settings!$E$11:$E$18,MATCH($C2127,Settings!$D$11:$D$18,0)),0),$D2127))</f>
        <v/>
      </c>
      <c r="I2127">
        <f>IF($A2127="","",IF($E2127="",IFERROR(INDEX(Settings!$F$11:$F$18,MATCH($C2127,Settings!$D$11:$D$18,0)),0),$E2127))</f>
        <v/>
      </c>
      <c r="J2127">
        <f>IF($A2127="",0,WEEKDAY($A2127,2))</f>
        <v/>
      </c>
      <c r="K2127">
        <f>IF(OR($A2127="",$B2127=""),"",$B2127&amp;"|"&amp;$A2127)</f>
        <v/>
      </c>
      <c r="L2127">
        <f>IF($A2127="",0,IF($F2127="",IFERROR(N(INDEX(Settings!$G$11:$G$18,MATCH($C2127,Settings!$D$11:$D$18,0))),0),N($F2127)))</f>
        <v/>
      </c>
    </row>
    <row r="2128">
      <c r="A2128" s="69" t="n"/>
      <c r="B2128" s="70" t="n"/>
      <c r="C2128" s="70" t="n"/>
      <c r="D2128" s="71" t="n"/>
      <c r="E2128" s="71" t="n"/>
      <c r="F2128" s="70" t="n"/>
      <c r="G2128" s="72">
        <f>IF(OR($A2128="",$B2128=""),"",ROUND(MAX(0,MOD(I2128-H2128,1)*24-L2128/60),2))</f>
        <v/>
      </c>
      <c r="H2128">
        <f>IF($A2128="","",IF($D2128="",IFERROR(INDEX(Settings!$E$11:$E$18,MATCH($C2128,Settings!$D$11:$D$18,0)),0),$D2128))</f>
        <v/>
      </c>
      <c r="I2128">
        <f>IF($A2128="","",IF($E2128="",IFERROR(INDEX(Settings!$F$11:$F$18,MATCH($C2128,Settings!$D$11:$D$18,0)),0),$E2128))</f>
        <v/>
      </c>
      <c r="J2128">
        <f>IF($A2128="",0,WEEKDAY($A2128,2))</f>
        <v/>
      </c>
      <c r="K2128">
        <f>IF(OR($A2128="",$B2128=""),"",$B2128&amp;"|"&amp;$A2128)</f>
        <v/>
      </c>
      <c r="L2128">
        <f>IF($A2128="",0,IF($F2128="",IFERROR(N(INDEX(Settings!$G$11:$G$18,MATCH($C2128,Settings!$D$11:$D$18,0))),0),N($F2128)))</f>
        <v/>
      </c>
    </row>
    <row r="2129">
      <c r="A2129" s="69" t="n"/>
      <c r="B2129" s="70" t="n"/>
      <c r="C2129" s="70" t="n"/>
      <c r="D2129" s="71" t="n"/>
      <c r="E2129" s="71" t="n"/>
      <c r="F2129" s="70" t="n"/>
      <c r="G2129" s="72">
        <f>IF(OR($A2129="",$B2129=""),"",ROUND(MAX(0,MOD(I2129-H2129,1)*24-L2129/60),2))</f>
        <v/>
      </c>
      <c r="H2129">
        <f>IF($A2129="","",IF($D2129="",IFERROR(INDEX(Settings!$E$11:$E$18,MATCH($C2129,Settings!$D$11:$D$18,0)),0),$D2129))</f>
        <v/>
      </c>
      <c r="I2129">
        <f>IF($A2129="","",IF($E2129="",IFERROR(INDEX(Settings!$F$11:$F$18,MATCH($C2129,Settings!$D$11:$D$18,0)),0),$E2129))</f>
        <v/>
      </c>
      <c r="J2129">
        <f>IF($A2129="",0,WEEKDAY($A2129,2))</f>
        <v/>
      </c>
      <c r="K2129">
        <f>IF(OR($A2129="",$B2129=""),"",$B2129&amp;"|"&amp;$A2129)</f>
        <v/>
      </c>
      <c r="L2129">
        <f>IF($A2129="",0,IF($F2129="",IFERROR(N(INDEX(Settings!$G$11:$G$18,MATCH($C2129,Settings!$D$11:$D$18,0))),0),N($F2129)))</f>
        <v/>
      </c>
    </row>
    <row r="2130">
      <c r="A2130" s="69" t="n"/>
      <c r="B2130" s="70" t="n"/>
      <c r="C2130" s="70" t="n"/>
      <c r="D2130" s="71" t="n"/>
      <c r="E2130" s="71" t="n"/>
      <c r="F2130" s="70" t="n"/>
      <c r="G2130" s="72">
        <f>IF(OR($A2130="",$B2130=""),"",ROUND(MAX(0,MOD(I2130-H2130,1)*24-L2130/60),2))</f>
        <v/>
      </c>
      <c r="H2130">
        <f>IF($A2130="","",IF($D2130="",IFERROR(INDEX(Settings!$E$11:$E$18,MATCH($C2130,Settings!$D$11:$D$18,0)),0),$D2130))</f>
        <v/>
      </c>
      <c r="I2130">
        <f>IF($A2130="","",IF($E2130="",IFERROR(INDEX(Settings!$F$11:$F$18,MATCH($C2130,Settings!$D$11:$D$18,0)),0),$E2130))</f>
        <v/>
      </c>
      <c r="J2130">
        <f>IF($A2130="",0,WEEKDAY($A2130,2))</f>
        <v/>
      </c>
      <c r="K2130">
        <f>IF(OR($A2130="",$B2130=""),"",$B2130&amp;"|"&amp;$A2130)</f>
        <v/>
      </c>
      <c r="L2130">
        <f>IF($A2130="",0,IF($F2130="",IFERROR(N(INDEX(Settings!$G$11:$G$18,MATCH($C2130,Settings!$D$11:$D$18,0))),0),N($F2130)))</f>
        <v/>
      </c>
    </row>
    <row r="2131">
      <c r="A2131" s="69" t="n"/>
      <c r="B2131" s="70" t="n"/>
      <c r="C2131" s="70" t="n"/>
      <c r="D2131" s="71" t="n"/>
      <c r="E2131" s="71" t="n"/>
      <c r="F2131" s="70" t="n"/>
      <c r="G2131" s="72">
        <f>IF(OR($A2131="",$B2131=""),"",ROUND(MAX(0,MOD(I2131-H2131,1)*24-L2131/60),2))</f>
        <v/>
      </c>
      <c r="H2131">
        <f>IF($A2131="","",IF($D2131="",IFERROR(INDEX(Settings!$E$11:$E$18,MATCH($C2131,Settings!$D$11:$D$18,0)),0),$D2131))</f>
        <v/>
      </c>
      <c r="I2131">
        <f>IF($A2131="","",IF($E2131="",IFERROR(INDEX(Settings!$F$11:$F$18,MATCH($C2131,Settings!$D$11:$D$18,0)),0),$E2131))</f>
        <v/>
      </c>
      <c r="J2131">
        <f>IF($A2131="",0,WEEKDAY($A2131,2))</f>
        <v/>
      </c>
      <c r="K2131">
        <f>IF(OR($A2131="",$B2131=""),"",$B2131&amp;"|"&amp;$A2131)</f>
        <v/>
      </c>
      <c r="L2131">
        <f>IF($A2131="",0,IF($F2131="",IFERROR(N(INDEX(Settings!$G$11:$G$18,MATCH($C2131,Settings!$D$11:$D$18,0))),0),N($F2131)))</f>
        <v/>
      </c>
    </row>
    <row r="2132">
      <c r="A2132" s="69" t="n"/>
      <c r="B2132" s="70" t="n"/>
      <c r="C2132" s="70" t="n"/>
      <c r="D2132" s="71" t="n"/>
      <c r="E2132" s="71" t="n"/>
      <c r="F2132" s="70" t="n"/>
      <c r="G2132" s="72">
        <f>IF(OR($A2132="",$B2132=""),"",ROUND(MAX(0,MOD(I2132-H2132,1)*24-L2132/60),2))</f>
        <v/>
      </c>
      <c r="H2132">
        <f>IF($A2132="","",IF($D2132="",IFERROR(INDEX(Settings!$E$11:$E$18,MATCH($C2132,Settings!$D$11:$D$18,0)),0),$D2132))</f>
        <v/>
      </c>
      <c r="I2132">
        <f>IF($A2132="","",IF($E2132="",IFERROR(INDEX(Settings!$F$11:$F$18,MATCH($C2132,Settings!$D$11:$D$18,0)),0),$E2132))</f>
        <v/>
      </c>
      <c r="J2132">
        <f>IF($A2132="",0,WEEKDAY($A2132,2))</f>
        <v/>
      </c>
      <c r="K2132">
        <f>IF(OR($A2132="",$B2132=""),"",$B2132&amp;"|"&amp;$A2132)</f>
        <v/>
      </c>
      <c r="L2132">
        <f>IF($A2132="",0,IF($F2132="",IFERROR(N(INDEX(Settings!$G$11:$G$18,MATCH($C2132,Settings!$D$11:$D$18,0))),0),N($F2132)))</f>
        <v/>
      </c>
    </row>
    <row r="2133">
      <c r="A2133" s="69" t="n"/>
      <c r="B2133" s="70" t="n"/>
      <c r="C2133" s="70" t="n"/>
      <c r="D2133" s="71" t="n"/>
      <c r="E2133" s="71" t="n"/>
      <c r="F2133" s="70" t="n"/>
      <c r="G2133" s="72">
        <f>IF(OR($A2133="",$B2133=""),"",ROUND(MAX(0,MOD(I2133-H2133,1)*24-L2133/60),2))</f>
        <v/>
      </c>
      <c r="H2133">
        <f>IF($A2133="","",IF($D2133="",IFERROR(INDEX(Settings!$E$11:$E$18,MATCH($C2133,Settings!$D$11:$D$18,0)),0),$D2133))</f>
        <v/>
      </c>
      <c r="I2133">
        <f>IF($A2133="","",IF($E2133="",IFERROR(INDEX(Settings!$F$11:$F$18,MATCH($C2133,Settings!$D$11:$D$18,0)),0),$E2133))</f>
        <v/>
      </c>
      <c r="J2133">
        <f>IF($A2133="",0,WEEKDAY($A2133,2))</f>
        <v/>
      </c>
      <c r="K2133">
        <f>IF(OR($A2133="",$B2133=""),"",$B2133&amp;"|"&amp;$A2133)</f>
        <v/>
      </c>
      <c r="L2133">
        <f>IF($A2133="",0,IF($F2133="",IFERROR(N(INDEX(Settings!$G$11:$G$18,MATCH($C2133,Settings!$D$11:$D$18,0))),0),N($F2133)))</f>
        <v/>
      </c>
    </row>
    <row r="2134">
      <c r="A2134" s="69" t="n"/>
      <c r="B2134" s="70" t="n"/>
      <c r="C2134" s="70" t="n"/>
      <c r="D2134" s="71" t="n"/>
      <c r="E2134" s="71" t="n"/>
      <c r="F2134" s="70" t="n"/>
      <c r="G2134" s="72">
        <f>IF(OR($A2134="",$B2134=""),"",ROUND(MAX(0,MOD(I2134-H2134,1)*24-L2134/60),2))</f>
        <v/>
      </c>
      <c r="H2134">
        <f>IF($A2134="","",IF($D2134="",IFERROR(INDEX(Settings!$E$11:$E$18,MATCH($C2134,Settings!$D$11:$D$18,0)),0),$D2134))</f>
        <v/>
      </c>
      <c r="I2134">
        <f>IF($A2134="","",IF($E2134="",IFERROR(INDEX(Settings!$F$11:$F$18,MATCH($C2134,Settings!$D$11:$D$18,0)),0),$E2134))</f>
        <v/>
      </c>
      <c r="J2134">
        <f>IF($A2134="",0,WEEKDAY($A2134,2))</f>
        <v/>
      </c>
      <c r="K2134">
        <f>IF(OR($A2134="",$B2134=""),"",$B2134&amp;"|"&amp;$A2134)</f>
        <v/>
      </c>
      <c r="L2134">
        <f>IF($A2134="",0,IF($F2134="",IFERROR(N(INDEX(Settings!$G$11:$G$18,MATCH($C2134,Settings!$D$11:$D$18,0))),0),N($F2134)))</f>
        <v/>
      </c>
    </row>
    <row r="2135">
      <c r="A2135" s="69" t="n"/>
      <c r="B2135" s="70" t="n"/>
      <c r="C2135" s="70" t="n"/>
      <c r="D2135" s="71" t="n"/>
      <c r="E2135" s="71" t="n"/>
      <c r="F2135" s="70" t="n"/>
      <c r="G2135" s="72">
        <f>IF(OR($A2135="",$B2135=""),"",ROUND(MAX(0,MOD(I2135-H2135,1)*24-L2135/60),2))</f>
        <v/>
      </c>
      <c r="H2135">
        <f>IF($A2135="","",IF($D2135="",IFERROR(INDEX(Settings!$E$11:$E$18,MATCH($C2135,Settings!$D$11:$D$18,0)),0),$D2135))</f>
        <v/>
      </c>
      <c r="I2135">
        <f>IF($A2135="","",IF($E2135="",IFERROR(INDEX(Settings!$F$11:$F$18,MATCH($C2135,Settings!$D$11:$D$18,0)),0),$E2135))</f>
        <v/>
      </c>
      <c r="J2135">
        <f>IF($A2135="",0,WEEKDAY($A2135,2))</f>
        <v/>
      </c>
      <c r="K2135">
        <f>IF(OR($A2135="",$B2135=""),"",$B2135&amp;"|"&amp;$A2135)</f>
        <v/>
      </c>
      <c r="L2135">
        <f>IF($A2135="",0,IF($F2135="",IFERROR(N(INDEX(Settings!$G$11:$G$18,MATCH($C2135,Settings!$D$11:$D$18,0))),0),N($F2135)))</f>
        <v/>
      </c>
    </row>
    <row r="2136">
      <c r="A2136" s="69" t="n"/>
      <c r="B2136" s="70" t="n"/>
      <c r="C2136" s="70" t="n"/>
      <c r="D2136" s="71" t="n"/>
      <c r="E2136" s="71" t="n"/>
      <c r="F2136" s="70" t="n"/>
      <c r="G2136" s="72">
        <f>IF(OR($A2136="",$B2136=""),"",ROUND(MAX(0,MOD(I2136-H2136,1)*24-L2136/60),2))</f>
        <v/>
      </c>
      <c r="H2136">
        <f>IF($A2136="","",IF($D2136="",IFERROR(INDEX(Settings!$E$11:$E$18,MATCH($C2136,Settings!$D$11:$D$18,0)),0),$D2136))</f>
        <v/>
      </c>
      <c r="I2136">
        <f>IF($A2136="","",IF($E2136="",IFERROR(INDEX(Settings!$F$11:$F$18,MATCH($C2136,Settings!$D$11:$D$18,0)),0),$E2136))</f>
        <v/>
      </c>
      <c r="J2136">
        <f>IF($A2136="",0,WEEKDAY($A2136,2))</f>
        <v/>
      </c>
      <c r="K2136">
        <f>IF(OR($A2136="",$B2136=""),"",$B2136&amp;"|"&amp;$A2136)</f>
        <v/>
      </c>
      <c r="L2136">
        <f>IF($A2136="",0,IF($F2136="",IFERROR(N(INDEX(Settings!$G$11:$G$18,MATCH($C2136,Settings!$D$11:$D$18,0))),0),N($F2136)))</f>
        <v/>
      </c>
    </row>
    <row r="2137">
      <c r="A2137" s="69" t="n"/>
      <c r="B2137" s="70" t="n"/>
      <c r="C2137" s="70" t="n"/>
      <c r="D2137" s="71" t="n"/>
      <c r="E2137" s="71" t="n"/>
      <c r="F2137" s="70" t="n"/>
      <c r="G2137" s="72">
        <f>IF(OR($A2137="",$B2137=""),"",ROUND(MAX(0,MOD(I2137-H2137,1)*24-L2137/60),2))</f>
        <v/>
      </c>
      <c r="H2137">
        <f>IF($A2137="","",IF($D2137="",IFERROR(INDEX(Settings!$E$11:$E$18,MATCH($C2137,Settings!$D$11:$D$18,0)),0),$D2137))</f>
        <v/>
      </c>
      <c r="I2137">
        <f>IF($A2137="","",IF($E2137="",IFERROR(INDEX(Settings!$F$11:$F$18,MATCH($C2137,Settings!$D$11:$D$18,0)),0),$E2137))</f>
        <v/>
      </c>
      <c r="J2137">
        <f>IF($A2137="",0,WEEKDAY($A2137,2))</f>
        <v/>
      </c>
      <c r="K2137">
        <f>IF(OR($A2137="",$B2137=""),"",$B2137&amp;"|"&amp;$A2137)</f>
        <v/>
      </c>
      <c r="L2137">
        <f>IF($A2137="",0,IF($F2137="",IFERROR(N(INDEX(Settings!$G$11:$G$18,MATCH($C2137,Settings!$D$11:$D$18,0))),0),N($F2137)))</f>
        <v/>
      </c>
    </row>
    <row r="2138">
      <c r="A2138" s="69" t="n"/>
      <c r="B2138" s="70" t="n"/>
      <c r="C2138" s="70" t="n"/>
      <c r="D2138" s="71" t="n"/>
      <c r="E2138" s="71" t="n"/>
      <c r="F2138" s="70" t="n"/>
      <c r="G2138" s="72">
        <f>IF(OR($A2138="",$B2138=""),"",ROUND(MAX(0,MOD(I2138-H2138,1)*24-L2138/60),2))</f>
        <v/>
      </c>
      <c r="H2138">
        <f>IF($A2138="","",IF($D2138="",IFERROR(INDEX(Settings!$E$11:$E$18,MATCH($C2138,Settings!$D$11:$D$18,0)),0),$D2138))</f>
        <v/>
      </c>
      <c r="I2138">
        <f>IF($A2138="","",IF($E2138="",IFERROR(INDEX(Settings!$F$11:$F$18,MATCH($C2138,Settings!$D$11:$D$18,0)),0),$E2138))</f>
        <v/>
      </c>
      <c r="J2138">
        <f>IF($A2138="",0,WEEKDAY($A2138,2))</f>
        <v/>
      </c>
      <c r="K2138">
        <f>IF(OR($A2138="",$B2138=""),"",$B2138&amp;"|"&amp;$A2138)</f>
        <v/>
      </c>
      <c r="L2138">
        <f>IF($A2138="",0,IF($F2138="",IFERROR(N(INDEX(Settings!$G$11:$G$18,MATCH($C2138,Settings!$D$11:$D$18,0))),0),N($F2138)))</f>
        <v/>
      </c>
    </row>
    <row r="2139">
      <c r="A2139" s="69" t="n"/>
      <c r="B2139" s="70" t="n"/>
      <c r="C2139" s="70" t="n"/>
      <c r="D2139" s="71" t="n"/>
      <c r="E2139" s="71" t="n"/>
      <c r="F2139" s="70" t="n"/>
      <c r="G2139" s="72">
        <f>IF(OR($A2139="",$B2139=""),"",ROUND(MAX(0,MOD(I2139-H2139,1)*24-L2139/60),2))</f>
        <v/>
      </c>
      <c r="H2139">
        <f>IF($A2139="","",IF($D2139="",IFERROR(INDEX(Settings!$E$11:$E$18,MATCH($C2139,Settings!$D$11:$D$18,0)),0),$D2139))</f>
        <v/>
      </c>
      <c r="I2139">
        <f>IF($A2139="","",IF($E2139="",IFERROR(INDEX(Settings!$F$11:$F$18,MATCH($C2139,Settings!$D$11:$D$18,0)),0),$E2139))</f>
        <v/>
      </c>
      <c r="J2139">
        <f>IF($A2139="",0,WEEKDAY($A2139,2))</f>
        <v/>
      </c>
      <c r="K2139">
        <f>IF(OR($A2139="",$B2139=""),"",$B2139&amp;"|"&amp;$A2139)</f>
        <v/>
      </c>
      <c r="L2139">
        <f>IF($A2139="",0,IF($F2139="",IFERROR(N(INDEX(Settings!$G$11:$G$18,MATCH($C2139,Settings!$D$11:$D$18,0))),0),N($F2139)))</f>
        <v/>
      </c>
    </row>
    <row r="2140">
      <c r="A2140" s="69" t="n"/>
      <c r="B2140" s="70" t="n"/>
      <c r="C2140" s="70" t="n"/>
      <c r="D2140" s="71" t="n"/>
      <c r="E2140" s="71" t="n"/>
      <c r="F2140" s="70" t="n"/>
      <c r="G2140" s="72">
        <f>IF(OR($A2140="",$B2140=""),"",ROUND(MAX(0,MOD(I2140-H2140,1)*24-L2140/60),2))</f>
        <v/>
      </c>
      <c r="H2140">
        <f>IF($A2140="","",IF($D2140="",IFERROR(INDEX(Settings!$E$11:$E$18,MATCH($C2140,Settings!$D$11:$D$18,0)),0),$D2140))</f>
        <v/>
      </c>
      <c r="I2140">
        <f>IF($A2140="","",IF($E2140="",IFERROR(INDEX(Settings!$F$11:$F$18,MATCH($C2140,Settings!$D$11:$D$18,0)),0),$E2140))</f>
        <v/>
      </c>
      <c r="J2140">
        <f>IF($A2140="",0,WEEKDAY($A2140,2))</f>
        <v/>
      </c>
      <c r="K2140">
        <f>IF(OR($A2140="",$B2140=""),"",$B2140&amp;"|"&amp;$A2140)</f>
        <v/>
      </c>
      <c r="L2140">
        <f>IF($A2140="",0,IF($F2140="",IFERROR(N(INDEX(Settings!$G$11:$G$18,MATCH($C2140,Settings!$D$11:$D$18,0))),0),N($F2140)))</f>
        <v/>
      </c>
    </row>
    <row r="2141">
      <c r="A2141" s="69" t="n"/>
      <c r="B2141" s="70" t="n"/>
      <c r="C2141" s="70" t="n"/>
      <c r="D2141" s="71" t="n"/>
      <c r="E2141" s="71" t="n"/>
      <c r="F2141" s="70" t="n"/>
      <c r="G2141" s="72">
        <f>IF(OR($A2141="",$B2141=""),"",ROUND(MAX(0,MOD(I2141-H2141,1)*24-L2141/60),2))</f>
        <v/>
      </c>
      <c r="H2141">
        <f>IF($A2141="","",IF($D2141="",IFERROR(INDEX(Settings!$E$11:$E$18,MATCH($C2141,Settings!$D$11:$D$18,0)),0),$D2141))</f>
        <v/>
      </c>
      <c r="I2141">
        <f>IF($A2141="","",IF($E2141="",IFERROR(INDEX(Settings!$F$11:$F$18,MATCH($C2141,Settings!$D$11:$D$18,0)),0),$E2141))</f>
        <v/>
      </c>
      <c r="J2141">
        <f>IF($A2141="",0,WEEKDAY($A2141,2))</f>
        <v/>
      </c>
      <c r="K2141">
        <f>IF(OR($A2141="",$B2141=""),"",$B2141&amp;"|"&amp;$A2141)</f>
        <v/>
      </c>
      <c r="L2141">
        <f>IF($A2141="",0,IF($F2141="",IFERROR(N(INDEX(Settings!$G$11:$G$18,MATCH($C2141,Settings!$D$11:$D$18,0))),0),N($F2141)))</f>
        <v/>
      </c>
    </row>
    <row r="2142">
      <c r="A2142" s="69" t="n"/>
      <c r="B2142" s="70" t="n"/>
      <c r="C2142" s="70" t="n"/>
      <c r="D2142" s="71" t="n"/>
      <c r="E2142" s="71" t="n"/>
      <c r="F2142" s="70" t="n"/>
      <c r="G2142" s="72">
        <f>IF(OR($A2142="",$B2142=""),"",ROUND(MAX(0,MOD(I2142-H2142,1)*24-L2142/60),2))</f>
        <v/>
      </c>
      <c r="H2142">
        <f>IF($A2142="","",IF($D2142="",IFERROR(INDEX(Settings!$E$11:$E$18,MATCH($C2142,Settings!$D$11:$D$18,0)),0),$D2142))</f>
        <v/>
      </c>
      <c r="I2142">
        <f>IF($A2142="","",IF($E2142="",IFERROR(INDEX(Settings!$F$11:$F$18,MATCH($C2142,Settings!$D$11:$D$18,0)),0),$E2142))</f>
        <v/>
      </c>
      <c r="J2142">
        <f>IF($A2142="",0,WEEKDAY($A2142,2))</f>
        <v/>
      </c>
      <c r="K2142">
        <f>IF(OR($A2142="",$B2142=""),"",$B2142&amp;"|"&amp;$A2142)</f>
        <v/>
      </c>
      <c r="L2142">
        <f>IF($A2142="",0,IF($F2142="",IFERROR(N(INDEX(Settings!$G$11:$G$18,MATCH($C2142,Settings!$D$11:$D$18,0))),0),N($F2142)))</f>
        <v/>
      </c>
    </row>
    <row r="2143">
      <c r="A2143" s="69" t="n"/>
      <c r="B2143" s="70" t="n"/>
      <c r="C2143" s="70" t="n"/>
      <c r="D2143" s="71" t="n"/>
      <c r="E2143" s="71" t="n"/>
      <c r="F2143" s="70" t="n"/>
      <c r="G2143" s="72">
        <f>IF(OR($A2143="",$B2143=""),"",ROUND(MAX(0,MOD(I2143-H2143,1)*24-L2143/60),2))</f>
        <v/>
      </c>
      <c r="H2143">
        <f>IF($A2143="","",IF($D2143="",IFERROR(INDEX(Settings!$E$11:$E$18,MATCH($C2143,Settings!$D$11:$D$18,0)),0),$D2143))</f>
        <v/>
      </c>
      <c r="I2143">
        <f>IF($A2143="","",IF($E2143="",IFERROR(INDEX(Settings!$F$11:$F$18,MATCH($C2143,Settings!$D$11:$D$18,0)),0),$E2143))</f>
        <v/>
      </c>
      <c r="J2143">
        <f>IF($A2143="",0,WEEKDAY($A2143,2))</f>
        <v/>
      </c>
      <c r="K2143">
        <f>IF(OR($A2143="",$B2143=""),"",$B2143&amp;"|"&amp;$A2143)</f>
        <v/>
      </c>
      <c r="L2143">
        <f>IF($A2143="",0,IF($F2143="",IFERROR(N(INDEX(Settings!$G$11:$G$18,MATCH($C2143,Settings!$D$11:$D$18,0))),0),N($F2143)))</f>
        <v/>
      </c>
    </row>
    <row r="2144">
      <c r="A2144" s="69" t="n"/>
      <c r="B2144" s="70" t="n"/>
      <c r="C2144" s="70" t="n"/>
      <c r="D2144" s="71" t="n"/>
      <c r="E2144" s="71" t="n"/>
      <c r="F2144" s="70" t="n"/>
      <c r="G2144" s="72">
        <f>IF(OR($A2144="",$B2144=""),"",ROUND(MAX(0,MOD(I2144-H2144,1)*24-L2144/60),2))</f>
        <v/>
      </c>
      <c r="H2144">
        <f>IF($A2144="","",IF($D2144="",IFERROR(INDEX(Settings!$E$11:$E$18,MATCH($C2144,Settings!$D$11:$D$18,0)),0),$D2144))</f>
        <v/>
      </c>
      <c r="I2144">
        <f>IF($A2144="","",IF($E2144="",IFERROR(INDEX(Settings!$F$11:$F$18,MATCH($C2144,Settings!$D$11:$D$18,0)),0),$E2144))</f>
        <v/>
      </c>
      <c r="J2144">
        <f>IF($A2144="",0,WEEKDAY($A2144,2))</f>
        <v/>
      </c>
      <c r="K2144">
        <f>IF(OR($A2144="",$B2144=""),"",$B2144&amp;"|"&amp;$A2144)</f>
        <v/>
      </c>
      <c r="L2144">
        <f>IF($A2144="",0,IF($F2144="",IFERROR(N(INDEX(Settings!$G$11:$G$18,MATCH($C2144,Settings!$D$11:$D$18,0))),0),N($F2144)))</f>
        <v/>
      </c>
    </row>
    <row r="2145">
      <c r="A2145" s="69" t="n"/>
      <c r="B2145" s="70" t="n"/>
      <c r="C2145" s="70" t="n"/>
      <c r="D2145" s="71" t="n"/>
      <c r="E2145" s="71" t="n"/>
      <c r="F2145" s="70" t="n"/>
      <c r="G2145" s="72">
        <f>IF(OR($A2145="",$B2145=""),"",ROUND(MAX(0,MOD(I2145-H2145,1)*24-L2145/60),2))</f>
        <v/>
      </c>
      <c r="H2145">
        <f>IF($A2145="","",IF($D2145="",IFERROR(INDEX(Settings!$E$11:$E$18,MATCH($C2145,Settings!$D$11:$D$18,0)),0),$D2145))</f>
        <v/>
      </c>
      <c r="I2145">
        <f>IF($A2145="","",IF($E2145="",IFERROR(INDEX(Settings!$F$11:$F$18,MATCH($C2145,Settings!$D$11:$D$18,0)),0),$E2145))</f>
        <v/>
      </c>
      <c r="J2145">
        <f>IF($A2145="",0,WEEKDAY($A2145,2))</f>
        <v/>
      </c>
      <c r="K2145">
        <f>IF(OR($A2145="",$B2145=""),"",$B2145&amp;"|"&amp;$A2145)</f>
        <v/>
      </c>
      <c r="L2145">
        <f>IF($A2145="",0,IF($F2145="",IFERROR(N(INDEX(Settings!$G$11:$G$18,MATCH($C2145,Settings!$D$11:$D$18,0))),0),N($F2145)))</f>
        <v/>
      </c>
    </row>
    <row r="2146">
      <c r="A2146" s="69" t="n"/>
      <c r="B2146" s="70" t="n"/>
      <c r="C2146" s="70" t="n"/>
      <c r="D2146" s="71" t="n"/>
      <c r="E2146" s="71" t="n"/>
      <c r="F2146" s="70" t="n"/>
      <c r="G2146" s="72">
        <f>IF(OR($A2146="",$B2146=""),"",ROUND(MAX(0,MOD(I2146-H2146,1)*24-L2146/60),2))</f>
        <v/>
      </c>
      <c r="H2146">
        <f>IF($A2146="","",IF($D2146="",IFERROR(INDEX(Settings!$E$11:$E$18,MATCH($C2146,Settings!$D$11:$D$18,0)),0),$D2146))</f>
        <v/>
      </c>
      <c r="I2146">
        <f>IF($A2146="","",IF($E2146="",IFERROR(INDEX(Settings!$F$11:$F$18,MATCH($C2146,Settings!$D$11:$D$18,0)),0),$E2146))</f>
        <v/>
      </c>
      <c r="J2146">
        <f>IF($A2146="",0,WEEKDAY($A2146,2))</f>
        <v/>
      </c>
      <c r="K2146">
        <f>IF(OR($A2146="",$B2146=""),"",$B2146&amp;"|"&amp;$A2146)</f>
        <v/>
      </c>
      <c r="L2146">
        <f>IF($A2146="",0,IF($F2146="",IFERROR(N(INDEX(Settings!$G$11:$G$18,MATCH($C2146,Settings!$D$11:$D$18,0))),0),N($F2146)))</f>
        <v/>
      </c>
    </row>
    <row r="2147">
      <c r="A2147" s="69" t="n"/>
      <c r="B2147" s="70" t="n"/>
      <c r="C2147" s="70" t="n"/>
      <c r="D2147" s="71" t="n"/>
      <c r="E2147" s="71" t="n"/>
      <c r="F2147" s="70" t="n"/>
      <c r="G2147" s="72">
        <f>IF(OR($A2147="",$B2147=""),"",ROUND(MAX(0,MOD(I2147-H2147,1)*24-L2147/60),2))</f>
        <v/>
      </c>
      <c r="H2147">
        <f>IF($A2147="","",IF($D2147="",IFERROR(INDEX(Settings!$E$11:$E$18,MATCH($C2147,Settings!$D$11:$D$18,0)),0),$D2147))</f>
        <v/>
      </c>
      <c r="I2147">
        <f>IF($A2147="","",IF($E2147="",IFERROR(INDEX(Settings!$F$11:$F$18,MATCH($C2147,Settings!$D$11:$D$18,0)),0),$E2147))</f>
        <v/>
      </c>
      <c r="J2147">
        <f>IF($A2147="",0,WEEKDAY($A2147,2))</f>
        <v/>
      </c>
      <c r="K2147">
        <f>IF(OR($A2147="",$B2147=""),"",$B2147&amp;"|"&amp;$A2147)</f>
        <v/>
      </c>
      <c r="L2147">
        <f>IF($A2147="",0,IF($F2147="",IFERROR(N(INDEX(Settings!$G$11:$G$18,MATCH($C2147,Settings!$D$11:$D$18,0))),0),N($F2147)))</f>
        <v/>
      </c>
    </row>
    <row r="2148">
      <c r="A2148" s="69" t="n"/>
      <c r="B2148" s="70" t="n"/>
      <c r="C2148" s="70" t="n"/>
      <c r="D2148" s="71" t="n"/>
      <c r="E2148" s="71" t="n"/>
      <c r="F2148" s="70" t="n"/>
      <c r="G2148" s="72">
        <f>IF(OR($A2148="",$B2148=""),"",ROUND(MAX(0,MOD(I2148-H2148,1)*24-L2148/60),2))</f>
        <v/>
      </c>
      <c r="H2148">
        <f>IF($A2148="","",IF($D2148="",IFERROR(INDEX(Settings!$E$11:$E$18,MATCH($C2148,Settings!$D$11:$D$18,0)),0),$D2148))</f>
        <v/>
      </c>
      <c r="I2148">
        <f>IF($A2148="","",IF($E2148="",IFERROR(INDEX(Settings!$F$11:$F$18,MATCH($C2148,Settings!$D$11:$D$18,0)),0),$E2148))</f>
        <v/>
      </c>
      <c r="J2148">
        <f>IF($A2148="",0,WEEKDAY($A2148,2))</f>
        <v/>
      </c>
      <c r="K2148">
        <f>IF(OR($A2148="",$B2148=""),"",$B2148&amp;"|"&amp;$A2148)</f>
        <v/>
      </c>
      <c r="L2148">
        <f>IF($A2148="",0,IF($F2148="",IFERROR(N(INDEX(Settings!$G$11:$G$18,MATCH($C2148,Settings!$D$11:$D$18,0))),0),N($F2148)))</f>
        <v/>
      </c>
    </row>
    <row r="2149">
      <c r="A2149" s="69" t="n"/>
      <c r="B2149" s="70" t="n"/>
      <c r="C2149" s="70" t="n"/>
      <c r="D2149" s="71" t="n"/>
      <c r="E2149" s="71" t="n"/>
      <c r="F2149" s="70" t="n"/>
      <c r="G2149" s="72">
        <f>IF(OR($A2149="",$B2149=""),"",ROUND(MAX(0,MOD(I2149-H2149,1)*24-L2149/60),2))</f>
        <v/>
      </c>
      <c r="H2149">
        <f>IF($A2149="","",IF($D2149="",IFERROR(INDEX(Settings!$E$11:$E$18,MATCH($C2149,Settings!$D$11:$D$18,0)),0),$D2149))</f>
        <v/>
      </c>
      <c r="I2149">
        <f>IF($A2149="","",IF($E2149="",IFERROR(INDEX(Settings!$F$11:$F$18,MATCH($C2149,Settings!$D$11:$D$18,0)),0),$E2149))</f>
        <v/>
      </c>
      <c r="J2149">
        <f>IF($A2149="",0,WEEKDAY($A2149,2))</f>
        <v/>
      </c>
      <c r="K2149">
        <f>IF(OR($A2149="",$B2149=""),"",$B2149&amp;"|"&amp;$A2149)</f>
        <v/>
      </c>
      <c r="L2149">
        <f>IF($A2149="",0,IF($F2149="",IFERROR(N(INDEX(Settings!$G$11:$G$18,MATCH($C2149,Settings!$D$11:$D$18,0))),0),N($F2149)))</f>
        <v/>
      </c>
    </row>
    <row r="2150">
      <c r="A2150" s="69" t="n"/>
      <c r="B2150" s="70" t="n"/>
      <c r="C2150" s="70" t="n"/>
      <c r="D2150" s="71" t="n"/>
      <c r="E2150" s="71" t="n"/>
      <c r="F2150" s="70" t="n"/>
      <c r="G2150" s="72">
        <f>IF(OR($A2150="",$B2150=""),"",ROUND(MAX(0,MOD(I2150-H2150,1)*24-L2150/60),2))</f>
        <v/>
      </c>
      <c r="H2150">
        <f>IF($A2150="","",IF($D2150="",IFERROR(INDEX(Settings!$E$11:$E$18,MATCH($C2150,Settings!$D$11:$D$18,0)),0),$D2150))</f>
        <v/>
      </c>
      <c r="I2150">
        <f>IF($A2150="","",IF($E2150="",IFERROR(INDEX(Settings!$F$11:$F$18,MATCH($C2150,Settings!$D$11:$D$18,0)),0),$E2150))</f>
        <v/>
      </c>
      <c r="J2150">
        <f>IF($A2150="",0,WEEKDAY($A2150,2))</f>
        <v/>
      </c>
      <c r="K2150">
        <f>IF(OR($A2150="",$B2150=""),"",$B2150&amp;"|"&amp;$A2150)</f>
        <v/>
      </c>
      <c r="L2150">
        <f>IF($A2150="",0,IF($F2150="",IFERROR(N(INDEX(Settings!$G$11:$G$18,MATCH($C2150,Settings!$D$11:$D$18,0))),0),N($F2150)))</f>
        <v/>
      </c>
    </row>
    <row r="2151">
      <c r="A2151" s="69" t="n"/>
      <c r="B2151" s="70" t="n"/>
      <c r="C2151" s="70" t="n"/>
      <c r="D2151" s="71" t="n"/>
      <c r="E2151" s="71" t="n"/>
      <c r="F2151" s="70" t="n"/>
      <c r="G2151" s="72">
        <f>IF(OR($A2151="",$B2151=""),"",ROUND(MAX(0,MOD(I2151-H2151,1)*24-L2151/60),2))</f>
        <v/>
      </c>
      <c r="H2151">
        <f>IF($A2151="","",IF($D2151="",IFERROR(INDEX(Settings!$E$11:$E$18,MATCH($C2151,Settings!$D$11:$D$18,0)),0),$D2151))</f>
        <v/>
      </c>
      <c r="I2151">
        <f>IF($A2151="","",IF($E2151="",IFERROR(INDEX(Settings!$F$11:$F$18,MATCH($C2151,Settings!$D$11:$D$18,0)),0),$E2151))</f>
        <v/>
      </c>
      <c r="J2151">
        <f>IF($A2151="",0,WEEKDAY($A2151,2))</f>
        <v/>
      </c>
      <c r="K2151">
        <f>IF(OR($A2151="",$B2151=""),"",$B2151&amp;"|"&amp;$A2151)</f>
        <v/>
      </c>
      <c r="L2151">
        <f>IF($A2151="",0,IF($F2151="",IFERROR(N(INDEX(Settings!$G$11:$G$18,MATCH($C2151,Settings!$D$11:$D$18,0))),0),N($F2151)))</f>
        <v/>
      </c>
    </row>
    <row r="2152">
      <c r="A2152" s="69" t="n"/>
      <c r="B2152" s="70" t="n"/>
      <c r="C2152" s="70" t="n"/>
      <c r="D2152" s="71" t="n"/>
      <c r="E2152" s="71" t="n"/>
      <c r="F2152" s="70" t="n"/>
      <c r="G2152" s="72">
        <f>IF(OR($A2152="",$B2152=""),"",ROUND(MAX(0,MOD(I2152-H2152,1)*24-L2152/60),2))</f>
        <v/>
      </c>
      <c r="H2152">
        <f>IF($A2152="","",IF($D2152="",IFERROR(INDEX(Settings!$E$11:$E$18,MATCH($C2152,Settings!$D$11:$D$18,0)),0),$D2152))</f>
        <v/>
      </c>
      <c r="I2152">
        <f>IF($A2152="","",IF($E2152="",IFERROR(INDEX(Settings!$F$11:$F$18,MATCH($C2152,Settings!$D$11:$D$18,0)),0),$E2152))</f>
        <v/>
      </c>
      <c r="J2152">
        <f>IF($A2152="",0,WEEKDAY($A2152,2))</f>
        <v/>
      </c>
      <c r="K2152">
        <f>IF(OR($A2152="",$B2152=""),"",$B2152&amp;"|"&amp;$A2152)</f>
        <v/>
      </c>
      <c r="L2152">
        <f>IF($A2152="",0,IF($F2152="",IFERROR(N(INDEX(Settings!$G$11:$G$18,MATCH($C2152,Settings!$D$11:$D$18,0))),0),N($F2152)))</f>
        <v/>
      </c>
    </row>
    <row r="2153">
      <c r="A2153" s="69" t="n"/>
      <c r="B2153" s="70" t="n"/>
      <c r="C2153" s="70" t="n"/>
      <c r="D2153" s="71" t="n"/>
      <c r="E2153" s="71" t="n"/>
      <c r="F2153" s="70" t="n"/>
      <c r="G2153" s="72">
        <f>IF(OR($A2153="",$B2153=""),"",ROUND(MAX(0,MOD(I2153-H2153,1)*24-L2153/60),2))</f>
        <v/>
      </c>
      <c r="H2153">
        <f>IF($A2153="","",IF($D2153="",IFERROR(INDEX(Settings!$E$11:$E$18,MATCH($C2153,Settings!$D$11:$D$18,0)),0),$D2153))</f>
        <v/>
      </c>
      <c r="I2153">
        <f>IF($A2153="","",IF($E2153="",IFERROR(INDEX(Settings!$F$11:$F$18,MATCH($C2153,Settings!$D$11:$D$18,0)),0),$E2153))</f>
        <v/>
      </c>
      <c r="J2153">
        <f>IF($A2153="",0,WEEKDAY($A2153,2))</f>
        <v/>
      </c>
      <c r="K2153">
        <f>IF(OR($A2153="",$B2153=""),"",$B2153&amp;"|"&amp;$A2153)</f>
        <v/>
      </c>
      <c r="L2153">
        <f>IF($A2153="",0,IF($F2153="",IFERROR(N(INDEX(Settings!$G$11:$G$18,MATCH($C2153,Settings!$D$11:$D$18,0))),0),N($F2153)))</f>
        <v/>
      </c>
    </row>
    <row r="2154">
      <c r="A2154" s="69" t="n"/>
      <c r="B2154" s="70" t="n"/>
      <c r="C2154" s="70" t="n"/>
      <c r="D2154" s="71" t="n"/>
      <c r="E2154" s="71" t="n"/>
      <c r="F2154" s="70" t="n"/>
      <c r="G2154" s="72">
        <f>IF(OR($A2154="",$B2154=""),"",ROUND(MAX(0,MOD(I2154-H2154,1)*24-L2154/60),2))</f>
        <v/>
      </c>
      <c r="H2154">
        <f>IF($A2154="","",IF($D2154="",IFERROR(INDEX(Settings!$E$11:$E$18,MATCH($C2154,Settings!$D$11:$D$18,0)),0),$D2154))</f>
        <v/>
      </c>
      <c r="I2154">
        <f>IF($A2154="","",IF($E2154="",IFERROR(INDEX(Settings!$F$11:$F$18,MATCH($C2154,Settings!$D$11:$D$18,0)),0),$E2154))</f>
        <v/>
      </c>
      <c r="J2154">
        <f>IF($A2154="",0,WEEKDAY($A2154,2))</f>
        <v/>
      </c>
      <c r="K2154">
        <f>IF(OR($A2154="",$B2154=""),"",$B2154&amp;"|"&amp;$A2154)</f>
        <v/>
      </c>
      <c r="L2154">
        <f>IF($A2154="",0,IF($F2154="",IFERROR(N(INDEX(Settings!$G$11:$G$18,MATCH($C2154,Settings!$D$11:$D$18,0))),0),N($F2154)))</f>
        <v/>
      </c>
    </row>
    <row r="2155">
      <c r="A2155" s="69" t="n"/>
      <c r="B2155" s="70" t="n"/>
      <c r="C2155" s="70" t="n"/>
      <c r="D2155" s="71" t="n"/>
      <c r="E2155" s="71" t="n"/>
      <c r="F2155" s="70" t="n"/>
      <c r="G2155" s="72">
        <f>IF(OR($A2155="",$B2155=""),"",ROUND(MAX(0,MOD(I2155-H2155,1)*24-L2155/60),2))</f>
        <v/>
      </c>
      <c r="H2155">
        <f>IF($A2155="","",IF($D2155="",IFERROR(INDEX(Settings!$E$11:$E$18,MATCH($C2155,Settings!$D$11:$D$18,0)),0),$D2155))</f>
        <v/>
      </c>
      <c r="I2155">
        <f>IF($A2155="","",IF($E2155="",IFERROR(INDEX(Settings!$F$11:$F$18,MATCH($C2155,Settings!$D$11:$D$18,0)),0),$E2155))</f>
        <v/>
      </c>
      <c r="J2155">
        <f>IF($A2155="",0,WEEKDAY($A2155,2))</f>
        <v/>
      </c>
      <c r="K2155">
        <f>IF(OR($A2155="",$B2155=""),"",$B2155&amp;"|"&amp;$A2155)</f>
        <v/>
      </c>
      <c r="L2155">
        <f>IF($A2155="",0,IF($F2155="",IFERROR(N(INDEX(Settings!$G$11:$G$18,MATCH($C2155,Settings!$D$11:$D$18,0))),0),N($F2155)))</f>
        <v/>
      </c>
    </row>
    <row r="2156">
      <c r="A2156" s="69" t="n"/>
      <c r="B2156" s="70" t="n"/>
      <c r="C2156" s="70" t="n"/>
      <c r="D2156" s="71" t="n"/>
      <c r="E2156" s="71" t="n"/>
      <c r="F2156" s="70" t="n"/>
      <c r="G2156" s="72">
        <f>IF(OR($A2156="",$B2156=""),"",ROUND(MAX(0,MOD(I2156-H2156,1)*24-L2156/60),2))</f>
        <v/>
      </c>
      <c r="H2156">
        <f>IF($A2156="","",IF($D2156="",IFERROR(INDEX(Settings!$E$11:$E$18,MATCH($C2156,Settings!$D$11:$D$18,0)),0),$D2156))</f>
        <v/>
      </c>
      <c r="I2156">
        <f>IF($A2156="","",IF($E2156="",IFERROR(INDEX(Settings!$F$11:$F$18,MATCH($C2156,Settings!$D$11:$D$18,0)),0),$E2156))</f>
        <v/>
      </c>
      <c r="J2156">
        <f>IF($A2156="",0,WEEKDAY($A2156,2))</f>
        <v/>
      </c>
      <c r="K2156">
        <f>IF(OR($A2156="",$B2156=""),"",$B2156&amp;"|"&amp;$A2156)</f>
        <v/>
      </c>
      <c r="L2156">
        <f>IF($A2156="",0,IF($F2156="",IFERROR(N(INDEX(Settings!$G$11:$G$18,MATCH($C2156,Settings!$D$11:$D$18,0))),0),N($F2156)))</f>
        <v/>
      </c>
    </row>
    <row r="2157">
      <c r="A2157" s="69" t="n"/>
      <c r="B2157" s="70" t="n"/>
      <c r="C2157" s="70" t="n"/>
      <c r="D2157" s="71" t="n"/>
      <c r="E2157" s="71" t="n"/>
      <c r="F2157" s="70" t="n"/>
      <c r="G2157" s="72">
        <f>IF(OR($A2157="",$B2157=""),"",ROUND(MAX(0,MOD(I2157-H2157,1)*24-L2157/60),2))</f>
        <v/>
      </c>
      <c r="H2157">
        <f>IF($A2157="","",IF($D2157="",IFERROR(INDEX(Settings!$E$11:$E$18,MATCH($C2157,Settings!$D$11:$D$18,0)),0),$D2157))</f>
        <v/>
      </c>
      <c r="I2157">
        <f>IF($A2157="","",IF($E2157="",IFERROR(INDEX(Settings!$F$11:$F$18,MATCH($C2157,Settings!$D$11:$D$18,0)),0),$E2157))</f>
        <v/>
      </c>
      <c r="J2157">
        <f>IF($A2157="",0,WEEKDAY($A2157,2))</f>
        <v/>
      </c>
      <c r="K2157">
        <f>IF(OR($A2157="",$B2157=""),"",$B2157&amp;"|"&amp;$A2157)</f>
        <v/>
      </c>
      <c r="L2157">
        <f>IF($A2157="",0,IF($F2157="",IFERROR(N(INDEX(Settings!$G$11:$G$18,MATCH($C2157,Settings!$D$11:$D$18,0))),0),N($F2157)))</f>
        <v/>
      </c>
    </row>
    <row r="2158">
      <c r="A2158" s="69" t="n"/>
      <c r="B2158" s="70" t="n"/>
      <c r="C2158" s="70" t="n"/>
      <c r="D2158" s="71" t="n"/>
      <c r="E2158" s="71" t="n"/>
      <c r="F2158" s="70" t="n"/>
      <c r="G2158" s="72">
        <f>IF(OR($A2158="",$B2158=""),"",ROUND(MAX(0,MOD(I2158-H2158,1)*24-L2158/60),2))</f>
        <v/>
      </c>
      <c r="H2158">
        <f>IF($A2158="","",IF($D2158="",IFERROR(INDEX(Settings!$E$11:$E$18,MATCH($C2158,Settings!$D$11:$D$18,0)),0),$D2158))</f>
        <v/>
      </c>
      <c r="I2158">
        <f>IF($A2158="","",IF($E2158="",IFERROR(INDEX(Settings!$F$11:$F$18,MATCH($C2158,Settings!$D$11:$D$18,0)),0),$E2158))</f>
        <v/>
      </c>
      <c r="J2158">
        <f>IF($A2158="",0,WEEKDAY($A2158,2))</f>
        <v/>
      </c>
      <c r="K2158">
        <f>IF(OR($A2158="",$B2158=""),"",$B2158&amp;"|"&amp;$A2158)</f>
        <v/>
      </c>
      <c r="L2158">
        <f>IF($A2158="",0,IF($F2158="",IFERROR(N(INDEX(Settings!$G$11:$G$18,MATCH($C2158,Settings!$D$11:$D$18,0))),0),N($F2158)))</f>
        <v/>
      </c>
    </row>
    <row r="2159">
      <c r="A2159" s="69" t="n"/>
      <c r="B2159" s="70" t="n"/>
      <c r="C2159" s="70" t="n"/>
      <c r="D2159" s="71" t="n"/>
      <c r="E2159" s="71" t="n"/>
      <c r="F2159" s="70" t="n"/>
      <c r="G2159" s="72">
        <f>IF(OR($A2159="",$B2159=""),"",ROUND(MAX(0,MOD(I2159-H2159,1)*24-L2159/60),2))</f>
        <v/>
      </c>
      <c r="H2159">
        <f>IF($A2159="","",IF($D2159="",IFERROR(INDEX(Settings!$E$11:$E$18,MATCH($C2159,Settings!$D$11:$D$18,0)),0),$D2159))</f>
        <v/>
      </c>
      <c r="I2159">
        <f>IF($A2159="","",IF($E2159="",IFERROR(INDEX(Settings!$F$11:$F$18,MATCH($C2159,Settings!$D$11:$D$18,0)),0),$E2159))</f>
        <v/>
      </c>
      <c r="J2159">
        <f>IF($A2159="",0,WEEKDAY($A2159,2))</f>
        <v/>
      </c>
      <c r="K2159">
        <f>IF(OR($A2159="",$B2159=""),"",$B2159&amp;"|"&amp;$A2159)</f>
        <v/>
      </c>
      <c r="L2159">
        <f>IF($A2159="",0,IF($F2159="",IFERROR(N(INDEX(Settings!$G$11:$G$18,MATCH($C2159,Settings!$D$11:$D$18,0))),0),N($F2159)))</f>
        <v/>
      </c>
    </row>
    <row r="2160">
      <c r="A2160" s="69" t="n"/>
      <c r="B2160" s="70" t="n"/>
      <c r="C2160" s="70" t="n"/>
      <c r="D2160" s="71" t="n"/>
      <c r="E2160" s="71" t="n"/>
      <c r="F2160" s="70" t="n"/>
      <c r="G2160" s="72">
        <f>IF(OR($A2160="",$B2160=""),"",ROUND(MAX(0,MOD(I2160-H2160,1)*24-L2160/60),2))</f>
        <v/>
      </c>
      <c r="H2160">
        <f>IF($A2160="","",IF($D2160="",IFERROR(INDEX(Settings!$E$11:$E$18,MATCH($C2160,Settings!$D$11:$D$18,0)),0),$D2160))</f>
        <v/>
      </c>
      <c r="I2160">
        <f>IF($A2160="","",IF($E2160="",IFERROR(INDEX(Settings!$F$11:$F$18,MATCH($C2160,Settings!$D$11:$D$18,0)),0),$E2160))</f>
        <v/>
      </c>
      <c r="J2160">
        <f>IF($A2160="",0,WEEKDAY($A2160,2))</f>
        <v/>
      </c>
      <c r="K2160">
        <f>IF(OR($A2160="",$B2160=""),"",$B2160&amp;"|"&amp;$A2160)</f>
        <v/>
      </c>
      <c r="L2160">
        <f>IF($A2160="",0,IF($F2160="",IFERROR(N(INDEX(Settings!$G$11:$G$18,MATCH($C2160,Settings!$D$11:$D$18,0))),0),N($F2160)))</f>
        <v/>
      </c>
    </row>
    <row r="2161">
      <c r="A2161" s="69" t="n"/>
      <c r="B2161" s="70" t="n"/>
      <c r="C2161" s="70" t="n"/>
      <c r="D2161" s="71" t="n"/>
      <c r="E2161" s="71" t="n"/>
      <c r="F2161" s="70" t="n"/>
      <c r="G2161" s="72">
        <f>IF(OR($A2161="",$B2161=""),"",ROUND(MAX(0,MOD(I2161-H2161,1)*24-L2161/60),2))</f>
        <v/>
      </c>
      <c r="H2161">
        <f>IF($A2161="","",IF($D2161="",IFERROR(INDEX(Settings!$E$11:$E$18,MATCH($C2161,Settings!$D$11:$D$18,0)),0),$D2161))</f>
        <v/>
      </c>
      <c r="I2161">
        <f>IF($A2161="","",IF($E2161="",IFERROR(INDEX(Settings!$F$11:$F$18,MATCH($C2161,Settings!$D$11:$D$18,0)),0),$E2161))</f>
        <v/>
      </c>
      <c r="J2161">
        <f>IF($A2161="",0,WEEKDAY($A2161,2))</f>
        <v/>
      </c>
      <c r="K2161">
        <f>IF(OR($A2161="",$B2161=""),"",$B2161&amp;"|"&amp;$A2161)</f>
        <v/>
      </c>
      <c r="L2161">
        <f>IF($A2161="",0,IF($F2161="",IFERROR(N(INDEX(Settings!$G$11:$G$18,MATCH($C2161,Settings!$D$11:$D$18,0))),0),N($F2161)))</f>
        <v/>
      </c>
    </row>
    <row r="2162">
      <c r="A2162" s="69" t="n"/>
      <c r="B2162" s="70" t="n"/>
      <c r="C2162" s="70" t="n"/>
      <c r="D2162" s="71" t="n"/>
      <c r="E2162" s="71" t="n"/>
      <c r="F2162" s="70" t="n"/>
      <c r="G2162" s="72">
        <f>IF(OR($A2162="",$B2162=""),"",ROUND(MAX(0,MOD(I2162-H2162,1)*24-L2162/60),2))</f>
        <v/>
      </c>
      <c r="H2162">
        <f>IF($A2162="","",IF($D2162="",IFERROR(INDEX(Settings!$E$11:$E$18,MATCH($C2162,Settings!$D$11:$D$18,0)),0),$D2162))</f>
        <v/>
      </c>
      <c r="I2162">
        <f>IF($A2162="","",IF($E2162="",IFERROR(INDEX(Settings!$F$11:$F$18,MATCH($C2162,Settings!$D$11:$D$18,0)),0),$E2162))</f>
        <v/>
      </c>
      <c r="J2162">
        <f>IF($A2162="",0,WEEKDAY($A2162,2))</f>
        <v/>
      </c>
      <c r="K2162">
        <f>IF(OR($A2162="",$B2162=""),"",$B2162&amp;"|"&amp;$A2162)</f>
        <v/>
      </c>
      <c r="L2162">
        <f>IF($A2162="",0,IF($F2162="",IFERROR(N(INDEX(Settings!$G$11:$G$18,MATCH($C2162,Settings!$D$11:$D$18,0))),0),N($F2162)))</f>
        <v/>
      </c>
    </row>
    <row r="2163">
      <c r="A2163" s="69" t="n"/>
      <c r="B2163" s="70" t="n"/>
      <c r="C2163" s="70" t="n"/>
      <c r="D2163" s="71" t="n"/>
      <c r="E2163" s="71" t="n"/>
      <c r="F2163" s="70" t="n"/>
      <c r="G2163" s="72">
        <f>IF(OR($A2163="",$B2163=""),"",ROUND(MAX(0,MOD(I2163-H2163,1)*24-L2163/60),2))</f>
        <v/>
      </c>
      <c r="H2163">
        <f>IF($A2163="","",IF($D2163="",IFERROR(INDEX(Settings!$E$11:$E$18,MATCH($C2163,Settings!$D$11:$D$18,0)),0),$D2163))</f>
        <v/>
      </c>
      <c r="I2163">
        <f>IF($A2163="","",IF($E2163="",IFERROR(INDEX(Settings!$F$11:$F$18,MATCH($C2163,Settings!$D$11:$D$18,0)),0),$E2163))</f>
        <v/>
      </c>
      <c r="J2163">
        <f>IF($A2163="",0,WEEKDAY($A2163,2))</f>
        <v/>
      </c>
      <c r="K2163">
        <f>IF(OR($A2163="",$B2163=""),"",$B2163&amp;"|"&amp;$A2163)</f>
        <v/>
      </c>
      <c r="L2163">
        <f>IF($A2163="",0,IF($F2163="",IFERROR(N(INDEX(Settings!$G$11:$G$18,MATCH($C2163,Settings!$D$11:$D$18,0))),0),N($F2163)))</f>
        <v/>
      </c>
    </row>
    <row r="2164">
      <c r="A2164" s="69" t="n"/>
      <c r="B2164" s="70" t="n"/>
      <c r="C2164" s="70" t="n"/>
      <c r="D2164" s="71" t="n"/>
      <c r="E2164" s="71" t="n"/>
      <c r="F2164" s="70" t="n"/>
      <c r="G2164" s="72">
        <f>IF(OR($A2164="",$B2164=""),"",ROUND(MAX(0,MOD(I2164-H2164,1)*24-L2164/60),2))</f>
        <v/>
      </c>
      <c r="H2164">
        <f>IF($A2164="","",IF($D2164="",IFERROR(INDEX(Settings!$E$11:$E$18,MATCH($C2164,Settings!$D$11:$D$18,0)),0),$D2164))</f>
        <v/>
      </c>
      <c r="I2164">
        <f>IF($A2164="","",IF($E2164="",IFERROR(INDEX(Settings!$F$11:$F$18,MATCH($C2164,Settings!$D$11:$D$18,0)),0),$E2164))</f>
        <v/>
      </c>
      <c r="J2164">
        <f>IF($A2164="",0,WEEKDAY($A2164,2))</f>
        <v/>
      </c>
      <c r="K2164">
        <f>IF(OR($A2164="",$B2164=""),"",$B2164&amp;"|"&amp;$A2164)</f>
        <v/>
      </c>
      <c r="L2164">
        <f>IF($A2164="",0,IF($F2164="",IFERROR(N(INDEX(Settings!$G$11:$G$18,MATCH($C2164,Settings!$D$11:$D$18,0))),0),N($F2164)))</f>
        <v/>
      </c>
    </row>
    <row r="2165">
      <c r="A2165" s="69" t="n"/>
      <c r="B2165" s="70" t="n"/>
      <c r="C2165" s="70" t="n"/>
      <c r="D2165" s="71" t="n"/>
      <c r="E2165" s="71" t="n"/>
      <c r="F2165" s="70" t="n"/>
      <c r="G2165" s="72">
        <f>IF(OR($A2165="",$B2165=""),"",ROUND(MAX(0,MOD(I2165-H2165,1)*24-L2165/60),2))</f>
        <v/>
      </c>
      <c r="H2165">
        <f>IF($A2165="","",IF($D2165="",IFERROR(INDEX(Settings!$E$11:$E$18,MATCH($C2165,Settings!$D$11:$D$18,0)),0),$D2165))</f>
        <v/>
      </c>
      <c r="I2165">
        <f>IF($A2165="","",IF($E2165="",IFERROR(INDEX(Settings!$F$11:$F$18,MATCH($C2165,Settings!$D$11:$D$18,0)),0),$E2165))</f>
        <v/>
      </c>
      <c r="J2165">
        <f>IF($A2165="",0,WEEKDAY($A2165,2))</f>
        <v/>
      </c>
      <c r="K2165">
        <f>IF(OR($A2165="",$B2165=""),"",$B2165&amp;"|"&amp;$A2165)</f>
        <v/>
      </c>
      <c r="L2165">
        <f>IF($A2165="",0,IF($F2165="",IFERROR(N(INDEX(Settings!$G$11:$G$18,MATCH($C2165,Settings!$D$11:$D$18,0))),0),N($F2165)))</f>
        <v/>
      </c>
    </row>
    <row r="2166">
      <c r="A2166" s="69" t="n"/>
      <c r="B2166" s="70" t="n"/>
      <c r="C2166" s="70" t="n"/>
      <c r="D2166" s="71" t="n"/>
      <c r="E2166" s="71" t="n"/>
      <c r="F2166" s="70" t="n"/>
      <c r="G2166" s="72">
        <f>IF(OR($A2166="",$B2166=""),"",ROUND(MAX(0,MOD(I2166-H2166,1)*24-L2166/60),2))</f>
        <v/>
      </c>
      <c r="H2166">
        <f>IF($A2166="","",IF($D2166="",IFERROR(INDEX(Settings!$E$11:$E$18,MATCH($C2166,Settings!$D$11:$D$18,0)),0),$D2166))</f>
        <v/>
      </c>
      <c r="I2166">
        <f>IF($A2166="","",IF($E2166="",IFERROR(INDEX(Settings!$F$11:$F$18,MATCH($C2166,Settings!$D$11:$D$18,0)),0),$E2166))</f>
        <v/>
      </c>
      <c r="J2166">
        <f>IF($A2166="",0,WEEKDAY($A2166,2))</f>
        <v/>
      </c>
      <c r="K2166">
        <f>IF(OR($A2166="",$B2166=""),"",$B2166&amp;"|"&amp;$A2166)</f>
        <v/>
      </c>
      <c r="L2166">
        <f>IF($A2166="",0,IF($F2166="",IFERROR(N(INDEX(Settings!$G$11:$G$18,MATCH($C2166,Settings!$D$11:$D$18,0))),0),N($F2166)))</f>
        <v/>
      </c>
    </row>
    <row r="2167">
      <c r="A2167" s="69" t="n"/>
      <c r="B2167" s="70" t="n"/>
      <c r="C2167" s="70" t="n"/>
      <c r="D2167" s="71" t="n"/>
      <c r="E2167" s="71" t="n"/>
      <c r="F2167" s="70" t="n"/>
      <c r="G2167" s="72">
        <f>IF(OR($A2167="",$B2167=""),"",ROUND(MAX(0,MOD(I2167-H2167,1)*24-L2167/60),2))</f>
        <v/>
      </c>
      <c r="H2167">
        <f>IF($A2167="","",IF($D2167="",IFERROR(INDEX(Settings!$E$11:$E$18,MATCH($C2167,Settings!$D$11:$D$18,0)),0),$D2167))</f>
        <v/>
      </c>
      <c r="I2167">
        <f>IF($A2167="","",IF($E2167="",IFERROR(INDEX(Settings!$F$11:$F$18,MATCH($C2167,Settings!$D$11:$D$18,0)),0),$E2167))</f>
        <v/>
      </c>
      <c r="J2167">
        <f>IF($A2167="",0,WEEKDAY($A2167,2))</f>
        <v/>
      </c>
      <c r="K2167">
        <f>IF(OR($A2167="",$B2167=""),"",$B2167&amp;"|"&amp;$A2167)</f>
        <v/>
      </c>
      <c r="L2167">
        <f>IF($A2167="",0,IF($F2167="",IFERROR(N(INDEX(Settings!$G$11:$G$18,MATCH($C2167,Settings!$D$11:$D$18,0))),0),N($F2167)))</f>
        <v/>
      </c>
    </row>
    <row r="2168">
      <c r="A2168" s="69" t="n"/>
      <c r="B2168" s="70" t="n"/>
      <c r="C2168" s="70" t="n"/>
      <c r="D2168" s="71" t="n"/>
      <c r="E2168" s="71" t="n"/>
      <c r="F2168" s="70" t="n"/>
      <c r="G2168" s="72">
        <f>IF(OR($A2168="",$B2168=""),"",ROUND(MAX(0,MOD(I2168-H2168,1)*24-L2168/60),2))</f>
        <v/>
      </c>
      <c r="H2168">
        <f>IF($A2168="","",IF($D2168="",IFERROR(INDEX(Settings!$E$11:$E$18,MATCH($C2168,Settings!$D$11:$D$18,0)),0),$D2168))</f>
        <v/>
      </c>
      <c r="I2168">
        <f>IF($A2168="","",IF($E2168="",IFERROR(INDEX(Settings!$F$11:$F$18,MATCH($C2168,Settings!$D$11:$D$18,0)),0),$E2168))</f>
        <v/>
      </c>
      <c r="J2168">
        <f>IF($A2168="",0,WEEKDAY($A2168,2))</f>
        <v/>
      </c>
      <c r="K2168">
        <f>IF(OR($A2168="",$B2168=""),"",$B2168&amp;"|"&amp;$A2168)</f>
        <v/>
      </c>
      <c r="L2168">
        <f>IF($A2168="",0,IF($F2168="",IFERROR(N(INDEX(Settings!$G$11:$G$18,MATCH($C2168,Settings!$D$11:$D$18,0))),0),N($F2168)))</f>
        <v/>
      </c>
    </row>
    <row r="2169">
      <c r="A2169" s="69" t="n"/>
      <c r="B2169" s="70" t="n"/>
      <c r="C2169" s="70" t="n"/>
      <c r="D2169" s="71" t="n"/>
      <c r="E2169" s="71" t="n"/>
      <c r="F2169" s="70" t="n"/>
      <c r="G2169" s="72">
        <f>IF(OR($A2169="",$B2169=""),"",ROUND(MAX(0,MOD(I2169-H2169,1)*24-L2169/60),2))</f>
        <v/>
      </c>
      <c r="H2169">
        <f>IF($A2169="","",IF($D2169="",IFERROR(INDEX(Settings!$E$11:$E$18,MATCH($C2169,Settings!$D$11:$D$18,0)),0),$D2169))</f>
        <v/>
      </c>
      <c r="I2169">
        <f>IF($A2169="","",IF($E2169="",IFERROR(INDEX(Settings!$F$11:$F$18,MATCH($C2169,Settings!$D$11:$D$18,0)),0),$E2169))</f>
        <v/>
      </c>
      <c r="J2169">
        <f>IF($A2169="",0,WEEKDAY($A2169,2))</f>
        <v/>
      </c>
      <c r="K2169">
        <f>IF(OR($A2169="",$B2169=""),"",$B2169&amp;"|"&amp;$A2169)</f>
        <v/>
      </c>
      <c r="L2169">
        <f>IF($A2169="",0,IF($F2169="",IFERROR(N(INDEX(Settings!$G$11:$G$18,MATCH($C2169,Settings!$D$11:$D$18,0))),0),N($F2169)))</f>
        <v/>
      </c>
    </row>
    <row r="2170">
      <c r="A2170" s="69" t="n"/>
      <c r="B2170" s="70" t="n"/>
      <c r="C2170" s="70" t="n"/>
      <c r="D2170" s="71" t="n"/>
      <c r="E2170" s="71" t="n"/>
      <c r="F2170" s="70" t="n"/>
      <c r="G2170" s="72">
        <f>IF(OR($A2170="",$B2170=""),"",ROUND(MAX(0,MOD(I2170-H2170,1)*24-L2170/60),2))</f>
        <v/>
      </c>
      <c r="H2170">
        <f>IF($A2170="","",IF($D2170="",IFERROR(INDEX(Settings!$E$11:$E$18,MATCH($C2170,Settings!$D$11:$D$18,0)),0),$D2170))</f>
        <v/>
      </c>
      <c r="I2170">
        <f>IF($A2170="","",IF($E2170="",IFERROR(INDEX(Settings!$F$11:$F$18,MATCH($C2170,Settings!$D$11:$D$18,0)),0),$E2170))</f>
        <v/>
      </c>
      <c r="J2170">
        <f>IF($A2170="",0,WEEKDAY($A2170,2))</f>
        <v/>
      </c>
      <c r="K2170">
        <f>IF(OR($A2170="",$B2170=""),"",$B2170&amp;"|"&amp;$A2170)</f>
        <v/>
      </c>
      <c r="L2170">
        <f>IF($A2170="",0,IF($F2170="",IFERROR(N(INDEX(Settings!$G$11:$G$18,MATCH($C2170,Settings!$D$11:$D$18,0))),0),N($F2170)))</f>
        <v/>
      </c>
    </row>
    <row r="2171">
      <c r="A2171" s="69" t="n"/>
      <c r="B2171" s="70" t="n"/>
      <c r="C2171" s="70" t="n"/>
      <c r="D2171" s="71" t="n"/>
      <c r="E2171" s="71" t="n"/>
      <c r="F2171" s="70" t="n"/>
      <c r="G2171" s="72">
        <f>IF(OR($A2171="",$B2171=""),"",ROUND(MAX(0,MOD(I2171-H2171,1)*24-L2171/60),2))</f>
        <v/>
      </c>
      <c r="H2171">
        <f>IF($A2171="","",IF($D2171="",IFERROR(INDEX(Settings!$E$11:$E$18,MATCH($C2171,Settings!$D$11:$D$18,0)),0),$D2171))</f>
        <v/>
      </c>
      <c r="I2171">
        <f>IF($A2171="","",IF($E2171="",IFERROR(INDEX(Settings!$F$11:$F$18,MATCH($C2171,Settings!$D$11:$D$18,0)),0),$E2171))</f>
        <v/>
      </c>
      <c r="J2171">
        <f>IF($A2171="",0,WEEKDAY($A2171,2))</f>
        <v/>
      </c>
      <c r="K2171">
        <f>IF(OR($A2171="",$B2171=""),"",$B2171&amp;"|"&amp;$A2171)</f>
        <v/>
      </c>
      <c r="L2171">
        <f>IF($A2171="",0,IF($F2171="",IFERROR(N(INDEX(Settings!$G$11:$G$18,MATCH($C2171,Settings!$D$11:$D$18,0))),0),N($F2171)))</f>
        <v/>
      </c>
    </row>
    <row r="2172">
      <c r="A2172" s="69" t="n"/>
      <c r="B2172" s="70" t="n"/>
      <c r="C2172" s="70" t="n"/>
      <c r="D2172" s="71" t="n"/>
      <c r="E2172" s="71" t="n"/>
      <c r="F2172" s="70" t="n"/>
      <c r="G2172" s="72">
        <f>IF(OR($A2172="",$B2172=""),"",ROUND(MAX(0,MOD(I2172-H2172,1)*24-L2172/60),2))</f>
        <v/>
      </c>
      <c r="H2172">
        <f>IF($A2172="","",IF($D2172="",IFERROR(INDEX(Settings!$E$11:$E$18,MATCH($C2172,Settings!$D$11:$D$18,0)),0),$D2172))</f>
        <v/>
      </c>
      <c r="I2172">
        <f>IF($A2172="","",IF($E2172="",IFERROR(INDEX(Settings!$F$11:$F$18,MATCH($C2172,Settings!$D$11:$D$18,0)),0),$E2172))</f>
        <v/>
      </c>
      <c r="J2172">
        <f>IF($A2172="",0,WEEKDAY($A2172,2))</f>
        <v/>
      </c>
      <c r="K2172">
        <f>IF(OR($A2172="",$B2172=""),"",$B2172&amp;"|"&amp;$A2172)</f>
        <v/>
      </c>
      <c r="L2172">
        <f>IF($A2172="",0,IF($F2172="",IFERROR(N(INDEX(Settings!$G$11:$G$18,MATCH($C2172,Settings!$D$11:$D$18,0))),0),N($F2172)))</f>
        <v/>
      </c>
    </row>
    <row r="2173">
      <c r="A2173" s="69" t="n"/>
      <c r="B2173" s="70" t="n"/>
      <c r="C2173" s="70" t="n"/>
      <c r="D2173" s="71" t="n"/>
      <c r="E2173" s="71" t="n"/>
      <c r="F2173" s="70" t="n"/>
      <c r="G2173" s="72">
        <f>IF(OR($A2173="",$B2173=""),"",ROUND(MAX(0,MOD(I2173-H2173,1)*24-L2173/60),2))</f>
        <v/>
      </c>
      <c r="H2173">
        <f>IF($A2173="","",IF($D2173="",IFERROR(INDEX(Settings!$E$11:$E$18,MATCH($C2173,Settings!$D$11:$D$18,0)),0),$D2173))</f>
        <v/>
      </c>
      <c r="I2173">
        <f>IF($A2173="","",IF($E2173="",IFERROR(INDEX(Settings!$F$11:$F$18,MATCH($C2173,Settings!$D$11:$D$18,0)),0),$E2173))</f>
        <v/>
      </c>
      <c r="J2173">
        <f>IF($A2173="",0,WEEKDAY($A2173,2))</f>
        <v/>
      </c>
      <c r="K2173">
        <f>IF(OR($A2173="",$B2173=""),"",$B2173&amp;"|"&amp;$A2173)</f>
        <v/>
      </c>
      <c r="L2173">
        <f>IF($A2173="",0,IF($F2173="",IFERROR(N(INDEX(Settings!$G$11:$G$18,MATCH($C2173,Settings!$D$11:$D$18,0))),0),N($F2173)))</f>
        <v/>
      </c>
    </row>
    <row r="2174">
      <c r="A2174" s="69" t="n"/>
      <c r="B2174" s="70" t="n"/>
      <c r="C2174" s="70" t="n"/>
      <c r="D2174" s="71" t="n"/>
      <c r="E2174" s="71" t="n"/>
      <c r="F2174" s="70" t="n"/>
      <c r="G2174" s="72">
        <f>IF(OR($A2174="",$B2174=""),"",ROUND(MAX(0,MOD(I2174-H2174,1)*24-L2174/60),2))</f>
        <v/>
      </c>
      <c r="H2174">
        <f>IF($A2174="","",IF($D2174="",IFERROR(INDEX(Settings!$E$11:$E$18,MATCH($C2174,Settings!$D$11:$D$18,0)),0),$D2174))</f>
        <v/>
      </c>
      <c r="I2174">
        <f>IF($A2174="","",IF($E2174="",IFERROR(INDEX(Settings!$F$11:$F$18,MATCH($C2174,Settings!$D$11:$D$18,0)),0),$E2174))</f>
        <v/>
      </c>
      <c r="J2174">
        <f>IF($A2174="",0,WEEKDAY($A2174,2))</f>
        <v/>
      </c>
      <c r="K2174">
        <f>IF(OR($A2174="",$B2174=""),"",$B2174&amp;"|"&amp;$A2174)</f>
        <v/>
      </c>
      <c r="L2174">
        <f>IF($A2174="",0,IF($F2174="",IFERROR(N(INDEX(Settings!$G$11:$G$18,MATCH($C2174,Settings!$D$11:$D$18,0))),0),N($F2174)))</f>
        <v/>
      </c>
    </row>
    <row r="2175">
      <c r="A2175" s="69" t="n"/>
      <c r="B2175" s="70" t="n"/>
      <c r="C2175" s="70" t="n"/>
      <c r="D2175" s="71" t="n"/>
      <c r="E2175" s="71" t="n"/>
      <c r="F2175" s="70" t="n"/>
      <c r="G2175" s="72">
        <f>IF(OR($A2175="",$B2175=""),"",ROUND(MAX(0,MOD(I2175-H2175,1)*24-L2175/60),2))</f>
        <v/>
      </c>
      <c r="H2175">
        <f>IF($A2175="","",IF($D2175="",IFERROR(INDEX(Settings!$E$11:$E$18,MATCH($C2175,Settings!$D$11:$D$18,0)),0),$D2175))</f>
        <v/>
      </c>
      <c r="I2175">
        <f>IF($A2175="","",IF($E2175="",IFERROR(INDEX(Settings!$F$11:$F$18,MATCH($C2175,Settings!$D$11:$D$18,0)),0),$E2175))</f>
        <v/>
      </c>
      <c r="J2175">
        <f>IF($A2175="",0,WEEKDAY($A2175,2))</f>
        <v/>
      </c>
      <c r="K2175">
        <f>IF(OR($A2175="",$B2175=""),"",$B2175&amp;"|"&amp;$A2175)</f>
        <v/>
      </c>
      <c r="L2175">
        <f>IF($A2175="",0,IF($F2175="",IFERROR(N(INDEX(Settings!$G$11:$G$18,MATCH($C2175,Settings!$D$11:$D$18,0))),0),N($F2175)))</f>
        <v/>
      </c>
    </row>
    <row r="2176">
      <c r="A2176" s="69" t="n"/>
      <c r="B2176" s="70" t="n"/>
      <c r="C2176" s="70" t="n"/>
      <c r="D2176" s="71" t="n"/>
      <c r="E2176" s="71" t="n"/>
      <c r="F2176" s="70" t="n"/>
      <c r="G2176" s="72">
        <f>IF(OR($A2176="",$B2176=""),"",ROUND(MAX(0,MOD(I2176-H2176,1)*24-L2176/60),2))</f>
        <v/>
      </c>
      <c r="H2176">
        <f>IF($A2176="","",IF($D2176="",IFERROR(INDEX(Settings!$E$11:$E$18,MATCH($C2176,Settings!$D$11:$D$18,0)),0),$D2176))</f>
        <v/>
      </c>
      <c r="I2176">
        <f>IF($A2176="","",IF($E2176="",IFERROR(INDEX(Settings!$F$11:$F$18,MATCH($C2176,Settings!$D$11:$D$18,0)),0),$E2176))</f>
        <v/>
      </c>
      <c r="J2176">
        <f>IF($A2176="",0,WEEKDAY($A2176,2))</f>
        <v/>
      </c>
      <c r="K2176">
        <f>IF(OR($A2176="",$B2176=""),"",$B2176&amp;"|"&amp;$A2176)</f>
        <v/>
      </c>
      <c r="L2176">
        <f>IF($A2176="",0,IF($F2176="",IFERROR(N(INDEX(Settings!$G$11:$G$18,MATCH($C2176,Settings!$D$11:$D$18,0))),0),N($F2176)))</f>
        <v/>
      </c>
    </row>
    <row r="2177">
      <c r="A2177" s="69" t="n"/>
      <c r="B2177" s="70" t="n"/>
      <c r="C2177" s="70" t="n"/>
      <c r="D2177" s="71" t="n"/>
      <c r="E2177" s="71" t="n"/>
      <c r="F2177" s="70" t="n"/>
      <c r="G2177" s="72">
        <f>IF(OR($A2177="",$B2177=""),"",ROUND(MAX(0,MOD(I2177-H2177,1)*24-L2177/60),2))</f>
        <v/>
      </c>
      <c r="H2177">
        <f>IF($A2177="","",IF($D2177="",IFERROR(INDEX(Settings!$E$11:$E$18,MATCH($C2177,Settings!$D$11:$D$18,0)),0),$D2177))</f>
        <v/>
      </c>
      <c r="I2177">
        <f>IF($A2177="","",IF($E2177="",IFERROR(INDEX(Settings!$F$11:$F$18,MATCH($C2177,Settings!$D$11:$D$18,0)),0),$E2177))</f>
        <v/>
      </c>
      <c r="J2177">
        <f>IF($A2177="",0,WEEKDAY($A2177,2))</f>
        <v/>
      </c>
      <c r="K2177">
        <f>IF(OR($A2177="",$B2177=""),"",$B2177&amp;"|"&amp;$A2177)</f>
        <v/>
      </c>
      <c r="L2177">
        <f>IF($A2177="",0,IF($F2177="",IFERROR(N(INDEX(Settings!$G$11:$G$18,MATCH($C2177,Settings!$D$11:$D$18,0))),0),N($F2177)))</f>
        <v/>
      </c>
    </row>
    <row r="2178">
      <c r="A2178" s="69" t="n"/>
      <c r="B2178" s="70" t="n"/>
      <c r="C2178" s="70" t="n"/>
      <c r="D2178" s="71" t="n"/>
      <c r="E2178" s="71" t="n"/>
      <c r="F2178" s="70" t="n"/>
      <c r="G2178" s="72">
        <f>IF(OR($A2178="",$B2178=""),"",ROUND(MAX(0,MOD(I2178-H2178,1)*24-L2178/60),2))</f>
        <v/>
      </c>
      <c r="H2178">
        <f>IF($A2178="","",IF($D2178="",IFERROR(INDEX(Settings!$E$11:$E$18,MATCH($C2178,Settings!$D$11:$D$18,0)),0),$D2178))</f>
        <v/>
      </c>
      <c r="I2178">
        <f>IF($A2178="","",IF($E2178="",IFERROR(INDEX(Settings!$F$11:$F$18,MATCH($C2178,Settings!$D$11:$D$18,0)),0),$E2178))</f>
        <v/>
      </c>
      <c r="J2178">
        <f>IF($A2178="",0,WEEKDAY($A2178,2))</f>
        <v/>
      </c>
      <c r="K2178">
        <f>IF(OR($A2178="",$B2178=""),"",$B2178&amp;"|"&amp;$A2178)</f>
        <v/>
      </c>
      <c r="L2178">
        <f>IF($A2178="",0,IF($F2178="",IFERROR(N(INDEX(Settings!$G$11:$G$18,MATCH($C2178,Settings!$D$11:$D$18,0))),0),N($F2178)))</f>
        <v/>
      </c>
    </row>
    <row r="2179">
      <c r="A2179" s="69" t="n"/>
      <c r="B2179" s="70" t="n"/>
      <c r="C2179" s="70" t="n"/>
      <c r="D2179" s="71" t="n"/>
      <c r="E2179" s="71" t="n"/>
      <c r="F2179" s="70" t="n"/>
      <c r="G2179" s="72">
        <f>IF(OR($A2179="",$B2179=""),"",ROUND(MAX(0,MOD(I2179-H2179,1)*24-L2179/60),2))</f>
        <v/>
      </c>
      <c r="H2179">
        <f>IF($A2179="","",IF($D2179="",IFERROR(INDEX(Settings!$E$11:$E$18,MATCH($C2179,Settings!$D$11:$D$18,0)),0),$D2179))</f>
        <v/>
      </c>
      <c r="I2179">
        <f>IF($A2179="","",IF($E2179="",IFERROR(INDEX(Settings!$F$11:$F$18,MATCH($C2179,Settings!$D$11:$D$18,0)),0),$E2179))</f>
        <v/>
      </c>
      <c r="J2179">
        <f>IF($A2179="",0,WEEKDAY($A2179,2))</f>
        <v/>
      </c>
      <c r="K2179">
        <f>IF(OR($A2179="",$B2179=""),"",$B2179&amp;"|"&amp;$A2179)</f>
        <v/>
      </c>
      <c r="L2179">
        <f>IF($A2179="",0,IF($F2179="",IFERROR(N(INDEX(Settings!$G$11:$G$18,MATCH($C2179,Settings!$D$11:$D$18,0))),0),N($F2179)))</f>
        <v/>
      </c>
    </row>
    <row r="2180">
      <c r="A2180" s="69" t="n"/>
      <c r="B2180" s="70" t="n"/>
      <c r="C2180" s="70" t="n"/>
      <c r="D2180" s="71" t="n"/>
      <c r="E2180" s="71" t="n"/>
      <c r="F2180" s="70" t="n"/>
      <c r="G2180" s="72">
        <f>IF(OR($A2180="",$B2180=""),"",ROUND(MAX(0,MOD(I2180-H2180,1)*24-L2180/60),2))</f>
        <v/>
      </c>
      <c r="H2180">
        <f>IF($A2180="","",IF($D2180="",IFERROR(INDEX(Settings!$E$11:$E$18,MATCH($C2180,Settings!$D$11:$D$18,0)),0),$D2180))</f>
        <v/>
      </c>
      <c r="I2180">
        <f>IF($A2180="","",IF($E2180="",IFERROR(INDEX(Settings!$F$11:$F$18,MATCH($C2180,Settings!$D$11:$D$18,0)),0),$E2180))</f>
        <v/>
      </c>
      <c r="J2180">
        <f>IF($A2180="",0,WEEKDAY($A2180,2))</f>
        <v/>
      </c>
      <c r="K2180">
        <f>IF(OR($A2180="",$B2180=""),"",$B2180&amp;"|"&amp;$A2180)</f>
        <v/>
      </c>
      <c r="L2180">
        <f>IF($A2180="",0,IF($F2180="",IFERROR(N(INDEX(Settings!$G$11:$G$18,MATCH($C2180,Settings!$D$11:$D$18,0))),0),N($F2180)))</f>
        <v/>
      </c>
    </row>
    <row r="2181">
      <c r="A2181" s="69" t="n"/>
      <c r="B2181" s="70" t="n"/>
      <c r="C2181" s="70" t="n"/>
      <c r="D2181" s="71" t="n"/>
      <c r="E2181" s="71" t="n"/>
      <c r="F2181" s="70" t="n"/>
      <c r="G2181" s="72">
        <f>IF(OR($A2181="",$B2181=""),"",ROUND(MAX(0,MOD(I2181-H2181,1)*24-L2181/60),2))</f>
        <v/>
      </c>
      <c r="H2181">
        <f>IF($A2181="","",IF($D2181="",IFERROR(INDEX(Settings!$E$11:$E$18,MATCH($C2181,Settings!$D$11:$D$18,0)),0),$D2181))</f>
        <v/>
      </c>
      <c r="I2181">
        <f>IF($A2181="","",IF($E2181="",IFERROR(INDEX(Settings!$F$11:$F$18,MATCH($C2181,Settings!$D$11:$D$18,0)),0),$E2181))</f>
        <v/>
      </c>
      <c r="J2181">
        <f>IF($A2181="",0,WEEKDAY($A2181,2))</f>
        <v/>
      </c>
      <c r="K2181">
        <f>IF(OR($A2181="",$B2181=""),"",$B2181&amp;"|"&amp;$A2181)</f>
        <v/>
      </c>
      <c r="L2181">
        <f>IF($A2181="",0,IF($F2181="",IFERROR(N(INDEX(Settings!$G$11:$G$18,MATCH($C2181,Settings!$D$11:$D$18,0))),0),N($F2181)))</f>
        <v/>
      </c>
    </row>
    <row r="2182">
      <c r="A2182" s="69" t="n"/>
      <c r="B2182" s="70" t="n"/>
      <c r="C2182" s="70" t="n"/>
      <c r="D2182" s="71" t="n"/>
      <c r="E2182" s="71" t="n"/>
      <c r="F2182" s="70" t="n"/>
      <c r="G2182" s="72">
        <f>IF(OR($A2182="",$B2182=""),"",ROUND(MAX(0,MOD(I2182-H2182,1)*24-L2182/60),2))</f>
        <v/>
      </c>
      <c r="H2182">
        <f>IF($A2182="","",IF($D2182="",IFERROR(INDEX(Settings!$E$11:$E$18,MATCH($C2182,Settings!$D$11:$D$18,0)),0),$D2182))</f>
        <v/>
      </c>
      <c r="I2182">
        <f>IF($A2182="","",IF($E2182="",IFERROR(INDEX(Settings!$F$11:$F$18,MATCH($C2182,Settings!$D$11:$D$18,0)),0),$E2182))</f>
        <v/>
      </c>
      <c r="J2182">
        <f>IF($A2182="",0,WEEKDAY($A2182,2))</f>
        <v/>
      </c>
      <c r="K2182">
        <f>IF(OR($A2182="",$B2182=""),"",$B2182&amp;"|"&amp;$A2182)</f>
        <v/>
      </c>
      <c r="L2182">
        <f>IF($A2182="",0,IF($F2182="",IFERROR(N(INDEX(Settings!$G$11:$G$18,MATCH($C2182,Settings!$D$11:$D$18,0))),0),N($F2182)))</f>
        <v/>
      </c>
    </row>
    <row r="2183">
      <c r="A2183" s="69" t="n"/>
      <c r="B2183" s="70" t="n"/>
      <c r="C2183" s="70" t="n"/>
      <c r="D2183" s="71" t="n"/>
      <c r="E2183" s="71" t="n"/>
      <c r="F2183" s="70" t="n"/>
      <c r="G2183" s="72">
        <f>IF(OR($A2183="",$B2183=""),"",ROUND(MAX(0,MOD(I2183-H2183,1)*24-L2183/60),2))</f>
        <v/>
      </c>
      <c r="H2183">
        <f>IF($A2183="","",IF($D2183="",IFERROR(INDEX(Settings!$E$11:$E$18,MATCH($C2183,Settings!$D$11:$D$18,0)),0),$D2183))</f>
        <v/>
      </c>
      <c r="I2183">
        <f>IF($A2183="","",IF($E2183="",IFERROR(INDEX(Settings!$F$11:$F$18,MATCH($C2183,Settings!$D$11:$D$18,0)),0),$E2183))</f>
        <v/>
      </c>
      <c r="J2183">
        <f>IF($A2183="",0,WEEKDAY($A2183,2))</f>
        <v/>
      </c>
      <c r="K2183">
        <f>IF(OR($A2183="",$B2183=""),"",$B2183&amp;"|"&amp;$A2183)</f>
        <v/>
      </c>
      <c r="L2183">
        <f>IF($A2183="",0,IF($F2183="",IFERROR(N(INDEX(Settings!$G$11:$G$18,MATCH($C2183,Settings!$D$11:$D$18,0))),0),N($F2183)))</f>
        <v/>
      </c>
    </row>
    <row r="2184">
      <c r="A2184" s="69" t="n"/>
      <c r="B2184" s="70" t="n"/>
      <c r="C2184" s="70" t="n"/>
      <c r="D2184" s="71" t="n"/>
      <c r="E2184" s="71" t="n"/>
      <c r="F2184" s="70" t="n"/>
      <c r="G2184" s="72">
        <f>IF(OR($A2184="",$B2184=""),"",ROUND(MAX(0,MOD(I2184-H2184,1)*24-L2184/60),2))</f>
        <v/>
      </c>
      <c r="H2184">
        <f>IF($A2184="","",IF($D2184="",IFERROR(INDEX(Settings!$E$11:$E$18,MATCH($C2184,Settings!$D$11:$D$18,0)),0),$D2184))</f>
        <v/>
      </c>
      <c r="I2184">
        <f>IF($A2184="","",IF($E2184="",IFERROR(INDEX(Settings!$F$11:$F$18,MATCH($C2184,Settings!$D$11:$D$18,0)),0),$E2184))</f>
        <v/>
      </c>
      <c r="J2184">
        <f>IF($A2184="",0,WEEKDAY($A2184,2))</f>
        <v/>
      </c>
      <c r="K2184">
        <f>IF(OR($A2184="",$B2184=""),"",$B2184&amp;"|"&amp;$A2184)</f>
        <v/>
      </c>
      <c r="L2184">
        <f>IF($A2184="",0,IF($F2184="",IFERROR(N(INDEX(Settings!$G$11:$G$18,MATCH($C2184,Settings!$D$11:$D$18,0))),0),N($F2184)))</f>
        <v/>
      </c>
    </row>
    <row r="2185">
      <c r="A2185" s="69" t="n"/>
      <c r="B2185" s="70" t="n"/>
      <c r="C2185" s="70" t="n"/>
      <c r="D2185" s="71" t="n"/>
      <c r="E2185" s="71" t="n"/>
      <c r="F2185" s="70" t="n"/>
      <c r="G2185" s="72">
        <f>IF(OR($A2185="",$B2185=""),"",ROUND(MAX(0,MOD(I2185-H2185,1)*24-L2185/60),2))</f>
        <v/>
      </c>
      <c r="H2185">
        <f>IF($A2185="","",IF($D2185="",IFERROR(INDEX(Settings!$E$11:$E$18,MATCH($C2185,Settings!$D$11:$D$18,0)),0),$D2185))</f>
        <v/>
      </c>
      <c r="I2185">
        <f>IF($A2185="","",IF($E2185="",IFERROR(INDEX(Settings!$F$11:$F$18,MATCH($C2185,Settings!$D$11:$D$18,0)),0),$E2185))</f>
        <v/>
      </c>
      <c r="J2185">
        <f>IF($A2185="",0,WEEKDAY($A2185,2))</f>
        <v/>
      </c>
      <c r="K2185">
        <f>IF(OR($A2185="",$B2185=""),"",$B2185&amp;"|"&amp;$A2185)</f>
        <v/>
      </c>
      <c r="L2185">
        <f>IF($A2185="",0,IF($F2185="",IFERROR(N(INDEX(Settings!$G$11:$G$18,MATCH($C2185,Settings!$D$11:$D$18,0))),0),N($F2185)))</f>
        <v/>
      </c>
    </row>
    <row r="2186">
      <c r="A2186" s="69" t="n"/>
      <c r="B2186" s="70" t="n"/>
      <c r="C2186" s="70" t="n"/>
      <c r="D2186" s="71" t="n"/>
      <c r="E2186" s="71" t="n"/>
      <c r="F2186" s="70" t="n"/>
      <c r="G2186" s="72">
        <f>IF(OR($A2186="",$B2186=""),"",ROUND(MAX(0,MOD(I2186-H2186,1)*24-L2186/60),2))</f>
        <v/>
      </c>
      <c r="H2186">
        <f>IF($A2186="","",IF($D2186="",IFERROR(INDEX(Settings!$E$11:$E$18,MATCH($C2186,Settings!$D$11:$D$18,0)),0),$D2186))</f>
        <v/>
      </c>
      <c r="I2186">
        <f>IF($A2186="","",IF($E2186="",IFERROR(INDEX(Settings!$F$11:$F$18,MATCH($C2186,Settings!$D$11:$D$18,0)),0),$E2186))</f>
        <v/>
      </c>
      <c r="J2186">
        <f>IF($A2186="",0,WEEKDAY($A2186,2))</f>
        <v/>
      </c>
      <c r="K2186">
        <f>IF(OR($A2186="",$B2186=""),"",$B2186&amp;"|"&amp;$A2186)</f>
        <v/>
      </c>
      <c r="L2186">
        <f>IF($A2186="",0,IF($F2186="",IFERROR(N(INDEX(Settings!$G$11:$G$18,MATCH($C2186,Settings!$D$11:$D$18,0))),0),N($F2186)))</f>
        <v/>
      </c>
    </row>
    <row r="2187">
      <c r="A2187" s="69" t="n"/>
      <c r="B2187" s="70" t="n"/>
      <c r="C2187" s="70" t="n"/>
      <c r="D2187" s="71" t="n"/>
      <c r="E2187" s="71" t="n"/>
      <c r="F2187" s="70" t="n"/>
      <c r="G2187" s="72">
        <f>IF(OR($A2187="",$B2187=""),"",ROUND(MAX(0,MOD(I2187-H2187,1)*24-L2187/60),2))</f>
        <v/>
      </c>
      <c r="H2187">
        <f>IF($A2187="","",IF($D2187="",IFERROR(INDEX(Settings!$E$11:$E$18,MATCH($C2187,Settings!$D$11:$D$18,0)),0),$D2187))</f>
        <v/>
      </c>
      <c r="I2187">
        <f>IF($A2187="","",IF($E2187="",IFERROR(INDEX(Settings!$F$11:$F$18,MATCH($C2187,Settings!$D$11:$D$18,0)),0),$E2187))</f>
        <v/>
      </c>
      <c r="J2187">
        <f>IF($A2187="",0,WEEKDAY($A2187,2))</f>
        <v/>
      </c>
      <c r="K2187">
        <f>IF(OR($A2187="",$B2187=""),"",$B2187&amp;"|"&amp;$A2187)</f>
        <v/>
      </c>
      <c r="L2187">
        <f>IF($A2187="",0,IF($F2187="",IFERROR(N(INDEX(Settings!$G$11:$G$18,MATCH($C2187,Settings!$D$11:$D$18,0))),0),N($F2187)))</f>
        <v/>
      </c>
    </row>
    <row r="2188">
      <c r="A2188" s="69" t="n"/>
      <c r="B2188" s="70" t="n"/>
      <c r="C2188" s="70" t="n"/>
      <c r="D2188" s="71" t="n"/>
      <c r="E2188" s="71" t="n"/>
      <c r="F2188" s="70" t="n"/>
      <c r="G2188" s="72">
        <f>IF(OR($A2188="",$B2188=""),"",ROUND(MAX(0,MOD(I2188-H2188,1)*24-L2188/60),2))</f>
        <v/>
      </c>
      <c r="H2188">
        <f>IF($A2188="","",IF($D2188="",IFERROR(INDEX(Settings!$E$11:$E$18,MATCH($C2188,Settings!$D$11:$D$18,0)),0),$D2188))</f>
        <v/>
      </c>
      <c r="I2188">
        <f>IF($A2188="","",IF($E2188="",IFERROR(INDEX(Settings!$F$11:$F$18,MATCH($C2188,Settings!$D$11:$D$18,0)),0),$E2188))</f>
        <v/>
      </c>
      <c r="J2188">
        <f>IF($A2188="",0,WEEKDAY($A2188,2))</f>
        <v/>
      </c>
      <c r="K2188">
        <f>IF(OR($A2188="",$B2188=""),"",$B2188&amp;"|"&amp;$A2188)</f>
        <v/>
      </c>
      <c r="L2188">
        <f>IF($A2188="",0,IF($F2188="",IFERROR(N(INDEX(Settings!$G$11:$G$18,MATCH($C2188,Settings!$D$11:$D$18,0))),0),N($F2188)))</f>
        <v/>
      </c>
    </row>
    <row r="2189">
      <c r="A2189" s="69" t="n"/>
      <c r="B2189" s="70" t="n"/>
      <c r="C2189" s="70" t="n"/>
      <c r="D2189" s="71" t="n"/>
      <c r="E2189" s="71" t="n"/>
      <c r="F2189" s="70" t="n"/>
      <c r="G2189" s="72">
        <f>IF(OR($A2189="",$B2189=""),"",ROUND(MAX(0,MOD(I2189-H2189,1)*24-L2189/60),2))</f>
        <v/>
      </c>
      <c r="H2189">
        <f>IF($A2189="","",IF($D2189="",IFERROR(INDEX(Settings!$E$11:$E$18,MATCH($C2189,Settings!$D$11:$D$18,0)),0),$D2189))</f>
        <v/>
      </c>
      <c r="I2189">
        <f>IF($A2189="","",IF($E2189="",IFERROR(INDEX(Settings!$F$11:$F$18,MATCH($C2189,Settings!$D$11:$D$18,0)),0),$E2189))</f>
        <v/>
      </c>
      <c r="J2189">
        <f>IF($A2189="",0,WEEKDAY($A2189,2))</f>
        <v/>
      </c>
      <c r="K2189">
        <f>IF(OR($A2189="",$B2189=""),"",$B2189&amp;"|"&amp;$A2189)</f>
        <v/>
      </c>
      <c r="L2189">
        <f>IF($A2189="",0,IF($F2189="",IFERROR(N(INDEX(Settings!$G$11:$G$18,MATCH($C2189,Settings!$D$11:$D$18,0))),0),N($F2189)))</f>
        <v/>
      </c>
    </row>
    <row r="2190">
      <c r="A2190" s="69" t="n"/>
      <c r="B2190" s="70" t="n"/>
      <c r="C2190" s="70" t="n"/>
      <c r="D2190" s="71" t="n"/>
      <c r="E2190" s="71" t="n"/>
      <c r="F2190" s="70" t="n"/>
      <c r="G2190" s="72">
        <f>IF(OR($A2190="",$B2190=""),"",ROUND(MAX(0,MOD(I2190-H2190,1)*24-L2190/60),2))</f>
        <v/>
      </c>
      <c r="H2190">
        <f>IF($A2190="","",IF($D2190="",IFERROR(INDEX(Settings!$E$11:$E$18,MATCH($C2190,Settings!$D$11:$D$18,0)),0),$D2190))</f>
        <v/>
      </c>
      <c r="I2190">
        <f>IF($A2190="","",IF($E2190="",IFERROR(INDEX(Settings!$F$11:$F$18,MATCH($C2190,Settings!$D$11:$D$18,0)),0),$E2190))</f>
        <v/>
      </c>
      <c r="J2190">
        <f>IF($A2190="",0,WEEKDAY($A2190,2))</f>
        <v/>
      </c>
      <c r="K2190">
        <f>IF(OR($A2190="",$B2190=""),"",$B2190&amp;"|"&amp;$A2190)</f>
        <v/>
      </c>
      <c r="L2190">
        <f>IF($A2190="",0,IF($F2190="",IFERROR(N(INDEX(Settings!$G$11:$G$18,MATCH($C2190,Settings!$D$11:$D$18,0))),0),N($F2190)))</f>
        <v/>
      </c>
    </row>
    <row r="2191">
      <c r="A2191" s="69" t="n"/>
      <c r="B2191" s="70" t="n"/>
      <c r="C2191" s="70" t="n"/>
      <c r="D2191" s="71" t="n"/>
      <c r="E2191" s="71" t="n"/>
      <c r="F2191" s="70" t="n"/>
      <c r="G2191" s="72">
        <f>IF(OR($A2191="",$B2191=""),"",ROUND(MAX(0,MOD(I2191-H2191,1)*24-L2191/60),2))</f>
        <v/>
      </c>
      <c r="H2191">
        <f>IF($A2191="","",IF($D2191="",IFERROR(INDEX(Settings!$E$11:$E$18,MATCH($C2191,Settings!$D$11:$D$18,0)),0),$D2191))</f>
        <v/>
      </c>
      <c r="I2191">
        <f>IF($A2191="","",IF($E2191="",IFERROR(INDEX(Settings!$F$11:$F$18,MATCH($C2191,Settings!$D$11:$D$18,0)),0),$E2191))</f>
        <v/>
      </c>
      <c r="J2191">
        <f>IF($A2191="",0,WEEKDAY($A2191,2))</f>
        <v/>
      </c>
      <c r="K2191">
        <f>IF(OR($A2191="",$B2191=""),"",$B2191&amp;"|"&amp;$A2191)</f>
        <v/>
      </c>
      <c r="L2191">
        <f>IF($A2191="",0,IF($F2191="",IFERROR(N(INDEX(Settings!$G$11:$G$18,MATCH($C2191,Settings!$D$11:$D$18,0))),0),N($F2191)))</f>
        <v/>
      </c>
    </row>
    <row r="2192">
      <c r="A2192" s="69" t="n"/>
      <c r="B2192" s="70" t="n"/>
      <c r="C2192" s="70" t="n"/>
      <c r="D2192" s="71" t="n"/>
      <c r="E2192" s="71" t="n"/>
      <c r="F2192" s="70" t="n"/>
      <c r="G2192" s="72">
        <f>IF(OR($A2192="",$B2192=""),"",ROUND(MAX(0,MOD(I2192-H2192,1)*24-L2192/60),2))</f>
        <v/>
      </c>
      <c r="H2192">
        <f>IF($A2192="","",IF($D2192="",IFERROR(INDEX(Settings!$E$11:$E$18,MATCH($C2192,Settings!$D$11:$D$18,0)),0),$D2192))</f>
        <v/>
      </c>
      <c r="I2192">
        <f>IF($A2192="","",IF($E2192="",IFERROR(INDEX(Settings!$F$11:$F$18,MATCH($C2192,Settings!$D$11:$D$18,0)),0),$E2192))</f>
        <v/>
      </c>
      <c r="J2192">
        <f>IF($A2192="",0,WEEKDAY($A2192,2))</f>
        <v/>
      </c>
      <c r="K2192">
        <f>IF(OR($A2192="",$B2192=""),"",$B2192&amp;"|"&amp;$A2192)</f>
        <v/>
      </c>
      <c r="L2192">
        <f>IF($A2192="",0,IF($F2192="",IFERROR(N(INDEX(Settings!$G$11:$G$18,MATCH($C2192,Settings!$D$11:$D$18,0))),0),N($F2192)))</f>
        <v/>
      </c>
    </row>
    <row r="2193">
      <c r="A2193" s="69" t="n"/>
      <c r="B2193" s="70" t="n"/>
      <c r="C2193" s="70" t="n"/>
      <c r="D2193" s="71" t="n"/>
      <c r="E2193" s="71" t="n"/>
      <c r="F2193" s="70" t="n"/>
      <c r="G2193" s="72">
        <f>IF(OR($A2193="",$B2193=""),"",ROUND(MAX(0,MOD(I2193-H2193,1)*24-L2193/60),2))</f>
        <v/>
      </c>
      <c r="H2193">
        <f>IF($A2193="","",IF($D2193="",IFERROR(INDEX(Settings!$E$11:$E$18,MATCH($C2193,Settings!$D$11:$D$18,0)),0),$D2193))</f>
        <v/>
      </c>
      <c r="I2193">
        <f>IF($A2193="","",IF($E2193="",IFERROR(INDEX(Settings!$F$11:$F$18,MATCH($C2193,Settings!$D$11:$D$18,0)),0),$E2193))</f>
        <v/>
      </c>
      <c r="J2193">
        <f>IF($A2193="",0,WEEKDAY($A2193,2))</f>
        <v/>
      </c>
      <c r="K2193">
        <f>IF(OR($A2193="",$B2193=""),"",$B2193&amp;"|"&amp;$A2193)</f>
        <v/>
      </c>
      <c r="L2193">
        <f>IF($A2193="",0,IF($F2193="",IFERROR(N(INDEX(Settings!$G$11:$G$18,MATCH($C2193,Settings!$D$11:$D$18,0))),0),N($F2193)))</f>
        <v/>
      </c>
    </row>
    <row r="2194">
      <c r="A2194" s="69" t="n"/>
      <c r="B2194" s="70" t="n"/>
      <c r="C2194" s="70" t="n"/>
      <c r="D2194" s="71" t="n"/>
      <c r="E2194" s="71" t="n"/>
      <c r="F2194" s="70" t="n"/>
      <c r="G2194" s="72">
        <f>IF(OR($A2194="",$B2194=""),"",ROUND(MAX(0,MOD(I2194-H2194,1)*24-L2194/60),2))</f>
        <v/>
      </c>
      <c r="H2194">
        <f>IF($A2194="","",IF($D2194="",IFERROR(INDEX(Settings!$E$11:$E$18,MATCH($C2194,Settings!$D$11:$D$18,0)),0),$D2194))</f>
        <v/>
      </c>
      <c r="I2194">
        <f>IF($A2194="","",IF($E2194="",IFERROR(INDEX(Settings!$F$11:$F$18,MATCH($C2194,Settings!$D$11:$D$18,0)),0),$E2194))</f>
        <v/>
      </c>
      <c r="J2194">
        <f>IF($A2194="",0,WEEKDAY($A2194,2))</f>
        <v/>
      </c>
      <c r="K2194">
        <f>IF(OR($A2194="",$B2194=""),"",$B2194&amp;"|"&amp;$A2194)</f>
        <v/>
      </c>
      <c r="L2194">
        <f>IF($A2194="",0,IF($F2194="",IFERROR(N(INDEX(Settings!$G$11:$G$18,MATCH($C2194,Settings!$D$11:$D$18,0))),0),N($F2194)))</f>
        <v/>
      </c>
    </row>
    <row r="2195">
      <c r="A2195" s="69" t="n"/>
      <c r="B2195" s="70" t="n"/>
      <c r="C2195" s="70" t="n"/>
      <c r="D2195" s="71" t="n"/>
      <c r="E2195" s="71" t="n"/>
      <c r="F2195" s="70" t="n"/>
      <c r="G2195" s="72">
        <f>IF(OR($A2195="",$B2195=""),"",ROUND(MAX(0,MOD(I2195-H2195,1)*24-L2195/60),2))</f>
        <v/>
      </c>
      <c r="H2195">
        <f>IF($A2195="","",IF($D2195="",IFERROR(INDEX(Settings!$E$11:$E$18,MATCH($C2195,Settings!$D$11:$D$18,0)),0),$D2195))</f>
        <v/>
      </c>
      <c r="I2195">
        <f>IF($A2195="","",IF($E2195="",IFERROR(INDEX(Settings!$F$11:$F$18,MATCH($C2195,Settings!$D$11:$D$18,0)),0),$E2195))</f>
        <v/>
      </c>
      <c r="J2195">
        <f>IF($A2195="",0,WEEKDAY($A2195,2))</f>
        <v/>
      </c>
      <c r="K2195">
        <f>IF(OR($A2195="",$B2195=""),"",$B2195&amp;"|"&amp;$A2195)</f>
        <v/>
      </c>
      <c r="L2195">
        <f>IF($A2195="",0,IF($F2195="",IFERROR(N(INDEX(Settings!$G$11:$G$18,MATCH($C2195,Settings!$D$11:$D$18,0))),0),N($F2195)))</f>
        <v/>
      </c>
    </row>
    <row r="2196">
      <c r="A2196" s="69" t="n"/>
      <c r="B2196" s="70" t="n"/>
      <c r="C2196" s="70" t="n"/>
      <c r="D2196" s="71" t="n"/>
      <c r="E2196" s="71" t="n"/>
      <c r="F2196" s="70" t="n"/>
      <c r="G2196" s="72">
        <f>IF(OR($A2196="",$B2196=""),"",ROUND(MAX(0,MOD(I2196-H2196,1)*24-L2196/60),2))</f>
        <v/>
      </c>
      <c r="H2196">
        <f>IF($A2196="","",IF($D2196="",IFERROR(INDEX(Settings!$E$11:$E$18,MATCH($C2196,Settings!$D$11:$D$18,0)),0),$D2196))</f>
        <v/>
      </c>
      <c r="I2196">
        <f>IF($A2196="","",IF($E2196="",IFERROR(INDEX(Settings!$F$11:$F$18,MATCH($C2196,Settings!$D$11:$D$18,0)),0),$E2196))</f>
        <v/>
      </c>
      <c r="J2196">
        <f>IF($A2196="",0,WEEKDAY($A2196,2))</f>
        <v/>
      </c>
      <c r="K2196">
        <f>IF(OR($A2196="",$B2196=""),"",$B2196&amp;"|"&amp;$A2196)</f>
        <v/>
      </c>
      <c r="L2196">
        <f>IF($A2196="",0,IF($F2196="",IFERROR(N(INDEX(Settings!$G$11:$G$18,MATCH($C2196,Settings!$D$11:$D$18,0))),0),N($F2196)))</f>
        <v/>
      </c>
    </row>
    <row r="2197">
      <c r="A2197" s="69" t="n"/>
      <c r="B2197" s="70" t="n"/>
      <c r="C2197" s="70" t="n"/>
      <c r="D2197" s="71" t="n"/>
      <c r="E2197" s="71" t="n"/>
      <c r="F2197" s="70" t="n"/>
      <c r="G2197" s="72">
        <f>IF(OR($A2197="",$B2197=""),"",ROUND(MAX(0,MOD(I2197-H2197,1)*24-L2197/60),2))</f>
        <v/>
      </c>
      <c r="H2197">
        <f>IF($A2197="","",IF($D2197="",IFERROR(INDEX(Settings!$E$11:$E$18,MATCH($C2197,Settings!$D$11:$D$18,0)),0),$D2197))</f>
        <v/>
      </c>
      <c r="I2197">
        <f>IF($A2197="","",IF($E2197="",IFERROR(INDEX(Settings!$F$11:$F$18,MATCH($C2197,Settings!$D$11:$D$18,0)),0),$E2197))</f>
        <v/>
      </c>
      <c r="J2197">
        <f>IF($A2197="",0,WEEKDAY($A2197,2))</f>
        <v/>
      </c>
      <c r="K2197">
        <f>IF(OR($A2197="",$B2197=""),"",$B2197&amp;"|"&amp;$A2197)</f>
        <v/>
      </c>
      <c r="L2197">
        <f>IF($A2197="",0,IF($F2197="",IFERROR(N(INDEX(Settings!$G$11:$G$18,MATCH($C2197,Settings!$D$11:$D$18,0))),0),N($F2197)))</f>
        <v/>
      </c>
    </row>
    <row r="2198">
      <c r="A2198" s="69" t="n"/>
      <c r="B2198" s="70" t="n"/>
      <c r="C2198" s="70" t="n"/>
      <c r="D2198" s="71" t="n"/>
      <c r="E2198" s="71" t="n"/>
      <c r="F2198" s="70" t="n"/>
      <c r="G2198" s="72">
        <f>IF(OR($A2198="",$B2198=""),"",ROUND(MAX(0,MOD(I2198-H2198,1)*24-L2198/60),2))</f>
        <v/>
      </c>
      <c r="H2198">
        <f>IF($A2198="","",IF($D2198="",IFERROR(INDEX(Settings!$E$11:$E$18,MATCH($C2198,Settings!$D$11:$D$18,0)),0),$D2198))</f>
        <v/>
      </c>
      <c r="I2198">
        <f>IF($A2198="","",IF($E2198="",IFERROR(INDEX(Settings!$F$11:$F$18,MATCH($C2198,Settings!$D$11:$D$18,0)),0),$E2198))</f>
        <v/>
      </c>
      <c r="J2198">
        <f>IF($A2198="",0,WEEKDAY($A2198,2))</f>
        <v/>
      </c>
      <c r="K2198">
        <f>IF(OR($A2198="",$B2198=""),"",$B2198&amp;"|"&amp;$A2198)</f>
        <v/>
      </c>
      <c r="L2198">
        <f>IF($A2198="",0,IF($F2198="",IFERROR(N(INDEX(Settings!$G$11:$G$18,MATCH($C2198,Settings!$D$11:$D$18,0))),0),N($F2198)))</f>
        <v/>
      </c>
    </row>
    <row r="2199">
      <c r="A2199" s="69" t="n"/>
      <c r="B2199" s="70" t="n"/>
      <c r="C2199" s="70" t="n"/>
      <c r="D2199" s="71" t="n"/>
      <c r="E2199" s="71" t="n"/>
      <c r="F2199" s="70" t="n"/>
      <c r="G2199" s="72">
        <f>IF(OR($A2199="",$B2199=""),"",ROUND(MAX(0,MOD(I2199-H2199,1)*24-L2199/60),2))</f>
        <v/>
      </c>
      <c r="H2199">
        <f>IF($A2199="","",IF($D2199="",IFERROR(INDEX(Settings!$E$11:$E$18,MATCH($C2199,Settings!$D$11:$D$18,0)),0),$D2199))</f>
        <v/>
      </c>
      <c r="I2199">
        <f>IF($A2199="","",IF($E2199="",IFERROR(INDEX(Settings!$F$11:$F$18,MATCH($C2199,Settings!$D$11:$D$18,0)),0),$E2199))</f>
        <v/>
      </c>
      <c r="J2199">
        <f>IF($A2199="",0,WEEKDAY($A2199,2))</f>
        <v/>
      </c>
      <c r="K2199">
        <f>IF(OR($A2199="",$B2199=""),"",$B2199&amp;"|"&amp;$A2199)</f>
        <v/>
      </c>
      <c r="L2199">
        <f>IF($A2199="",0,IF($F2199="",IFERROR(N(INDEX(Settings!$G$11:$G$18,MATCH($C2199,Settings!$D$11:$D$18,0))),0),N($F2199)))</f>
        <v/>
      </c>
    </row>
    <row r="2200">
      <c r="A2200" s="69" t="n"/>
      <c r="B2200" s="70" t="n"/>
      <c r="C2200" s="70" t="n"/>
      <c r="D2200" s="71" t="n"/>
      <c r="E2200" s="71" t="n"/>
      <c r="F2200" s="70" t="n"/>
      <c r="G2200" s="72">
        <f>IF(OR($A2200="",$B2200=""),"",ROUND(MAX(0,MOD(I2200-H2200,1)*24-L2200/60),2))</f>
        <v/>
      </c>
      <c r="H2200">
        <f>IF($A2200="","",IF($D2200="",IFERROR(INDEX(Settings!$E$11:$E$18,MATCH($C2200,Settings!$D$11:$D$18,0)),0),$D2200))</f>
        <v/>
      </c>
      <c r="I2200">
        <f>IF($A2200="","",IF($E2200="",IFERROR(INDEX(Settings!$F$11:$F$18,MATCH($C2200,Settings!$D$11:$D$18,0)),0),$E2200))</f>
        <v/>
      </c>
      <c r="J2200">
        <f>IF($A2200="",0,WEEKDAY($A2200,2))</f>
        <v/>
      </c>
      <c r="K2200">
        <f>IF(OR($A2200="",$B2200=""),"",$B2200&amp;"|"&amp;$A2200)</f>
        <v/>
      </c>
      <c r="L2200">
        <f>IF($A2200="",0,IF($F2200="",IFERROR(N(INDEX(Settings!$G$11:$G$18,MATCH($C2200,Settings!$D$11:$D$18,0))),0),N($F2200)))</f>
        <v/>
      </c>
    </row>
    <row r="2201">
      <c r="A2201" s="69" t="n"/>
      <c r="B2201" s="70" t="n"/>
      <c r="C2201" s="70" t="n"/>
      <c r="D2201" s="71" t="n"/>
      <c r="E2201" s="71" t="n"/>
      <c r="F2201" s="70" t="n"/>
      <c r="G2201" s="72">
        <f>IF(OR($A2201="",$B2201=""),"",ROUND(MAX(0,MOD(I2201-H2201,1)*24-L2201/60),2))</f>
        <v/>
      </c>
      <c r="H2201">
        <f>IF($A2201="","",IF($D2201="",IFERROR(INDEX(Settings!$E$11:$E$18,MATCH($C2201,Settings!$D$11:$D$18,0)),0),$D2201))</f>
        <v/>
      </c>
      <c r="I2201">
        <f>IF($A2201="","",IF($E2201="",IFERROR(INDEX(Settings!$F$11:$F$18,MATCH($C2201,Settings!$D$11:$D$18,0)),0),$E2201))</f>
        <v/>
      </c>
      <c r="J2201">
        <f>IF($A2201="",0,WEEKDAY($A2201,2))</f>
        <v/>
      </c>
      <c r="K2201">
        <f>IF(OR($A2201="",$B2201=""),"",$B2201&amp;"|"&amp;$A2201)</f>
        <v/>
      </c>
      <c r="L2201">
        <f>IF($A2201="",0,IF($F2201="",IFERROR(N(INDEX(Settings!$G$11:$G$18,MATCH($C2201,Settings!$D$11:$D$18,0))),0),N($F2201)))</f>
        <v/>
      </c>
    </row>
    <row r="2202">
      <c r="A2202" s="69" t="n"/>
      <c r="B2202" s="70" t="n"/>
      <c r="C2202" s="70" t="n"/>
      <c r="D2202" s="71" t="n"/>
      <c r="E2202" s="71" t="n"/>
      <c r="F2202" s="70" t="n"/>
      <c r="G2202" s="72">
        <f>IF(OR($A2202="",$B2202=""),"",ROUND(MAX(0,MOD(I2202-H2202,1)*24-L2202/60),2))</f>
        <v/>
      </c>
      <c r="H2202">
        <f>IF($A2202="","",IF($D2202="",IFERROR(INDEX(Settings!$E$11:$E$18,MATCH($C2202,Settings!$D$11:$D$18,0)),0),$D2202))</f>
        <v/>
      </c>
      <c r="I2202">
        <f>IF($A2202="","",IF($E2202="",IFERROR(INDEX(Settings!$F$11:$F$18,MATCH($C2202,Settings!$D$11:$D$18,0)),0),$E2202))</f>
        <v/>
      </c>
      <c r="J2202">
        <f>IF($A2202="",0,WEEKDAY($A2202,2))</f>
        <v/>
      </c>
      <c r="K2202">
        <f>IF(OR($A2202="",$B2202=""),"",$B2202&amp;"|"&amp;$A2202)</f>
        <v/>
      </c>
      <c r="L2202">
        <f>IF($A2202="",0,IF($F2202="",IFERROR(N(INDEX(Settings!$G$11:$G$18,MATCH($C2202,Settings!$D$11:$D$18,0))),0),N($F2202)))</f>
        <v/>
      </c>
    </row>
    <row r="2203">
      <c r="A2203" s="69" t="n"/>
      <c r="B2203" s="70" t="n"/>
      <c r="C2203" s="70" t="n"/>
      <c r="D2203" s="71" t="n"/>
      <c r="E2203" s="71" t="n"/>
      <c r="F2203" s="70" t="n"/>
      <c r="G2203" s="72">
        <f>IF(OR($A2203="",$B2203=""),"",ROUND(MAX(0,MOD(I2203-H2203,1)*24-L2203/60),2))</f>
        <v/>
      </c>
      <c r="H2203">
        <f>IF($A2203="","",IF($D2203="",IFERROR(INDEX(Settings!$E$11:$E$18,MATCH($C2203,Settings!$D$11:$D$18,0)),0),$D2203))</f>
        <v/>
      </c>
      <c r="I2203">
        <f>IF($A2203="","",IF($E2203="",IFERROR(INDEX(Settings!$F$11:$F$18,MATCH($C2203,Settings!$D$11:$D$18,0)),0),$E2203))</f>
        <v/>
      </c>
      <c r="J2203">
        <f>IF($A2203="",0,WEEKDAY($A2203,2))</f>
        <v/>
      </c>
      <c r="K2203">
        <f>IF(OR($A2203="",$B2203=""),"",$B2203&amp;"|"&amp;$A2203)</f>
        <v/>
      </c>
      <c r="L2203">
        <f>IF($A2203="",0,IF($F2203="",IFERROR(N(INDEX(Settings!$G$11:$G$18,MATCH($C2203,Settings!$D$11:$D$18,0))),0),N($F2203)))</f>
        <v/>
      </c>
    </row>
    <row r="2204">
      <c r="A2204" s="69" t="n"/>
      <c r="B2204" s="70" t="n"/>
      <c r="C2204" s="70" t="n"/>
      <c r="D2204" s="71" t="n"/>
      <c r="E2204" s="71" t="n"/>
      <c r="F2204" s="70" t="n"/>
      <c r="G2204" s="72">
        <f>IF(OR($A2204="",$B2204=""),"",ROUND(MAX(0,MOD(I2204-H2204,1)*24-L2204/60),2))</f>
        <v/>
      </c>
      <c r="H2204">
        <f>IF($A2204="","",IF($D2204="",IFERROR(INDEX(Settings!$E$11:$E$18,MATCH($C2204,Settings!$D$11:$D$18,0)),0),$D2204))</f>
        <v/>
      </c>
      <c r="I2204">
        <f>IF($A2204="","",IF($E2204="",IFERROR(INDEX(Settings!$F$11:$F$18,MATCH($C2204,Settings!$D$11:$D$18,0)),0),$E2204))</f>
        <v/>
      </c>
      <c r="J2204">
        <f>IF($A2204="",0,WEEKDAY($A2204,2))</f>
        <v/>
      </c>
      <c r="K2204">
        <f>IF(OR($A2204="",$B2204=""),"",$B2204&amp;"|"&amp;$A2204)</f>
        <v/>
      </c>
      <c r="L2204">
        <f>IF($A2204="",0,IF($F2204="",IFERROR(N(INDEX(Settings!$G$11:$G$18,MATCH($C2204,Settings!$D$11:$D$18,0))),0),N($F2204)))</f>
        <v/>
      </c>
    </row>
    <row r="2205">
      <c r="A2205" s="69" t="n"/>
      <c r="B2205" s="70" t="n"/>
      <c r="C2205" s="70" t="n"/>
      <c r="D2205" s="71" t="n"/>
      <c r="E2205" s="71" t="n"/>
      <c r="F2205" s="70" t="n"/>
      <c r="G2205" s="72">
        <f>IF(OR($A2205="",$B2205=""),"",ROUND(MAX(0,MOD(I2205-H2205,1)*24-L2205/60),2))</f>
        <v/>
      </c>
      <c r="H2205">
        <f>IF($A2205="","",IF($D2205="",IFERROR(INDEX(Settings!$E$11:$E$18,MATCH($C2205,Settings!$D$11:$D$18,0)),0),$D2205))</f>
        <v/>
      </c>
      <c r="I2205">
        <f>IF($A2205="","",IF($E2205="",IFERROR(INDEX(Settings!$F$11:$F$18,MATCH($C2205,Settings!$D$11:$D$18,0)),0),$E2205))</f>
        <v/>
      </c>
      <c r="J2205">
        <f>IF($A2205="",0,WEEKDAY($A2205,2))</f>
        <v/>
      </c>
      <c r="K2205">
        <f>IF(OR($A2205="",$B2205=""),"",$B2205&amp;"|"&amp;$A2205)</f>
        <v/>
      </c>
      <c r="L2205">
        <f>IF($A2205="",0,IF($F2205="",IFERROR(N(INDEX(Settings!$G$11:$G$18,MATCH($C2205,Settings!$D$11:$D$18,0))),0),N($F2205)))</f>
        <v/>
      </c>
    </row>
    <row r="2206">
      <c r="A2206" s="69" t="n"/>
      <c r="B2206" s="70" t="n"/>
      <c r="C2206" s="70" t="n"/>
      <c r="D2206" s="71" t="n"/>
      <c r="E2206" s="71" t="n"/>
      <c r="F2206" s="70" t="n"/>
      <c r="G2206" s="72">
        <f>IF(OR($A2206="",$B2206=""),"",ROUND(MAX(0,MOD(I2206-H2206,1)*24-L2206/60),2))</f>
        <v/>
      </c>
      <c r="H2206">
        <f>IF($A2206="","",IF($D2206="",IFERROR(INDEX(Settings!$E$11:$E$18,MATCH($C2206,Settings!$D$11:$D$18,0)),0),$D2206))</f>
        <v/>
      </c>
      <c r="I2206">
        <f>IF($A2206="","",IF($E2206="",IFERROR(INDEX(Settings!$F$11:$F$18,MATCH($C2206,Settings!$D$11:$D$18,0)),0),$E2206))</f>
        <v/>
      </c>
      <c r="J2206">
        <f>IF($A2206="",0,WEEKDAY($A2206,2))</f>
        <v/>
      </c>
      <c r="K2206">
        <f>IF(OR($A2206="",$B2206=""),"",$B2206&amp;"|"&amp;$A2206)</f>
        <v/>
      </c>
      <c r="L2206">
        <f>IF($A2206="",0,IF($F2206="",IFERROR(N(INDEX(Settings!$G$11:$G$18,MATCH($C2206,Settings!$D$11:$D$18,0))),0),N($F2206)))</f>
        <v/>
      </c>
    </row>
    <row r="2207">
      <c r="A2207" s="69" t="n"/>
      <c r="B2207" s="70" t="n"/>
      <c r="C2207" s="70" t="n"/>
      <c r="D2207" s="71" t="n"/>
      <c r="E2207" s="71" t="n"/>
      <c r="F2207" s="70" t="n"/>
      <c r="G2207" s="72">
        <f>IF(OR($A2207="",$B2207=""),"",ROUND(MAX(0,MOD(I2207-H2207,1)*24-L2207/60),2))</f>
        <v/>
      </c>
      <c r="H2207">
        <f>IF($A2207="","",IF($D2207="",IFERROR(INDEX(Settings!$E$11:$E$18,MATCH($C2207,Settings!$D$11:$D$18,0)),0),$D2207))</f>
        <v/>
      </c>
      <c r="I2207">
        <f>IF($A2207="","",IF($E2207="",IFERROR(INDEX(Settings!$F$11:$F$18,MATCH($C2207,Settings!$D$11:$D$18,0)),0),$E2207))</f>
        <v/>
      </c>
      <c r="J2207">
        <f>IF($A2207="",0,WEEKDAY($A2207,2))</f>
        <v/>
      </c>
      <c r="K2207">
        <f>IF(OR($A2207="",$B2207=""),"",$B2207&amp;"|"&amp;$A2207)</f>
        <v/>
      </c>
      <c r="L2207">
        <f>IF($A2207="",0,IF($F2207="",IFERROR(N(INDEX(Settings!$G$11:$G$18,MATCH($C2207,Settings!$D$11:$D$18,0))),0),N($F2207)))</f>
        <v/>
      </c>
    </row>
    <row r="2208">
      <c r="A2208" s="69" t="n"/>
      <c r="B2208" s="70" t="n"/>
      <c r="C2208" s="70" t="n"/>
      <c r="D2208" s="71" t="n"/>
      <c r="E2208" s="71" t="n"/>
      <c r="F2208" s="70" t="n"/>
      <c r="G2208" s="72">
        <f>IF(OR($A2208="",$B2208=""),"",ROUND(MAX(0,MOD(I2208-H2208,1)*24-L2208/60),2))</f>
        <v/>
      </c>
      <c r="H2208">
        <f>IF($A2208="","",IF($D2208="",IFERROR(INDEX(Settings!$E$11:$E$18,MATCH($C2208,Settings!$D$11:$D$18,0)),0),$D2208))</f>
        <v/>
      </c>
      <c r="I2208">
        <f>IF($A2208="","",IF($E2208="",IFERROR(INDEX(Settings!$F$11:$F$18,MATCH($C2208,Settings!$D$11:$D$18,0)),0),$E2208))</f>
        <v/>
      </c>
      <c r="J2208">
        <f>IF($A2208="",0,WEEKDAY($A2208,2))</f>
        <v/>
      </c>
      <c r="K2208">
        <f>IF(OR($A2208="",$B2208=""),"",$B2208&amp;"|"&amp;$A2208)</f>
        <v/>
      </c>
      <c r="L2208">
        <f>IF($A2208="",0,IF($F2208="",IFERROR(N(INDEX(Settings!$G$11:$G$18,MATCH($C2208,Settings!$D$11:$D$18,0))),0),N($F2208)))</f>
        <v/>
      </c>
    </row>
    <row r="2209">
      <c r="A2209" s="69" t="n"/>
      <c r="B2209" s="70" t="n"/>
      <c r="C2209" s="70" t="n"/>
      <c r="D2209" s="71" t="n"/>
      <c r="E2209" s="71" t="n"/>
      <c r="F2209" s="70" t="n"/>
      <c r="G2209" s="72">
        <f>IF(OR($A2209="",$B2209=""),"",ROUND(MAX(0,MOD(I2209-H2209,1)*24-L2209/60),2))</f>
        <v/>
      </c>
      <c r="H2209">
        <f>IF($A2209="","",IF($D2209="",IFERROR(INDEX(Settings!$E$11:$E$18,MATCH($C2209,Settings!$D$11:$D$18,0)),0),$D2209))</f>
        <v/>
      </c>
      <c r="I2209">
        <f>IF($A2209="","",IF($E2209="",IFERROR(INDEX(Settings!$F$11:$F$18,MATCH($C2209,Settings!$D$11:$D$18,0)),0),$E2209))</f>
        <v/>
      </c>
      <c r="J2209">
        <f>IF($A2209="",0,WEEKDAY($A2209,2))</f>
        <v/>
      </c>
      <c r="K2209">
        <f>IF(OR($A2209="",$B2209=""),"",$B2209&amp;"|"&amp;$A2209)</f>
        <v/>
      </c>
      <c r="L2209">
        <f>IF($A2209="",0,IF($F2209="",IFERROR(N(INDEX(Settings!$G$11:$G$18,MATCH($C2209,Settings!$D$11:$D$18,0))),0),N($F2209)))</f>
        <v/>
      </c>
    </row>
    <row r="2210">
      <c r="A2210" s="69" t="n"/>
      <c r="B2210" s="70" t="n"/>
      <c r="C2210" s="70" t="n"/>
      <c r="D2210" s="71" t="n"/>
      <c r="E2210" s="71" t="n"/>
      <c r="F2210" s="70" t="n"/>
      <c r="G2210" s="72">
        <f>IF(OR($A2210="",$B2210=""),"",ROUND(MAX(0,MOD(I2210-H2210,1)*24-L2210/60),2))</f>
        <v/>
      </c>
      <c r="H2210">
        <f>IF($A2210="","",IF($D2210="",IFERROR(INDEX(Settings!$E$11:$E$18,MATCH($C2210,Settings!$D$11:$D$18,0)),0),$D2210))</f>
        <v/>
      </c>
      <c r="I2210">
        <f>IF($A2210="","",IF($E2210="",IFERROR(INDEX(Settings!$F$11:$F$18,MATCH($C2210,Settings!$D$11:$D$18,0)),0),$E2210))</f>
        <v/>
      </c>
      <c r="J2210">
        <f>IF($A2210="",0,WEEKDAY($A2210,2))</f>
        <v/>
      </c>
      <c r="K2210">
        <f>IF(OR($A2210="",$B2210=""),"",$B2210&amp;"|"&amp;$A2210)</f>
        <v/>
      </c>
      <c r="L2210">
        <f>IF($A2210="",0,IF($F2210="",IFERROR(N(INDEX(Settings!$G$11:$G$18,MATCH($C2210,Settings!$D$11:$D$18,0))),0),N($F2210)))</f>
        <v/>
      </c>
    </row>
    <row r="2211">
      <c r="A2211" s="69" t="n"/>
      <c r="B2211" s="70" t="n"/>
      <c r="C2211" s="70" t="n"/>
      <c r="D2211" s="71" t="n"/>
      <c r="E2211" s="71" t="n"/>
      <c r="F2211" s="70" t="n"/>
      <c r="G2211" s="72">
        <f>IF(OR($A2211="",$B2211=""),"",ROUND(MAX(0,MOD(I2211-H2211,1)*24-L2211/60),2))</f>
        <v/>
      </c>
      <c r="H2211">
        <f>IF($A2211="","",IF($D2211="",IFERROR(INDEX(Settings!$E$11:$E$18,MATCH($C2211,Settings!$D$11:$D$18,0)),0),$D2211))</f>
        <v/>
      </c>
      <c r="I2211">
        <f>IF($A2211="","",IF($E2211="",IFERROR(INDEX(Settings!$F$11:$F$18,MATCH($C2211,Settings!$D$11:$D$18,0)),0),$E2211))</f>
        <v/>
      </c>
      <c r="J2211">
        <f>IF($A2211="",0,WEEKDAY($A2211,2))</f>
        <v/>
      </c>
      <c r="K2211">
        <f>IF(OR($A2211="",$B2211=""),"",$B2211&amp;"|"&amp;$A2211)</f>
        <v/>
      </c>
      <c r="L2211">
        <f>IF($A2211="",0,IF($F2211="",IFERROR(N(INDEX(Settings!$G$11:$G$18,MATCH($C2211,Settings!$D$11:$D$18,0))),0),N($F2211)))</f>
        <v/>
      </c>
    </row>
    <row r="2212">
      <c r="A2212" s="69" t="n"/>
      <c r="B2212" s="70" t="n"/>
      <c r="C2212" s="70" t="n"/>
      <c r="D2212" s="71" t="n"/>
      <c r="E2212" s="71" t="n"/>
      <c r="F2212" s="70" t="n"/>
      <c r="G2212" s="72">
        <f>IF(OR($A2212="",$B2212=""),"",ROUND(MAX(0,MOD(I2212-H2212,1)*24-L2212/60),2))</f>
        <v/>
      </c>
      <c r="H2212">
        <f>IF($A2212="","",IF($D2212="",IFERROR(INDEX(Settings!$E$11:$E$18,MATCH($C2212,Settings!$D$11:$D$18,0)),0),$D2212))</f>
        <v/>
      </c>
      <c r="I2212">
        <f>IF($A2212="","",IF($E2212="",IFERROR(INDEX(Settings!$F$11:$F$18,MATCH($C2212,Settings!$D$11:$D$18,0)),0),$E2212))</f>
        <v/>
      </c>
      <c r="J2212">
        <f>IF($A2212="",0,WEEKDAY($A2212,2))</f>
        <v/>
      </c>
      <c r="K2212">
        <f>IF(OR($A2212="",$B2212=""),"",$B2212&amp;"|"&amp;$A2212)</f>
        <v/>
      </c>
      <c r="L2212">
        <f>IF($A2212="",0,IF($F2212="",IFERROR(N(INDEX(Settings!$G$11:$G$18,MATCH($C2212,Settings!$D$11:$D$18,0))),0),N($F2212)))</f>
        <v/>
      </c>
    </row>
    <row r="2213">
      <c r="A2213" s="69" t="n"/>
      <c r="B2213" s="70" t="n"/>
      <c r="C2213" s="70" t="n"/>
      <c r="D2213" s="71" t="n"/>
      <c r="E2213" s="71" t="n"/>
      <c r="F2213" s="70" t="n"/>
      <c r="G2213" s="72">
        <f>IF(OR($A2213="",$B2213=""),"",ROUND(MAX(0,MOD(I2213-H2213,1)*24-L2213/60),2))</f>
        <v/>
      </c>
      <c r="H2213">
        <f>IF($A2213="","",IF($D2213="",IFERROR(INDEX(Settings!$E$11:$E$18,MATCH($C2213,Settings!$D$11:$D$18,0)),0),$D2213))</f>
        <v/>
      </c>
      <c r="I2213">
        <f>IF($A2213="","",IF($E2213="",IFERROR(INDEX(Settings!$F$11:$F$18,MATCH($C2213,Settings!$D$11:$D$18,0)),0),$E2213))</f>
        <v/>
      </c>
      <c r="J2213">
        <f>IF($A2213="",0,WEEKDAY($A2213,2))</f>
        <v/>
      </c>
      <c r="K2213">
        <f>IF(OR($A2213="",$B2213=""),"",$B2213&amp;"|"&amp;$A2213)</f>
        <v/>
      </c>
      <c r="L2213">
        <f>IF($A2213="",0,IF($F2213="",IFERROR(N(INDEX(Settings!$G$11:$G$18,MATCH($C2213,Settings!$D$11:$D$18,0))),0),N($F2213)))</f>
        <v/>
      </c>
    </row>
    <row r="2214">
      <c r="A2214" s="69" t="n"/>
      <c r="B2214" s="70" t="n"/>
      <c r="C2214" s="70" t="n"/>
      <c r="D2214" s="71" t="n"/>
      <c r="E2214" s="71" t="n"/>
      <c r="F2214" s="70" t="n"/>
      <c r="G2214" s="72">
        <f>IF(OR($A2214="",$B2214=""),"",ROUND(MAX(0,MOD(I2214-H2214,1)*24-L2214/60),2))</f>
        <v/>
      </c>
      <c r="H2214">
        <f>IF($A2214="","",IF($D2214="",IFERROR(INDEX(Settings!$E$11:$E$18,MATCH($C2214,Settings!$D$11:$D$18,0)),0),$D2214))</f>
        <v/>
      </c>
      <c r="I2214">
        <f>IF($A2214="","",IF($E2214="",IFERROR(INDEX(Settings!$F$11:$F$18,MATCH($C2214,Settings!$D$11:$D$18,0)),0),$E2214))</f>
        <v/>
      </c>
      <c r="J2214">
        <f>IF($A2214="",0,WEEKDAY($A2214,2))</f>
        <v/>
      </c>
      <c r="K2214">
        <f>IF(OR($A2214="",$B2214=""),"",$B2214&amp;"|"&amp;$A2214)</f>
        <v/>
      </c>
      <c r="L2214">
        <f>IF($A2214="",0,IF($F2214="",IFERROR(N(INDEX(Settings!$G$11:$G$18,MATCH($C2214,Settings!$D$11:$D$18,0))),0),N($F2214)))</f>
        <v/>
      </c>
    </row>
    <row r="2215">
      <c r="A2215" s="69" t="n"/>
      <c r="B2215" s="70" t="n"/>
      <c r="C2215" s="70" t="n"/>
      <c r="D2215" s="71" t="n"/>
      <c r="E2215" s="71" t="n"/>
      <c r="F2215" s="70" t="n"/>
      <c r="G2215" s="72">
        <f>IF(OR($A2215="",$B2215=""),"",ROUND(MAX(0,MOD(I2215-H2215,1)*24-L2215/60),2))</f>
        <v/>
      </c>
      <c r="H2215">
        <f>IF($A2215="","",IF($D2215="",IFERROR(INDEX(Settings!$E$11:$E$18,MATCH($C2215,Settings!$D$11:$D$18,0)),0),$D2215))</f>
        <v/>
      </c>
      <c r="I2215">
        <f>IF($A2215="","",IF($E2215="",IFERROR(INDEX(Settings!$F$11:$F$18,MATCH($C2215,Settings!$D$11:$D$18,0)),0),$E2215))</f>
        <v/>
      </c>
      <c r="J2215">
        <f>IF($A2215="",0,WEEKDAY($A2215,2))</f>
        <v/>
      </c>
      <c r="K2215">
        <f>IF(OR($A2215="",$B2215=""),"",$B2215&amp;"|"&amp;$A2215)</f>
        <v/>
      </c>
      <c r="L2215">
        <f>IF($A2215="",0,IF($F2215="",IFERROR(N(INDEX(Settings!$G$11:$G$18,MATCH($C2215,Settings!$D$11:$D$18,0))),0),N($F2215)))</f>
        <v/>
      </c>
    </row>
    <row r="2216">
      <c r="A2216" s="69" t="n"/>
      <c r="B2216" s="70" t="n"/>
      <c r="C2216" s="70" t="n"/>
      <c r="D2216" s="71" t="n"/>
      <c r="E2216" s="71" t="n"/>
      <c r="F2216" s="70" t="n"/>
      <c r="G2216" s="72">
        <f>IF(OR($A2216="",$B2216=""),"",ROUND(MAX(0,MOD(I2216-H2216,1)*24-L2216/60),2))</f>
        <v/>
      </c>
      <c r="H2216">
        <f>IF($A2216="","",IF($D2216="",IFERROR(INDEX(Settings!$E$11:$E$18,MATCH($C2216,Settings!$D$11:$D$18,0)),0),$D2216))</f>
        <v/>
      </c>
      <c r="I2216">
        <f>IF($A2216="","",IF($E2216="",IFERROR(INDEX(Settings!$F$11:$F$18,MATCH($C2216,Settings!$D$11:$D$18,0)),0),$E2216))</f>
        <v/>
      </c>
      <c r="J2216">
        <f>IF($A2216="",0,WEEKDAY($A2216,2))</f>
        <v/>
      </c>
      <c r="K2216">
        <f>IF(OR($A2216="",$B2216=""),"",$B2216&amp;"|"&amp;$A2216)</f>
        <v/>
      </c>
      <c r="L2216">
        <f>IF($A2216="",0,IF($F2216="",IFERROR(N(INDEX(Settings!$G$11:$G$18,MATCH($C2216,Settings!$D$11:$D$18,0))),0),N($F2216)))</f>
        <v/>
      </c>
    </row>
    <row r="2217">
      <c r="A2217" s="69" t="n"/>
      <c r="B2217" s="70" t="n"/>
      <c r="C2217" s="70" t="n"/>
      <c r="D2217" s="71" t="n"/>
      <c r="E2217" s="71" t="n"/>
      <c r="F2217" s="70" t="n"/>
      <c r="G2217" s="72">
        <f>IF(OR($A2217="",$B2217=""),"",ROUND(MAX(0,MOD(I2217-H2217,1)*24-L2217/60),2))</f>
        <v/>
      </c>
      <c r="H2217">
        <f>IF($A2217="","",IF($D2217="",IFERROR(INDEX(Settings!$E$11:$E$18,MATCH($C2217,Settings!$D$11:$D$18,0)),0),$D2217))</f>
        <v/>
      </c>
      <c r="I2217">
        <f>IF($A2217="","",IF($E2217="",IFERROR(INDEX(Settings!$F$11:$F$18,MATCH($C2217,Settings!$D$11:$D$18,0)),0),$E2217))</f>
        <v/>
      </c>
      <c r="J2217">
        <f>IF($A2217="",0,WEEKDAY($A2217,2))</f>
        <v/>
      </c>
      <c r="K2217">
        <f>IF(OR($A2217="",$B2217=""),"",$B2217&amp;"|"&amp;$A2217)</f>
        <v/>
      </c>
      <c r="L2217">
        <f>IF($A2217="",0,IF($F2217="",IFERROR(N(INDEX(Settings!$G$11:$G$18,MATCH($C2217,Settings!$D$11:$D$18,0))),0),N($F2217)))</f>
        <v/>
      </c>
    </row>
    <row r="2218">
      <c r="A2218" s="69" t="n"/>
      <c r="B2218" s="70" t="n"/>
      <c r="C2218" s="70" t="n"/>
      <c r="D2218" s="71" t="n"/>
      <c r="E2218" s="71" t="n"/>
      <c r="F2218" s="70" t="n"/>
      <c r="G2218" s="72">
        <f>IF(OR($A2218="",$B2218=""),"",ROUND(MAX(0,MOD(I2218-H2218,1)*24-L2218/60),2))</f>
        <v/>
      </c>
      <c r="H2218">
        <f>IF($A2218="","",IF($D2218="",IFERROR(INDEX(Settings!$E$11:$E$18,MATCH($C2218,Settings!$D$11:$D$18,0)),0),$D2218))</f>
        <v/>
      </c>
      <c r="I2218">
        <f>IF($A2218="","",IF($E2218="",IFERROR(INDEX(Settings!$F$11:$F$18,MATCH($C2218,Settings!$D$11:$D$18,0)),0),$E2218))</f>
        <v/>
      </c>
      <c r="J2218">
        <f>IF($A2218="",0,WEEKDAY($A2218,2))</f>
        <v/>
      </c>
      <c r="K2218">
        <f>IF(OR($A2218="",$B2218=""),"",$B2218&amp;"|"&amp;$A2218)</f>
        <v/>
      </c>
      <c r="L2218">
        <f>IF($A2218="",0,IF($F2218="",IFERROR(N(INDEX(Settings!$G$11:$G$18,MATCH($C2218,Settings!$D$11:$D$18,0))),0),N($F2218)))</f>
        <v/>
      </c>
    </row>
    <row r="2219">
      <c r="A2219" s="69" t="n"/>
      <c r="B2219" s="70" t="n"/>
      <c r="C2219" s="70" t="n"/>
      <c r="D2219" s="71" t="n"/>
      <c r="E2219" s="71" t="n"/>
      <c r="F2219" s="70" t="n"/>
      <c r="G2219" s="72">
        <f>IF(OR($A2219="",$B2219=""),"",ROUND(MAX(0,MOD(I2219-H2219,1)*24-L2219/60),2))</f>
        <v/>
      </c>
      <c r="H2219">
        <f>IF($A2219="","",IF($D2219="",IFERROR(INDEX(Settings!$E$11:$E$18,MATCH($C2219,Settings!$D$11:$D$18,0)),0),$D2219))</f>
        <v/>
      </c>
      <c r="I2219">
        <f>IF($A2219="","",IF($E2219="",IFERROR(INDEX(Settings!$F$11:$F$18,MATCH($C2219,Settings!$D$11:$D$18,0)),0),$E2219))</f>
        <v/>
      </c>
      <c r="J2219">
        <f>IF($A2219="",0,WEEKDAY($A2219,2))</f>
        <v/>
      </c>
      <c r="K2219">
        <f>IF(OR($A2219="",$B2219=""),"",$B2219&amp;"|"&amp;$A2219)</f>
        <v/>
      </c>
      <c r="L2219">
        <f>IF($A2219="",0,IF($F2219="",IFERROR(N(INDEX(Settings!$G$11:$G$18,MATCH($C2219,Settings!$D$11:$D$18,0))),0),N($F2219)))</f>
        <v/>
      </c>
    </row>
    <row r="2220">
      <c r="A2220" s="69" t="n"/>
      <c r="B2220" s="70" t="n"/>
      <c r="C2220" s="70" t="n"/>
      <c r="D2220" s="71" t="n"/>
      <c r="E2220" s="71" t="n"/>
      <c r="F2220" s="70" t="n"/>
      <c r="G2220" s="72">
        <f>IF(OR($A2220="",$B2220=""),"",ROUND(MAX(0,MOD(I2220-H2220,1)*24-L2220/60),2))</f>
        <v/>
      </c>
      <c r="H2220">
        <f>IF($A2220="","",IF($D2220="",IFERROR(INDEX(Settings!$E$11:$E$18,MATCH($C2220,Settings!$D$11:$D$18,0)),0),$D2220))</f>
        <v/>
      </c>
      <c r="I2220">
        <f>IF($A2220="","",IF($E2220="",IFERROR(INDEX(Settings!$F$11:$F$18,MATCH($C2220,Settings!$D$11:$D$18,0)),0),$E2220))</f>
        <v/>
      </c>
      <c r="J2220">
        <f>IF($A2220="",0,WEEKDAY($A2220,2))</f>
        <v/>
      </c>
      <c r="K2220">
        <f>IF(OR($A2220="",$B2220=""),"",$B2220&amp;"|"&amp;$A2220)</f>
        <v/>
      </c>
      <c r="L2220">
        <f>IF($A2220="",0,IF($F2220="",IFERROR(N(INDEX(Settings!$G$11:$G$18,MATCH($C2220,Settings!$D$11:$D$18,0))),0),N($F2220)))</f>
        <v/>
      </c>
    </row>
    <row r="2221">
      <c r="A2221" s="69" t="n"/>
      <c r="B2221" s="70" t="n"/>
      <c r="C2221" s="70" t="n"/>
      <c r="D2221" s="71" t="n"/>
      <c r="E2221" s="71" t="n"/>
      <c r="F2221" s="70" t="n"/>
      <c r="G2221" s="72">
        <f>IF(OR($A2221="",$B2221=""),"",ROUND(MAX(0,MOD(I2221-H2221,1)*24-L2221/60),2))</f>
        <v/>
      </c>
      <c r="H2221">
        <f>IF($A2221="","",IF($D2221="",IFERROR(INDEX(Settings!$E$11:$E$18,MATCH($C2221,Settings!$D$11:$D$18,0)),0),$D2221))</f>
        <v/>
      </c>
      <c r="I2221">
        <f>IF($A2221="","",IF($E2221="",IFERROR(INDEX(Settings!$F$11:$F$18,MATCH($C2221,Settings!$D$11:$D$18,0)),0),$E2221))</f>
        <v/>
      </c>
      <c r="J2221">
        <f>IF($A2221="",0,WEEKDAY($A2221,2))</f>
        <v/>
      </c>
      <c r="K2221">
        <f>IF(OR($A2221="",$B2221=""),"",$B2221&amp;"|"&amp;$A2221)</f>
        <v/>
      </c>
      <c r="L2221">
        <f>IF($A2221="",0,IF($F2221="",IFERROR(N(INDEX(Settings!$G$11:$G$18,MATCH($C2221,Settings!$D$11:$D$18,0))),0),N($F2221)))</f>
        <v/>
      </c>
    </row>
    <row r="2222">
      <c r="A2222" s="69" t="n"/>
      <c r="B2222" s="70" t="n"/>
      <c r="C2222" s="70" t="n"/>
      <c r="D2222" s="71" t="n"/>
      <c r="E2222" s="71" t="n"/>
      <c r="F2222" s="70" t="n"/>
      <c r="G2222" s="72">
        <f>IF(OR($A2222="",$B2222=""),"",ROUND(MAX(0,MOD(I2222-H2222,1)*24-L2222/60),2))</f>
        <v/>
      </c>
      <c r="H2222">
        <f>IF($A2222="","",IF($D2222="",IFERROR(INDEX(Settings!$E$11:$E$18,MATCH($C2222,Settings!$D$11:$D$18,0)),0),$D2222))</f>
        <v/>
      </c>
      <c r="I2222">
        <f>IF($A2222="","",IF($E2222="",IFERROR(INDEX(Settings!$F$11:$F$18,MATCH($C2222,Settings!$D$11:$D$18,0)),0),$E2222))</f>
        <v/>
      </c>
      <c r="J2222">
        <f>IF($A2222="",0,WEEKDAY($A2222,2))</f>
        <v/>
      </c>
      <c r="K2222">
        <f>IF(OR($A2222="",$B2222=""),"",$B2222&amp;"|"&amp;$A2222)</f>
        <v/>
      </c>
      <c r="L2222">
        <f>IF($A2222="",0,IF($F2222="",IFERROR(N(INDEX(Settings!$G$11:$G$18,MATCH($C2222,Settings!$D$11:$D$18,0))),0),N($F2222)))</f>
        <v/>
      </c>
    </row>
    <row r="2223">
      <c r="A2223" s="69" t="n"/>
      <c r="B2223" s="70" t="n"/>
      <c r="C2223" s="70" t="n"/>
      <c r="D2223" s="71" t="n"/>
      <c r="E2223" s="71" t="n"/>
      <c r="F2223" s="70" t="n"/>
      <c r="G2223" s="72">
        <f>IF(OR($A2223="",$B2223=""),"",ROUND(MAX(0,MOD(I2223-H2223,1)*24-L2223/60),2))</f>
        <v/>
      </c>
      <c r="H2223">
        <f>IF($A2223="","",IF($D2223="",IFERROR(INDEX(Settings!$E$11:$E$18,MATCH($C2223,Settings!$D$11:$D$18,0)),0),$D2223))</f>
        <v/>
      </c>
      <c r="I2223">
        <f>IF($A2223="","",IF($E2223="",IFERROR(INDEX(Settings!$F$11:$F$18,MATCH($C2223,Settings!$D$11:$D$18,0)),0),$E2223))</f>
        <v/>
      </c>
      <c r="J2223">
        <f>IF($A2223="",0,WEEKDAY($A2223,2))</f>
        <v/>
      </c>
      <c r="K2223">
        <f>IF(OR($A2223="",$B2223=""),"",$B2223&amp;"|"&amp;$A2223)</f>
        <v/>
      </c>
      <c r="L2223">
        <f>IF($A2223="",0,IF($F2223="",IFERROR(N(INDEX(Settings!$G$11:$G$18,MATCH($C2223,Settings!$D$11:$D$18,0))),0),N($F2223)))</f>
        <v/>
      </c>
    </row>
    <row r="2224">
      <c r="A2224" s="69" t="n"/>
      <c r="B2224" s="70" t="n"/>
      <c r="C2224" s="70" t="n"/>
      <c r="D2224" s="71" t="n"/>
      <c r="E2224" s="71" t="n"/>
      <c r="F2224" s="70" t="n"/>
      <c r="G2224" s="72">
        <f>IF(OR($A2224="",$B2224=""),"",ROUND(MAX(0,MOD(I2224-H2224,1)*24-L2224/60),2))</f>
        <v/>
      </c>
      <c r="H2224">
        <f>IF($A2224="","",IF($D2224="",IFERROR(INDEX(Settings!$E$11:$E$18,MATCH($C2224,Settings!$D$11:$D$18,0)),0),$D2224))</f>
        <v/>
      </c>
      <c r="I2224">
        <f>IF($A2224="","",IF($E2224="",IFERROR(INDEX(Settings!$F$11:$F$18,MATCH($C2224,Settings!$D$11:$D$18,0)),0),$E2224))</f>
        <v/>
      </c>
      <c r="J2224">
        <f>IF($A2224="",0,WEEKDAY($A2224,2))</f>
        <v/>
      </c>
      <c r="K2224">
        <f>IF(OR($A2224="",$B2224=""),"",$B2224&amp;"|"&amp;$A2224)</f>
        <v/>
      </c>
      <c r="L2224">
        <f>IF($A2224="",0,IF($F2224="",IFERROR(N(INDEX(Settings!$G$11:$G$18,MATCH($C2224,Settings!$D$11:$D$18,0))),0),N($F2224)))</f>
        <v/>
      </c>
    </row>
    <row r="2225">
      <c r="A2225" s="69" t="n"/>
      <c r="B2225" s="70" t="n"/>
      <c r="C2225" s="70" t="n"/>
      <c r="D2225" s="71" t="n"/>
      <c r="E2225" s="71" t="n"/>
      <c r="F2225" s="70" t="n"/>
      <c r="G2225" s="72">
        <f>IF(OR($A2225="",$B2225=""),"",ROUND(MAX(0,MOD(I2225-H2225,1)*24-L2225/60),2))</f>
        <v/>
      </c>
      <c r="H2225">
        <f>IF($A2225="","",IF($D2225="",IFERROR(INDEX(Settings!$E$11:$E$18,MATCH($C2225,Settings!$D$11:$D$18,0)),0),$D2225))</f>
        <v/>
      </c>
      <c r="I2225">
        <f>IF($A2225="","",IF($E2225="",IFERROR(INDEX(Settings!$F$11:$F$18,MATCH($C2225,Settings!$D$11:$D$18,0)),0),$E2225))</f>
        <v/>
      </c>
      <c r="J2225">
        <f>IF($A2225="",0,WEEKDAY($A2225,2))</f>
        <v/>
      </c>
      <c r="K2225">
        <f>IF(OR($A2225="",$B2225=""),"",$B2225&amp;"|"&amp;$A2225)</f>
        <v/>
      </c>
      <c r="L2225">
        <f>IF($A2225="",0,IF($F2225="",IFERROR(N(INDEX(Settings!$G$11:$G$18,MATCH($C2225,Settings!$D$11:$D$18,0))),0),N($F2225)))</f>
        <v/>
      </c>
    </row>
    <row r="2226">
      <c r="A2226" s="69" t="n"/>
      <c r="B2226" s="70" t="n"/>
      <c r="C2226" s="70" t="n"/>
      <c r="D2226" s="71" t="n"/>
      <c r="E2226" s="71" t="n"/>
      <c r="F2226" s="70" t="n"/>
      <c r="G2226" s="72">
        <f>IF(OR($A2226="",$B2226=""),"",ROUND(MAX(0,MOD(I2226-H2226,1)*24-L2226/60),2))</f>
        <v/>
      </c>
      <c r="H2226">
        <f>IF($A2226="","",IF($D2226="",IFERROR(INDEX(Settings!$E$11:$E$18,MATCH($C2226,Settings!$D$11:$D$18,0)),0),$D2226))</f>
        <v/>
      </c>
      <c r="I2226">
        <f>IF($A2226="","",IF($E2226="",IFERROR(INDEX(Settings!$F$11:$F$18,MATCH($C2226,Settings!$D$11:$D$18,0)),0),$E2226))</f>
        <v/>
      </c>
      <c r="J2226">
        <f>IF($A2226="",0,WEEKDAY($A2226,2))</f>
        <v/>
      </c>
      <c r="K2226">
        <f>IF(OR($A2226="",$B2226=""),"",$B2226&amp;"|"&amp;$A2226)</f>
        <v/>
      </c>
      <c r="L2226">
        <f>IF($A2226="",0,IF($F2226="",IFERROR(N(INDEX(Settings!$G$11:$G$18,MATCH($C2226,Settings!$D$11:$D$18,0))),0),N($F2226)))</f>
        <v/>
      </c>
    </row>
    <row r="2227">
      <c r="A2227" s="69" t="n"/>
      <c r="B2227" s="70" t="n"/>
      <c r="C2227" s="70" t="n"/>
      <c r="D2227" s="71" t="n"/>
      <c r="E2227" s="71" t="n"/>
      <c r="F2227" s="70" t="n"/>
      <c r="G2227" s="72">
        <f>IF(OR($A2227="",$B2227=""),"",ROUND(MAX(0,MOD(I2227-H2227,1)*24-L2227/60),2))</f>
        <v/>
      </c>
      <c r="H2227">
        <f>IF($A2227="","",IF($D2227="",IFERROR(INDEX(Settings!$E$11:$E$18,MATCH($C2227,Settings!$D$11:$D$18,0)),0),$D2227))</f>
        <v/>
      </c>
      <c r="I2227">
        <f>IF($A2227="","",IF($E2227="",IFERROR(INDEX(Settings!$F$11:$F$18,MATCH($C2227,Settings!$D$11:$D$18,0)),0),$E2227))</f>
        <v/>
      </c>
      <c r="J2227">
        <f>IF($A2227="",0,WEEKDAY($A2227,2))</f>
        <v/>
      </c>
      <c r="K2227">
        <f>IF(OR($A2227="",$B2227=""),"",$B2227&amp;"|"&amp;$A2227)</f>
        <v/>
      </c>
      <c r="L2227">
        <f>IF($A2227="",0,IF($F2227="",IFERROR(N(INDEX(Settings!$G$11:$G$18,MATCH($C2227,Settings!$D$11:$D$18,0))),0),N($F2227)))</f>
        <v/>
      </c>
    </row>
    <row r="2228">
      <c r="A2228" s="69" t="n"/>
      <c r="B2228" s="70" t="n"/>
      <c r="C2228" s="70" t="n"/>
      <c r="D2228" s="71" t="n"/>
      <c r="E2228" s="71" t="n"/>
      <c r="F2228" s="70" t="n"/>
      <c r="G2228" s="72">
        <f>IF(OR($A2228="",$B2228=""),"",ROUND(MAX(0,MOD(I2228-H2228,1)*24-L2228/60),2))</f>
        <v/>
      </c>
      <c r="H2228">
        <f>IF($A2228="","",IF($D2228="",IFERROR(INDEX(Settings!$E$11:$E$18,MATCH($C2228,Settings!$D$11:$D$18,0)),0),$D2228))</f>
        <v/>
      </c>
      <c r="I2228">
        <f>IF($A2228="","",IF($E2228="",IFERROR(INDEX(Settings!$F$11:$F$18,MATCH($C2228,Settings!$D$11:$D$18,0)),0),$E2228))</f>
        <v/>
      </c>
      <c r="J2228">
        <f>IF($A2228="",0,WEEKDAY($A2228,2))</f>
        <v/>
      </c>
      <c r="K2228">
        <f>IF(OR($A2228="",$B2228=""),"",$B2228&amp;"|"&amp;$A2228)</f>
        <v/>
      </c>
      <c r="L2228">
        <f>IF($A2228="",0,IF($F2228="",IFERROR(N(INDEX(Settings!$G$11:$G$18,MATCH($C2228,Settings!$D$11:$D$18,0))),0),N($F2228)))</f>
        <v/>
      </c>
    </row>
    <row r="2229">
      <c r="A2229" s="69" t="n"/>
      <c r="B2229" s="70" t="n"/>
      <c r="C2229" s="70" t="n"/>
      <c r="D2229" s="71" t="n"/>
      <c r="E2229" s="71" t="n"/>
      <c r="F2229" s="70" t="n"/>
      <c r="G2229" s="72">
        <f>IF(OR($A2229="",$B2229=""),"",ROUND(MAX(0,MOD(I2229-H2229,1)*24-L2229/60),2))</f>
        <v/>
      </c>
      <c r="H2229">
        <f>IF($A2229="","",IF($D2229="",IFERROR(INDEX(Settings!$E$11:$E$18,MATCH($C2229,Settings!$D$11:$D$18,0)),0),$D2229))</f>
        <v/>
      </c>
      <c r="I2229">
        <f>IF($A2229="","",IF($E2229="",IFERROR(INDEX(Settings!$F$11:$F$18,MATCH($C2229,Settings!$D$11:$D$18,0)),0),$E2229))</f>
        <v/>
      </c>
      <c r="J2229">
        <f>IF($A2229="",0,WEEKDAY($A2229,2))</f>
        <v/>
      </c>
      <c r="K2229">
        <f>IF(OR($A2229="",$B2229=""),"",$B2229&amp;"|"&amp;$A2229)</f>
        <v/>
      </c>
      <c r="L2229">
        <f>IF($A2229="",0,IF($F2229="",IFERROR(N(INDEX(Settings!$G$11:$G$18,MATCH($C2229,Settings!$D$11:$D$18,0))),0),N($F2229)))</f>
        <v/>
      </c>
    </row>
    <row r="2230">
      <c r="A2230" s="69" t="n"/>
      <c r="B2230" s="70" t="n"/>
      <c r="C2230" s="70" t="n"/>
      <c r="D2230" s="71" t="n"/>
      <c r="E2230" s="71" t="n"/>
      <c r="F2230" s="70" t="n"/>
      <c r="G2230" s="72">
        <f>IF(OR($A2230="",$B2230=""),"",ROUND(MAX(0,MOD(I2230-H2230,1)*24-L2230/60),2))</f>
        <v/>
      </c>
      <c r="H2230">
        <f>IF($A2230="","",IF($D2230="",IFERROR(INDEX(Settings!$E$11:$E$18,MATCH($C2230,Settings!$D$11:$D$18,0)),0),$D2230))</f>
        <v/>
      </c>
      <c r="I2230">
        <f>IF($A2230="","",IF($E2230="",IFERROR(INDEX(Settings!$F$11:$F$18,MATCH($C2230,Settings!$D$11:$D$18,0)),0),$E2230))</f>
        <v/>
      </c>
      <c r="J2230">
        <f>IF($A2230="",0,WEEKDAY($A2230,2))</f>
        <v/>
      </c>
      <c r="K2230">
        <f>IF(OR($A2230="",$B2230=""),"",$B2230&amp;"|"&amp;$A2230)</f>
        <v/>
      </c>
      <c r="L2230">
        <f>IF($A2230="",0,IF($F2230="",IFERROR(N(INDEX(Settings!$G$11:$G$18,MATCH($C2230,Settings!$D$11:$D$18,0))),0),N($F2230)))</f>
        <v/>
      </c>
    </row>
    <row r="2231">
      <c r="A2231" s="69" t="n"/>
      <c r="B2231" s="70" t="n"/>
      <c r="C2231" s="70" t="n"/>
      <c r="D2231" s="71" t="n"/>
      <c r="E2231" s="71" t="n"/>
      <c r="F2231" s="70" t="n"/>
      <c r="G2231" s="72">
        <f>IF(OR($A2231="",$B2231=""),"",ROUND(MAX(0,MOD(I2231-H2231,1)*24-L2231/60),2))</f>
        <v/>
      </c>
      <c r="H2231">
        <f>IF($A2231="","",IF($D2231="",IFERROR(INDEX(Settings!$E$11:$E$18,MATCH($C2231,Settings!$D$11:$D$18,0)),0),$D2231))</f>
        <v/>
      </c>
      <c r="I2231">
        <f>IF($A2231="","",IF($E2231="",IFERROR(INDEX(Settings!$F$11:$F$18,MATCH($C2231,Settings!$D$11:$D$18,0)),0),$E2231))</f>
        <v/>
      </c>
      <c r="J2231">
        <f>IF($A2231="",0,WEEKDAY($A2231,2))</f>
        <v/>
      </c>
      <c r="K2231">
        <f>IF(OR($A2231="",$B2231=""),"",$B2231&amp;"|"&amp;$A2231)</f>
        <v/>
      </c>
      <c r="L2231">
        <f>IF($A2231="",0,IF($F2231="",IFERROR(N(INDEX(Settings!$G$11:$G$18,MATCH($C2231,Settings!$D$11:$D$18,0))),0),N($F2231)))</f>
        <v/>
      </c>
    </row>
    <row r="2232">
      <c r="A2232" s="69" t="n"/>
      <c r="B2232" s="70" t="n"/>
      <c r="C2232" s="70" t="n"/>
      <c r="D2232" s="71" t="n"/>
      <c r="E2232" s="71" t="n"/>
      <c r="F2232" s="70" t="n"/>
      <c r="G2232" s="72">
        <f>IF(OR($A2232="",$B2232=""),"",ROUND(MAX(0,MOD(I2232-H2232,1)*24-L2232/60),2))</f>
        <v/>
      </c>
      <c r="H2232">
        <f>IF($A2232="","",IF($D2232="",IFERROR(INDEX(Settings!$E$11:$E$18,MATCH($C2232,Settings!$D$11:$D$18,0)),0),$D2232))</f>
        <v/>
      </c>
      <c r="I2232">
        <f>IF($A2232="","",IF($E2232="",IFERROR(INDEX(Settings!$F$11:$F$18,MATCH($C2232,Settings!$D$11:$D$18,0)),0),$E2232))</f>
        <v/>
      </c>
      <c r="J2232">
        <f>IF($A2232="",0,WEEKDAY($A2232,2))</f>
        <v/>
      </c>
      <c r="K2232">
        <f>IF(OR($A2232="",$B2232=""),"",$B2232&amp;"|"&amp;$A2232)</f>
        <v/>
      </c>
      <c r="L2232">
        <f>IF($A2232="",0,IF($F2232="",IFERROR(N(INDEX(Settings!$G$11:$G$18,MATCH($C2232,Settings!$D$11:$D$18,0))),0),N($F2232)))</f>
        <v/>
      </c>
    </row>
    <row r="2233">
      <c r="A2233" s="69" t="n"/>
      <c r="B2233" s="70" t="n"/>
      <c r="C2233" s="70" t="n"/>
      <c r="D2233" s="71" t="n"/>
      <c r="E2233" s="71" t="n"/>
      <c r="F2233" s="70" t="n"/>
      <c r="G2233" s="72">
        <f>IF(OR($A2233="",$B2233=""),"",ROUND(MAX(0,MOD(I2233-H2233,1)*24-L2233/60),2))</f>
        <v/>
      </c>
      <c r="H2233">
        <f>IF($A2233="","",IF($D2233="",IFERROR(INDEX(Settings!$E$11:$E$18,MATCH($C2233,Settings!$D$11:$D$18,0)),0),$D2233))</f>
        <v/>
      </c>
      <c r="I2233">
        <f>IF($A2233="","",IF($E2233="",IFERROR(INDEX(Settings!$F$11:$F$18,MATCH($C2233,Settings!$D$11:$D$18,0)),0),$E2233))</f>
        <v/>
      </c>
      <c r="J2233">
        <f>IF($A2233="",0,WEEKDAY($A2233,2))</f>
        <v/>
      </c>
      <c r="K2233">
        <f>IF(OR($A2233="",$B2233=""),"",$B2233&amp;"|"&amp;$A2233)</f>
        <v/>
      </c>
      <c r="L2233">
        <f>IF($A2233="",0,IF($F2233="",IFERROR(N(INDEX(Settings!$G$11:$G$18,MATCH($C2233,Settings!$D$11:$D$18,0))),0),N($F2233)))</f>
        <v/>
      </c>
    </row>
    <row r="2234">
      <c r="A2234" s="69" t="n"/>
      <c r="B2234" s="70" t="n"/>
      <c r="C2234" s="70" t="n"/>
      <c r="D2234" s="71" t="n"/>
      <c r="E2234" s="71" t="n"/>
      <c r="F2234" s="70" t="n"/>
      <c r="G2234" s="72">
        <f>IF(OR($A2234="",$B2234=""),"",ROUND(MAX(0,MOD(I2234-H2234,1)*24-L2234/60),2))</f>
        <v/>
      </c>
      <c r="H2234">
        <f>IF($A2234="","",IF($D2234="",IFERROR(INDEX(Settings!$E$11:$E$18,MATCH($C2234,Settings!$D$11:$D$18,0)),0),$D2234))</f>
        <v/>
      </c>
      <c r="I2234">
        <f>IF($A2234="","",IF($E2234="",IFERROR(INDEX(Settings!$F$11:$F$18,MATCH($C2234,Settings!$D$11:$D$18,0)),0),$E2234))</f>
        <v/>
      </c>
      <c r="J2234">
        <f>IF($A2234="",0,WEEKDAY($A2234,2))</f>
        <v/>
      </c>
      <c r="K2234">
        <f>IF(OR($A2234="",$B2234=""),"",$B2234&amp;"|"&amp;$A2234)</f>
        <v/>
      </c>
      <c r="L2234">
        <f>IF($A2234="",0,IF($F2234="",IFERROR(N(INDEX(Settings!$G$11:$G$18,MATCH($C2234,Settings!$D$11:$D$18,0))),0),N($F2234)))</f>
        <v/>
      </c>
    </row>
    <row r="2235">
      <c r="A2235" s="69" t="n"/>
      <c r="B2235" s="70" t="n"/>
      <c r="C2235" s="70" t="n"/>
      <c r="D2235" s="71" t="n"/>
      <c r="E2235" s="71" t="n"/>
      <c r="F2235" s="70" t="n"/>
      <c r="G2235" s="72">
        <f>IF(OR($A2235="",$B2235=""),"",ROUND(MAX(0,MOD(I2235-H2235,1)*24-L2235/60),2))</f>
        <v/>
      </c>
      <c r="H2235">
        <f>IF($A2235="","",IF($D2235="",IFERROR(INDEX(Settings!$E$11:$E$18,MATCH($C2235,Settings!$D$11:$D$18,0)),0),$D2235))</f>
        <v/>
      </c>
      <c r="I2235">
        <f>IF($A2235="","",IF($E2235="",IFERROR(INDEX(Settings!$F$11:$F$18,MATCH($C2235,Settings!$D$11:$D$18,0)),0),$E2235))</f>
        <v/>
      </c>
      <c r="J2235">
        <f>IF($A2235="",0,WEEKDAY($A2235,2))</f>
        <v/>
      </c>
      <c r="K2235">
        <f>IF(OR($A2235="",$B2235=""),"",$B2235&amp;"|"&amp;$A2235)</f>
        <v/>
      </c>
      <c r="L2235">
        <f>IF($A2235="",0,IF($F2235="",IFERROR(N(INDEX(Settings!$G$11:$G$18,MATCH($C2235,Settings!$D$11:$D$18,0))),0),N($F2235)))</f>
        <v/>
      </c>
    </row>
    <row r="2236">
      <c r="A2236" s="69" t="n"/>
      <c r="B2236" s="70" t="n"/>
      <c r="C2236" s="70" t="n"/>
      <c r="D2236" s="71" t="n"/>
      <c r="E2236" s="71" t="n"/>
      <c r="F2236" s="70" t="n"/>
      <c r="G2236" s="72">
        <f>IF(OR($A2236="",$B2236=""),"",ROUND(MAX(0,MOD(I2236-H2236,1)*24-L2236/60),2))</f>
        <v/>
      </c>
      <c r="H2236">
        <f>IF($A2236="","",IF($D2236="",IFERROR(INDEX(Settings!$E$11:$E$18,MATCH($C2236,Settings!$D$11:$D$18,0)),0),$D2236))</f>
        <v/>
      </c>
      <c r="I2236">
        <f>IF($A2236="","",IF($E2236="",IFERROR(INDEX(Settings!$F$11:$F$18,MATCH($C2236,Settings!$D$11:$D$18,0)),0),$E2236))</f>
        <v/>
      </c>
      <c r="J2236">
        <f>IF($A2236="",0,WEEKDAY($A2236,2))</f>
        <v/>
      </c>
      <c r="K2236">
        <f>IF(OR($A2236="",$B2236=""),"",$B2236&amp;"|"&amp;$A2236)</f>
        <v/>
      </c>
      <c r="L2236">
        <f>IF($A2236="",0,IF($F2236="",IFERROR(N(INDEX(Settings!$G$11:$G$18,MATCH($C2236,Settings!$D$11:$D$18,0))),0),N($F2236)))</f>
        <v/>
      </c>
    </row>
    <row r="2237">
      <c r="A2237" s="69" t="n"/>
      <c r="B2237" s="70" t="n"/>
      <c r="C2237" s="70" t="n"/>
      <c r="D2237" s="71" t="n"/>
      <c r="E2237" s="71" t="n"/>
      <c r="F2237" s="70" t="n"/>
      <c r="G2237" s="72">
        <f>IF(OR($A2237="",$B2237=""),"",ROUND(MAX(0,MOD(I2237-H2237,1)*24-L2237/60),2))</f>
        <v/>
      </c>
      <c r="H2237">
        <f>IF($A2237="","",IF($D2237="",IFERROR(INDEX(Settings!$E$11:$E$18,MATCH($C2237,Settings!$D$11:$D$18,0)),0),$D2237))</f>
        <v/>
      </c>
      <c r="I2237">
        <f>IF($A2237="","",IF($E2237="",IFERROR(INDEX(Settings!$F$11:$F$18,MATCH($C2237,Settings!$D$11:$D$18,0)),0),$E2237))</f>
        <v/>
      </c>
      <c r="J2237">
        <f>IF($A2237="",0,WEEKDAY($A2237,2))</f>
        <v/>
      </c>
      <c r="K2237">
        <f>IF(OR($A2237="",$B2237=""),"",$B2237&amp;"|"&amp;$A2237)</f>
        <v/>
      </c>
      <c r="L2237">
        <f>IF($A2237="",0,IF($F2237="",IFERROR(N(INDEX(Settings!$G$11:$G$18,MATCH($C2237,Settings!$D$11:$D$18,0))),0),N($F2237)))</f>
        <v/>
      </c>
    </row>
    <row r="2238">
      <c r="A2238" s="69" t="n"/>
      <c r="B2238" s="70" t="n"/>
      <c r="C2238" s="70" t="n"/>
      <c r="D2238" s="71" t="n"/>
      <c r="E2238" s="71" t="n"/>
      <c r="F2238" s="70" t="n"/>
      <c r="G2238" s="72">
        <f>IF(OR($A2238="",$B2238=""),"",ROUND(MAX(0,MOD(I2238-H2238,1)*24-L2238/60),2))</f>
        <v/>
      </c>
      <c r="H2238">
        <f>IF($A2238="","",IF($D2238="",IFERROR(INDEX(Settings!$E$11:$E$18,MATCH($C2238,Settings!$D$11:$D$18,0)),0),$D2238))</f>
        <v/>
      </c>
      <c r="I2238">
        <f>IF($A2238="","",IF($E2238="",IFERROR(INDEX(Settings!$F$11:$F$18,MATCH($C2238,Settings!$D$11:$D$18,0)),0),$E2238))</f>
        <v/>
      </c>
      <c r="J2238">
        <f>IF($A2238="",0,WEEKDAY($A2238,2))</f>
        <v/>
      </c>
      <c r="K2238">
        <f>IF(OR($A2238="",$B2238=""),"",$B2238&amp;"|"&amp;$A2238)</f>
        <v/>
      </c>
      <c r="L2238">
        <f>IF($A2238="",0,IF($F2238="",IFERROR(N(INDEX(Settings!$G$11:$G$18,MATCH($C2238,Settings!$D$11:$D$18,0))),0),N($F2238)))</f>
        <v/>
      </c>
    </row>
    <row r="2239">
      <c r="A2239" s="69" t="n"/>
      <c r="B2239" s="70" t="n"/>
      <c r="C2239" s="70" t="n"/>
      <c r="D2239" s="71" t="n"/>
      <c r="E2239" s="71" t="n"/>
      <c r="F2239" s="70" t="n"/>
      <c r="G2239" s="72">
        <f>IF(OR($A2239="",$B2239=""),"",ROUND(MAX(0,MOD(I2239-H2239,1)*24-L2239/60),2))</f>
        <v/>
      </c>
      <c r="H2239">
        <f>IF($A2239="","",IF($D2239="",IFERROR(INDEX(Settings!$E$11:$E$18,MATCH($C2239,Settings!$D$11:$D$18,0)),0),$D2239))</f>
        <v/>
      </c>
      <c r="I2239">
        <f>IF($A2239="","",IF($E2239="",IFERROR(INDEX(Settings!$F$11:$F$18,MATCH($C2239,Settings!$D$11:$D$18,0)),0),$E2239))</f>
        <v/>
      </c>
      <c r="J2239">
        <f>IF($A2239="",0,WEEKDAY($A2239,2))</f>
        <v/>
      </c>
      <c r="K2239">
        <f>IF(OR($A2239="",$B2239=""),"",$B2239&amp;"|"&amp;$A2239)</f>
        <v/>
      </c>
      <c r="L2239">
        <f>IF($A2239="",0,IF($F2239="",IFERROR(N(INDEX(Settings!$G$11:$G$18,MATCH($C2239,Settings!$D$11:$D$18,0))),0),N($F2239)))</f>
        <v/>
      </c>
    </row>
    <row r="2240">
      <c r="A2240" s="69" t="n"/>
      <c r="B2240" s="70" t="n"/>
      <c r="C2240" s="70" t="n"/>
      <c r="D2240" s="71" t="n"/>
      <c r="E2240" s="71" t="n"/>
      <c r="F2240" s="70" t="n"/>
      <c r="G2240" s="72">
        <f>IF(OR($A2240="",$B2240=""),"",ROUND(MAX(0,MOD(I2240-H2240,1)*24-L2240/60),2))</f>
        <v/>
      </c>
      <c r="H2240">
        <f>IF($A2240="","",IF($D2240="",IFERROR(INDEX(Settings!$E$11:$E$18,MATCH($C2240,Settings!$D$11:$D$18,0)),0),$D2240))</f>
        <v/>
      </c>
      <c r="I2240">
        <f>IF($A2240="","",IF($E2240="",IFERROR(INDEX(Settings!$F$11:$F$18,MATCH($C2240,Settings!$D$11:$D$18,0)),0),$E2240))</f>
        <v/>
      </c>
      <c r="J2240">
        <f>IF($A2240="",0,WEEKDAY($A2240,2))</f>
        <v/>
      </c>
      <c r="K2240">
        <f>IF(OR($A2240="",$B2240=""),"",$B2240&amp;"|"&amp;$A2240)</f>
        <v/>
      </c>
      <c r="L2240">
        <f>IF($A2240="",0,IF($F2240="",IFERROR(N(INDEX(Settings!$G$11:$G$18,MATCH($C2240,Settings!$D$11:$D$18,0))),0),N($F2240)))</f>
        <v/>
      </c>
    </row>
    <row r="2241">
      <c r="A2241" s="69" t="n"/>
      <c r="B2241" s="70" t="n"/>
      <c r="C2241" s="70" t="n"/>
      <c r="D2241" s="71" t="n"/>
      <c r="E2241" s="71" t="n"/>
      <c r="F2241" s="70" t="n"/>
      <c r="G2241" s="72">
        <f>IF(OR($A2241="",$B2241=""),"",ROUND(MAX(0,MOD(I2241-H2241,1)*24-L2241/60),2))</f>
        <v/>
      </c>
      <c r="H2241">
        <f>IF($A2241="","",IF($D2241="",IFERROR(INDEX(Settings!$E$11:$E$18,MATCH($C2241,Settings!$D$11:$D$18,0)),0),$D2241))</f>
        <v/>
      </c>
      <c r="I2241">
        <f>IF($A2241="","",IF($E2241="",IFERROR(INDEX(Settings!$F$11:$F$18,MATCH($C2241,Settings!$D$11:$D$18,0)),0),$E2241))</f>
        <v/>
      </c>
      <c r="J2241">
        <f>IF($A2241="",0,WEEKDAY($A2241,2))</f>
        <v/>
      </c>
      <c r="K2241">
        <f>IF(OR($A2241="",$B2241=""),"",$B2241&amp;"|"&amp;$A2241)</f>
        <v/>
      </c>
      <c r="L2241">
        <f>IF($A2241="",0,IF($F2241="",IFERROR(N(INDEX(Settings!$G$11:$G$18,MATCH($C2241,Settings!$D$11:$D$18,0))),0),N($F2241)))</f>
        <v/>
      </c>
    </row>
    <row r="2242">
      <c r="A2242" s="69" t="n"/>
      <c r="B2242" s="70" t="n"/>
      <c r="C2242" s="70" t="n"/>
      <c r="D2242" s="71" t="n"/>
      <c r="E2242" s="71" t="n"/>
      <c r="F2242" s="70" t="n"/>
      <c r="G2242" s="72">
        <f>IF(OR($A2242="",$B2242=""),"",ROUND(MAX(0,MOD(I2242-H2242,1)*24-L2242/60),2))</f>
        <v/>
      </c>
      <c r="H2242">
        <f>IF($A2242="","",IF($D2242="",IFERROR(INDEX(Settings!$E$11:$E$18,MATCH($C2242,Settings!$D$11:$D$18,0)),0),$D2242))</f>
        <v/>
      </c>
      <c r="I2242">
        <f>IF($A2242="","",IF($E2242="",IFERROR(INDEX(Settings!$F$11:$F$18,MATCH($C2242,Settings!$D$11:$D$18,0)),0),$E2242))</f>
        <v/>
      </c>
      <c r="J2242">
        <f>IF($A2242="",0,WEEKDAY($A2242,2))</f>
        <v/>
      </c>
      <c r="K2242">
        <f>IF(OR($A2242="",$B2242=""),"",$B2242&amp;"|"&amp;$A2242)</f>
        <v/>
      </c>
      <c r="L2242">
        <f>IF($A2242="",0,IF($F2242="",IFERROR(N(INDEX(Settings!$G$11:$G$18,MATCH($C2242,Settings!$D$11:$D$18,0))),0),N($F2242)))</f>
        <v/>
      </c>
    </row>
    <row r="2243">
      <c r="A2243" s="69" t="n"/>
      <c r="B2243" s="70" t="n"/>
      <c r="C2243" s="70" t="n"/>
      <c r="D2243" s="71" t="n"/>
      <c r="E2243" s="71" t="n"/>
      <c r="F2243" s="70" t="n"/>
      <c r="G2243" s="72">
        <f>IF(OR($A2243="",$B2243=""),"",ROUND(MAX(0,MOD(I2243-H2243,1)*24-L2243/60),2))</f>
        <v/>
      </c>
      <c r="H2243">
        <f>IF($A2243="","",IF($D2243="",IFERROR(INDEX(Settings!$E$11:$E$18,MATCH($C2243,Settings!$D$11:$D$18,0)),0),$D2243))</f>
        <v/>
      </c>
      <c r="I2243">
        <f>IF($A2243="","",IF($E2243="",IFERROR(INDEX(Settings!$F$11:$F$18,MATCH($C2243,Settings!$D$11:$D$18,0)),0),$E2243))</f>
        <v/>
      </c>
      <c r="J2243">
        <f>IF($A2243="",0,WEEKDAY($A2243,2))</f>
        <v/>
      </c>
      <c r="K2243">
        <f>IF(OR($A2243="",$B2243=""),"",$B2243&amp;"|"&amp;$A2243)</f>
        <v/>
      </c>
      <c r="L2243">
        <f>IF($A2243="",0,IF($F2243="",IFERROR(N(INDEX(Settings!$G$11:$G$18,MATCH($C2243,Settings!$D$11:$D$18,0))),0),N($F2243)))</f>
        <v/>
      </c>
    </row>
    <row r="2244">
      <c r="A2244" s="69" t="n"/>
      <c r="B2244" s="70" t="n"/>
      <c r="C2244" s="70" t="n"/>
      <c r="D2244" s="71" t="n"/>
      <c r="E2244" s="71" t="n"/>
      <c r="F2244" s="70" t="n"/>
      <c r="G2244" s="72">
        <f>IF(OR($A2244="",$B2244=""),"",ROUND(MAX(0,MOD(I2244-H2244,1)*24-L2244/60),2))</f>
        <v/>
      </c>
      <c r="H2244">
        <f>IF($A2244="","",IF($D2244="",IFERROR(INDEX(Settings!$E$11:$E$18,MATCH($C2244,Settings!$D$11:$D$18,0)),0),$D2244))</f>
        <v/>
      </c>
      <c r="I2244">
        <f>IF($A2244="","",IF($E2244="",IFERROR(INDEX(Settings!$F$11:$F$18,MATCH($C2244,Settings!$D$11:$D$18,0)),0),$E2244))</f>
        <v/>
      </c>
      <c r="J2244">
        <f>IF($A2244="",0,WEEKDAY($A2244,2))</f>
        <v/>
      </c>
      <c r="K2244">
        <f>IF(OR($A2244="",$B2244=""),"",$B2244&amp;"|"&amp;$A2244)</f>
        <v/>
      </c>
      <c r="L2244">
        <f>IF($A2244="",0,IF($F2244="",IFERROR(N(INDEX(Settings!$G$11:$G$18,MATCH($C2244,Settings!$D$11:$D$18,0))),0),N($F2244)))</f>
        <v/>
      </c>
    </row>
    <row r="2245">
      <c r="A2245" s="69" t="n"/>
      <c r="B2245" s="70" t="n"/>
      <c r="C2245" s="70" t="n"/>
      <c r="D2245" s="71" t="n"/>
      <c r="E2245" s="71" t="n"/>
      <c r="F2245" s="70" t="n"/>
      <c r="G2245" s="72">
        <f>IF(OR($A2245="",$B2245=""),"",ROUND(MAX(0,MOD(I2245-H2245,1)*24-L2245/60),2))</f>
        <v/>
      </c>
      <c r="H2245">
        <f>IF($A2245="","",IF($D2245="",IFERROR(INDEX(Settings!$E$11:$E$18,MATCH($C2245,Settings!$D$11:$D$18,0)),0),$D2245))</f>
        <v/>
      </c>
      <c r="I2245">
        <f>IF($A2245="","",IF($E2245="",IFERROR(INDEX(Settings!$F$11:$F$18,MATCH($C2245,Settings!$D$11:$D$18,0)),0),$E2245))</f>
        <v/>
      </c>
      <c r="J2245">
        <f>IF($A2245="",0,WEEKDAY($A2245,2))</f>
        <v/>
      </c>
      <c r="K2245">
        <f>IF(OR($A2245="",$B2245=""),"",$B2245&amp;"|"&amp;$A2245)</f>
        <v/>
      </c>
      <c r="L2245">
        <f>IF($A2245="",0,IF($F2245="",IFERROR(N(INDEX(Settings!$G$11:$G$18,MATCH($C2245,Settings!$D$11:$D$18,0))),0),N($F2245)))</f>
        <v/>
      </c>
    </row>
    <row r="2246">
      <c r="A2246" s="69" t="n"/>
      <c r="B2246" s="70" t="n"/>
      <c r="C2246" s="70" t="n"/>
      <c r="D2246" s="71" t="n"/>
      <c r="E2246" s="71" t="n"/>
      <c r="F2246" s="70" t="n"/>
      <c r="G2246" s="72">
        <f>IF(OR($A2246="",$B2246=""),"",ROUND(MAX(0,MOD(I2246-H2246,1)*24-L2246/60),2))</f>
        <v/>
      </c>
      <c r="H2246">
        <f>IF($A2246="","",IF($D2246="",IFERROR(INDEX(Settings!$E$11:$E$18,MATCH($C2246,Settings!$D$11:$D$18,0)),0),$D2246))</f>
        <v/>
      </c>
      <c r="I2246">
        <f>IF($A2246="","",IF($E2246="",IFERROR(INDEX(Settings!$F$11:$F$18,MATCH($C2246,Settings!$D$11:$D$18,0)),0),$E2246))</f>
        <v/>
      </c>
      <c r="J2246">
        <f>IF($A2246="",0,WEEKDAY($A2246,2))</f>
        <v/>
      </c>
      <c r="K2246">
        <f>IF(OR($A2246="",$B2246=""),"",$B2246&amp;"|"&amp;$A2246)</f>
        <v/>
      </c>
      <c r="L2246">
        <f>IF($A2246="",0,IF($F2246="",IFERROR(N(INDEX(Settings!$G$11:$G$18,MATCH($C2246,Settings!$D$11:$D$18,0))),0),N($F2246)))</f>
        <v/>
      </c>
    </row>
    <row r="2247">
      <c r="A2247" s="69" t="n"/>
      <c r="B2247" s="70" t="n"/>
      <c r="C2247" s="70" t="n"/>
      <c r="D2247" s="71" t="n"/>
      <c r="E2247" s="71" t="n"/>
      <c r="F2247" s="70" t="n"/>
      <c r="G2247" s="72">
        <f>IF(OR($A2247="",$B2247=""),"",ROUND(MAX(0,MOD(I2247-H2247,1)*24-L2247/60),2))</f>
        <v/>
      </c>
      <c r="H2247">
        <f>IF($A2247="","",IF($D2247="",IFERROR(INDEX(Settings!$E$11:$E$18,MATCH($C2247,Settings!$D$11:$D$18,0)),0),$D2247))</f>
        <v/>
      </c>
      <c r="I2247">
        <f>IF($A2247="","",IF($E2247="",IFERROR(INDEX(Settings!$F$11:$F$18,MATCH($C2247,Settings!$D$11:$D$18,0)),0),$E2247))</f>
        <v/>
      </c>
      <c r="J2247">
        <f>IF($A2247="",0,WEEKDAY($A2247,2))</f>
        <v/>
      </c>
      <c r="K2247">
        <f>IF(OR($A2247="",$B2247=""),"",$B2247&amp;"|"&amp;$A2247)</f>
        <v/>
      </c>
      <c r="L2247">
        <f>IF($A2247="",0,IF($F2247="",IFERROR(N(INDEX(Settings!$G$11:$G$18,MATCH($C2247,Settings!$D$11:$D$18,0))),0),N($F2247)))</f>
        <v/>
      </c>
    </row>
    <row r="2248">
      <c r="A2248" s="69" t="n"/>
      <c r="B2248" s="70" t="n"/>
      <c r="C2248" s="70" t="n"/>
      <c r="D2248" s="71" t="n"/>
      <c r="E2248" s="71" t="n"/>
      <c r="F2248" s="70" t="n"/>
      <c r="G2248" s="72">
        <f>IF(OR($A2248="",$B2248=""),"",ROUND(MAX(0,MOD(I2248-H2248,1)*24-L2248/60),2))</f>
        <v/>
      </c>
      <c r="H2248">
        <f>IF($A2248="","",IF($D2248="",IFERROR(INDEX(Settings!$E$11:$E$18,MATCH($C2248,Settings!$D$11:$D$18,0)),0),$D2248))</f>
        <v/>
      </c>
      <c r="I2248">
        <f>IF($A2248="","",IF($E2248="",IFERROR(INDEX(Settings!$F$11:$F$18,MATCH($C2248,Settings!$D$11:$D$18,0)),0),$E2248))</f>
        <v/>
      </c>
      <c r="J2248">
        <f>IF($A2248="",0,WEEKDAY($A2248,2))</f>
        <v/>
      </c>
      <c r="K2248">
        <f>IF(OR($A2248="",$B2248=""),"",$B2248&amp;"|"&amp;$A2248)</f>
        <v/>
      </c>
      <c r="L2248">
        <f>IF($A2248="",0,IF($F2248="",IFERROR(N(INDEX(Settings!$G$11:$G$18,MATCH($C2248,Settings!$D$11:$D$18,0))),0),N($F2248)))</f>
        <v/>
      </c>
    </row>
    <row r="2249">
      <c r="A2249" s="69" t="n"/>
      <c r="B2249" s="70" t="n"/>
      <c r="C2249" s="70" t="n"/>
      <c r="D2249" s="71" t="n"/>
      <c r="E2249" s="71" t="n"/>
      <c r="F2249" s="70" t="n"/>
      <c r="G2249" s="72">
        <f>IF(OR($A2249="",$B2249=""),"",ROUND(MAX(0,MOD(I2249-H2249,1)*24-L2249/60),2))</f>
        <v/>
      </c>
      <c r="H2249">
        <f>IF($A2249="","",IF($D2249="",IFERROR(INDEX(Settings!$E$11:$E$18,MATCH($C2249,Settings!$D$11:$D$18,0)),0),$D2249))</f>
        <v/>
      </c>
      <c r="I2249">
        <f>IF($A2249="","",IF($E2249="",IFERROR(INDEX(Settings!$F$11:$F$18,MATCH($C2249,Settings!$D$11:$D$18,0)),0),$E2249))</f>
        <v/>
      </c>
      <c r="J2249">
        <f>IF($A2249="",0,WEEKDAY($A2249,2))</f>
        <v/>
      </c>
      <c r="K2249">
        <f>IF(OR($A2249="",$B2249=""),"",$B2249&amp;"|"&amp;$A2249)</f>
        <v/>
      </c>
      <c r="L2249">
        <f>IF($A2249="",0,IF($F2249="",IFERROR(N(INDEX(Settings!$G$11:$G$18,MATCH($C2249,Settings!$D$11:$D$18,0))),0),N($F2249)))</f>
        <v/>
      </c>
    </row>
    <row r="2250">
      <c r="A2250" s="69" t="n"/>
      <c r="B2250" s="70" t="n"/>
      <c r="C2250" s="70" t="n"/>
      <c r="D2250" s="71" t="n"/>
      <c r="E2250" s="71" t="n"/>
      <c r="F2250" s="70" t="n"/>
      <c r="G2250" s="72">
        <f>IF(OR($A2250="",$B2250=""),"",ROUND(MAX(0,MOD(I2250-H2250,1)*24-L2250/60),2))</f>
        <v/>
      </c>
      <c r="H2250">
        <f>IF($A2250="","",IF($D2250="",IFERROR(INDEX(Settings!$E$11:$E$18,MATCH($C2250,Settings!$D$11:$D$18,0)),0),$D2250))</f>
        <v/>
      </c>
      <c r="I2250">
        <f>IF($A2250="","",IF($E2250="",IFERROR(INDEX(Settings!$F$11:$F$18,MATCH($C2250,Settings!$D$11:$D$18,0)),0),$E2250))</f>
        <v/>
      </c>
      <c r="J2250">
        <f>IF($A2250="",0,WEEKDAY($A2250,2))</f>
        <v/>
      </c>
      <c r="K2250">
        <f>IF(OR($A2250="",$B2250=""),"",$B2250&amp;"|"&amp;$A2250)</f>
        <v/>
      </c>
      <c r="L2250">
        <f>IF($A2250="",0,IF($F2250="",IFERROR(N(INDEX(Settings!$G$11:$G$18,MATCH($C2250,Settings!$D$11:$D$18,0))),0),N($F2250)))</f>
        <v/>
      </c>
    </row>
    <row r="2251">
      <c r="A2251" s="69" t="n"/>
      <c r="B2251" s="70" t="n"/>
      <c r="C2251" s="70" t="n"/>
      <c r="D2251" s="71" t="n"/>
      <c r="E2251" s="71" t="n"/>
      <c r="F2251" s="70" t="n"/>
      <c r="G2251" s="72">
        <f>IF(OR($A2251="",$B2251=""),"",ROUND(MAX(0,MOD(I2251-H2251,1)*24-L2251/60),2))</f>
        <v/>
      </c>
      <c r="H2251">
        <f>IF($A2251="","",IF($D2251="",IFERROR(INDEX(Settings!$E$11:$E$18,MATCH($C2251,Settings!$D$11:$D$18,0)),0),$D2251))</f>
        <v/>
      </c>
      <c r="I2251">
        <f>IF($A2251="","",IF($E2251="",IFERROR(INDEX(Settings!$F$11:$F$18,MATCH($C2251,Settings!$D$11:$D$18,0)),0),$E2251))</f>
        <v/>
      </c>
      <c r="J2251">
        <f>IF($A2251="",0,WEEKDAY($A2251,2))</f>
        <v/>
      </c>
      <c r="K2251">
        <f>IF(OR($A2251="",$B2251=""),"",$B2251&amp;"|"&amp;$A2251)</f>
        <v/>
      </c>
      <c r="L2251">
        <f>IF($A2251="",0,IF($F2251="",IFERROR(N(INDEX(Settings!$G$11:$G$18,MATCH($C2251,Settings!$D$11:$D$18,0))),0),N($F2251)))</f>
        <v/>
      </c>
    </row>
    <row r="2252">
      <c r="A2252" s="69" t="n"/>
      <c r="B2252" s="70" t="n"/>
      <c r="C2252" s="70" t="n"/>
      <c r="D2252" s="71" t="n"/>
      <c r="E2252" s="71" t="n"/>
      <c r="F2252" s="70" t="n"/>
      <c r="G2252" s="72">
        <f>IF(OR($A2252="",$B2252=""),"",ROUND(MAX(0,MOD(I2252-H2252,1)*24-L2252/60),2))</f>
        <v/>
      </c>
      <c r="H2252">
        <f>IF($A2252="","",IF($D2252="",IFERROR(INDEX(Settings!$E$11:$E$18,MATCH($C2252,Settings!$D$11:$D$18,0)),0),$D2252))</f>
        <v/>
      </c>
      <c r="I2252">
        <f>IF($A2252="","",IF($E2252="",IFERROR(INDEX(Settings!$F$11:$F$18,MATCH($C2252,Settings!$D$11:$D$18,0)),0),$E2252))</f>
        <v/>
      </c>
      <c r="J2252">
        <f>IF($A2252="",0,WEEKDAY($A2252,2))</f>
        <v/>
      </c>
      <c r="K2252">
        <f>IF(OR($A2252="",$B2252=""),"",$B2252&amp;"|"&amp;$A2252)</f>
        <v/>
      </c>
      <c r="L2252">
        <f>IF($A2252="",0,IF($F2252="",IFERROR(N(INDEX(Settings!$G$11:$G$18,MATCH($C2252,Settings!$D$11:$D$18,0))),0),N($F2252)))</f>
        <v/>
      </c>
    </row>
    <row r="2253">
      <c r="A2253" s="69" t="n"/>
      <c r="B2253" s="70" t="n"/>
      <c r="C2253" s="70" t="n"/>
      <c r="D2253" s="71" t="n"/>
      <c r="E2253" s="71" t="n"/>
      <c r="F2253" s="70" t="n"/>
      <c r="G2253" s="72">
        <f>IF(OR($A2253="",$B2253=""),"",ROUND(MAX(0,MOD(I2253-H2253,1)*24-L2253/60),2))</f>
        <v/>
      </c>
      <c r="H2253">
        <f>IF($A2253="","",IF($D2253="",IFERROR(INDEX(Settings!$E$11:$E$18,MATCH($C2253,Settings!$D$11:$D$18,0)),0),$D2253))</f>
        <v/>
      </c>
      <c r="I2253">
        <f>IF($A2253="","",IF($E2253="",IFERROR(INDEX(Settings!$F$11:$F$18,MATCH($C2253,Settings!$D$11:$D$18,0)),0),$E2253))</f>
        <v/>
      </c>
      <c r="J2253">
        <f>IF($A2253="",0,WEEKDAY($A2253,2))</f>
        <v/>
      </c>
      <c r="K2253">
        <f>IF(OR($A2253="",$B2253=""),"",$B2253&amp;"|"&amp;$A2253)</f>
        <v/>
      </c>
      <c r="L2253">
        <f>IF($A2253="",0,IF($F2253="",IFERROR(N(INDEX(Settings!$G$11:$G$18,MATCH($C2253,Settings!$D$11:$D$18,0))),0),N($F2253)))</f>
        <v/>
      </c>
    </row>
    <row r="2254">
      <c r="A2254" s="69" t="n"/>
      <c r="B2254" s="70" t="n"/>
      <c r="C2254" s="70" t="n"/>
      <c r="D2254" s="71" t="n"/>
      <c r="E2254" s="71" t="n"/>
      <c r="F2254" s="70" t="n"/>
      <c r="G2254" s="72">
        <f>IF(OR($A2254="",$B2254=""),"",ROUND(MAX(0,MOD(I2254-H2254,1)*24-L2254/60),2))</f>
        <v/>
      </c>
      <c r="H2254">
        <f>IF($A2254="","",IF($D2254="",IFERROR(INDEX(Settings!$E$11:$E$18,MATCH($C2254,Settings!$D$11:$D$18,0)),0),$D2254))</f>
        <v/>
      </c>
      <c r="I2254">
        <f>IF($A2254="","",IF($E2254="",IFERROR(INDEX(Settings!$F$11:$F$18,MATCH($C2254,Settings!$D$11:$D$18,0)),0),$E2254))</f>
        <v/>
      </c>
      <c r="J2254">
        <f>IF($A2254="",0,WEEKDAY($A2254,2))</f>
        <v/>
      </c>
      <c r="K2254">
        <f>IF(OR($A2254="",$B2254=""),"",$B2254&amp;"|"&amp;$A2254)</f>
        <v/>
      </c>
      <c r="L2254">
        <f>IF($A2254="",0,IF($F2254="",IFERROR(N(INDEX(Settings!$G$11:$G$18,MATCH($C2254,Settings!$D$11:$D$18,0))),0),N($F2254)))</f>
        <v/>
      </c>
    </row>
    <row r="2255">
      <c r="A2255" s="69" t="n"/>
      <c r="B2255" s="70" t="n"/>
      <c r="C2255" s="70" t="n"/>
      <c r="D2255" s="71" t="n"/>
      <c r="E2255" s="71" t="n"/>
      <c r="F2255" s="70" t="n"/>
      <c r="G2255" s="72">
        <f>IF(OR($A2255="",$B2255=""),"",ROUND(MAX(0,MOD(I2255-H2255,1)*24-L2255/60),2))</f>
        <v/>
      </c>
      <c r="H2255">
        <f>IF($A2255="","",IF($D2255="",IFERROR(INDEX(Settings!$E$11:$E$18,MATCH($C2255,Settings!$D$11:$D$18,0)),0),$D2255))</f>
        <v/>
      </c>
      <c r="I2255">
        <f>IF($A2255="","",IF($E2255="",IFERROR(INDEX(Settings!$F$11:$F$18,MATCH($C2255,Settings!$D$11:$D$18,0)),0),$E2255))</f>
        <v/>
      </c>
      <c r="J2255">
        <f>IF($A2255="",0,WEEKDAY($A2255,2))</f>
        <v/>
      </c>
      <c r="K2255">
        <f>IF(OR($A2255="",$B2255=""),"",$B2255&amp;"|"&amp;$A2255)</f>
        <v/>
      </c>
      <c r="L2255">
        <f>IF($A2255="",0,IF($F2255="",IFERROR(N(INDEX(Settings!$G$11:$G$18,MATCH($C2255,Settings!$D$11:$D$18,0))),0),N($F2255)))</f>
        <v/>
      </c>
    </row>
    <row r="2256">
      <c r="A2256" s="69" t="n"/>
      <c r="B2256" s="70" t="n"/>
      <c r="C2256" s="70" t="n"/>
      <c r="D2256" s="71" t="n"/>
      <c r="E2256" s="71" t="n"/>
      <c r="F2256" s="70" t="n"/>
      <c r="G2256" s="72">
        <f>IF(OR($A2256="",$B2256=""),"",ROUND(MAX(0,MOD(I2256-H2256,1)*24-L2256/60),2))</f>
        <v/>
      </c>
      <c r="H2256">
        <f>IF($A2256="","",IF($D2256="",IFERROR(INDEX(Settings!$E$11:$E$18,MATCH($C2256,Settings!$D$11:$D$18,0)),0),$D2256))</f>
        <v/>
      </c>
      <c r="I2256">
        <f>IF($A2256="","",IF($E2256="",IFERROR(INDEX(Settings!$F$11:$F$18,MATCH($C2256,Settings!$D$11:$D$18,0)),0),$E2256))</f>
        <v/>
      </c>
      <c r="J2256">
        <f>IF($A2256="",0,WEEKDAY($A2256,2))</f>
        <v/>
      </c>
      <c r="K2256">
        <f>IF(OR($A2256="",$B2256=""),"",$B2256&amp;"|"&amp;$A2256)</f>
        <v/>
      </c>
      <c r="L2256">
        <f>IF($A2256="",0,IF($F2256="",IFERROR(N(INDEX(Settings!$G$11:$G$18,MATCH($C2256,Settings!$D$11:$D$18,0))),0),N($F2256)))</f>
        <v/>
      </c>
    </row>
    <row r="2257">
      <c r="A2257" s="69" t="n"/>
      <c r="B2257" s="70" t="n"/>
      <c r="C2257" s="70" t="n"/>
      <c r="D2257" s="71" t="n"/>
      <c r="E2257" s="71" t="n"/>
      <c r="F2257" s="70" t="n"/>
      <c r="G2257" s="72">
        <f>IF(OR($A2257="",$B2257=""),"",ROUND(MAX(0,MOD(I2257-H2257,1)*24-L2257/60),2))</f>
        <v/>
      </c>
      <c r="H2257">
        <f>IF($A2257="","",IF($D2257="",IFERROR(INDEX(Settings!$E$11:$E$18,MATCH($C2257,Settings!$D$11:$D$18,0)),0),$D2257))</f>
        <v/>
      </c>
      <c r="I2257">
        <f>IF($A2257="","",IF($E2257="",IFERROR(INDEX(Settings!$F$11:$F$18,MATCH($C2257,Settings!$D$11:$D$18,0)),0),$E2257))</f>
        <v/>
      </c>
      <c r="J2257">
        <f>IF($A2257="",0,WEEKDAY($A2257,2))</f>
        <v/>
      </c>
      <c r="K2257">
        <f>IF(OR($A2257="",$B2257=""),"",$B2257&amp;"|"&amp;$A2257)</f>
        <v/>
      </c>
      <c r="L2257">
        <f>IF($A2257="",0,IF($F2257="",IFERROR(N(INDEX(Settings!$G$11:$G$18,MATCH($C2257,Settings!$D$11:$D$18,0))),0),N($F2257)))</f>
        <v/>
      </c>
    </row>
    <row r="2258">
      <c r="A2258" s="69" t="n"/>
      <c r="B2258" s="70" t="n"/>
      <c r="C2258" s="70" t="n"/>
      <c r="D2258" s="71" t="n"/>
      <c r="E2258" s="71" t="n"/>
      <c r="F2258" s="70" t="n"/>
      <c r="G2258" s="72">
        <f>IF(OR($A2258="",$B2258=""),"",ROUND(MAX(0,MOD(I2258-H2258,1)*24-L2258/60),2))</f>
        <v/>
      </c>
      <c r="H2258">
        <f>IF($A2258="","",IF($D2258="",IFERROR(INDEX(Settings!$E$11:$E$18,MATCH($C2258,Settings!$D$11:$D$18,0)),0),$D2258))</f>
        <v/>
      </c>
      <c r="I2258">
        <f>IF($A2258="","",IF($E2258="",IFERROR(INDEX(Settings!$F$11:$F$18,MATCH($C2258,Settings!$D$11:$D$18,0)),0),$E2258))</f>
        <v/>
      </c>
      <c r="J2258">
        <f>IF($A2258="",0,WEEKDAY($A2258,2))</f>
        <v/>
      </c>
      <c r="K2258">
        <f>IF(OR($A2258="",$B2258=""),"",$B2258&amp;"|"&amp;$A2258)</f>
        <v/>
      </c>
      <c r="L2258">
        <f>IF($A2258="",0,IF($F2258="",IFERROR(N(INDEX(Settings!$G$11:$G$18,MATCH($C2258,Settings!$D$11:$D$18,0))),0),N($F2258)))</f>
        <v/>
      </c>
    </row>
    <row r="2259">
      <c r="A2259" s="69" t="n"/>
      <c r="B2259" s="70" t="n"/>
      <c r="C2259" s="70" t="n"/>
      <c r="D2259" s="71" t="n"/>
      <c r="E2259" s="71" t="n"/>
      <c r="F2259" s="70" t="n"/>
      <c r="G2259" s="72">
        <f>IF(OR($A2259="",$B2259=""),"",ROUND(MAX(0,MOD(I2259-H2259,1)*24-L2259/60),2))</f>
        <v/>
      </c>
      <c r="H2259">
        <f>IF($A2259="","",IF($D2259="",IFERROR(INDEX(Settings!$E$11:$E$18,MATCH($C2259,Settings!$D$11:$D$18,0)),0),$D2259))</f>
        <v/>
      </c>
      <c r="I2259">
        <f>IF($A2259="","",IF($E2259="",IFERROR(INDEX(Settings!$F$11:$F$18,MATCH($C2259,Settings!$D$11:$D$18,0)),0),$E2259))</f>
        <v/>
      </c>
      <c r="J2259">
        <f>IF($A2259="",0,WEEKDAY($A2259,2))</f>
        <v/>
      </c>
      <c r="K2259">
        <f>IF(OR($A2259="",$B2259=""),"",$B2259&amp;"|"&amp;$A2259)</f>
        <v/>
      </c>
      <c r="L2259">
        <f>IF($A2259="",0,IF($F2259="",IFERROR(N(INDEX(Settings!$G$11:$G$18,MATCH($C2259,Settings!$D$11:$D$18,0))),0),N($F2259)))</f>
        <v/>
      </c>
    </row>
    <row r="2260">
      <c r="A2260" s="69" t="n"/>
      <c r="B2260" s="70" t="n"/>
      <c r="C2260" s="70" t="n"/>
      <c r="D2260" s="71" t="n"/>
      <c r="E2260" s="71" t="n"/>
      <c r="F2260" s="70" t="n"/>
      <c r="G2260" s="72">
        <f>IF(OR($A2260="",$B2260=""),"",ROUND(MAX(0,MOD(I2260-H2260,1)*24-L2260/60),2))</f>
        <v/>
      </c>
      <c r="H2260">
        <f>IF($A2260="","",IF($D2260="",IFERROR(INDEX(Settings!$E$11:$E$18,MATCH($C2260,Settings!$D$11:$D$18,0)),0),$D2260))</f>
        <v/>
      </c>
      <c r="I2260">
        <f>IF($A2260="","",IF($E2260="",IFERROR(INDEX(Settings!$F$11:$F$18,MATCH($C2260,Settings!$D$11:$D$18,0)),0),$E2260))</f>
        <v/>
      </c>
      <c r="J2260">
        <f>IF($A2260="",0,WEEKDAY($A2260,2))</f>
        <v/>
      </c>
      <c r="K2260">
        <f>IF(OR($A2260="",$B2260=""),"",$B2260&amp;"|"&amp;$A2260)</f>
        <v/>
      </c>
      <c r="L2260">
        <f>IF($A2260="",0,IF($F2260="",IFERROR(N(INDEX(Settings!$G$11:$G$18,MATCH($C2260,Settings!$D$11:$D$18,0))),0),N($F2260)))</f>
        <v/>
      </c>
    </row>
    <row r="2261">
      <c r="A2261" s="69" t="n"/>
      <c r="B2261" s="70" t="n"/>
      <c r="C2261" s="70" t="n"/>
      <c r="D2261" s="71" t="n"/>
      <c r="E2261" s="71" t="n"/>
      <c r="F2261" s="70" t="n"/>
      <c r="G2261" s="72">
        <f>IF(OR($A2261="",$B2261=""),"",ROUND(MAX(0,MOD(I2261-H2261,1)*24-L2261/60),2))</f>
        <v/>
      </c>
      <c r="H2261">
        <f>IF($A2261="","",IF($D2261="",IFERROR(INDEX(Settings!$E$11:$E$18,MATCH($C2261,Settings!$D$11:$D$18,0)),0),$D2261))</f>
        <v/>
      </c>
      <c r="I2261">
        <f>IF($A2261="","",IF($E2261="",IFERROR(INDEX(Settings!$F$11:$F$18,MATCH($C2261,Settings!$D$11:$D$18,0)),0),$E2261))</f>
        <v/>
      </c>
      <c r="J2261">
        <f>IF($A2261="",0,WEEKDAY($A2261,2))</f>
        <v/>
      </c>
      <c r="K2261">
        <f>IF(OR($A2261="",$B2261=""),"",$B2261&amp;"|"&amp;$A2261)</f>
        <v/>
      </c>
      <c r="L2261">
        <f>IF($A2261="",0,IF($F2261="",IFERROR(N(INDEX(Settings!$G$11:$G$18,MATCH($C2261,Settings!$D$11:$D$18,0))),0),N($F2261)))</f>
        <v/>
      </c>
    </row>
    <row r="2262">
      <c r="A2262" s="69" t="n"/>
      <c r="B2262" s="70" t="n"/>
      <c r="C2262" s="70" t="n"/>
      <c r="D2262" s="71" t="n"/>
      <c r="E2262" s="71" t="n"/>
      <c r="F2262" s="70" t="n"/>
      <c r="G2262" s="72">
        <f>IF(OR($A2262="",$B2262=""),"",ROUND(MAX(0,MOD(I2262-H2262,1)*24-L2262/60),2))</f>
        <v/>
      </c>
      <c r="H2262">
        <f>IF($A2262="","",IF($D2262="",IFERROR(INDEX(Settings!$E$11:$E$18,MATCH($C2262,Settings!$D$11:$D$18,0)),0),$D2262))</f>
        <v/>
      </c>
      <c r="I2262">
        <f>IF($A2262="","",IF($E2262="",IFERROR(INDEX(Settings!$F$11:$F$18,MATCH($C2262,Settings!$D$11:$D$18,0)),0),$E2262))</f>
        <v/>
      </c>
      <c r="J2262">
        <f>IF($A2262="",0,WEEKDAY($A2262,2))</f>
        <v/>
      </c>
      <c r="K2262">
        <f>IF(OR($A2262="",$B2262=""),"",$B2262&amp;"|"&amp;$A2262)</f>
        <v/>
      </c>
      <c r="L2262">
        <f>IF($A2262="",0,IF($F2262="",IFERROR(N(INDEX(Settings!$G$11:$G$18,MATCH($C2262,Settings!$D$11:$D$18,0))),0),N($F2262)))</f>
        <v/>
      </c>
    </row>
    <row r="2263">
      <c r="A2263" s="69" t="n"/>
      <c r="B2263" s="70" t="n"/>
      <c r="C2263" s="70" t="n"/>
      <c r="D2263" s="71" t="n"/>
      <c r="E2263" s="71" t="n"/>
      <c r="F2263" s="70" t="n"/>
      <c r="G2263" s="72">
        <f>IF(OR($A2263="",$B2263=""),"",ROUND(MAX(0,MOD(I2263-H2263,1)*24-L2263/60),2))</f>
        <v/>
      </c>
      <c r="H2263">
        <f>IF($A2263="","",IF($D2263="",IFERROR(INDEX(Settings!$E$11:$E$18,MATCH($C2263,Settings!$D$11:$D$18,0)),0),$D2263))</f>
        <v/>
      </c>
      <c r="I2263">
        <f>IF($A2263="","",IF($E2263="",IFERROR(INDEX(Settings!$F$11:$F$18,MATCH($C2263,Settings!$D$11:$D$18,0)),0),$E2263))</f>
        <v/>
      </c>
      <c r="J2263">
        <f>IF($A2263="",0,WEEKDAY($A2263,2))</f>
        <v/>
      </c>
      <c r="K2263">
        <f>IF(OR($A2263="",$B2263=""),"",$B2263&amp;"|"&amp;$A2263)</f>
        <v/>
      </c>
      <c r="L2263">
        <f>IF($A2263="",0,IF($F2263="",IFERROR(N(INDEX(Settings!$G$11:$G$18,MATCH($C2263,Settings!$D$11:$D$18,0))),0),N($F2263)))</f>
        <v/>
      </c>
    </row>
    <row r="2264">
      <c r="A2264" s="69" t="n"/>
      <c r="B2264" s="70" t="n"/>
      <c r="C2264" s="70" t="n"/>
      <c r="D2264" s="71" t="n"/>
      <c r="E2264" s="71" t="n"/>
      <c r="F2264" s="70" t="n"/>
      <c r="G2264" s="72">
        <f>IF(OR($A2264="",$B2264=""),"",ROUND(MAX(0,MOD(I2264-H2264,1)*24-L2264/60),2))</f>
        <v/>
      </c>
      <c r="H2264">
        <f>IF($A2264="","",IF($D2264="",IFERROR(INDEX(Settings!$E$11:$E$18,MATCH($C2264,Settings!$D$11:$D$18,0)),0),$D2264))</f>
        <v/>
      </c>
      <c r="I2264">
        <f>IF($A2264="","",IF($E2264="",IFERROR(INDEX(Settings!$F$11:$F$18,MATCH($C2264,Settings!$D$11:$D$18,0)),0),$E2264))</f>
        <v/>
      </c>
      <c r="J2264">
        <f>IF($A2264="",0,WEEKDAY($A2264,2))</f>
        <v/>
      </c>
      <c r="K2264">
        <f>IF(OR($A2264="",$B2264=""),"",$B2264&amp;"|"&amp;$A2264)</f>
        <v/>
      </c>
      <c r="L2264">
        <f>IF($A2264="",0,IF($F2264="",IFERROR(N(INDEX(Settings!$G$11:$G$18,MATCH($C2264,Settings!$D$11:$D$18,0))),0),N($F2264)))</f>
        <v/>
      </c>
    </row>
    <row r="2265">
      <c r="A2265" s="69" t="n"/>
      <c r="B2265" s="70" t="n"/>
      <c r="C2265" s="70" t="n"/>
      <c r="D2265" s="71" t="n"/>
      <c r="E2265" s="71" t="n"/>
      <c r="F2265" s="70" t="n"/>
      <c r="G2265" s="72">
        <f>IF(OR($A2265="",$B2265=""),"",ROUND(MAX(0,MOD(I2265-H2265,1)*24-L2265/60),2))</f>
        <v/>
      </c>
      <c r="H2265">
        <f>IF($A2265="","",IF($D2265="",IFERROR(INDEX(Settings!$E$11:$E$18,MATCH($C2265,Settings!$D$11:$D$18,0)),0),$D2265))</f>
        <v/>
      </c>
      <c r="I2265">
        <f>IF($A2265="","",IF($E2265="",IFERROR(INDEX(Settings!$F$11:$F$18,MATCH($C2265,Settings!$D$11:$D$18,0)),0),$E2265))</f>
        <v/>
      </c>
      <c r="J2265">
        <f>IF($A2265="",0,WEEKDAY($A2265,2))</f>
        <v/>
      </c>
      <c r="K2265">
        <f>IF(OR($A2265="",$B2265=""),"",$B2265&amp;"|"&amp;$A2265)</f>
        <v/>
      </c>
      <c r="L2265">
        <f>IF($A2265="",0,IF($F2265="",IFERROR(N(INDEX(Settings!$G$11:$G$18,MATCH($C2265,Settings!$D$11:$D$18,0))),0),N($F2265)))</f>
        <v/>
      </c>
    </row>
    <row r="2266">
      <c r="A2266" s="69" t="n"/>
      <c r="B2266" s="70" t="n"/>
      <c r="C2266" s="70" t="n"/>
      <c r="D2266" s="71" t="n"/>
      <c r="E2266" s="71" t="n"/>
      <c r="F2266" s="70" t="n"/>
      <c r="G2266" s="72">
        <f>IF(OR($A2266="",$B2266=""),"",ROUND(MAX(0,MOD(I2266-H2266,1)*24-L2266/60),2))</f>
        <v/>
      </c>
      <c r="H2266">
        <f>IF($A2266="","",IF($D2266="",IFERROR(INDEX(Settings!$E$11:$E$18,MATCH($C2266,Settings!$D$11:$D$18,0)),0),$D2266))</f>
        <v/>
      </c>
      <c r="I2266">
        <f>IF($A2266="","",IF($E2266="",IFERROR(INDEX(Settings!$F$11:$F$18,MATCH($C2266,Settings!$D$11:$D$18,0)),0),$E2266))</f>
        <v/>
      </c>
      <c r="J2266">
        <f>IF($A2266="",0,WEEKDAY($A2266,2))</f>
        <v/>
      </c>
      <c r="K2266">
        <f>IF(OR($A2266="",$B2266=""),"",$B2266&amp;"|"&amp;$A2266)</f>
        <v/>
      </c>
      <c r="L2266">
        <f>IF($A2266="",0,IF($F2266="",IFERROR(N(INDEX(Settings!$G$11:$G$18,MATCH($C2266,Settings!$D$11:$D$18,0))),0),N($F2266)))</f>
        <v/>
      </c>
    </row>
    <row r="2267">
      <c r="A2267" s="69" t="n"/>
      <c r="B2267" s="70" t="n"/>
      <c r="C2267" s="70" t="n"/>
      <c r="D2267" s="71" t="n"/>
      <c r="E2267" s="71" t="n"/>
      <c r="F2267" s="70" t="n"/>
      <c r="G2267" s="72">
        <f>IF(OR($A2267="",$B2267=""),"",ROUND(MAX(0,MOD(I2267-H2267,1)*24-L2267/60),2))</f>
        <v/>
      </c>
      <c r="H2267">
        <f>IF($A2267="","",IF($D2267="",IFERROR(INDEX(Settings!$E$11:$E$18,MATCH($C2267,Settings!$D$11:$D$18,0)),0),$D2267))</f>
        <v/>
      </c>
      <c r="I2267">
        <f>IF($A2267="","",IF($E2267="",IFERROR(INDEX(Settings!$F$11:$F$18,MATCH($C2267,Settings!$D$11:$D$18,0)),0),$E2267))</f>
        <v/>
      </c>
      <c r="J2267">
        <f>IF($A2267="",0,WEEKDAY($A2267,2))</f>
        <v/>
      </c>
      <c r="K2267">
        <f>IF(OR($A2267="",$B2267=""),"",$B2267&amp;"|"&amp;$A2267)</f>
        <v/>
      </c>
      <c r="L2267">
        <f>IF($A2267="",0,IF($F2267="",IFERROR(N(INDEX(Settings!$G$11:$G$18,MATCH($C2267,Settings!$D$11:$D$18,0))),0),N($F2267)))</f>
        <v/>
      </c>
    </row>
    <row r="2268">
      <c r="A2268" s="69" t="n"/>
      <c r="B2268" s="70" t="n"/>
      <c r="C2268" s="70" t="n"/>
      <c r="D2268" s="71" t="n"/>
      <c r="E2268" s="71" t="n"/>
      <c r="F2268" s="70" t="n"/>
      <c r="G2268" s="72">
        <f>IF(OR($A2268="",$B2268=""),"",ROUND(MAX(0,MOD(I2268-H2268,1)*24-L2268/60),2))</f>
        <v/>
      </c>
      <c r="H2268">
        <f>IF($A2268="","",IF($D2268="",IFERROR(INDEX(Settings!$E$11:$E$18,MATCH($C2268,Settings!$D$11:$D$18,0)),0),$D2268))</f>
        <v/>
      </c>
      <c r="I2268">
        <f>IF($A2268="","",IF($E2268="",IFERROR(INDEX(Settings!$F$11:$F$18,MATCH($C2268,Settings!$D$11:$D$18,0)),0),$E2268))</f>
        <v/>
      </c>
      <c r="J2268">
        <f>IF($A2268="",0,WEEKDAY($A2268,2))</f>
        <v/>
      </c>
      <c r="K2268">
        <f>IF(OR($A2268="",$B2268=""),"",$B2268&amp;"|"&amp;$A2268)</f>
        <v/>
      </c>
      <c r="L2268">
        <f>IF($A2268="",0,IF($F2268="",IFERROR(N(INDEX(Settings!$G$11:$G$18,MATCH($C2268,Settings!$D$11:$D$18,0))),0),N($F2268)))</f>
        <v/>
      </c>
    </row>
    <row r="2269">
      <c r="A2269" s="69" t="n"/>
      <c r="B2269" s="70" t="n"/>
      <c r="C2269" s="70" t="n"/>
      <c r="D2269" s="71" t="n"/>
      <c r="E2269" s="71" t="n"/>
      <c r="F2269" s="70" t="n"/>
      <c r="G2269" s="72">
        <f>IF(OR($A2269="",$B2269=""),"",ROUND(MAX(0,MOD(I2269-H2269,1)*24-L2269/60),2))</f>
        <v/>
      </c>
      <c r="H2269">
        <f>IF($A2269="","",IF($D2269="",IFERROR(INDEX(Settings!$E$11:$E$18,MATCH($C2269,Settings!$D$11:$D$18,0)),0),$D2269))</f>
        <v/>
      </c>
      <c r="I2269">
        <f>IF($A2269="","",IF($E2269="",IFERROR(INDEX(Settings!$F$11:$F$18,MATCH($C2269,Settings!$D$11:$D$18,0)),0),$E2269))</f>
        <v/>
      </c>
      <c r="J2269">
        <f>IF($A2269="",0,WEEKDAY($A2269,2))</f>
        <v/>
      </c>
      <c r="K2269">
        <f>IF(OR($A2269="",$B2269=""),"",$B2269&amp;"|"&amp;$A2269)</f>
        <v/>
      </c>
      <c r="L2269">
        <f>IF($A2269="",0,IF($F2269="",IFERROR(N(INDEX(Settings!$G$11:$G$18,MATCH($C2269,Settings!$D$11:$D$18,0))),0),N($F2269)))</f>
        <v/>
      </c>
    </row>
    <row r="2270">
      <c r="A2270" s="69" t="n"/>
      <c r="B2270" s="70" t="n"/>
      <c r="C2270" s="70" t="n"/>
      <c r="D2270" s="71" t="n"/>
      <c r="E2270" s="71" t="n"/>
      <c r="F2270" s="70" t="n"/>
      <c r="G2270" s="72">
        <f>IF(OR($A2270="",$B2270=""),"",ROUND(MAX(0,MOD(I2270-H2270,1)*24-L2270/60),2))</f>
        <v/>
      </c>
      <c r="H2270">
        <f>IF($A2270="","",IF($D2270="",IFERROR(INDEX(Settings!$E$11:$E$18,MATCH($C2270,Settings!$D$11:$D$18,0)),0),$D2270))</f>
        <v/>
      </c>
      <c r="I2270">
        <f>IF($A2270="","",IF($E2270="",IFERROR(INDEX(Settings!$F$11:$F$18,MATCH($C2270,Settings!$D$11:$D$18,0)),0),$E2270))</f>
        <v/>
      </c>
      <c r="J2270">
        <f>IF($A2270="",0,WEEKDAY($A2270,2))</f>
        <v/>
      </c>
      <c r="K2270">
        <f>IF(OR($A2270="",$B2270=""),"",$B2270&amp;"|"&amp;$A2270)</f>
        <v/>
      </c>
      <c r="L2270">
        <f>IF($A2270="",0,IF($F2270="",IFERROR(N(INDEX(Settings!$G$11:$G$18,MATCH($C2270,Settings!$D$11:$D$18,0))),0),N($F2270)))</f>
        <v/>
      </c>
    </row>
    <row r="2271">
      <c r="A2271" s="69" t="n"/>
      <c r="B2271" s="70" t="n"/>
      <c r="C2271" s="70" t="n"/>
      <c r="D2271" s="71" t="n"/>
      <c r="E2271" s="71" t="n"/>
      <c r="F2271" s="70" t="n"/>
      <c r="G2271" s="72">
        <f>IF(OR($A2271="",$B2271=""),"",ROUND(MAX(0,MOD(I2271-H2271,1)*24-L2271/60),2))</f>
        <v/>
      </c>
      <c r="H2271">
        <f>IF($A2271="","",IF($D2271="",IFERROR(INDEX(Settings!$E$11:$E$18,MATCH($C2271,Settings!$D$11:$D$18,0)),0),$D2271))</f>
        <v/>
      </c>
      <c r="I2271">
        <f>IF($A2271="","",IF($E2271="",IFERROR(INDEX(Settings!$F$11:$F$18,MATCH($C2271,Settings!$D$11:$D$18,0)),0),$E2271))</f>
        <v/>
      </c>
      <c r="J2271">
        <f>IF($A2271="",0,WEEKDAY($A2271,2))</f>
        <v/>
      </c>
      <c r="K2271">
        <f>IF(OR($A2271="",$B2271=""),"",$B2271&amp;"|"&amp;$A2271)</f>
        <v/>
      </c>
      <c r="L2271">
        <f>IF($A2271="",0,IF($F2271="",IFERROR(N(INDEX(Settings!$G$11:$G$18,MATCH($C2271,Settings!$D$11:$D$18,0))),0),N($F2271)))</f>
        <v/>
      </c>
    </row>
    <row r="2272">
      <c r="A2272" s="69" t="n"/>
      <c r="B2272" s="70" t="n"/>
      <c r="C2272" s="70" t="n"/>
      <c r="D2272" s="71" t="n"/>
      <c r="E2272" s="71" t="n"/>
      <c r="F2272" s="70" t="n"/>
      <c r="G2272" s="72">
        <f>IF(OR($A2272="",$B2272=""),"",ROUND(MAX(0,MOD(I2272-H2272,1)*24-L2272/60),2))</f>
        <v/>
      </c>
      <c r="H2272">
        <f>IF($A2272="","",IF($D2272="",IFERROR(INDEX(Settings!$E$11:$E$18,MATCH($C2272,Settings!$D$11:$D$18,0)),0),$D2272))</f>
        <v/>
      </c>
      <c r="I2272">
        <f>IF($A2272="","",IF($E2272="",IFERROR(INDEX(Settings!$F$11:$F$18,MATCH($C2272,Settings!$D$11:$D$18,0)),0),$E2272))</f>
        <v/>
      </c>
      <c r="J2272">
        <f>IF($A2272="",0,WEEKDAY($A2272,2))</f>
        <v/>
      </c>
      <c r="K2272">
        <f>IF(OR($A2272="",$B2272=""),"",$B2272&amp;"|"&amp;$A2272)</f>
        <v/>
      </c>
      <c r="L2272">
        <f>IF($A2272="",0,IF($F2272="",IFERROR(N(INDEX(Settings!$G$11:$G$18,MATCH($C2272,Settings!$D$11:$D$18,0))),0),N($F2272)))</f>
        <v/>
      </c>
    </row>
    <row r="2273">
      <c r="A2273" s="69" t="n"/>
      <c r="B2273" s="70" t="n"/>
      <c r="C2273" s="70" t="n"/>
      <c r="D2273" s="71" t="n"/>
      <c r="E2273" s="71" t="n"/>
      <c r="F2273" s="70" t="n"/>
      <c r="G2273" s="72">
        <f>IF(OR($A2273="",$B2273=""),"",ROUND(MAX(0,MOD(I2273-H2273,1)*24-L2273/60),2))</f>
        <v/>
      </c>
      <c r="H2273">
        <f>IF($A2273="","",IF($D2273="",IFERROR(INDEX(Settings!$E$11:$E$18,MATCH($C2273,Settings!$D$11:$D$18,0)),0),$D2273))</f>
        <v/>
      </c>
      <c r="I2273">
        <f>IF($A2273="","",IF($E2273="",IFERROR(INDEX(Settings!$F$11:$F$18,MATCH($C2273,Settings!$D$11:$D$18,0)),0),$E2273))</f>
        <v/>
      </c>
      <c r="J2273">
        <f>IF($A2273="",0,WEEKDAY($A2273,2))</f>
        <v/>
      </c>
      <c r="K2273">
        <f>IF(OR($A2273="",$B2273=""),"",$B2273&amp;"|"&amp;$A2273)</f>
        <v/>
      </c>
      <c r="L2273">
        <f>IF($A2273="",0,IF($F2273="",IFERROR(N(INDEX(Settings!$G$11:$G$18,MATCH($C2273,Settings!$D$11:$D$18,0))),0),N($F2273)))</f>
        <v/>
      </c>
    </row>
    <row r="2274">
      <c r="A2274" s="69" t="n"/>
      <c r="B2274" s="70" t="n"/>
      <c r="C2274" s="70" t="n"/>
      <c r="D2274" s="71" t="n"/>
      <c r="E2274" s="71" t="n"/>
      <c r="F2274" s="70" t="n"/>
      <c r="G2274" s="72">
        <f>IF(OR($A2274="",$B2274=""),"",ROUND(MAX(0,MOD(I2274-H2274,1)*24-L2274/60),2))</f>
        <v/>
      </c>
      <c r="H2274">
        <f>IF($A2274="","",IF($D2274="",IFERROR(INDEX(Settings!$E$11:$E$18,MATCH($C2274,Settings!$D$11:$D$18,0)),0),$D2274))</f>
        <v/>
      </c>
      <c r="I2274">
        <f>IF($A2274="","",IF($E2274="",IFERROR(INDEX(Settings!$F$11:$F$18,MATCH($C2274,Settings!$D$11:$D$18,0)),0),$E2274))</f>
        <v/>
      </c>
      <c r="J2274">
        <f>IF($A2274="",0,WEEKDAY($A2274,2))</f>
        <v/>
      </c>
      <c r="K2274">
        <f>IF(OR($A2274="",$B2274=""),"",$B2274&amp;"|"&amp;$A2274)</f>
        <v/>
      </c>
      <c r="L2274">
        <f>IF($A2274="",0,IF($F2274="",IFERROR(N(INDEX(Settings!$G$11:$G$18,MATCH($C2274,Settings!$D$11:$D$18,0))),0),N($F2274)))</f>
        <v/>
      </c>
    </row>
    <row r="2275">
      <c r="A2275" s="69" t="n"/>
      <c r="B2275" s="70" t="n"/>
      <c r="C2275" s="70" t="n"/>
      <c r="D2275" s="71" t="n"/>
      <c r="E2275" s="71" t="n"/>
      <c r="F2275" s="70" t="n"/>
      <c r="G2275" s="72">
        <f>IF(OR($A2275="",$B2275=""),"",ROUND(MAX(0,MOD(I2275-H2275,1)*24-L2275/60),2))</f>
        <v/>
      </c>
      <c r="H2275">
        <f>IF($A2275="","",IF($D2275="",IFERROR(INDEX(Settings!$E$11:$E$18,MATCH($C2275,Settings!$D$11:$D$18,0)),0),$D2275))</f>
        <v/>
      </c>
      <c r="I2275">
        <f>IF($A2275="","",IF($E2275="",IFERROR(INDEX(Settings!$F$11:$F$18,MATCH($C2275,Settings!$D$11:$D$18,0)),0),$E2275))</f>
        <v/>
      </c>
      <c r="J2275">
        <f>IF($A2275="",0,WEEKDAY($A2275,2))</f>
        <v/>
      </c>
      <c r="K2275">
        <f>IF(OR($A2275="",$B2275=""),"",$B2275&amp;"|"&amp;$A2275)</f>
        <v/>
      </c>
      <c r="L2275">
        <f>IF($A2275="",0,IF($F2275="",IFERROR(N(INDEX(Settings!$G$11:$G$18,MATCH($C2275,Settings!$D$11:$D$18,0))),0),N($F2275)))</f>
        <v/>
      </c>
    </row>
    <row r="2276">
      <c r="A2276" s="69" t="n"/>
      <c r="B2276" s="70" t="n"/>
      <c r="C2276" s="70" t="n"/>
      <c r="D2276" s="71" t="n"/>
      <c r="E2276" s="71" t="n"/>
      <c r="F2276" s="70" t="n"/>
      <c r="G2276" s="72">
        <f>IF(OR($A2276="",$B2276=""),"",ROUND(MAX(0,MOD(I2276-H2276,1)*24-L2276/60),2))</f>
        <v/>
      </c>
      <c r="H2276">
        <f>IF($A2276="","",IF($D2276="",IFERROR(INDEX(Settings!$E$11:$E$18,MATCH($C2276,Settings!$D$11:$D$18,0)),0),$D2276))</f>
        <v/>
      </c>
      <c r="I2276">
        <f>IF($A2276="","",IF($E2276="",IFERROR(INDEX(Settings!$F$11:$F$18,MATCH($C2276,Settings!$D$11:$D$18,0)),0),$E2276))</f>
        <v/>
      </c>
      <c r="J2276">
        <f>IF($A2276="",0,WEEKDAY($A2276,2))</f>
        <v/>
      </c>
      <c r="K2276">
        <f>IF(OR($A2276="",$B2276=""),"",$B2276&amp;"|"&amp;$A2276)</f>
        <v/>
      </c>
      <c r="L2276">
        <f>IF($A2276="",0,IF($F2276="",IFERROR(N(INDEX(Settings!$G$11:$G$18,MATCH($C2276,Settings!$D$11:$D$18,0))),0),N($F2276)))</f>
        <v/>
      </c>
    </row>
    <row r="2277">
      <c r="A2277" s="69" t="n"/>
      <c r="B2277" s="70" t="n"/>
      <c r="C2277" s="70" t="n"/>
      <c r="D2277" s="71" t="n"/>
      <c r="E2277" s="71" t="n"/>
      <c r="F2277" s="70" t="n"/>
      <c r="G2277" s="72">
        <f>IF(OR($A2277="",$B2277=""),"",ROUND(MAX(0,MOD(I2277-H2277,1)*24-L2277/60),2))</f>
        <v/>
      </c>
      <c r="H2277">
        <f>IF($A2277="","",IF($D2277="",IFERROR(INDEX(Settings!$E$11:$E$18,MATCH($C2277,Settings!$D$11:$D$18,0)),0),$D2277))</f>
        <v/>
      </c>
      <c r="I2277">
        <f>IF($A2277="","",IF($E2277="",IFERROR(INDEX(Settings!$F$11:$F$18,MATCH($C2277,Settings!$D$11:$D$18,0)),0),$E2277))</f>
        <v/>
      </c>
      <c r="J2277">
        <f>IF($A2277="",0,WEEKDAY($A2277,2))</f>
        <v/>
      </c>
      <c r="K2277">
        <f>IF(OR($A2277="",$B2277=""),"",$B2277&amp;"|"&amp;$A2277)</f>
        <v/>
      </c>
      <c r="L2277">
        <f>IF($A2277="",0,IF($F2277="",IFERROR(N(INDEX(Settings!$G$11:$G$18,MATCH($C2277,Settings!$D$11:$D$18,0))),0),N($F2277)))</f>
        <v/>
      </c>
    </row>
    <row r="2278">
      <c r="A2278" s="69" t="n"/>
      <c r="B2278" s="70" t="n"/>
      <c r="C2278" s="70" t="n"/>
      <c r="D2278" s="71" t="n"/>
      <c r="E2278" s="71" t="n"/>
      <c r="F2278" s="70" t="n"/>
      <c r="G2278" s="72">
        <f>IF(OR($A2278="",$B2278=""),"",ROUND(MAX(0,MOD(I2278-H2278,1)*24-L2278/60),2))</f>
        <v/>
      </c>
      <c r="H2278">
        <f>IF($A2278="","",IF($D2278="",IFERROR(INDEX(Settings!$E$11:$E$18,MATCH($C2278,Settings!$D$11:$D$18,0)),0),$D2278))</f>
        <v/>
      </c>
      <c r="I2278">
        <f>IF($A2278="","",IF($E2278="",IFERROR(INDEX(Settings!$F$11:$F$18,MATCH($C2278,Settings!$D$11:$D$18,0)),0),$E2278))</f>
        <v/>
      </c>
      <c r="J2278">
        <f>IF($A2278="",0,WEEKDAY($A2278,2))</f>
        <v/>
      </c>
      <c r="K2278">
        <f>IF(OR($A2278="",$B2278=""),"",$B2278&amp;"|"&amp;$A2278)</f>
        <v/>
      </c>
      <c r="L2278">
        <f>IF($A2278="",0,IF($F2278="",IFERROR(N(INDEX(Settings!$G$11:$G$18,MATCH($C2278,Settings!$D$11:$D$18,0))),0),N($F2278)))</f>
        <v/>
      </c>
    </row>
    <row r="2279">
      <c r="A2279" s="69" t="n"/>
      <c r="B2279" s="70" t="n"/>
      <c r="C2279" s="70" t="n"/>
      <c r="D2279" s="71" t="n"/>
      <c r="E2279" s="71" t="n"/>
      <c r="F2279" s="70" t="n"/>
      <c r="G2279" s="72">
        <f>IF(OR($A2279="",$B2279=""),"",ROUND(MAX(0,MOD(I2279-H2279,1)*24-L2279/60),2))</f>
        <v/>
      </c>
      <c r="H2279">
        <f>IF($A2279="","",IF($D2279="",IFERROR(INDEX(Settings!$E$11:$E$18,MATCH($C2279,Settings!$D$11:$D$18,0)),0),$D2279))</f>
        <v/>
      </c>
      <c r="I2279">
        <f>IF($A2279="","",IF($E2279="",IFERROR(INDEX(Settings!$F$11:$F$18,MATCH($C2279,Settings!$D$11:$D$18,0)),0),$E2279))</f>
        <v/>
      </c>
      <c r="J2279">
        <f>IF($A2279="",0,WEEKDAY($A2279,2))</f>
        <v/>
      </c>
      <c r="K2279">
        <f>IF(OR($A2279="",$B2279=""),"",$B2279&amp;"|"&amp;$A2279)</f>
        <v/>
      </c>
      <c r="L2279">
        <f>IF($A2279="",0,IF($F2279="",IFERROR(N(INDEX(Settings!$G$11:$G$18,MATCH($C2279,Settings!$D$11:$D$18,0))),0),N($F2279)))</f>
        <v/>
      </c>
    </row>
    <row r="2280">
      <c r="A2280" s="69" t="n"/>
      <c r="B2280" s="70" t="n"/>
      <c r="C2280" s="70" t="n"/>
      <c r="D2280" s="71" t="n"/>
      <c r="E2280" s="71" t="n"/>
      <c r="F2280" s="70" t="n"/>
      <c r="G2280" s="72">
        <f>IF(OR($A2280="",$B2280=""),"",ROUND(MAX(0,MOD(I2280-H2280,1)*24-L2280/60),2))</f>
        <v/>
      </c>
      <c r="H2280">
        <f>IF($A2280="","",IF($D2280="",IFERROR(INDEX(Settings!$E$11:$E$18,MATCH($C2280,Settings!$D$11:$D$18,0)),0),$D2280))</f>
        <v/>
      </c>
      <c r="I2280">
        <f>IF($A2280="","",IF($E2280="",IFERROR(INDEX(Settings!$F$11:$F$18,MATCH($C2280,Settings!$D$11:$D$18,0)),0),$E2280))</f>
        <v/>
      </c>
      <c r="J2280">
        <f>IF($A2280="",0,WEEKDAY($A2280,2))</f>
        <v/>
      </c>
      <c r="K2280">
        <f>IF(OR($A2280="",$B2280=""),"",$B2280&amp;"|"&amp;$A2280)</f>
        <v/>
      </c>
      <c r="L2280">
        <f>IF($A2280="",0,IF($F2280="",IFERROR(N(INDEX(Settings!$G$11:$G$18,MATCH($C2280,Settings!$D$11:$D$18,0))),0),N($F2280)))</f>
        <v/>
      </c>
    </row>
    <row r="2281">
      <c r="A2281" s="69" t="n"/>
      <c r="B2281" s="70" t="n"/>
      <c r="C2281" s="70" t="n"/>
      <c r="D2281" s="71" t="n"/>
      <c r="E2281" s="71" t="n"/>
      <c r="F2281" s="70" t="n"/>
      <c r="G2281" s="72">
        <f>IF(OR($A2281="",$B2281=""),"",ROUND(MAX(0,MOD(I2281-H2281,1)*24-L2281/60),2))</f>
        <v/>
      </c>
      <c r="H2281">
        <f>IF($A2281="","",IF($D2281="",IFERROR(INDEX(Settings!$E$11:$E$18,MATCH($C2281,Settings!$D$11:$D$18,0)),0),$D2281))</f>
        <v/>
      </c>
      <c r="I2281">
        <f>IF($A2281="","",IF($E2281="",IFERROR(INDEX(Settings!$F$11:$F$18,MATCH($C2281,Settings!$D$11:$D$18,0)),0),$E2281))</f>
        <v/>
      </c>
      <c r="J2281">
        <f>IF($A2281="",0,WEEKDAY($A2281,2))</f>
        <v/>
      </c>
      <c r="K2281">
        <f>IF(OR($A2281="",$B2281=""),"",$B2281&amp;"|"&amp;$A2281)</f>
        <v/>
      </c>
      <c r="L2281">
        <f>IF($A2281="",0,IF($F2281="",IFERROR(N(INDEX(Settings!$G$11:$G$18,MATCH($C2281,Settings!$D$11:$D$18,0))),0),N($F2281)))</f>
        <v/>
      </c>
    </row>
    <row r="2282">
      <c r="A2282" s="69" t="n"/>
      <c r="B2282" s="70" t="n"/>
      <c r="C2282" s="70" t="n"/>
      <c r="D2282" s="71" t="n"/>
      <c r="E2282" s="71" t="n"/>
      <c r="F2282" s="70" t="n"/>
      <c r="G2282" s="72">
        <f>IF(OR($A2282="",$B2282=""),"",ROUND(MAX(0,MOD(I2282-H2282,1)*24-L2282/60),2))</f>
        <v/>
      </c>
      <c r="H2282">
        <f>IF($A2282="","",IF($D2282="",IFERROR(INDEX(Settings!$E$11:$E$18,MATCH($C2282,Settings!$D$11:$D$18,0)),0),$D2282))</f>
        <v/>
      </c>
      <c r="I2282">
        <f>IF($A2282="","",IF($E2282="",IFERROR(INDEX(Settings!$F$11:$F$18,MATCH($C2282,Settings!$D$11:$D$18,0)),0),$E2282))</f>
        <v/>
      </c>
      <c r="J2282">
        <f>IF($A2282="",0,WEEKDAY($A2282,2))</f>
        <v/>
      </c>
      <c r="K2282">
        <f>IF(OR($A2282="",$B2282=""),"",$B2282&amp;"|"&amp;$A2282)</f>
        <v/>
      </c>
      <c r="L2282">
        <f>IF($A2282="",0,IF($F2282="",IFERROR(N(INDEX(Settings!$G$11:$G$18,MATCH($C2282,Settings!$D$11:$D$18,0))),0),N($F2282)))</f>
        <v/>
      </c>
    </row>
    <row r="2283">
      <c r="A2283" s="69" t="n"/>
      <c r="B2283" s="70" t="n"/>
      <c r="C2283" s="70" t="n"/>
      <c r="D2283" s="71" t="n"/>
      <c r="E2283" s="71" t="n"/>
      <c r="F2283" s="70" t="n"/>
      <c r="G2283" s="72">
        <f>IF(OR($A2283="",$B2283=""),"",ROUND(MAX(0,MOD(I2283-H2283,1)*24-L2283/60),2))</f>
        <v/>
      </c>
      <c r="H2283">
        <f>IF($A2283="","",IF($D2283="",IFERROR(INDEX(Settings!$E$11:$E$18,MATCH($C2283,Settings!$D$11:$D$18,0)),0),$D2283))</f>
        <v/>
      </c>
      <c r="I2283">
        <f>IF($A2283="","",IF($E2283="",IFERROR(INDEX(Settings!$F$11:$F$18,MATCH($C2283,Settings!$D$11:$D$18,0)),0),$E2283))</f>
        <v/>
      </c>
      <c r="J2283">
        <f>IF($A2283="",0,WEEKDAY($A2283,2))</f>
        <v/>
      </c>
      <c r="K2283">
        <f>IF(OR($A2283="",$B2283=""),"",$B2283&amp;"|"&amp;$A2283)</f>
        <v/>
      </c>
      <c r="L2283">
        <f>IF($A2283="",0,IF($F2283="",IFERROR(N(INDEX(Settings!$G$11:$G$18,MATCH($C2283,Settings!$D$11:$D$18,0))),0),N($F2283)))</f>
        <v/>
      </c>
    </row>
    <row r="2284">
      <c r="A2284" s="69" t="n"/>
      <c r="B2284" s="70" t="n"/>
      <c r="C2284" s="70" t="n"/>
      <c r="D2284" s="71" t="n"/>
      <c r="E2284" s="71" t="n"/>
      <c r="F2284" s="70" t="n"/>
      <c r="G2284" s="72">
        <f>IF(OR($A2284="",$B2284=""),"",ROUND(MAX(0,MOD(I2284-H2284,1)*24-L2284/60),2))</f>
        <v/>
      </c>
      <c r="H2284">
        <f>IF($A2284="","",IF($D2284="",IFERROR(INDEX(Settings!$E$11:$E$18,MATCH($C2284,Settings!$D$11:$D$18,0)),0),$D2284))</f>
        <v/>
      </c>
      <c r="I2284">
        <f>IF($A2284="","",IF($E2284="",IFERROR(INDEX(Settings!$F$11:$F$18,MATCH($C2284,Settings!$D$11:$D$18,0)),0),$E2284))</f>
        <v/>
      </c>
      <c r="J2284">
        <f>IF($A2284="",0,WEEKDAY($A2284,2))</f>
        <v/>
      </c>
      <c r="K2284">
        <f>IF(OR($A2284="",$B2284=""),"",$B2284&amp;"|"&amp;$A2284)</f>
        <v/>
      </c>
      <c r="L2284">
        <f>IF($A2284="",0,IF($F2284="",IFERROR(N(INDEX(Settings!$G$11:$G$18,MATCH($C2284,Settings!$D$11:$D$18,0))),0),N($F2284)))</f>
        <v/>
      </c>
    </row>
    <row r="2285">
      <c r="A2285" s="69" t="n"/>
      <c r="B2285" s="70" t="n"/>
      <c r="C2285" s="70" t="n"/>
      <c r="D2285" s="71" t="n"/>
      <c r="E2285" s="71" t="n"/>
      <c r="F2285" s="70" t="n"/>
      <c r="G2285" s="72">
        <f>IF(OR($A2285="",$B2285=""),"",ROUND(MAX(0,MOD(I2285-H2285,1)*24-L2285/60),2))</f>
        <v/>
      </c>
      <c r="H2285">
        <f>IF($A2285="","",IF($D2285="",IFERROR(INDEX(Settings!$E$11:$E$18,MATCH($C2285,Settings!$D$11:$D$18,0)),0),$D2285))</f>
        <v/>
      </c>
      <c r="I2285">
        <f>IF($A2285="","",IF($E2285="",IFERROR(INDEX(Settings!$F$11:$F$18,MATCH($C2285,Settings!$D$11:$D$18,0)),0),$E2285))</f>
        <v/>
      </c>
      <c r="J2285">
        <f>IF($A2285="",0,WEEKDAY($A2285,2))</f>
        <v/>
      </c>
      <c r="K2285">
        <f>IF(OR($A2285="",$B2285=""),"",$B2285&amp;"|"&amp;$A2285)</f>
        <v/>
      </c>
      <c r="L2285">
        <f>IF($A2285="",0,IF($F2285="",IFERROR(N(INDEX(Settings!$G$11:$G$18,MATCH($C2285,Settings!$D$11:$D$18,0))),0),N($F2285)))</f>
        <v/>
      </c>
    </row>
    <row r="2286">
      <c r="A2286" s="69" t="n"/>
      <c r="B2286" s="70" t="n"/>
      <c r="C2286" s="70" t="n"/>
      <c r="D2286" s="71" t="n"/>
      <c r="E2286" s="71" t="n"/>
      <c r="F2286" s="70" t="n"/>
      <c r="G2286" s="72">
        <f>IF(OR($A2286="",$B2286=""),"",ROUND(MAX(0,MOD(I2286-H2286,1)*24-L2286/60),2))</f>
        <v/>
      </c>
      <c r="H2286">
        <f>IF($A2286="","",IF($D2286="",IFERROR(INDEX(Settings!$E$11:$E$18,MATCH($C2286,Settings!$D$11:$D$18,0)),0),$D2286))</f>
        <v/>
      </c>
      <c r="I2286">
        <f>IF($A2286="","",IF($E2286="",IFERROR(INDEX(Settings!$F$11:$F$18,MATCH($C2286,Settings!$D$11:$D$18,0)),0),$E2286))</f>
        <v/>
      </c>
      <c r="J2286">
        <f>IF($A2286="",0,WEEKDAY($A2286,2))</f>
        <v/>
      </c>
      <c r="K2286">
        <f>IF(OR($A2286="",$B2286=""),"",$B2286&amp;"|"&amp;$A2286)</f>
        <v/>
      </c>
      <c r="L2286">
        <f>IF($A2286="",0,IF($F2286="",IFERROR(N(INDEX(Settings!$G$11:$G$18,MATCH($C2286,Settings!$D$11:$D$18,0))),0),N($F2286)))</f>
        <v/>
      </c>
    </row>
    <row r="2287">
      <c r="A2287" s="69" t="n"/>
      <c r="B2287" s="70" t="n"/>
      <c r="C2287" s="70" t="n"/>
      <c r="D2287" s="71" t="n"/>
      <c r="E2287" s="71" t="n"/>
      <c r="F2287" s="70" t="n"/>
      <c r="G2287" s="72">
        <f>IF(OR($A2287="",$B2287=""),"",ROUND(MAX(0,MOD(I2287-H2287,1)*24-L2287/60),2))</f>
        <v/>
      </c>
      <c r="H2287">
        <f>IF($A2287="","",IF($D2287="",IFERROR(INDEX(Settings!$E$11:$E$18,MATCH($C2287,Settings!$D$11:$D$18,0)),0),$D2287))</f>
        <v/>
      </c>
      <c r="I2287">
        <f>IF($A2287="","",IF($E2287="",IFERROR(INDEX(Settings!$F$11:$F$18,MATCH($C2287,Settings!$D$11:$D$18,0)),0),$E2287))</f>
        <v/>
      </c>
      <c r="J2287">
        <f>IF($A2287="",0,WEEKDAY($A2287,2))</f>
        <v/>
      </c>
      <c r="K2287">
        <f>IF(OR($A2287="",$B2287=""),"",$B2287&amp;"|"&amp;$A2287)</f>
        <v/>
      </c>
      <c r="L2287">
        <f>IF($A2287="",0,IF($F2287="",IFERROR(N(INDEX(Settings!$G$11:$G$18,MATCH($C2287,Settings!$D$11:$D$18,0))),0),N($F2287)))</f>
        <v/>
      </c>
    </row>
    <row r="2288">
      <c r="A2288" s="69" t="n"/>
      <c r="B2288" s="70" t="n"/>
      <c r="C2288" s="70" t="n"/>
      <c r="D2288" s="71" t="n"/>
      <c r="E2288" s="71" t="n"/>
      <c r="F2288" s="70" t="n"/>
      <c r="G2288" s="72">
        <f>IF(OR($A2288="",$B2288=""),"",ROUND(MAX(0,MOD(I2288-H2288,1)*24-L2288/60),2))</f>
        <v/>
      </c>
      <c r="H2288">
        <f>IF($A2288="","",IF($D2288="",IFERROR(INDEX(Settings!$E$11:$E$18,MATCH($C2288,Settings!$D$11:$D$18,0)),0),$D2288))</f>
        <v/>
      </c>
      <c r="I2288">
        <f>IF($A2288="","",IF($E2288="",IFERROR(INDEX(Settings!$F$11:$F$18,MATCH($C2288,Settings!$D$11:$D$18,0)),0),$E2288))</f>
        <v/>
      </c>
      <c r="J2288">
        <f>IF($A2288="",0,WEEKDAY($A2288,2))</f>
        <v/>
      </c>
      <c r="K2288">
        <f>IF(OR($A2288="",$B2288=""),"",$B2288&amp;"|"&amp;$A2288)</f>
        <v/>
      </c>
      <c r="L2288">
        <f>IF($A2288="",0,IF($F2288="",IFERROR(N(INDEX(Settings!$G$11:$G$18,MATCH($C2288,Settings!$D$11:$D$18,0))),0),N($F2288)))</f>
        <v/>
      </c>
    </row>
    <row r="2289">
      <c r="A2289" s="69" t="n"/>
      <c r="B2289" s="70" t="n"/>
      <c r="C2289" s="70" t="n"/>
      <c r="D2289" s="71" t="n"/>
      <c r="E2289" s="71" t="n"/>
      <c r="F2289" s="70" t="n"/>
      <c r="G2289" s="72">
        <f>IF(OR($A2289="",$B2289=""),"",ROUND(MAX(0,MOD(I2289-H2289,1)*24-L2289/60),2))</f>
        <v/>
      </c>
      <c r="H2289">
        <f>IF($A2289="","",IF($D2289="",IFERROR(INDEX(Settings!$E$11:$E$18,MATCH($C2289,Settings!$D$11:$D$18,0)),0),$D2289))</f>
        <v/>
      </c>
      <c r="I2289">
        <f>IF($A2289="","",IF($E2289="",IFERROR(INDEX(Settings!$F$11:$F$18,MATCH($C2289,Settings!$D$11:$D$18,0)),0),$E2289))</f>
        <v/>
      </c>
      <c r="J2289">
        <f>IF($A2289="",0,WEEKDAY($A2289,2))</f>
        <v/>
      </c>
      <c r="K2289">
        <f>IF(OR($A2289="",$B2289=""),"",$B2289&amp;"|"&amp;$A2289)</f>
        <v/>
      </c>
      <c r="L2289">
        <f>IF($A2289="",0,IF($F2289="",IFERROR(N(INDEX(Settings!$G$11:$G$18,MATCH($C2289,Settings!$D$11:$D$18,0))),0),N($F2289)))</f>
        <v/>
      </c>
    </row>
    <row r="2290">
      <c r="A2290" s="69" t="n"/>
      <c r="B2290" s="70" t="n"/>
      <c r="C2290" s="70" t="n"/>
      <c r="D2290" s="71" t="n"/>
      <c r="E2290" s="71" t="n"/>
      <c r="F2290" s="70" t="n"/>
      <c r="G2290" s="72">
        <f>IF(OR($A2290="",$B2290=""),"",ROUND(MAX(0,MOD(I2290-H2290,1)*24-L2290/60),2))</f>
        <v/>
      </c>
      <c r="H2290">
        <f>IF($A2290="","",IF($D2290="",IFERROR(INDEX(Settings!$E$11:$E$18,MATCH($C2290,Settings!$D$11:$D$18,0)),0),$D2290))</f>
        <v/>
      </c>
      <c r="I2290">
        <f>IF($A2290="","",IF($E2290="",IFERROR(INDEX(Settings!$F$11:$F$18,MATCH($C2290,Settings!$D$11:$D$18,0)),0),$E2290))</f>
        <v/>
      </c>
      <c r="J2290">
        <f>IF($A2290="",0,WEEKDAY($A2290,2))</f>
        <v/>
      </c>
      <c r="K2290">
        <f>IF(OR($A2290="",$B2290=""),"",$B2290&amp;"|"&amp;$A2290)</f>
        <v/>
      </c>
      <c r="L2290">
        <f>IF($A2290="",0,IF($F2290="",IFERROR(N(INDEX(Settings!$G$11:$G$18,MATCH($C2290,Settings!$D$11:$D$18,0))),0),N($F2290)))</f>
        <v/>
      </c>
    </row>
    <row r="2291">
      <c r="A2291" s="69" t="n"/>
      <c r="B2291" s="70" t="n"/>
      <c r="C2291" s="70" t="n"/>
      <c r="D2291" s="71" t="n"/>
      <c r="E2291" s="71" t="n"/>
      <c r="F2291" s="70" t="n"/>
      <c r="G2291" s="72">
        <f>IF(OR($A2291="",$B2291=""),"",ROUND(MAX(0,MOD(I2291-H2291,1)*24-L2291/60),2))</f>
        <v/>
      </c>
      <c r="H2291">
        <f>IF($A2291="","",IF($D2291="",IFERROR(INDEX(Settings!$E$11:$E$18,MATCH($C2291,Settings!$D$11:$D$18,0)),0),$D2291))</f>
        <v/>
      </c>
      <c r="I2291">
        <f>IF($A2291="","",IF($E2291="",IFERROR(INDEX(Settings!$F$11:$F$18,MATCH($C2291,Settings!$D$11:$D$18,0)),0),$E2291))</f>
        <v/>
      </c>
      <c r="J2291">
        <f>IF($A2291="",0,WEEKDAY($A2291,2))</f>
        <v/>
      </c>
      <c r="K2291">
        <f>IF(OR($A2291="",$B2291=""),"",$B2291&amp;"|"&amp;$A2291)</f>
        <v/>
      </c>
      <c r="L2291">
        <f>IF($A2291="",0,IF($F2291="",IFERROR(N(INDEX(Settings!$G$11:$G$18,MATCH($C2291,Settings!$D$11:$D$18,0))),0),N($F2291)))</f>
        <v/>
      </c>
    </row>
    <row r="2292">
      <c r="A2292" s="69" t="n"/>
      <c r="B2292" s="70" t="n"/>
      <c r="C2292" s="70" t="n"/>
      <c r="D2292" s="71" t="n"/>
      <c r="E2292" s="71" t="n"/>
      <c r="F2292" s="70" t="n"/>
      <c r="G2292" s="72">
        <f>IF(OR($A2292="",$B2292=""),"",ROUND(MAX(0,MOD(I2292-H2292,1)*24-L2292/60),2))</f>
        <v/>
      </c>
      <c r="H2292">
        <f>IF($A2292="","",IF($D2292="",IFERROR(INDEX(Settings!$E$11:$E$18,MATCH($C2292,Settings!$D$11:$D$18,0)),0),$D2292))</f>
        <v/>
      </c>
      <c r="I2292">
        <f>IF($A2292="","",IF($E2292="",IFERROR(INDEX(Settings!$F$11:$F$18,MATCH($C2292,Settings!$D$11:$D$18,0)),0),$E2292))</f>
        <v/>
      </c>
      <c r="J2292">
        <f>IF($A2292="",0,WEEKDAY($A2292,2))</f>
        <v/>
      </c>
      <c r="K2292">
        <f>IF(OR($A2292="",$B2292=""),"",$B2292&amp;"|"&amp;$A2292)</f>
        <v/>
      </c>
      <c r="L2292">
        <f>IF($A2292="",0,IF($F2292="",IFERROR(N(INDEX(Settings!$G$11:$G$18,MATCH($C2292,Settings!$D$11:$D$18,0))),0),N($F2292)))</f>
        <v/>
      </c>
    </row>
    <row r="2293">
      <c r="A2293" s="69" t="n"/>
      <c r="B2293" s="70" t="n"/>
      <c r="C2293" s="70" t="n"/>
      <c r="D2293" s="71" t="n"/>
      <c r="E2293" s="71" t="n"/>
      <c r="F2293" s="70" t="n"/>
      <c r="G2293" s="72">
        <f>IF(OR($A2293="",$B2293=""),"",ROUND(MAX(0,MOD(I2293-H2293,1)*24-L2293/60),2))</f>
        <v/>
      </c>
      <c r="H2293">
        <f>IF($A2293="","",IF($D2293="",IFERROR(INDEX(Settings!$E$11:$E$18,MATCH($C2293,Settings!$D$11:$D$18,0)),0),$D2293))</f>
        <v/>
      </c>
      <c r="I2293">
        <f>IF($A2293="","",IF($E2293="",IFERROR(INDEX(Settings!$F$11:$F$18,MATCH($C2293,Settings!$D$11:$D$18,0)),0),$E2293))</f>
        <v/>
      </c>
      <c r="J2293">
        <f>IF($A2293="",0,WEEKDAY($A2293,2))</f>
        <v/>
      </c>
      <c r="K2293">
        <f>IF(OR($A2293="",$B2293=""),"",$B2293&amp;"|"&amp;$A2293)</f>
        <v/>
      </c>
      <c r="L2293">
        <f>IF($A2293="",0,IF($F2293="",IFERROR(N(INDEX(Settings!$G$11:$G$18,MATCH($C2293,Settings!$D$11:$D$18,0))),0),N($F2293)))</f>
        <v/>
      </c>
    </row>
    <row r="2294">
      <c r="A2294" s="69" t="n"/>
      <c r="B2294" s="70" t="n"/>
      <c r="C2294" s="70" t="n"/>
      <c r="D2294" s="71" t="n"/>
      <c r="E2294" s="71" t="n"/>
      <c r="F2294" s="70" t="n"/>
      <c r="G2294" s="72">
        <f>IF(OR($A2294="",$B2294=""),"",ROUND(MAX(0,MOD(I2294-H2294,1)*24-L2294/60),2))</f>
        <v/>
      </c>
      <c r="H2294">
        <f>IF($A2294="","",IF($D2294="",IFERROR(INDEX(Settings!$E$11:$E$18,MATCH($C2294,Settings!$D$11:$D$18,0)),0),$D2294))</f>
        <v/>
      </c>
      <c r="I2294">
        <f>IF($A2294="","",IF($E2294="",IFERROR(INDEX(Settings!$F$11:$F$18,MATCH($C2294,Settings!$D$11:$D$18,0)),0),$E2294))</f>
        <v/>
      </c>
      <c r="J2294">
        <f>IF($A2294="",0,WEEKDAY($A2294,2))</f>
        <v/>
      </c>
      <c r="K2294">
        <f>IF(OR($A2294="",$B2294=""),"",$B2294&amp;"|"&amp;$A2294)</f>
        <v/>
      </c>
      <c r="L2294">
        <f>IF($A2294="",0,IF($F2294="",IFERROR(N(INDEX(Settings!$G$11:$G$18,MATCH($C2294,Settings!$D$11:$D$18,0))),0),N($F2294)))</f>
        <v/>
      </c>
    </row>
    <row r="2295">
      <c r="A2295" s="69" t="n"/>
      <c r="B2295" s="70" t="n"/>
      <c r="C2295" s="70" t="n"/>
      <c r="D2295" s="71" t="n"/>
      <c r="E2295" s="71" t="n"/>
      <c r="F2295" s="70" t="n"/>
      <c r="G2295" s="72">
        <f>IF(OR($A2295="",$B2295=""),"",ROUND(MAX(0,MOD(I2295-H2295,1)*24-L2295/60),2))</f>
        <v/>
      </c>
      <c r="H2295">
        <f>IF($A2295="","",IF($D2295="",IFERROR(INDEX(Settings!$E$11:$E$18,MATCH($C2295,Settings!$D$11:$D$18,0)),0),$D2295))</f>
        <v/>
      </c>
      <c r="I2295">
        <f>IF($A2295="","",IF($E2295="",IFERROR(INDEX(Settings!$F$11:$F$18,MATCH($C2295,Settings!$D$11:$D$18,0)),0),$E2295))</f>
        <v/>
      </c>
      <c r="J2295">
        <f>IF($A2295="",0,WEEKDAY($A2295,2))</f>
        <v/>
      </c>
      <c r="K2295">
        <f>IF(OR($A2295="",$B2295=""),"",$B2295&amp;"|"&amp;$A2295)</f>
        <v/>
      </c>
      <c r="L2295">
        <f>IF($A2295="",0,IF($F2295="",IFERROR(N(INDEX(Settings!$G$11:$G$18,MATCH($C2295,Settings!$D$11:$D$18,0))),0),N($F2295)))</f>
        <v/>
      </c>
    </row>
    <row r="2296">
      <c r="A2296" s="69" t="n"/>
      <c r="B2296" s="70" t="n"/>
      <c r="C2296" s="70" t="n"/>
      <c r="D2296" s="71" t="n"/>
      <c r="E2296" s="71" t="n"/>
      <c r="F2296" s="70" t="n"/>
      <c r="G2296" s="72">
        <f>IF(OR($A2296="",$B2296=""),"",ROUND(MAX(0,MOD(I2296-H2296,1)*24-L2296/60),2))</f>
        <v/>
      </c>
      <c r="H2296">
        <f>IF($A2296="","",IF($D2296="",IFERROR(INDEX(Settings!$E$11:$E$18,MATCH($C2296,Settings!$D$11:$D$18,0)),0),$D2296))</f>
        <v/>
      </c>
      <c r="I2296">
        <f>IF($A2296="","",IF($E2296="",IFERROR(INDEX(Settings!$F$11:$F$18,MATCH($C2296,Settings!$D$11:$D$18,0)),0),$E2296))</f>
        <v/>
      </c>
      <c r="J2296">
        <f>IF($A2296="",0,WEEKDAY($A2296,2))</f>
        <v/>
      </c>
      <c r="K2296">
        <f>IF(OR($A2296="",$B2296=""),"",$B2296&amp;"|"&amp;$A2296)</f>
        <v/>
      </c>
      <c r="L2296">
        <f>IF($A2296="",0,IF($F2296="",IFERROR(N(INDEX(Settings!$G$11:$G$18,MATCH($C2296,Settings!$D$11:$D$18,0))),0),N($F2296)))</f>
        <v/>
      </c>
    </row>
    <row r="2297">
      <c r="A2297" s="69" t="n"/>
      <c r="B2297" s="70" t="n"/>
      <c r="C2297" s="70" t="n"/>
      <c r="D2297" s="71" t="n"/>
      <c r="E2297" s="71" t="n"/>
      <c r="F2297" s="70" t="n"/>
      <c r="G2297" s="72">
        <f>IF(OR($A2297="",$B2297=""),"",ROUND(MAX(0,MOD(I2297-H2297,1)*24-L2297/60),2))</f>
        <v/>
      </c>
      <c r="H2297">
        <f>IF($A2297="","",IF($D2297="",IFERROR(INDEX(Settings!$E$11:$E$18,MATCH($C2297,Settings!$D$11:$D$18,0)),0),$D2297))</f>
        <v/>
      </c>
      <c r="I2297">
        <f>IF($A2297="","",IF($E2297="",IFERROR(INDEX(Settings!$F$11:$F$18,MATCH($C2297,Settings!$D$11:$D$18,0)),0),$E2297))</f>
        <v/>
      </c>
      <c r="J2297">
        <f>IF($A2297="",0,WEEKDAY($A2297,2))</f>
        <v/>
      </c>
      <c r="K2297">
        <f>IF(OR($A2297="",$B2297=""),"",$B2297&amp;"|"&amp;$A2297)</f>
        <v/>
      </c>
      <c r="L2297">
        <f>IF($A2297="",0,IF($F2297="",IFERROR(N(INDEX(Settings!$G$11:$G$18,MATCH($C2297,Settings!$D$11:$D$18,0))),0),N($F2297)))</f>
        <v/>
      </c>
    </row>
    <row r="2298">
      <c r="A2298" s="69" t="n"/>
      <c r="B2298" s="70" t="n"/>
      <c r="C2298" s="70" t="n"/>
      <c r="D2298" s="71" t="n"/>
      <c r="E2298" s="71" t="n"/>
      <c r="F2298" s="70" t="n"/>
      <c r="G2298" s="72">
        <f>IF(OR($A2298="",$B2298=""),"",ROUND(MAX(0,MOD(I2298-H2298,1)*24-L2298/60),2))</f>
        <v/>
      </c>
      <c r="H2298">
        <f>IF($A2298="","",IF($D2298="",IFERROR(INDEX(Settings!$E$11:$E$18,MATCH($C2298,Settings!$D$11:$D$18,0)),0),$D2298))</f>
        <v/>
      </c>
      <c r="I2298">
        <f>IF($A2298="","",IF($E2298="",IFERROR(INDEX(Settings!$F$11:$F$18,MATCH($C2298,Settings!$D$11:$D$18,0)),0),$E2298))</f>
        <v/>
      </c>
      <c r="J2298">
        <f>IF($A2298="",0,WEEKDAY($A2298,2))</f>
        <v/>
      </c>
      <c r="K2298">
        <f>IF(OR($A2298="",$B2298=""),"",$B2298&amp;"|"&amp;$A2298)</f>
        <v/>
      </c>
      <c r="L2298">
        <f>IF($A2298="",0,IF($F2298="",IFERROR(N(INDEX(Settings!$G$11:$G$18,MATCH($C2298,Settings!$D$11:$D$18,0))),0),N($F2298)))</f>
        <v/>
      </c>
    </row>
    <row r="2299">
      <c r="A2299" s="69" t="n"/>
      <c r="B2299" s="70" t="n"/>
      <c r="C2299" s="70" t="n"/>
      <c r="D2299" s="71" t="n"/>
      <c r="E2299" s="71" t="n"/>
      <c r="F2299" s="70" t="n"/>
      <c r="G2299" s="72">
        <f>IF(OR($A2299="",$B2299=""),"",ROUND(MAX(0,MOD(I2299-H2299,1)*24-L2299/60),2))</f>
        <v/>
      </c>
      <c r="H2299">
        <f>IF($A2299="","",IF($D2299="",IFERROR(INDEX(Settings!$E$11:$E$18,MATCH($C2299,Settings!$D$11:$D$18,0)),0),$D2299))</f>
        <v/>
      </c>
      <c r="I2299">
        <f>IF($A2299="","",IF($E2299="",IFERROR(INDEX(Settings!$F$11:$F$18,MATCH($C2299,Settings!$D$11:$D$18,0)),0),$E2299))</f>
        <v/>
      </c>
      <c r="J2299">
        <f>IF($A2299="",0,WEEKDAY($A2299,2))</f>
        <v/>
      </c>
      <c r="K2299">
        <f>IF(OR($A2299="",$B2299=""),"",$B2299&amp;"|"&amp;$A2299)</f>
        <v/>
      </c>
      <c r="L2299">
        <f>IF($A2299="",0,IF($F2299="",IFERROR(N(INDEX(Settings!$G$11:$G$18,MATCH($C2299,Settings!$D$11:$D$18,0))),0),N($F2299)))</f>
        <v/>
      </c>
    </row>
    <row r="2300">
      <c r="A2300" s="69" t="n"/>
      <c r="B2300" s="70" t="n"/>
      <c r="C2300" s="70" t="n"/>
      <c r="D2300" s="71" t="n"/>
      <c r="E2300" s="71" t="n"/>
      <c r="F2300" s="70" t="n"/>
      <c r="G2300" s="72">
        <f>IF(OR($A2300="",$B2300=""),"",ROUND(MAX(0,MOD(I2300-H2300,1)*24-L2300/60),2))</f>
        <v/>
      </c>
      <c r="H2300">
        <f>IF($A2300="","",IF($D2300="",IFERROR(INDEX(Settings!$E$11:$E$18,MATCH($C2300,Settings!$D$11:$D$18,0)),0),$D2300))</f>
        <v/>
      </c>
      <c r="I2300">
        <f>IF($A2300="","",IF($E2300="",IFERROR(INDEX(Settings!$F$11:$F$18,MATCH($C2300,Settings!$D$11:$D$18,0)),0),$E2300))</f>
        <v/>
      </c>
      <c r="J2300">
        <f>IF($A2300="",0,WEEKDAY($A2300,2))</f>
        <v/>
      </c>
      <c r="K2300">
        <f>IF(OR($A2300="",$B2300=""),"",$B2300&amp;"|"&amp;$A2300)</f>
        <v/>
      </c>
      <c r="L2300">
        <f>IF($A2300="",0,IF($F2300="",IFERROR(N(INDEX(Settings!$G$11:$G$18,MATCH($C2300,Settings!$D$11:$D$18,0))),0),N($F2300)))</f>
        <v/>
      </c>
    </row>
    <row r="2301">
      <c r="A2301" s="69" t="n"/>
      <c r="B2301" s="70" t="n"/>
      <c r="C2301" s="70" t="n"/>
      <c r="D2301" s="71" t="n"/>
      <c r="E2301" s="71" t="n"/>
      <c r="F2301" s="70" t="n"/>
      <c r="G2301" s="72">
        <f>IF(OR($A2301="",$B2301=""),"",ROUND(MAX(0,MOD(I2301-H2301,1)*24-L2301/60),2))</f>
        <v/>
      </c>
      <c r="H2301">
        <f>IF($A2301="","",IF($D2301="",IFERROR(INDEX(Settings!$E$11:$E$18,MATCH($C2301,Settings!$D$11:$D$18,0)),0),$D2301))</f>
        <v/>
      </c>
      <c r="I2301">
        <f>IF($A2301="","",IF($E2301="",IFERROR(INDEX(Settings!$F$11:$F$18,MATCH($C2301,Settings!$D$11:$D$18,0)),0),$E2301))</f>
        <v/>
      </c>
      <c r="J2301">
        <f>IF($A2301="",0,WEEKDAY($A2301,2))</f>
        <v/>
      </c>
      <c r="K2301">
        <f>IF(OR($A2301="",$B2301=""),"",$B2301&amp;"|"&amp;$A2301)</f>
        <v/>
      </c>
      <c r="L2301">
        <f>IF($A2301="",0,IF($F2301="",IFERROR(N(INDEX(Settings!$G$11:$G$18,MATCH($C2301,Settings!$D$11:$D$18,0))),0),N($F2301)))</f>
        <v/>
      </c>
    </row>
    <row r="2302">
      <c r="A2302" s="69" t="n"/>
      <c r="B2302" s="70" t="n"/>
      <c r="C2302" s="70" t="n"/>
      <c r="D2302" s="71" t="n"/>
      <c r="E2302" s="71" t="n"/>
      <c r="F2302" s="70" t="n"/>
      <c r="G2302" s="72">
        <f>IF(OR($A2302="",$B2302=""),"",ROUND(MAX(0,MOD(I2302-H2302,1)*24-L2302/60),2))</f>
        <v/>
      </c>
      <c r="H2302">
        <f>IF($A2302="","",IF($D2302="",IFERROR(INDEX(Settings!$E$11:$E$18,MATCH($C2302,Settings!$D$11:$D$18,0)),0),$D2302))</f>
        <v/>
      </c>
      <c r="I2302">
        <f>IF($A2302="","",IF($E2302="",IFERROR(INDEX(Settings!$F$11:$F$18,MATCH($C2302,Settings!$D$11:$D$18,0)),0),$E2302))</f>
        <v/>
      </c>
      <c r="J2302">
        <f>IF($A2302="",0,WEEKDAY($A2302,2))</f>
        <v/>
      </c>
      <c r="K2302">
        <f>IF(OR($A2302="",$B2302=""),"",$B2302&amp;"|"&amp;$A2302)</f>
        <v/>
      </c>
      <c r="L2302">
        <f>IF($A2302="",0,IF($F2302="",IFERROR(N(INDEX(Settings!$G$11:$G$18,MATCH($C2302,Settings!$D$11:$D$18,0))),0),N($F2302)))</f>
        <v/>
      </c>
    </row>
    <row r="2303">
      <c r="A2303" s="69" t="n"/>
      <c r="B2303" s="70" t="n"/>
      <c r="C2303" s="70" t="n"/>
      <c r="D2303" s="71" t="n"/>
      <c r="E2303" s="71" t="n"/>
      <c r="F2303" s="70" t="n"/>
      <c r="G2303" s="72">
        <f>IF(OR($A2303="",$B2303=""),"",ROUND(MAX(0,MOD(I2303-H2303,1)*24-L2303/60),2))</f>
        <v/>
      </c>
      <c r="H2303">
        <f>IF($A2303="","",IF($D2303="",IFERROR(INDEX(Settings!$E$11:$E$18,MATCH($C2303,Settings!$D$11:$D$18,0)),0),$D2303))</f>
        <v/>
      </c>
      <c r="I2303">
        <f>IF($A2303="","",IF($E2303="",IFERROR(INDEX(Settings!$F$11:$F$18,MATCH($C2303,Settings!$D$11:$D$18,0)),0),$E2303))</f>
        <v/>
      </c>
      <c r="J2303">
        <f>IF($A2303="",0,WEEKDAY($A2303,2))</f>
        <v/>
      </c>
      <c r="K2303">
        <f>IF(OR($A2303="",$B2303=""),"",$B2303&amp;"|"&amp;$A2303)</f>
        <v/>
      </c>
      <c r="L2303">
        <f>IF($A2303="",0,IF($F2303="",IFERROR(N(INDEX(Settings!$G$11:$G$18,MATCH($C2303,Settings!$D$11:$D$18,0))),0),N($F2303)))</f>
        <v/>
      </c>
    </row>
    <row r="2304">
      <c r="A2304" s="69" t="n"/>
      <c r="B2304" s="70" t="n"/>
      <c r="C2304" s="70" t="n"/>
      <c r="D2304" s="71" t="n"/>
      <c r="E2304" s="71" t="n"/>
      <c r="F2304" s="70" t="n"/>
      <c r="G2304" s="72">
        <f>IF(OR($A2304="",$B2304=""),"",ROUND(MAX(0,MOD(I2304-H2304,1)*24-L2304/60),2))</f>
        <v/>
      </c>
      <c r="H2304">
        <f>IF($A2304="","",IF($D2304="",IFERROR(INDEX(Settings!$E$11:$E$18,MATCH($C2304,Settings!$D$11:$D$18,0)),0),$D2304))</f>
        <v/>
      </c>
      <c r="I2304">
        <f>IF($A2304="","",IF($E2304="",IFERROR(INDEX(Settings!$F$11:$F$18,MATCH($C2304,Settings!$D$11:$D$18,0)),0),$E2304))</f>
        <v/>
      </c>
      <c r="J2304">
        <f>IF($A2304="",0,WEEKDAY($A2304,2))</f>
        <v/>
      </c>
      <c r="K2304">
        <f>IF(OR($A2304="",$B2304=""),"",$B2304&amp;"|"&amp;$A2304)</f>
        <v/>
      </c>
      <c r="L2304">
        <f>IF($A2304="",0,IF($F2304="",IFERROR(N(INDEX(Settings!$G$11:$G$18,MATCH($C2304,Settings!$D$11:$D$18,0))),0),N($F2304)))</f>
        <v/>
      </c>
    </row>
    <row r="2305">
      <c r="A2305" s="69" t="n"/>
      <c r="B2305" s="70" t="n"/>
      <c r="C2305" s="70" t="n"/>
      <c r="D2305" s="71" t="n"/>
      <c r="E2305" s="71" t="n"/>
      <c r="F2305" s="70" t="n"/>
      <c r="G2305" s="72">
        <f>IF(OR($A2305="",$B2305=""),"",ROUND(MAX(0,MOD(I2305-H2305,1)*24-L2305/60),2))</f>
        <v/>
      </c>
      <c r="H2305">
        <f>IF($A2305="","",IF($D2305="",IFERROR(INDEX(Settings!$E$11:$E$18,MATCH($C2305,Settings!$D$11:$D$18,0)),0),$D2305))</f>
        <v/>
      </c>
      <c r="I2305">
        <f>IF($A2305="","",IF($E2305="",IFERROR(INDEX(Settings!$F$11:$F$18,MATCH($C2305,Settings!$D$11:$D$18,0)),0),$E2305))</f>
        <v/>
      </c>
      <c r="J2305">
        <f>IF($A2305="",0,WEEKDAY($A2305,2))</f>
        <v/>
      </c>
      <c r="K2305">
        <f>IF(OR($A2305="",$B2305=""),"",$B2305&amp;"|"&amp;$A2305)</f>
        <v/>
      </c>
      <c r="L2305">
        <f>IF($A2305="",0,IF($F2305="",IFERROR(N(INDEX(Settings!$G$11:$G$18,MATCH($C2305,Settings!$D$11:$D$18,0))),0),N($F2305)))</f>
        <v/>
      </c>
    </row>
    <row r="2306">
      <c r="A2306" s="69" t="n"/>
      <c r="B2306" s="70" t="n"/>
      <c r="C2306" s="70" t="n"/>
      <c r="D2306" s="71" t="n"/>
      <c r="E2306" s="71" t="n"/>
      <c r="F2306" s="70" t="n"/>
      <c r="G2306" s="72">
        <f>IF(OR($A2306="",$B2306=""),"",ROUND(MAX(0,MOD(I2306-H2306,1)*24-L2306/60),2))</f>
        <v/>
      </c>
      <c r="H2306">
        <f>IF($A2306="","",IF($D2306="",IFERROR(INDEX(Settings!$E$11:$E$18,MATCH($C2306,Settings!$D$11:$D$18,0)),0),$D2306))</f>
        <v/>
      </c>
      <c r="I2306">
        <f>IF($A2306="","",IF($E2306="",IFERROR(INDEX(Settings!$F$11:$F$18,MATCH($C2306,Settings!$D$11:$D$18,0)),0),$E2306))</f>
        <v/>
      </c>
      <c r="J2306">
        <f>IF($A2306="",0,WEEKDAY($A2306,2))</f>
        <v/>
      </c>
      <c r="K2306">
        <f>IF(OR($A2306="",$B2306=""),"",$B2306&amp;"|"&amp;$A2306)</f>
        <v/>
      </c>
      <c r="L2306">
        <f>IF($A2306="",0,IF($F2306="",IFERROR(N(INDEX(Settings!$G$11:$G$18,MATCH($C2306,Settings!$D$11:$D$18,0))),0),N($F2306)))</f>
        <v/>
      </c>
    </row>
    <row r="2307">
      <c r="A2307" s="69" t="n"/>
      <c r="B2307" s="70" t="n"/>
      <c r="C2307" s="70" t="n"/>
      <c r="D2307" s="71" t="n"/>
      <c r="E2307" s="71" t="n"/>
      <c r="F2307" s="70" t="n"/>
      <c r="G2307" s="72">
        <f>IF(OR($A2307="",$B2307=""),"",ROUND(MAX(0,MOD(I2307-H2307,1)*24-L2307/60),2))</f>
        <v/>
      </c>
      <c r="H2307">
        <f>IF($A2307="","",IF($D2307="",IFERROR(INDEX(Settings!$E$11:$E$18,MATCH($C2307,Settings!$D$11:$D$18,0)),0),$D2307))</f>
        <v/>
      </c>
      <c r="I2307">
        <f>IF($A2307="","",IF($E2307="",IFERROR(INDEX(Settings!$F$11:$F$18,MATCH($C2307,Settings!$D$11:$D$18,0)),0),$E2307))</f>
        <v/>
      </c>
      <c r="J2307">
        <f>IF($A2307="",0,WEEKDAY($A2307,2))</f>
        <v/>
      </c>
      <c r="K2307">
        <f>IF(OR($A2307="",$B2307=""),"",$B2307&amp;"|"&amp;$A2307)</f>
        <v/>
      </c>
      <c r="L2307">
        <f>IF($A2307="",0,IF($F2307="",IFERROR(N(INDEX(Settings!$G$11:$G$18,MATCH($C2307,Settings!$D$11:$D$18,0))),0),N($F2307)))</f>
        <v/>
      </c>
    </row>
    <row r="2308">
      <c r="A2308" s="69" t="n"/>
      <c r="B2308" s="70" t="n"/>
      <c r="C2308" s="70" t="n"/>
      <c r="D2308" s="71" t="n"/>
      <c r="E2308" s="71" t="n"/>
      <c r="F2308" s="70" t="n"/>
      <c r="G2308" s="72">
        <f>IF(OR($A2308="",$B2308=""),"",ROUND(MAX(0,MOD(I2308-H2308,1)*24-L2308/60),2))</f>
        <v/>
      </c>
      <c r="H2308">
        <f>IF($A2308="","",IF($D2308="",IFERROR(INDEX(Settings!$E$11:$E$18,MATCH($C2308,Settings!$D$11:$D$18,0)),0),$D2308))</f>
        <v/>
      </c>
      <c r="I2308">
        <f>IF($A2308="","",IF($E2308="",IFERROR(INDEX(Settings!$F$11:$F$18,MATCH($C2308,Settings!$D$11:$D$18,0)),0),$E2308))</f>
        <v/>
      </c>
      <c r="J2308">
        <f>IF($A2308="",0,WEEKDAY($A2308,2))</f>
        <v/>
      </c>
      <c r="K2308">
        <f>IF(OR($A2308="",$B2308=""),"",$B2308&amp;"|"&amp;$A2308)</f>
        <v/>
      </c>
      <c r="L2308">
        <f>IF($A2308="",0,IF($F2308="",IFERROR(N(INDEX(Settings!$G$11:$G$18,MATCH($C2308,Settings!$D$11:$D$18,0))),0),N($F2308)))</f>
        <v/>
      </c>
    </row>
    <row r="2309">
      <c r="A2309" s="69" t="n"/>
      <c r="B2309" s="70" t="n"/>
      <c r="C2309" s="70" t="n"/>
      <c r="D2309" s="71" t="n"/>
      <c r="E2309" s="71" t="n"/>
      <c r="F2309" s="70" t="n"/>
      <c r="G2309" s="72">
        <f>IF(OR($A2309="",$B2309=""),"",ROUND(MAX(0,MOD(I2309-H2309,1)*24-L2309/60),2))</f>
        <v/>
      </c>
      <c r="H2309">
        <f>IF($A2309="","",IF($D2309="",IFERROR(INDEX(Settings!$E$11:$E$18,MATCH($C2309,Settings!$D$11:$D$18,0)),0),$D2309))</f>
        <v/>
      </c>
      <c r="I2309">
        <f>IF($A2309="","",IF($E2309="",IFERROR(INDEX(Settings!$F$11:$F$18,MATCH($C2309,Settings!$D$11:$D$18,0)),0),$E2309))</f>
        <v/>
      </c>
      <c r="J2309">
        <f>IF($A2309="",0,WEEKDAY($A2309,2))</f>
        <v/>
      </c>
      <c r="K2309">
        <f>IF(OR($A2309="",$B2309=""),"",$B2309&amp;"|"&amp;$A2309)</f>
        <v/>
      </c>
      <c r="L2309">
        <f>IF($A2309="",0,IF($F2309="",IFERROR(N(INDEX(Settings!$G$11:$G$18,MATCH($C2309,Settings!$D$11:$D$18,0))),0),N($F2309)))</f>
        <v/>
      </c>
    </row>
    <row r="2310">
      <c r="A2310" s="69" t="n"/>
      <c r="B2310" s="70" t="n"/>
      <c r="C2310" s="70" t="n"/>
      <c r="D2310" s="71" t="n"/>
      <c r="E2310" s="71" t="n"/>
      <c r="F2310" s="70" t="n"/>
      <c r="G2310" s="72">
        <f>IF(OR($A2310="",$B2310=""),"",ROUND(MAX(0,MOD(I2310-H2310,1)*24-L2310/60),2))</f>
        <v/>
      </c>
      <c r="H2310">
        <f>IF($A2310="","",IF($D2310="",IFERROR(INDEX(Settings!$E$11:$E$18,MATCH($C2310,Settings!$D$11:$D$18,0)),0),$D2310))</f>
        <v/>
      </c>
      <c r="I2310">
        <f>IF($A2310="","",IF($E2310="",IFERROR(INDEX(Settings!$F$11:$F$18,MATCH($C2310,Settings!$D$11:$D$18,0)),0),$E2310))</f>
        <v/>
      </c>
      <c r="J2310">
        <f>IF($A2310="",0,WEEKDAY($A2310,2))</f>
        <v/>
      </c>
      <c r="K2310">
        <f>IF(OR($A2310="",$B2310=""),"",$B2310&amp;"|"&amp;$A2310)</f>
        <v/>
      </c>
      <c r="L2310">
        <f>IF($A2310="",0,IF($F2310="",IFERROR(N(INDEX(Settings!$G$11:$G$18,MATCH($C2310,Settings!$D$11:$D$18,0))),0),N($F2310)))</f>
        <v/>
      </c>
    </row>
    <row r="2311">
      <c r="A2311" s="69" t="n"/>
      <c r="B2311" s="70" t="n"/>
      <c r="C2311" s="70" t="n"/>
      <c r="D2311" s="71" t="n"/>
      <c r="E2311" s="71" t="n"/>
      <c r="F2311" s="70" t="n"/>
      <c r="G2311" s="72">
        <f>IF(OR($A2311="",$B2311=""),"",ROUND(MAX(0,MOD(I2311-H2311,1)*24-L2311/60),2))</f>
        <v/>
      </c>
      <c r="H2311">
        <f>IF($A2311="","",IF($D2311="",IFERROR(INDEX(Settings!$E$11:$E$18,MATCH($C2311,Settings!$D$11:$D$18,0)),0),$D2311))</f>
        <v/>
      </c>
      <c r="I2311">
        <f>IF($A2311="","",IF($E2311="",IFERROR(INDEX(Settings!$F$11:$F$18,MATCH($C2311,Settings!$D$11:$D$18,0)),0),$E2311))</f>
        <v/>
      </c>
      <c r="J2311">
        <f>IF($A2311="",0,WEEKDAY($A2311,2))</f>
        <v/>
      </c>
      <c r="K2311">
        <f>IF(OR($A2311="",$B2311=""),"",$B2311&amp;"|"&amp;$A2311)</f>
        <v/>
      </c>
      <c r="L2311">
        <f>IF($A2311="",0,IF($F2311="",IFERROR(N(INDEX(Settings!$G$11:$G$18,MATCH($C2311,Settings!$D$11:$D$18,0))),0),N($F2311)))</f>
        <v/>
      </c>
    </row>
    <row r="2312">
      <c r="A2312" s="69" t="n"/>
      <c r="B2312" s="70" t="n"/>
      <c r="C2312" s="70" t="n"/>
      <c r="D2312" s="71" t="n"/>
      <c r="E2312" s="71" t="n"/>
      <c r="F2312" s="70" t="n"/>
      <c r="G2312" s="72">
        <f>IF(OR($A2312="",$B2312=""),"",ROUND(MAX(0,MOD(I2312-H2312,1)*24-L2312/60),2))</f>
        <v/>
      </c>
      <c r="H2312">
        <f>IF($A2312="","",IF($D2312="",IFERROR(INDEX(Settings!$E$11:$E$18,MATCH($C2312,Settings!$D$11:$D$18,0)),0),$D2312))</f>
        <v/>
      </c>
      <c r="I2312">
        <f>IF($A2312="","",IF($E2312="",IFERROR(INDEX(Settings!$F$11:$F$18,MATCH($C2312,Settings!$D$11:$D$18,0)),0),$E2312))</f>
        <v/>
      </c>
      <c r="J2312">
        <f>IF($A2312="",0,WEEKDAY($A2312,2))</f>
        <v/>
      </c>
      <c r="K2312">
        <f>IF(OR($A2312="",$B2312=""),"",$B2312&amp;"|"&amp;$A2312)</f>
        <v/>
      </c>
      <c r="L2312">
        <f>IF($A2312="",0,IF($F2312="",IFERROR(N(INDEX(Settings!$G$11:$G$18,MATCH($C2312,Settings!$D$11:$D$18,0))),0),N($F2312)))</f>
        <v/>
      </c>
    </row>
    <row r="2313">
      <c r="A2313" s="69" t="n"/>
      <c r="B2313" s="70" t="n"/>
      <c r="C2313" s="70" t="n"/>
      <c r="D2313" s="71" t="n"/>
      <c r="E2313" s="71" t="n"/>
      <c r="F2313" s="70" t="n"/>
      <c r="G2313" s="72">
        <f>IF(OR($A2313="",$B2313=""),"",ROUND(MAX(0,MOD(I2313-H2313,1)*24-L2313/60),2))</f>
        <v/>
      </c>
      <c r="H2313">
        <f>IF($A2313="","",IF($D2313="",IFERROR(INDEX(Settings!$E$11:$E$18,MATCH($C2313,Settings!$D$11:$D$18,0)),0),$D2313))</f>
        <v/>
      </c>
      <c r="I2313">
        <f>IF($A2313="","",IF($E2313="",IFERROR(INDEX(Settings!$F$11:$F$18,MATCH($C2313,Settings!$D$11:$D$18,0)),0),$E2313))</f>
        <v/>
      </c>
      <c r="J2313">
        <f>IF($A2313="",0,WEEKDAY($A2313,2))</f>
        <v/>
      </c>
      <c r="K2313">
        <f>IF(OR($A2313="",$B2313=""),"",$B2313&amp;"|"&amp;$A2313)</f>
        <v/>
      </c>
      <c r="L2313">
        <f>IF($A2313="",0,IF($F2313="",IFERROR(N(INDEX(Settings!$G$11:$G$18,MATCH($C2313,Settings!$D$11:$D$18,0))),0),N($F2313)))</f>
        <v/>
      </c>
    </row>
    <row r="2314">
      <c r="A2314" s="69" t="n"/>
      <c r="B2314" s="70" t="n"/>
      <c r="C2314" s="70" t="n"/>
      <c r="D2314" s="71" t="n"/>
      <c r="E2314" s="71" t="n"/>
      <c r="F2314" s="70" t="n"/>
      <c r="G2314" s="72">
        <f>IF(OR($A2314="",$B2314=""),"",ROUND(MAX(0,MOD(I2314-H2314,1)*24-L2314/60),2))</f>
        <v/>
      </c>
      <c r="H2314">
        <f>IF($A2314="","",IF($D2314="",IFERROR(INDEX(Settings!$E$11:$E$18,MATCH($C2314,Settings!$D$11:$D$18,0)),0),$D2314))</f>
        <v/>
      </c>
      <c r="I2314">
        <f>IF($A2314="","",IF($E2314="",IFERROR(INDEX(Settings!$F$11:$F$18,MATCH($C2314,Settings!$D$11:$D$18,0)),0),$E2314))</f>
        <v/>
      </c>
      <c r="J2314">
        <f>IF($A2314="",0,WEEKDAY($A2314,2))</f>
        <v/>
      </c>
      <c r="K2314">
        <f>IF(OR($A2314="",$B2314=""),"",$B2314&amp;"|"&amp;$A2314)</f>
        <v/>
      </c>
      <c r="L2314">
        <f>IF($A2314="",0,IF($F2314="",IFERROR(N(INDEX(Settings!$G$11:$G$18,MATCH($C2314,Settings!$D$11:$D$18,0))),0),N($F2314)))</f>
        <v/>
      </c>
    </row>
    <row r="2315">
      <c r="A2315" s="69" t="n"/>
      <c r="B2315" s="70" t="n"/>
      <c r="C2315" s="70" t="n"/>
      <c r="D2315" s="71" t="n"/>
      <c r="E2315" s="71" t="n"/>
      <c r="F2315" s="70" t="n"/>
      <c r="G2315" s="72">
        <f>IF(OR($A2315="",$B2315=""),"",ROUND(MAX(0,MOD(I2315-H2315,1)*24-L2315/60),2))</f>
        <v/>
      </c>
      <c r="H2315">
        <f>IF($A2315="","",IF($D2315="",IFERROR(INDEX(Settings!$E$11:$E$18,MATCH($C2315,Settings!$D$11:$D$18,0)),0),$D2315))</f>
        <v/>
      </c>
      <c r="I2315">
        <f>IF($A2315="","",IF($E2315="",IFERROR(INDEX(Settings!$F$11:$F$18,MATCH($C2315,Settings!$D$11:$D$18,0)),0),$E2315))</f>
        <v/>
      </c>
      <c r="J2315">
        <f>IF($A2315="",0,WEEKDAY($A2315,2))</f>
        <v/>
      </c>
      <c r="K2315">
        <f>IF(OR($A2315="",$B2315=""),"",$B2315&amp;"|"&amp;$A2315)</f>
        <v/>
      </c>
      <c r="L2315">
        <f>IF($A2315="",0,IF($F2315="",IFERROR(N(INDEX(Settings!$G$11:$G$18,MATCH($C2315,Settings!$D$11:$D$18,0))),0),N($F2315)))</f>
        <v/>
      </c>
    </row>
    <row r="2316">
      <c r="A2316" s="69" t="n"/>
      <c r="B2316" s="70" t="n"/>
      <c r="C2316" s="70" t="n"/>
      <c r="D2316" s="71" t="n"/>
      <c r="E2316" s="71" t="n"/>
      <c r="F2316" s="70" t="n"/>
      <c r="G2316" s="72">
        <f>IF(OR($A2316="",$B2316=""),"",ROUND(MAX(0,MOD(I2316-H2316,1)*24-L2316/60),2))</f>
        <v/>
      </c>
      <c r="H2316">
        <f>IF($A2316="","",IF($D2316="",IFERROR(INDEX(Settings!$E$11:$E$18,MATCH($C2316,Settings!$D$11:$D$18,0)),0),$D2316))</f>
        <v/>
      </c>
      <c r="I2316">
        <f>IF($A2316="","",IF($E2316="",IFERROR(INDEX(Settings!$F$11:$F$18,MATCH($C2316,Settings!$D$11:$D$18,0)),0),$E2316))</f>
        <v/>
      </c>
      <c r="J2316">
        <f>IF($A2316="",0,WEEKDAY($A2316,2))</f>
        <v/>
      </c>
      <c r="K2316">
        <f>IF(OR($A2316="",$B2316=""),"",$B2316&amp;"|"&amp;$A2316)</f>
        <v/>
      </c>
      <c r="L2316">
        <f>IF($A2316="",0,IF($F2316="",IFERROR(N(INDEX(Settings!$G$11:$G$18,MATCH($C2316,Settings!$D$11:$D$18,0))),0),N($F2316)))</f>
        <v/>
      </c>
    </row>
    <row r="2317">
      <c r="A2317" s="69" t="n"/>
      <c r="B2317" s="70" t="n"/>
      <c r="C2317" s="70" t="n"/>
      <c r="D2317" s="71" t="n"/>
      <c r="E2317" s="71" t="n"/>
      <c r="F2317" s="70" t="n"/>
      <c r="G2317" s="72">
        <f>IF(OR($A2317="",$B2317=""),"",ROUND(MAX(0,MOD(I2317-H2317,1)*24-L2317/60),2))</f>
        <v/>
      </c>
      <c r="H2317">
        <f>IF($A2317="","",IF($D2317="",IFERROR(INDEX(Settings!$E$11:$E$18,MATCH($C2317,Settings!$D$11:$D$18,0)),0),$D2317))</f>
        <v/>
      </c>
      <c r="I2317">
        <f>IF($A2317="","",IF($E2317="",IFERROR(INDEX(Settings!$F$11:$F$18,MATCH($C2317,Settings!$D$11:$D$18,0)),0),$E2317))</f>
        <v/>
      </c>
      <c r="J2317">
        <f>IF($A2317="",0,WEEKDAY($A2317,2))</f>
        <v/>
      </c>
      <c r="K2317">
        <f>IF(OR($A2317="",$B2317=""),"",$B2317&amp;"|"&amp;$A2317)</f>
        <v/>
      </c>
      <c r="L2317">
        <f>IF($A2317="",0,IF($F2317="",IFERROR(N(INDEX(Settings!$G$11:$G$18,MATCH($C2317,Settings!$D$11:$D$18,0))),0),N($F2317)))</f>
        <v/>
      </c>
    </row>
    <row r="2318">
      <c r="A2318" s="69" t="n"/>
      <c r="B2318" s="70" t="n"/>
      <c r="C2318" s="70" t="n"/>
      <c r="D2318" s="71" t="n"/>
      <c r="E2318" s="71" t="n"/>
      <c r="F2318" s="70" t="n"/>
      <c r="G2318" s="72">
        <f>IF(OR($A2318="",$B2318=""),"",ROUND(MAX(0,MOD(I2318-H2318,1)*24-L2318/60),2))</f>
        <v/>
      </c>
      <c r="H2318">
        <f>IF($A2318="","",IF($D2318="",IFERROR(INDEX(Settings!$E$11:$E$18,MATCH($C2318,Settings!$D$11:$D$18,0)),0),$D2318))</f>
        <v/>
      </c>
      <c r="I2318">
        <f>IF($A2318="","",IF($E2318="",IFERROR(INDEX(Settings!$F$11:$F$18,MATCH($C2318,Settings!$D$11:$D$18,0)),0),$E2318))</f>
        <v/>
      </c>
      <c r="J2318">
        <f>IF($A2318="",0,WEEKDAY($A2318,2))</f>
        <v/>
      </c>
      <c r="K2318">
        <f>IF(OR($A2318="",$B2318=""),"",$B2318&amp;"|"&amp;$A2318)</f>
        <v/>
      </c>
      <c r="L2318">
        <f>IF($A2318="",0,IF($F2318="",IFERROR(N(INDEX(Settings!$G$11:$G$18,MATCH($C2318,Settings!$D$11:$D$18,0))),0),N($F2318)))</f>
        <v/>
      </c>
    </row>
    <row r="2319">
      <c r="A2319" s="69" t="n"/>
      <c r="B2319" s="70" t="n"/>
      <c r="C2319" s="70" t="n"/>
      <c r="D2319" s="71" t="n"/>
      <c r="E2319" s="71" t="n"/>
      <c r="F2319" s="70" t="n"/>
      <c r="G2319" s="72">
        <f>IF(OR($A2319="",$B2319=""),"",ROUND(MAX(0,MOD(I2319-H2319,1)*24-L2319/60),2))</f>
        <v/>
      </c>
      <c r="H2319">
        <f>IF($A2319="","",IF($D2319="",IFERROR(INDEX(Settings!$E$11:$E$18,MATCH($C2319,Settings!$D$11:$D$18,0)),0),$D2319))</f>
        <v/>
      </c>
      <c r="I2319">
        <f>IF($A2319="","",IF($E2319="",IFERROR(INDEX(Settings!$F$11:$F$18,MATCH($C2319,Settings!$D$11:$D$18,0)),0),$E2319))</f>
        <v/>
      </c>
      <c r="J2319">
        <f>IF($A2319="",0,WEEKDAY($A2319,2))</f>
        <v/>
      </c>
      <c r="K2319">
        <f>IF(OR($A2319="",$B2319=""),"",$B2319&amp;"|"&amp;$A2319)</f>
        <v/>
      </c>
      <c r="L2319">
        <f>IF($A2319="",0,IF($F2319="",IFERROR(N(INDEX(Settings!$G$11:$G$18,MATCH($C2319,Settings!$D$11:$D$18,0))),0),N($F2319)))</f>
        <v/>
      </c>
    </row>
    <row r="2320">
      <c r="A2320" s="69" t="n"/>
      <c r="B2320" s="70" t="n"/>
      <c r="C2320" s="70" t="n"/>
      <c r="D2320" s="71" t="n"/>
      <c r="E2320" s="71" t="n"/>
      <c r="F2320" s="70" t="n"/>
      <c r="G2320" s="72">
        <f>IF(OR($A2320="",$B2320=""),"",ROUND(MAX(0,MOD(I2320-H2320,1)*24-L2320/60),2))</f>
        <v/>
      </c>
      <c r="H2320">
        <f>IF($A2320="","",IF($D2320="",IFERROR(INDEX(Settings!$E$11:$E$18,MATCH($C2320,Settings!$D$11:$D$18,0)),0),$D2320))</f>
        <v/>
      </c>
      <c r="I2320">
        <f>IF($A2320="","",IF($E2320="",IFERROR(INDEX(Settings!$F$11:$F$18,MATCH($C2320,Settings!$D$11:$D$18,0)),0),$E2320))</f>
        <v/>
      </c>
      <c r="J2320">
        <f>IF($A2320="",0,WEEKDAY($A2320,2))</f>
        <v/>
      </c>
      <c r="K2320">
        <f>IF(OR($A2320="",$B2320=""),"",$B2320&amp;"|"&amp;$A2320)</f>
        <v/>
      </c>
      <c r="L2320">
        <f>IF($A2320="",0,IF($F2320="",IFERROR(N(INDEX(Settings!$G$11:$G$18,MATCH($C2320,Settings!$D$11:$D$18,0))),0),N($F2320)))</f>
        <v/>
      </c>
    </row>
    <row r="2321">
      <c r="A2321" s="69" t="n"/>
      <c r="B2321" s="70" t="n"/>
      <c r="C2321" s="70" t="n"/>
      <c r="D2321" s="71" t="n"/>
      <c r="E2321" s="71" t="n"/>
      <c r="F2321" s="70" t="n"/>
      <c r="G2321" s="72">
        <f>IF(OR($A2321="",$B2321=""),"",ROUND(MAX(0,MOD(I2321-H2321,1)*24-L2321/60),2))</f>
        <v/>
      </c>
      <c r="H2321">
        <f>IF($A2321="","",IF($D2321="",IFERROR(INDEX(Settings!$E$11:$E$18,MATCH($C2321,Settings!$D$11:$D$18,0)),0),$D2321))</f>
        <v/>
      </c>
      <c r="I2321">
        <f>IF($A2321="","",IF($E2321="",IFERROR(INDEX(Settings!$F$11:$F$18,MATCH($C2321,Settings!$D$11:$D$18,0)),0),$E2321))</f>
        <v/>
      </c>
      <c r="J2321">
        <f>IF($A2321="",0,WEEKDAY($A2321,2))</f>
        <v/>
      </c>
      <c r="K2321">
        <f>IF(OR($A2321="",$B2321=""),"",$B2321&amp;"|"&amp;$A2321)</f>
        <v/>
      </c>
      <c r="L2321">
        <f>IF($A2321="",0,IF($F2321="",IFERROR(N(INDEX(Settings!$G$11:$G$18,MATCH($C2321,Settings!$D$11:$D$18,0))),0),N($F2321)))</f>
        <v/>
      </c>
    </row>
    <row r="2322">
      <c r="A2322" s="69" t="n"/>
      <c r="B2322" s="70" t="n"/>
      <c r="C2322" s="70" t="n"/>
      <c r="D2322" s="71" t="n"/>
      <c r="E2322" s="71" t="n"/>
      <c r="F2322" s="70" t="n"/>
      <c r="G2322" s="72">
        <f>IF(OR($A2322="",$B2322=""),"",ROUND(MAX(0,MOD(I2322-H2322,1)*24-L2322/60),2))</f>
        <v/>
      </c>
      <c r="H2322">
        <f>IF($A2322="","",IF($D2322="",IFERROR(INDEX(Settings!$E$11:$E$18,MATCH($C2322,Settings!$D$11:$D$18,0)),0),$D2322))</f>
        <v/>
      </c>
      <c r="I2322">
        <f>IF($A2322="","",IF($E2322="",IFERROR(INDEX(Settings!$F$11:$F$18,MATCH($C2322,Settings!$D$11:$D$18,0)),0),$E2322))</f>
        <v/>
      </c>
      <c r="J2322">
        <f>IF($A2322="",0,WEEKDAY($A2322,2))</f>
        <v/>
      </c>
      <c r="K2322">
        <f>IF(OR($A2322="",$B2322=""),"",$B2322&amp;"|"&amp;$A2322)</f>
        <v/>
      </c>
      <c r="L2322">
        <f>IF($A2322="",0,IF($F2322="",IFERROR(N(INDEX(Settings!$G$11:$G$18,MATCH($C2322,Settings!$D$11:$D$18,0))),0),N($F2322)))</f>
        <v/>
      </c>
    </row>
    <row r="2323">
      <c r="A2323" s="69" t="n"/>
      <c r="B2323" s="70" t="n"/>
      <c r="C2323" s="70" t="n"/>
      <c r="D2323" s="71" t="n"/>
      <c r="E2323" s="71" t="n"/>
      <c r="F2323" s="70" t="n"/>
      <c r="G2323" s="72">
        <f>IF(OR($A2323="",$B2323=""),"",ROUND(MAX(0,MOD(I2323-H2323,1)*24-L2323/60),2))</f>
        <v/>
      </c>
      <c r="H2323">
        <f>IF($A2323="","",IF($D2323="",IFERROR(INDEX(Settings!$E$11:$E$18,MATCH($C2323,Settings!$D$11:$D$18,0)),0),$D2323))</f>
        <v/>
      </c>
      <c r="I2323">
        <f>IF($A2323="","",IF($E2323="",IFERROR(INDEX(Settings!$F$11:$F$18,MATCH($C2323,Settings!$D$11:$D$18,0)),0),$E2323))</f>
        <v/>
      </c>
      <c r="J2323">
        <f>IF($A2323="",0,WEEKDAY($A2323,2))</f>
        <v/>
      </c>
      <c r="K2323">
        <f>IF(OR($A2323="",$B2323=""),"",$B2323&amp;"|"&amp;$A2323)</f>
        <v/>
      </c>
      <c r="L2323">
        <f>IF($A2323="",0,IF($F2323="",IFERROR(N(INDEX(Settings!$G$11:$G$18,MATCH($C2323,Settings!$D$11:$D$18,0))),0),N($F2323)))</f>
        <v/>
      </c>
    </row>
    <row r="2324">
      <c r="A2324" s="69" t="n"/>
      <c r="B2324" s="70" t="n"/>
      <c r="C2324" s="70" t="n"/>
      <c r="D2324" s="71" t="n"/>
      <c r="E2324" s="71" t="n"/>
      <c r="F2324" s="70" t="n"/>
      <c r="G2324" s="72">
        <f>IF(OR($A2324="",$B2324=""),"",ROUND(MAX(0,MOD(I2324-H2324,1)*24-L2324/60),2))</f>
        <v/>
      </c>
      <c r="H2324">
        <f>IF($A2324="","",IF($D2324="",IFERROR(INDEX(Settings!$E$11:$E$18,MATCH($C2324,Settings!$D$11:$D$18,0)),0),$D2324))</f>
        <v/>
      </c>
      <c r="I2324">
        <f>IF($A2324="","",IF($E2324="",IFERROR(INDEX(Settings!$F$11:$F$18,MATCH($C2324,Settings!$D$11:$D$18,0)),0),$E2324))</f>
        <v/>
      </c>
      <c r="J2324">
        <f>IF($A2324="",0,WEEKDAY($A2324,2))</f>
        <v/>
      </c>
      <c r="K2324">
        <f>IF(OR($A2324="",$B2324=""),"",$B2324&amp;"|"&amp;$A2324)</f>
        <v/>
      </c>
      <c r="L2324">
        <f>IF($A2324="",0,IF($F2324="",IFERROR(N(INDEX(Settings!$G$11:$G$18,MATCH($C2324,Settings!$D$11:$D$18,0))),0),N($F2324)))</f>
        <v/>
      </c>
    </row>
    <row r="2325">
      <c r="A2325" s="69" t="n"/>
      <c r="B2325" s="70" t="n"/>
      <c r="C2325" s="70" t="n"/>
      <c r="D2325" s="71" t="n"/>
      <c r="E2325" s="71" t="n"/>
      <c r="F2325" s="70" t="n"/>
      <c r="G2325" s="72">
        <f>IF(OR($A2325="",$B2325=""),"",ROUND(MAX(0,MOD(I2325-H2325,1)*24-L2325/60),2))</f>
        <v/>
      </c>
      <c r="H2325">
        <f>IF($A2325="","",IF($D2325="",IFERROR(INDEX(Settings!$E$11:$E$18,MATCH($C2325,Settings!$D$11:$D$18,0)),0),$D2325))</f>
        <v/>
      </c>
      <c r="I2325">
        <f>IF($A2325="","",IF($E2325="",IFERROR(INDEX(Settings!$F$11:$F$18,MATCH($C2325,Settings!$D$11:$D$18,0)),0),$E2325))</f>
        <v/>
      </c>
      <c r="J2325">
        <f>IF($A2325="",0,WEEKDAY($A2325,2))</f>
        <v/>
      </c>
      <c r="K2325">
        <f>IF(OR($A2325="",$B2325=""),"",$B2325&amp;"|"&amp;$A2325)</f>
        <v/>
      </c>
      <c r="L2325">
        <f>IF($A2325="",0,IF($F2325="",IFERROR(N(INDEX(Settings!$G$11:$G$18,MATCH($C2325,Settings!$D$11:$D$18,0))),0),N($F2325)))</f>
        <v/>
      </c>
    </row>
    <row r="2326">
      <c r="A2326" s="69" t="n"/>
      <c r="B2326" s="70" t="n"/>
      <c r="C2326" s="70" t="n"/>
      <c r="D2326" s="71" t="n"/>
      <c r="E2326" s="71" t="n"/>
      <c r="F2326" s="70" t="n"/>
      <c r="G2326" s="72">
        <f>IF(OR($A2326="",$B2326=""),"",ROUND(MAX(0,MOD(I2326-H2326,1)*24-L2326/60),2))</f>
        <v/>
      </c>
      <c r="H2326">
        <f>IF($A2326="","",IF($D2326="",IFERROR(INDEX(Settings!$E$11:$E$18,MATCH($C2326,Settings!$D$11:$D$18,0)),0),$D2326))</f>
        <v/>
      </c>
      <c r="I2326">
        <f>IF($A2326="","",IF($E2326="",IFERROR(INDEX(Settings!$F$11:$F$18,MATCH($C2326,Settings!$D$11:$D$18,0)),0),$E2326))</f>
        <v/>
      </c>
      <c r="J2326">
        <f>IF($A2326="",0,WEEKDAY($A2326,2))</f>
        <v/>
      </c>
      <c r="K2326">
        <f>IF(OR($A2326="",$B2326=""),"",$B2326&amp;"|"&amp;$A2326)</f>
        <v/>
      </c>
      <c r="L2326">
        <f>IF($A2326="",0,IF($F2326="",IFERROR(N(INDEX(Settings!$G$11:$G$18,MATCH($C2326,Settings!$D$11:$D$18,0))),0),N($F2326)))</f>
        <v/>
      </c>
    </row>
    <row r="2327">
      <c r="A2327" s="69" t="n"/>
      <c r="B2327" s="70" t="n"/>
      <c r="C2327" s="70" t="n"/>
      <c r="D2327" s="71" t="n"/>
      <c r="E2327" s="71" t="n"/>
      <c r="F2327" s="70" t="n"/>
      <c r="G2327" s="72">
        <f>IF(OR($A2327="",$B2327=""),"",ROUND(MAX(0,MOD(I2327-H2327,1)*24-L2327/60),2))</f>
        <v/>
      </c>
      <c r="H2327">
        <f>IF($A2327="","",IF($D2327="",IFERROR(INDEX(Settings!$E$11:$E$18,MATCH($C2327,Settings!$D$11:$D$18,0)),0),$D2327))</f>
        <v/>
      </c>
      <c r="I2327">
        <f>IF($A2327="","",IF($E2327="",IFERROR(INDEX(Settings!$F$11:$F$18,MATCH($C2327,Settings!$D$11:$D$18,0)),0),$E2327))</f>
        <v/>
      </c>
      <c r="J2327">
        <f>IF($A2327="",0,WEEKDAY($A2327,2))</f>
        <v/>
      </c>
      <c r="K2327">
        <f>IF(OR($A2327="",$B2327=""),"",$B2327&amp;"|"&amp;$A2327)</f>
        <v/>
      </c>
      <c r="L2327">
        <f>IF($A2327="",0,IF($F2327="",IFERROR(N(INDEX(Settings!$G$11:$G$18,MATCH($C2327,Settings!$D$11:$D$18,0))),0),N($F2327)))</f>
        <v/>
      </c>
    </row>
    <row r="2328">
      <c r="A2328" s="69" t="n"/>
      <c r="B2328" s="70" t="n"/>
      <c r="C2328" s="70" t="n"/>
      <c r="D2328" s="71" t="n"/>
      <c r="E2328" s="71" t="n"/>
      <c r="F2328" s="70" t="n"/>
      <c r="G2328" s="72">
        <f>IF(OR($A2328="",$B2328=""),"",ROUND(MAX(0,MOD(I2328-H2328,1)*24-L2328/60),2))</f>
        <v/>
      </c>
      <c r="H2328">
        <f>IF($A2328="","",IF($D2328="",IFERROR(INDEX(Settings!$E$11:$E$18,MATCH($C2328,Settings!$D$11:$D$18,0)),0),$D2328))</f>
        <v/>
      </c>
      <c r="I2328">
        <f>IF($A2328="","",IF($E2328="",IFERROR(INDEX(Settings!$F$11:$F$18,MATCH($C2328,Settings!$D$11:$D$18,0)),0),$E2328))</f>
        <v/>
      </c>
      <c r="J2328">
        <f>IF($A2328="",0,WEEKDAY($A2328,2))</f>
        <v/>
      </c>
      <c r="K2328">
        <f>IF(OR($A2328="",$B2328=""),"",$B2328&amp;"|"&amp;$A2328)</f>
        <v/>
      </c>
      <c r="L2328">
        <f>IF($A2328="",0,IF($F2328="",IFERROR(N(INDEX(Settings!$G$11:$G$18,MATCH($C2328,Settings!$D$11:$D$18,0))),0),N($F2328)))</f>
        <v/>
      </c>
    </row>
    <row r="2329">
      <c r="A2329" s="69" t="n"/>
      <c r="B2329" s="70" t="n"/>
      <c r="C2329" s="70" t="n"/>
      <c r="D2329" s="71" t="n"/>
      <c r="E2329" s="71" t="n"/>
      <c r="F2329" s="70" t="n"/>
      <c r="G2329" s="72">
        <f>IF(OR($A2329="",$B2329=""),"",ROUND(MAX(0,MOD(I2329-H2329,1)*24-L2329/60),2))</f>
        <v/>
      </c>
      <c r="H2329">
        <f>IF($A2329="","",IF($D2329="",IFERROR(INDEX(Settings!$E$11:$E$18,MATCH($C2329,Settings!$D$11:$D$18,0)),0),$D2329))</f>
        <v/>
      </c>
      <c r="I2329">
        <f>IF($A2329="","",IF($E2329="",IFERROR(INDEX(Settings!$F$11:$F$18,MATCH($C2329,Settings!$D$11:$D$18,0)),0),$E2329))</f>
        <v/>
      </c>
      <c r="J2329">
        <f>IF($A2329="",0,WEEKDAY($A2329,2))</f>
        <v/>
      </c>
      <c r="K2329">
        <f>IF(OR($A2329="",$B2329=""),"",$B2329&amp;"|"&amp;$A2329)</f>
        <v/>
      </c>
      <c r="L2329">
        <f>IF($A2329="",0,IF($F2329="",IFERROR(N(INDEX(Settings!$G$11:$G$18,MATCH($C2329,Settings!$D$11:$D$18,0))),0),N($F2329)))</f>
        <v/>
      </c>
    </row>
    <row r="2330">
      <c r="A2330" s="69" t="n"/>
      <c r="B2330" s="70" t="n"/>
      <c r="C2330" s="70" t="n"/>
      <c r="D2330" s="71" t="n"/>
      <c r="E2330" s="71" t="n"/>
      <c r="F2330" s="70" t="n"/>
      <c r="G2330" s="72">
        <f>IF(OR($A2330="",$B2330=""),"",ROUND(MAX(0,MOD(I2330-H2330,1)*24-L2330/60),2))</f>
        <v/>
      </c>
      <c r="H2330">
        <f>IF($A2330="","",IF($D2330="",IFERROR(INDEX(Settings!$E$11:$E$18,MATCH($C2330,Settings!$D$11:$D$18,0)),0),$D2330))</f>
        <v/>
      </c>
      <c r="I2330">
        <f>IF($A2330="","",IF($E2330="",IFERROR(INDEX(Settings!$F$11:$F$18,MATCH($C2330,Settings!$D$11:$D$18,0)),0),$E2330))</f>
        <v/>
      </c>
      <c r="J2330">
        <f>IF($A2330="",0,WEEKDAY($A2330,2))</f>
        <v/>
      </c>
      <c r="K2330">
        <f>IF(OR($A2330="",$B2330=""),"",$B2330&amp;"|"&amp;$A2330)</f>
        <v/>
      </c>
      <c r="L2330">
        <f>IF($A2330="",0,IF($F2330="",IFERROR(N(INDEX(Settings!$G$11:$G$18,MATCH($C2330,Settings!$D$11:$D$18,0))),0),N($F2330)))</f>
        <v/>
      </c>
    </row>
    <row r="2331">
      <c r="A2331" s="69" t="n"/>
      <c r="B2331" s="70" t="n"/>
      <c r="C2331" s="70" t="n"/>
      <c r="D2331" s="71" t="n"/>
      <c r="E2331" s="71" t="n"/>
      <c r="F2331" s="70" t="n"/>
      <c r="G2331" s="72">
        <f>IF(OR($A2331="",$B2331=""),"",ROUND(MAX(0,MOD(I2331-H2331,1)*24-L2331/60),2))</f>
        <v/>
      </c>
      <c r="H2331">
        <f>IF($A2331="","",IF($D2331="",IFERROR(INDEX(Settings!$E$11:$E$18,MATCH($C2331,Settings!$D$11:$D$18,0)),0),$D2331))</f>
        <v/>
      </c>
      <c r="I2331">
        <f>IF($A2331="","",IF($E2331="",IFERROR(INDEX(Settings!$F$11:$F$18,MATCH($C2331,Settings!$D$11:$D$18,0)),0),$E2331))</f>
        <v/>
      </c>
      <c r="J2331">
        <f>IF($A2331="",0,WEEKDAY($A2331,2))</f>
        <v/>
      </c>
      <c r="K2331">
        <f>IF(OR($A2331="",$B2331=""),"",$B2331&amp;"|"&amp;$A2331)</f>
        <v/>
      </c>
      <c r="L2331">
        <f>IF($A2331="",0,IF($F2331="",IFERROR(N(INDEX(Settings!$G$11:$G$18,MATCH($C2331,Settings!$D$11:$D$18,0))),0),N($F2331)))</f>
        <v/>
      </c>
    </row>
    <row r="2332">
      <c r="A2332" s="69" t="n"/>
      <c r="B2332" s="70" t="n"/>
      <c r="C2332" s="70" t="n"/>
      <c r="D2332" s="71" t="n"/>
      <c r="E2332" s="71" t="n"/>
      <c r="F2332" s="70" t="n"/>
      <c r="G2332" s="72">
        <f>IF(OR($A2332="",$B2332=""),"",ROUND(MAX(0,MOD(I2332-H2332,1)*24-L2332/60),2))</f>
        <v/>
      </c>
      <c r="H2332">
        <f>IF($A2332="","",IF($D2332="",IFERROR(INDEX(Settings!$E$11:$E$18,MATCH($C2332,Settings!$D$11:$D$18,0)),0),$D2332))</f>
        <v/>
      </c>
      <c r="I2332">
        <f>IF($A2332="","",IF($E2332="",IFERROR(INDEX(Settings!$F$11:$F$18,MATCH($C2332,Settings!$D$11:$D$18,0)),0),$E2332))</f>
        <v/>
      </c>
      <c r="J2332">
        <f>IF($A2332="",0,WEEKDAY($A2332,2))</f>
        <v/>
      </c>
      <c r="K2332">
        <f>IF(OR($A2332="",$B2332=""),"",$B2332&amp;"|"&amp;$A2332)</f>
        <v/>
      </c>
      <c r="L2332">
        <f>IF($A2332="",0,IF($F2332="",IFERROR(N(INDEX(Settings!$G$11:$G$18,MATCH($C2332,Settings!$D$11:$D$18,0))),0),N($F2332)))</f>
        <v/>
      </c>
    </row>
    <row r="2333">
      <c r="A2333" s="69" t="n"/>
      <c r="B2333" s="70" t="n"/>
      <c r="C2333" s="70" t="n"/>
      <c r="D2333" s="71" t="n"/>
      <c r="E2333" s="71" t="n"/>
      <c r="F2333" s="70" t="n"/>
      <c r="G2333" s="72">
        <f>IF(OR($A2333="",$B2333=""),"",ROUND(MAX(0,MOD(I2333-H2333,1)*24-L2333/60),2))</f>
        <v/>
      </c>
      <c r="H2333">
        <f>IF($A2333="","",IF($D2333="",IFERROR(INDEX(Settings!$E$11:$E$18,MATCH($C2333,Settings!$D$11:$D$18,0)),0),$D2333))</f>
        <v/>
      </c>
      <c r="I2333">
        <f>IF($A2333="","",IF($E2333="",IFERROR(INDEX(Settings!$F$11:$F$18,MATCH($C2333,Settings!$D$11:$D$18,0)),0),$E2333))</f>
        <v/>
      </c>
      <c r="J2333">
        <f>IF($A2333="",0,WEEKDAY($A2333,2))</f>
        <v/>
      </c>
      <c r="K2333">
        <f>IF(OR($A2333="",$B2333=""),"",$B2333&amp;"|"&amp;$A2333)</f>
        <v/>
      </c>
      <c r="L2333">
        <f>IF($A2333="",0,IF($F2333="",IFERROR(N(INDEX(Settings!$G$11:$G$18,MATCH($C2333,Settings!$D$11:$D$18,0))),0),N($F2333)))</f>
        <v/>
      </c>
    </row>
    <row r="2334">
      <c r="A2334" s="69" t="n"/>
      <c r="B2334" s="70" t="n"/>
      <c r="C2334" s="70" t="n"/>
      <c r="D2334" s="71" t="n"/>
      <c r="E2334" s="71" t="n"/>
      <c r="F2334" s="70" t="n"/>
      <c r="G2334" s="72">
        <f>IF(OR($A2334="",$B2334=""),"",ROUND(MAX(0,MOD(I2334-H2334,1)*24-L2334/60),2))</f>
        <v/>
      </c>
      <c r="H2334">
        <f>IF($A2334="","",IF($D2334="",IFERROR(INDEX(Settings!$E$11:$E$18,MATCH($C2334,Settings!$D$11:$D$18,0)),0),$D2334))</f>
        <v/>
      </c>
      <c r="I2334">
        <f>IF($A2334="","",IF($E2334="",IFERROR(INDEX(Settings!$F$11:$F$18,MATCH($C2334,Settings!$D$11:$D$18,0)),0),$E2334))</f>
        <v/>
      </c>
      <c r="J2334">
        <f>IF($A2334="",0,WEEKDAY($A2334,2))</f>
        <v/>
      </c>
      <c r="K2334">
        <f>IF(OR($A2334="",$B2334=""),"",$B2334&amp;"|"&amp;$A2334)</f>
        <v/>
      </c>
      <c r="L2334">
        <f>IF($A2334="",0,IF($F2334="",IFERROR(N(INDEX(Settings!$G$11:$G$18,MATCH($C2334,Settings!$D$11:$D$18,0))),0),N($F2334)))</f>
        <v/>
      </c>
    </row>
    <row r="2335">
      <c r="A2335" s="69" t="n"/>
      <c r="B2335" s="70" t="n"/>
      <c r="C2335" s="70" t="n"/>
      <c r="D2335" s="71" t="n"/>
      <c r="E2335" s="71" t="n"/>
      <c r="F2335" s="70" t="n"/>
      <c r="G2335" s="72">
        <f>IF(OR($A2335="",$B2335=""),"",ROUND(MAX(0,MOD(I2335-H2335,1)*24-L2335/60),2))</f>
        <v/>
      </c>
      <c r="H2335">
        <f>IF($A2335="","",IF($D2335="",IFERROR(INDEX(Settings!$E$11:$E$18,MATCH($C2335,Settings!$D$11:$D$18,0)),0),$D2335))</f>
        <v/>
      </c>
      <c r="I2335">
        <f>IF($A2335="","",IF($E2335="",IFERROR(INDEX(Settings!$F$11:$F$18,MATCH($C2335,Settings!$D$11:$D$18,0)),0),$E2335))</f>
        <v/>
      </c>
      <c r="J2335">
        <f>IF($A2335="",0,WEEKDAY($A2335,2))</f>
        <v/>
      </c>
      <c r="K2335">
        <f>IF(OR($A2335="",$B2335=""),"",$B2335&amp;"|"&amp;$A2335)</f>
        <v/>
      </c>
      <c r="L2335">
        <f>IF($A2335="",0,IF($F2335="",IFERROR(N(INDEX(Settings!$G$11:$G$18,MATCH($C2335,Settings!$D$11:$D$18,0))),0),N($F2335)))</f>
        <v/>
      </c>
    </row>
    <row r="2336">
      <c r="A2336" s="69" t="n"/>
      <c r="B2336" s="70" t="n"/>
      <c r="C2336" s="70" t="n"/>
      <c r="D2336" s="71" t="n"/>
      <c r="E2336" s="71" t="n"/>
      <c r="F2336" s="70" t="n"/>
      <c r="G2336" s="72">
        <f>IF(OR($A2336="",$B2336=""),"",ROUND(MAX(0,MOD(I2336-H2336,1)*24-L2336/60),2))</f>
        <v/>
      </c>
      <c r="H2336">
        <f>IF($A2336="","",IF($D2336="",IFERROR(INDEX(Settings!$E$11:$E$18,MATCH($C2336,Settings!$D$11:$D$18,0)),0),$D2336))</f>
        <v/>
      </c>
      <c r="I2336">
        <f>IF($A2336="","",IF($E2336="",IFERROR(INDEX(Settings!$F$11:$F$18,MATCH($C2336,Settings!$D$11:$D$18,0)),0),$E2336))</f>
        <v/>
      </c>
      <c r="J2336">
        <f>IF($A2336="",0,WEEKDAY($A2336,2))</f>
        <v/>
      </c>
      <c r="K2336">
        <f>IF(OR($A2336="",$B2336=""),"",$B2336&amp;"|"&amp;$A2336)</f>
        <v/>
      </c>
      <c r="L2336">
        <f>IF($A2336="",0,IF($F2336="",IFERROR(N(INDEX(Settings!$G$11:$G$18,MATCH($C2336,Settings!$D$11:$D$18,0))),0),N($F2336)))</f>
        <v/>
      </c>
    </row>
    <row r="2337">
      <c r="A2337" s="69" t="n"/>
      <c r="B2337" s="70" t="n"/>
      <c r="C2337" s="70" t="n"/>
      <c r="D2337" s="71" t="n"/>
      <c r="E2337" s="71" t="n"/>
      <c r="F2337" s="70" t="n"/>
      <c r="G2337" s="72">
        <f>IF(OR($A2337="",$B2337=""),"",ROUND(MAX(0,MOD(I2337-H2337,1)*24-L2337/60),2))</f>
        <v/>
      </c>
      <c r="H2337">
        <f>IF($A2337="","",IF($D2337="",IFERROR(INDEX(Settings!$E$11:$E$18,MATCH($C2337,Settings!$D$11:$D$18,0)),0),$D2337))</f>
        <v/>
      </c>
      <c r="I2337">
        <f>IF($A2337="","",IF($E2337="",IFERROR(INDEX(Settings!$F$11:$F$18,MATCH($C2337,Settings!$D$11:$D$18,0)),0),$E2337))</f>
        <v/>
      </c>
      <c r="J2337">
        <f>IF($A2337="",0,WEEKDAY($A2337,2))</f>
        <v/>
      </c>
      <c r="K2337">
        <f>IF(OR($A2337="",$B2337=""),"",$B2337&amp;"|"&amp;$A2337)</f>
        <v/>
      </c>
      <c r="L2337">
        <f>IF($A2337="",0,IF($F2337="",IFERROR(N(INDEX(Settings!$G$11:$G$18,MATCH($C2337,Settings!$D$11:$D$18,0))),0),N($F2337)))</f>
        <v/>
      </c>
    </row>
    <row r="2338">
      <c r="A2338" s="69" t="n"/>
      <c r="B2338" s="70" t="n"/>
      <c r="C2338" s="70" t="n"/>
      <c r="D2338" s="71" t="n"/>
      <c r="E2338" s="71" t="n"/>
      <c r="F2338" s="70" t="n"/>
      <c r="G2338" s="72">
        <f>IF(OR($A2338="",$B2338=""),"",ROUND(MAX(0,MOD(I2338-H2338,1)*24-L2338/60),2))</f>
        <v/>
      </c>
      <c r="H2338">
        <f>IF($A2338="","",IF($D2338="",IFERROR(INDEX(Settings!$E$11:$E$18,MATCH($C2338,Settings!$D$11:$D$18,0)),0),$D2338))</f>
        <v/>
      </c>
      <c r="I2338">
        <f>IF($A2338="","",IF($E2338="",IFERROR(INDEX(Settings!$F$11:$F$18,MATCH($C2338,Settings!$D$11:$D$18,0)),0),$E2338))</f>
        <v/>
      </c>
      <c r="J2338">
        <f>IF($A2338="",0,WEEKDAY($A2338,2))</f>
        <v/>
      </c>
      <c r="K2338">
        <f>IF(OR($A2338="",$B2338=""),"",$B2338&amp;"|"&amp;$A2338)</f>
        <v/>
      </c>
      <c r="L2338">
        <f>IF($A2338="",0,IF($F2338="",IFERROR(N(INDEX(Settings!$G$11:$G$18,MATCH($C2338,Settings!$D$11:$D$18,0))),0),N($F2338)))</f>
        <v/>
      </c>
    </row>
    <row r="2339">
      <c r="A2339" s="69" t="n"/>
      <c r="B2339" s="70" t="n"/>
      <c r="C2339" s="70" t="n"/>
      <c r="D2339" s="71" t="n"/>
      <c r="E2339" s="71" t="n"/>
      <c r="F2339" s="70" t="n"/>
      <c r="G2339" s="72">
        <f>IF(OR($A2339="",$B2339=""),"",ROUND(MAX(0,MOD(I2339-H2339,1)*24-L2339/60),2))</f>
        <v/>
      </c>
      <c r="H2339">
        <f>IF($A2339="","",IF($D2339="",IFERROR(INDEX(Settings!$E$11:$E$18,MATCH($C2339,Settings!$D$11:$D$18,0)),0),$D2339))</f>
        <v/>
      </c>
      <c r="I2339">
        <f>IF($A2339="","",IF($E2339="",IFERROR(INDEX(Settings!$F$11:$F$18,MATCH($C2339,Settings!$D$11:$D$18,0)),0),$E2339))</f>
        <v/>
      </c>
      <c r="J2339">
        <f>IF($A2339="",0,WEEKDAY($A2339,2))</f>
        <v/>
      </c>
      <c r="K2339">
        <f>IF(OR($A2339="",$B2339=""),"",$B2339&amp;"|"&amp;$A2339)</f>
        <v/>
      </c>
      <c r="L2339">
        <f>IF($A2339="",0,IF($F2339="",IFERROR(N(INDEX(Settings!$G$11:$G$18,MATCH($C2339,Settings!$D$11:$D$18,0))),0),N($F2339)))</f>
        <v/>
      </c>
    </row>
    <row r="2340">
      <c r="A2340" s="69" t="n"/>
      <c r="B2340" s="70" t="n"/>
      <c r="C2340" s="70" t="n"/>
      <c r="D2340" s="71" t="n"/>
      <c r="E2340" s="71" t="n"/>
      <c r="F2340" s="70" t="n"/>
      <c r="G2340" s="72">
        <f>IF(OR($A2340="",$B2340=""),"",ROUND(MAX(0,MOD(I2340-H2340,1)*24-L2340/60),2))</f>
        <v/>
      </c>
      <c r="H2340">
        <f>IF($A2340="","",IF($D2340="",IFERROR(INDEX(Settings!$E$11:$E$18,MATCH($C2340,Settings!$D$11:$D$18,0)),0),$D2340))</f>
        <v/>
      </c>
      <c r="I2340">
        <f>IF($A2340="","",IF($E2340="",IFERROR(INDEX(Settings!$F$11:$F$18,MATCH($C2340,Settings!$D$11:$D$18,0)),0),$E2340))</f>
        <v/>
      </c>
      <c r="J2340">
        <f>IF($A2340="",0,WEEKDAY($A2340,2))</f>
        <v/>
      </c>
      <c r="K2340">
        <f>IF(OR($A2340="",$B2340=""),"",$B2340&amp;"|"&amp;$A2340)</f>
        <v/>
      </c>
      <c r="L2340">
        <f>IF($A2340="",0,IF($F2340="",IFERROR(N(INDEX(Settings!$G$11:$G$18,MATCH($C2340,Settings!$D$11:$D$18,0))),0),N($F2340)))</f>
        <v/>
      </c>
    </row>
    <row r="2341">
      <c r="A2341" s="69" t="n"/>
      <c r="B2341" s="70" t="n"/>
      <c r="C2341" s="70" t="n"/>
      <c r="D2341" s="71" t="n"/>
      <c r="E2341" s="71" t="n"/>
      <c r="F2341" s="70" t="n"/>
      <c r="G2341" s="72">
        <f>IF(OR($A2341="",$B2341=""),"",ROUND(MAX(0,MOD(I2341-H2341,1)*24-L2341/60),2))</f>
        <v/>
      </c>
      <c r="H2341">
        <f>IF($A2341="","",IF($D2341="",IFERROR(INDEX(Settings!$E$11:$E$18,MATCH($C2341,Settings!$D$11:$D$18,0)),0),$D2341))</f>
        <v/>
      </c>
      <c r="I2341">
        <f>IF($A2341="","",IF($E2341="",IFERROR(INDEX(Settings!$F$11:$F$18,MATCH($C2341,Settings!$D$11:$D$18,0)),0),$E2341))</f>
        <v/>
      </c>
      <c r="J2341">
        <f>IF($A2341="",0,WEEKDAY($A2341,2))</f>
        <v/>
      </c>
      <c r="K2341">
        <f>IF(OR($A2341="",$B2341=""),"",$B2341&amp;"|"&amp;$A2341)</f>
        <v/>
      </c>
      <c r="L2341">
        <f>IF($A2341="",0,IF($F2341="",IFERROR(N(INDEX(Settings!$G$11:$G$18,MATCH($C2341,Settings!$D$11:$D$18,0))),0),N($F2341)))</f>
        <v/>
      </c>
    </row>
    <row r="2342">
      <c r="A2342" s="69" t="n"/>
      <c r="B2342" s="70" t="n"/>
      <c r="C2342" s="70" t="n"/>
      <c r="D2342" s="71" t="n"/>
      <c r="E2342" s="71" t="n"/>
      <c r="F2342" s="70" t="n"/>
      <c r="G2342" s="72">
        <f>IF(OR($A2342="",$B2342=""),"",ROUND(MAX(0,MOD(I2342-H2342,1)*24-L2342/60),2))</f>
        <v/>
      </c>
      <c r="H2342">
        <f>IF($A2342="","",IF($D2342="",IFERROR(INDEX(Settings!$E$11:$E$18,MATCH($C2342,Settings!$D$11:$D$18,0)),0),$D2342))</f>
        <v/>
      </c>
      <c r="I2342">
        <f>IF($A2342="","",IF($E2342="",IFERROR(INDEX(Settings!$F$11:$F$18,MATCH($C2342,Settings!$D$11:$D$18,0)),0),$E2342))</f>
        <v/>
      </c>
      <c r="J2342">
        <f>IF($A2342="",0,WEEKDAY($A2342,2))</f>
        <v/>
      </c>
      <c r="K2342">
        <f>IF(OR($A2342="",$B2342=""),"",$B2342&amp;"|"&amp;$A2342)</f>
        <v/>
      </c>
      <c r="L2342">
        <f>IF($A2342="",0,IF($F2342="",IFERROR(N(INDEX(Settings!$G$11:$G$18,MATCH($C2342,Settings!$D$11:$D$18,0))),0),N($F2342)))</f>
        <v/>
      </c>
    </row>
    <row r="2343">
      <c r="A2343" s="69" t="n"/>
      <c r="B2343" s="70" t="n"/>
      <c r="C2343" s="70" t="n"/>
      <c r="D2343" s="71" t="n"/>
      <c r="E2343" s="71" t="n"/>
      <c r="F2343" s="70" t="n"/>
      <c r="G2343" s="72">
        <f>IF(OR($A2343="",$B2343=""),"",ROUND(MAX(0,MOD(I2343-H2343,1)*24-L2343/60),2))</f>
        <v/>
      </c>
      <c r="H2343">
        <f>IF($A2343="","",IF($D2343="",IFERROR(INDEX(Settings!$E$11:$E$18,MATCH($C2343,Settings!$D$11:$D$18,0)),0),$D2343))</f>
        <v/>
      </c>
      <c r="I2343">
        <f>IF($A2343="","",IF($E2343="",IFERROR(INDEX(Settings!$F$11:$F$18,MATCH($C2343,Settings!$D$11:$D$18,0)),0),$E2343))</f>
        <v/>
      </c>
      <c r="J2343">
        <f>IF($A2343="",0,WEEKDAY($A2343,2))</f>
        <v/>
      </c>
      <c r="K2343">
        <f>IF(OR($A2343="",$B2343=""),"",$B2343&amp;"|"&amp;$A2343)</f>
        <v/>
      </c>
      <c r="L2343">
        <f>IF($A2343="",0,IF($F2343="",IFERROR(N(INDEX(Settings!$G$11:$G$18,MATCH($C2343,Settings!$D$11:$D$18,0))),0),N($F2343)))</f>
        <v/>
      </c>
    </row>
    <row r="2344">
      <c r="A2344" s="69" t="n"/>
      <c r="B2344" s="70" t="n"/>
      <c r="C2344" s="70" t="n"/>
      <c r="D2344" s="71" t="n"/>
      <c r="E2344" s="71" t="n"/>
      <c r="F2344" s="70" t="n"/>
      <c r="G2344" s="72">
        <f>IF(OR($A2344="",$B2344=""),"",ROUND(MAX(0,MOD(I2344-H2344,1)*24-L2344/60),2))</f>
        <v/>
      </c>
      <c r="H2344">
        <f>IF($A2344="","",IF($D2344="",IFERROR(INDEX(Settings!$E$11:$E$18,MATCH($C2344,Settings!$D$11:$D$18,0)),0),$D2344))</f>
        <v/>
      </c>
      <c r="I2344">
        <f>IF($A2344="","",IF($E2344="",IFERROR(INDEX(Settings!$F$11:$F$18,MATCH($C2344,Settings!$D$11:$D$18,0)),0),$E2344))</f>
        <v/>
      </c>
      <c r="J2344">
        <f>IF($A2344="",0,WEEKDAY($A2344,2))</f>
        <v/>
      </c>
      <c r="K2344">
        <f>IF(OR($A2344="",$B2344=""),"",$B2344&amp;"|"&amp;$A2344)</f>
        <v/>
      </c>
      <c r="L2344">
        <f>IF($A2344="",0,IF($F2344="",IFERROR(N(INDEX(Settings!$G$11:$G$18,MATCH($C2344,Settings!$D$11:$D$18,0))),0),N($F2344)))</f>
        <v/>
      </c>
    </row>
    <row r="2345">
      <c r="A2345" s="69" t="n"/>
      <c r="B2345" s="70" t="n"/>
      <c r="C2345" s="70" t="n"/>
      <c r="D2345" s="71" t="n"/>
      <c r="E2345" s="71" t="n"/>
      <c r="F2345" s="70" t="n"/>
      <c r="G2345" s="72">
        <f>IF(OR($A2345="",$B2345=""),"",ROUND(MAX(0,MOD(I2345-H2345,1)*24-L2345/60),2))</f>
        <v/>
      </c>
      <c r="H2345">
        <f>IF($A2345="","",IF($D2345="",IFERROR(INDEX(Settings!$E$11:$E$18,MATCH($C2345,Settings!$D$11:$D$18,0)),0),$D2345))</f>
        <v/>
      </c>
      <c r="I2345">
        <f>IF($A2345="","",IF($E2345="",IFERROR(INDEX(Settings!$F$11:$F$18,MATCH($C2345,Settings!$D$11:$D$18,0)),0),$E2345))</f>
        <v/>
      </c>
      <c r="J2345">
        <f>IF($A2345="",0,WEEKDAY($A2345,2))</f>
        <v/>
      </c>
      <c r="K2345">
        <f>IF(OR($A2345="",$B2345=""),"",$B2345&amp;"|"&amp;$A2345)</f>
        <v/>
      </c>
      <c r="L2345">
        <f>IF($A2345="",0,IF($F2345="",IFERROR(N(INDEX(Settings!$G$11:$G$18,MATCH($C2345,Settings!$D$11:$D$18,0))),0),N($F2345)))</f>
        <v/>
      </c>
    </row>
    <row r="2346">
      <c r="A2346" s="69" t="n"/>
      <c r="B2346" s="70" t="n"/>
      <c r="C2346" s="70" t="n"/>
      <c r="D2346" s="71" t="n"/>
      <c r="E2346" s="71" t="n"/>
      <c r="F2346" s="70" t="n"/>
      <c r="G2346" s="72">
        <f>IF(OR($A2346="",$B2346=""),"",ROUND(MAX(0,MOD(I2346-H2346,1)*24-L2346/60),2))</f>
        <v/>
      </c>
      <c r="H2346">
        <f>IF($A2346="","",IF($D2346="",IFERROR(INDEX(Settings!$E$11:$E$18,MATCH($C2346,Settings!$D$11:$D$18,0)),0),$D2346))</f>
        <v/>
      </c>
      <c r="I2346">
        <f>IF($A2346="","",IF($E2346="",IFERROR(INDEX(Settings!$F$11:$F$18,MATCH($C2346,Settings!$D$11:$D$18,0)),0),$E2346))</f>
        <v/>
      </c>
      <c r="J2346">
        <f>IF($A2346="",0,WEEKDAY($A2346,2))</f>
        <v/>
      </c>
      <c r="K2346">
        <f>IF(OR($A2346="",$B2346=""),"",$B2346&amp;"|"&amp;$A2346)</f>
        <v/>
      </c>
      <c r="L2346">
        <f>IF($A2346="",0,IF($F2346="",IFERROR(N(INDEX(Settings!$G$11:$G$18,MATCH($C2346,Settings!$D$11:$D$18,0))),0),N($F2346)))</f>
        <v/>
      </c>
    </row>
    <row r="2347">
      <c r="A2347" s="69" t="n"/>
      <c r="B2347" s="70" t="n"/>
      <c r="C2347" s="70" t="n"/>
      <c r="D2347" s="71" t="n"/>
      <c r="E2347" s="71" t="n"/>
      <c r="F2347" s="70" t="n"/>
      <c r="G2347" s="72">
        <f>IF(OR($A2347="",$B2347=""),"",ROUND(MAX(0,MOD(I2347-H2347,1)*24-L2347/60),2))</f>
        <v/>
      </c>
      <c r="H2347">
        <f>IF($A2347="","",IF($D2347="",IFERROR(INDEX(Settings!$E$11:$E$18,MATCH($C2347,Settings!$D$11:$D$18,0)),0),$D2347))</f>
        <v/>
      </c>
      <c r="I2347">
        <f>IF($A2347="","",IF($E2347="",IFERROR(INDEX(Settings!$F$11:$F$18,MATCH($C2347,Settings!$D$11:$D$18,0)),0),$E2347))</f>
        <v/>
      </c>
      <c r="J2347">
        <f>IF($A2347="",0,WEEKDAY($A2347,2))</f>
        <v/>
      </c>
      <c r="K2347">
        <f>IF(OR($A2347="",$B2347=""),"",$B2347&amp;"|"&amp;$A2347)</f>
        <v/>
      </c>
      <c r="L2347">
        <f>IF($A2347="",0,IF($F2347="",IFERROR(N(INDEX(Settings!$G$11:$G$18,MATCH($C2347,Settings!$D$11:$D$18,0))),0),N($F2347)))</f>
        <v/>
      </c>
    </row>
    <row r="2348">
      <c r="A2348" s="69" t="n"/>
      <c r="B2348" s="70" t="n"/>
      <c r="C2348" s="70" t="n"/>
      <c r="D2348" s="71" t="n"/>
      <c r="E2348" s="71" t="n"/>
      <c r="F2348" s="70" t="n"/>
      <c r="G2348" s="72">
        <f>IF(OR($A2348="",$B2348=""),"",ROUND(MAX(0,MOD(I2348-H2348,1)*24-L2348/60),2))</f>
        <v/>
      </c>
      <c r="H2348">
        <f>IF($A2348="","",IF($D2348="",IFERROR(INDEX(Settings!$E$11:$E$18,MATCH($C2348,Settings!$D$11:$D$18,0)),0),$D2348))</f>
        <v/>
      </c>
      <c r="I2348">
        <f>IF($A2348="","",IF($E2348="",IFERROR(INDEX(Settings!$F$11:$F$18,MATCH($C2348,Settings!$D$11:$D$18,0)),0),$E2348))</f>
        <v/>
      </c>
      <c r="J2348">
        <f>IF($A2348="",0,WEEKDAY($A2348,2))</f>
        <v/>
      </c>
      <c r="K2348">
        <f>IF(OR($A2348="",$B2348=""),"",$B2348&amp;"|"&amp;$A2348)</f>
        <v/>
      </c>
      <c r="L2348">
        <f>IF($A2348="",0,IF($F2348="",IFERROR(N(INDEX(Settings!$G$11:$G$18,MATCH($C2348,Settings!$D$11:$D$18,0))),0),N($F2348)))</f>
        <v/>
      </c>
    </row>
    <row r="2349">
      <c r="A2349" s="69" t="n"/>
      <c r="B2349" s="70" t="n"/>
      <c r="C2349" s="70" t="n"/>
      <c r="D2349" s="71" t="n"/>
      <c r="E2349" s="71" t="n"/>
      <c r="F2349" s="70" t="n"/>
      <c r="G2349" s="72">
        <f>IF(OR($A2349="",$B2349=""),"",ROUND(MAX(0,MOD(I2349-H2349,1)*24-L2349/60),2))</f>
        <v/>
      </c>
      <c r="H2349">
        <f>IF($A2349="","",IF($D2349="",IFERROR(INDEX(Settings!$E$11:$E$18,MATCH($C2349,Settings!$D$11:$D$18,0)),0),$D2349))</f>
        <v/>
      </c>
      <c r="I2349">
        <f>IF($A2349="","",IF($E2349="",IFERROR(INDEX(Settings!$F$11:$F$18,MATCH($C2349,Settings!$D$11:$D$18,0)),0),$E2349))</f>
        <v/>
      </c>
      <c r="J2349">
        <f>IF($A2349="",0,WEEKDAY($A2349,2))</f>
        <v/>
      </c>
      <c r="K2349">
        <f>IF(OR($A2349="",$B2349=""),"",$B2349&amp;"|"&amp;$A2349)</f>
        <v/>
      </c>
      <c r="L2349">
        <f>IF($A2349="",0,IF($F2349="",IFERROR(N(INDEX(Settings!$G$11:$G$18,MATCH($C2349,Settings!$D$11:$D$18,0))),0),N($F2349)))</f>
        <v/>
      </c>
    </row>
    <row r="2350">
      <c r="A2350" s="69" t="n"/>
      <c r="B2350" s="70" t="n"/>
      <c r="C2350" s="70" t="n"/>
      <c r="D2350" s="71" t="n"/>
      <c r="E2350" s="71" t="n"/>
      <c r="F2350" s="70" t="n"/>
      <c r="G2350" s="72">
        <f>IF(OR($A2350="",$B2350=""),"",ROUND(MAX(0,MOD(I2350-H2350,1)*24-L2350/60),2))</f>
        <v/>
      </c>
      <c r="H2350">
        <f>IF($A2350="","",IF($D2350="",IFERROR(INDEX(Settings!$E$11:$E$18,MATCH($C2350,Settings!$D$11:$D$18,0)),0),$D2350))</f>
        <v/>
      </c>
      <c r="I2350">
        <f>IF($A2350="","",IF($E2350="",IFERROR(INDEX(Settings!$F$11:$F$18,MATCH($C2350,Settings!$D$11:$D$18,0)),0),$E2350))</f>
        <v/>
      </c>
      <c r="J2350">
        <f>IF($A2350="",0,WEEKDAY($A2350,2))</f>
        <v/>
      </c>
      <c r="K2350">
        <f>IF(OR($A2350="",$B2350=""),"",$B2350&amp;"|"&amp;$A2350)</f>
        <v/>
      </c>
      <c r="L2350">
        <f>IF($A2350="",0,IF($F2350="",IFERROR(N(INDEX(Settings!$G$11:$G$18,MATCH($C2350,Settings!$D$11:$D$18,0))),0),N($F2350)))</f>
        <v/>
      </c>
    </row>
    <row r="2351">
      <c r="A2351" s="69" t="n"/>
      <c r="B2351" s="70" t="n"/>
      <c r="C2351" s="70" t="n"/>
      <c r="D2351" s="71" t="n"/>
      <c r="E2351" s="71" t="n"/>
      <c r="F2351" s="70" t="n"/>
      <c r="G2351" s="72">
        <f>IF(OR($A2351="",$B2351=""),"",ROUND(MAX(0,MOD(I2351-H2351,1)*24-L2351/60),2))</f>
        <v/>
      </c>
      <c r="H2351">
        <f>IF($A2351="","",IF($D2351="",IFERROR(INDEX(Settings!$E$11:$E$18,MATCH($C2351,Settings!$D$11:$D$18,0)),0),$D2351))</f>
        <v/>
      </c>
      <c r="I2351">
        <f>IF($A2351="","",IF($E2351="",IFERROR(INDEX(Settings!$F$11:$F$18,MATCH($C2351,Settings!$D$11:$D$18,0)),0),$E2351))</f>
        <v/>
      </c>
      <c r="J2351">
        <f>IF($A2351="",0,WEEKDAY($A2351,2))</f>
        <v/>
      </c>
      <c r="K2351">
        <f>IF(OR($A2351="",$B2351=""),"",$B2351&amp;"|"&amp;$A2351)</f>
        <v/>
      </c>
      <c r="L2351">
        <f>IF($A2351="",0,IF($F2351="",IFERROR(N(INDEX(Settings!$G$11:$G$18,MATCH($C2351,Settings!$D$11:$D$18,0))),0),N($F2351)))</f>
        <v/>
      </c>
    </row>
    <row r="2352">
      <c r="A2352" s="69" t="n"/>
      <c r="B2352" s="70" t="n"/>
      <c r="C2352" s="70" t="n"/>
      <c r="D2352" s="71" t="n"/>
      <c r="E2352" s="71" t="n"/>
      <c r="F2352" s="70" t="n"/>
      <c r="G2352" s="72">
        <f>IF(OR($A2352="",$B2352=""),"",ROUND(MAX(0,MOD(I2352-H2352,1)*24-L2352/60),2))</f>
        <v/>
      </c>
      <c r="H2352">
        <f>IF($A2352="","",IF($D2352="",IFERROR(INDEX(Settings!$E$11:$E$18,MATCH($C2352,Settings!$D$11:$D$18,0)),0),$D2352))</f>
        <v/>
      </c>
      <c r="I2352">
        <f>IF($A2352="","",IF($E2352="",IFERROR(INDEX(Settings!$F$11:$F$18,MATCH($C2352,Settings!$D$11:$D$18,0)),0),$E2352))</f>
        <v/>
      </c>
      <c r="J2352">
        <f>IF($A2352="",0,WEEKDAY($A2352,2))</f>
        <v/>
      </c>
      <c r="K2352">
        <f>IF(OR($A2352="",$B2352=""),"",$B2352&amp;"|"&amp;$A2352)</f>
        <v/>
      </c>
      <c r="L2352">
        <f>IF($A2352="",0,IF($F2352="",IFERROR(N(INDEX(Settings!$G$11:$G$18,MATCH($C2352,Settings!$D$11:$D$18,0))),0),N($F2352)))</f>
        <v/>
      </c>
    </row>
    <row r="2353">
      <c r="A2353" s="69" t="n"/>
      <c r="B2353" s="70" t="n"/>
      <c r="C2353" s="70" t="n"/>
      <c r="D2353" s="71" t="n"/>
      <c r="E2353" s="71" t="n"/>
      <c r="F2353" s="70" t="n"/>
      <c r="G2353" s="72">
        <f>IF(OR($A2353="",$B2353=""),"",ROUND(MAX(0,MOD(I2353-H2353,1)*24-L2353/60),2))</f>
        <v/>
      </c>
      <c r="H2353">
        <f>IF($A2353="","",IF($D2353="",IFERROR(INDEX(Settings!$E$11:$E$18,MATCH($C2353,Settings!$D$11:$D$18,0)),0),$D2353))</f>
        <v/>
      </c>
      <c r="I2353">
        <f>IF($A2353="","",IF($E2353="",IFERROR(INDEX(Settings!$F$11:$F$18,MATCH($C2353,Settings!$D$11:$D$18,0)),0),$E2353))</f>
        <v/>
      </c>
      <c r="J2353">
        <f>IF($A2353="",0,WEEKDAY($A2353,2))</f>
        <v/>
      </c>
      <c r="K2353">
        <f>IF(OR($A2353="",$B2353=""),"",$B2353&amp;"|"&amp;$A2353)</f>
        <v/>
      </c>
      <c r="L2353">
        <f>IF($A2353="",0,IF($F2353="",IFERROR(N(INDEX(Settings!$G$11:$G$18,MATCH($C2353,Settings!$D$11:$D$18,0))),0),N($F2353)))</f>
        <v/>
      </c>
    </row>
    <row r="2354">
      <c r="A2354" s="69" t="n"/>
      <c r="B2354" s="70" t="n"/>
      <c r="C2354" s="70" t="n"/>
      <c r="D2354" s="71" t="n"/>
      <c r="E2354" s="71" t="n"/>
      <c r="F2354" s="70" t="n"/>
      <c r="G2354" s="72">
        <f>IF(OR($A2354="",$B2354=""),"",ROUND(MAX(0,MOD(I2354-H2354,1)*24-L2354/60),2))</f>
        <v/>
      </c>
      <c r="H2354">
        <f>IF($A2354="","",IF($D2354="",IFERROR(INDEX(Settings!$E$11:$E$18,MATCH($C2354,Settings!$D$11:$D$18,0)),0),$D2354))</f>
        <v/>
      </c>
      <c r="I2354">
        <f>IF($A2354="","",IF($E2354="",IFERROR(INDEX(Settings!$F$11:$F$18,MATCH($C2354,Settings!$D$11:$D$18,0)),0),$E2354))</f>
        <v/>
      </c>
      <c r="J2354">
        <f>IF($A2354="",0,WEEKDAY($A2354,2))</f>
        <v/>
      </c>
      <c r="K2354">
        <f>IF(OR($A2354="",$B2354=""),"",$B2354&amp;"|"&amp;$A2354)</f>
        <v/>
      </c>
      <c r="L2354">
        <f>IF($A2354="",0,IF($F2354="",IFERROR(N(INDEX(Settings!$G$11:$G$18,MATCH($C2354,Settings!$D$11:$D$18,0))),0),N($F2354)))</f>
        <v/>
      </c>
    </row>
    <row r="2355">
      <c r="A2355" s="69" t="n"/>
      <c r="B2355" s="70" t="n"/>
      <c r="C2355" s="70" t="n"/>
      <c r="D2355" s="71" t="n"/>
      <c r="E2355" s="71" t="n"/>
      <c r="F2355" s="70" t="n"/>
      <c r="G2355" s="72">
        <f>IF(OR($A2355="",$B2355=""),"",ROUND(MAX(0,MOD(I2355-H2355,1)*24-L2355/60),2))</f>
        <v/>
      </c>
      <c r="H2355">
        <f>IF($A2355="","",IF($D2355="",IFERROR(INDEX(Settings!$E$11:$E$18,MATCH($C2355,Settings!$D$11:$D$18,0)),0),$D2355))</f>
        <v/>
      </c>
      <c r="I2355">
        <f>IF($A2355="","",IF($E2355="",IFERROR(INDEX(Settings!$F$11:$F$18,MATCH($C2355,Settings!$D$11:$D$18,0)),0),$E2355))</f>
        <v/>
      </c>
      <c r="J2355">
        <f>IF($A2355="",0,WEEKDAY($A2355,2))</f>
        <v/>
      </c>
      <c r="K2355">
        <f>IF(OR($A2355="",$B2355=""),"",$B2355&amp;"|"&amp;$A2355)</f>
        <v/>
      </c>
      <c r="L2355">
        <f>IF($A2355="",0,IF($F2355="",IFERROR(N(INDEX(Settings!$G$11:$G$18,MATCH($C2355,Settings!$D$11:$D$18,0))),0),N($F2355)))</f>
        <v/>
      </c>
    </row>
    <row r="2356">
      <c r="A2356" s="69" t="n"/>
      <c r="B2356" s="70" t="n"/>
      <c r="C2356" s="70" t="n"/>
      <c r="D2356" s="71" t="n"/>
      <c r="E2356" s="71" t="n"/>
      <c r="F2356" s="70" t="n"/>
      <c r="G2356" s="72">
        <f>IF(OR($A2356="",$B2356=""),"",ROUND(MAX(0,MOD(I2356-H2356,1)*24-L2356/60),2))</f>
        <v/>
      </c>
      <c r="H2356">
        <f>IF($A2356="","",IF($D2356="",IFERROR(INDEX(Settings!$E$11:$E$18,MATCH($C2356,Settings!$D$11:$D$18,0)),0),$D2356))</f>
        <v/>
      </c>
      <c r="I2356">
        <f>IF($A2356="","",IF($E2356="",IFERROR(INDEX(Settings!$F$11:$F$18,MATCH($C2356,Settings!$D$11:$D$18,0)),0),$E2356))</f>
        <v/>
      </c>
      <c r="J2356">
        <f>IF($A2356="",0,WEEKDAY($A2356,2))</f>
        <v/>
      </c>
      <c r="K2356">
        <f>IF(OR($A2356="",$B2356=""),"",$B2356&amp;"|"&amp;$A2356)</f>
        <v/>
      </c>
      <c r="L2356">
        <f>IF($A2356="",0,IF($F2356="",IFERROR(N(INDEX(Settings!$G$11:$G$18,MATCH($C2356,Settings!$D$11:$D$18,0))),0),N($F2356)))</f>
        <v/>
      </c>
    </row>
    <row r="2357">
      <c r="A2357" s="69" t="n"/>
      <c r="B2357" s="70" t="n"/>
      <c r="C2357" s="70" t="n"/>
      <c r="D2357" s="71" t="n"/>
      <c r="E2357" s="71" t="n"/>
      <c r="F2357" s="70" t="n"/>
      <c r="G2357" s="72">
        <f>IF(OR($A2357="",$B2357=""),"",ROUND(MAX(0,MOD(I2357-H2357,1)*24-L2357/60),2))</f>
        <v/>
      </c>
      <c r="H2357">
        <f>IF($A2357="","",IF($D2357="",IFERROR(INDEX(Settings!$E$11:$E$18,MATCH($C2357,Settings!$D$11:$D$18,0)),0),$D2357))</f>
        <v/>
      </c>
      <c r="I2357">
        <f>IF($A2357="","",IF($E2357="",IFERROR(INDEX(Settings!$F$11:$F$18,MATCH($C2357,Settings!$D$11:$D$18,0)),0),$E2357))</f>
        <v/>
      </c>
      <c r="J2357">
        <f>IF($A2357="",0,WEEKDAY($A2357,2))</f>
        <v/>
      </c>
      <c r="K2357">
        <f>IF(OR($A2357="",$B2357=""),"",$B2357&amp;"|"&amp;$A2357)</f>
        <v/>
      </c>
      <c r="L2357">
        <f>IF($A2357="",0,IF($F2357="",IFERROR(N(INDEX(Settings!$G$11:$G$18,MATCH($C2357,Settings!$D$11:$D$18,0))),0),N($F2357)))</f>
        <v/>
      </c>
    </row>
    <row r="2358">
      <c r="A2358" s="69" t="n"/>
      <c r="B2358" s="70" t="n"/>
      <c r="C2358" s="70" t="n"/>
      <c r="D2358" s="71" t="n"/>
      <c r="E2358" s="71" t="n"/>
      <c r="F2358" s="70" t="n"/>
      <c r="G2358" s="72">
        <f>IF(OR($A2358="",$B2358=""),"",ROUND(MAX(0,MOD(I2358-H2358,1)*24-L2358/60),2))</f>
        <v/>
      </c>
      <c r="H2358">
        <f>IF($A2358="","",IF($D2358="",IFERROR(INDEX(Settings!$E$11:$E$18,MATCH($C2358,Settings!$D$11:$D$18,0)),0),$D2358))</f>
        <v/>
      </c>
      <c r="I2358">
        <f>IF($A2358="","",IF($E2358="",IFERROR(INDEX(Settings!$F$11:$F$18,MATCH($C2358,Settings!$D$11:$D$18,0)),0),$E2358))</f>
        <v/>
      </c>
      <c r="J2358">
        <f>IF($A2358="",0,WEEKDAY($A2358,2))</f>
        <v/>
      </c>
      <c r="K2358">
        <f>IF(OR($A2358="",$B2358=""),"",$B2358&amp;"|"&amp;$A2358)</f>
        <v/>
      </c>
      <c r="L2358">
        <f>IF($A2358="",0,IF($F2358="",IFERROR(N(INDEX(Settings!$G$11:$G$18,MATCH($C2358,Settings!$D$11:$D$18,0))),0),N($F2358)))</f>
        <v/>
      </c>
    </row>
    <row r="2359">
      <c r="A2359" s="69" t="n"/>
      <c r="B2359" s="70" t="n"/>
      <c r="C2359" s="70" t="n"/>
      <c r="D2359" s="71" t="n"/>
      <c r="E2359" s="71" t="n"/>
      <c r="F2359" s="70" t="n"/>
      <c r="G2359" s="72">
        <f>IF(OR($A2359="",$B2359=""),"",ROUND(MAX(0,MOD(I2359-H2359,1)*24-L2359/60),2))</f>
        <v/>
      </c>
      <c r="H2359">
        <f>IF($A2359="","",IF($D2359="",IFERROR(INDEX(Settings!$E$11:$E$18,MATCH($C2359,Settings!$D$11:$D$18,0)),0),$D2359))</f>
        <v/>
      </c>
      <c r="I2359">
        <f>IF($A2359="","",IF($E2359="",IFERROR(INDEX(Settings!$F$11:$F$18,MATCH($C2359,Settings!$D$11:$D$18,0)),0),$E2359))</f>
        <v/>
      </c>
      <c r="J2359">
        <f>IF($A2359="",0,WEEKDAY($A2359,2))</f>
        <v/>
      </c>
      <c r="K2359">
        <f>IF(OR($A2359="",$B2359=""),"",$B2359&amp;"|"&amp;$A2359)</f>
        <v/>
      </c>
      <c r="L2359">
        <f>IF($A2359="",0,IF($F2359="",IFERROR(N(INDEX(Settings!$G$11:$G$18,MATCH($C2359,Settings!$D$11:$D$18,0))),0),N($F2359)))</f>
        <v/>
      </c>
    </row>
    <row r="2360">
      <c r="A2360" s="69" t="n"/>
      <c r="B2360" s="70" t="n"/>
      <c r="C2360" s="70" t="n"/>
      <c r="D2360" s="71" t="n"/>
      <c r="E2360" s="71" t="n"/>
      <c r="F2360" s="70" t="n"/>
      <c r="G2360" s="72">
        <f>IF(OR($A2360="",$B2360=""),"",ROUND(MAX(0,MOD(I2360-H2360,1)*24-L2360/60),2))</f>
        <v/>
      </c>
      <c r="H2360">
        <f>IF($A2360="","",IF($D2360="",IFERROR(INDEX(Settings!$E$11:$E$18,MATCH($C2360,Settings!$D$11:$D$18,0)),0),$D2360))</f>
        <v/>
      </c>
      <c r="I2360">
        <f>IF($A2360="","",IF($E2360="",IFERROR(INDEX(Settings!$F$11:$F$18,MATCH($C2360,Settings!$D$11:$D$18,0)),0),$E2360))</f>
        <v/>
      </c>
      <c r="J2360">
        <f>IF($A2360="",0,WEEKDAY($A2360,2))</f>
        <v/>
      </c>
      <c r="K2360">
        <f>IF(OR($A2360="",$B2360=""),"",$B2360&amp;"|"&amp;$A2360)</f>
        <v/>
      </c>
      <c r="L2360">
        <f>IF($A2360="",0,IF($F2360="",IFERROR(N(INDEX(Settings!$G$11:$G$18,MATCH($C2360,Settings!$D$11:$D$18,0))),0),N($F2360)))</f>
        <v/>
      </c>
    </row>
    <row r="2361">
      <c r="A2361" s="69" t="n"/>
      <c r="B2361" s="70" t="n"/>
      <c r="C2361" s="70" t="n"/>
      <c r="D2361" s="71" t="n"/>
      <c r="E2361" s="71" t="n"/>
      <c r="F2361" s="70" t="n"/>
      <c r="G2361" s="72">
        <f>IF(OR($A2361="",$B2361=""),"",ROUND(MAX(0,MOD(I2361-H2361,1)*24-L2361/60),2))</f>
        <v/>
      </c>
      <c r="H2361">
        <f>IF($A2361="","",IF($D2361="",IFERROR(INDEX(Settings!$E$11:$E$18,MATCH($C2361,Settings!$D$11:$D$18,0)),0),$D2361))</f>
        <v/>
      </c>
      <c r="I2361">
        <f>IF($A2361="","",IF($E2361="",IFERROR(INDEX(Settings!$F$11:$F$18,MATCH($C2361,Settings!$D$11:$D$18,0)),0),$E2361))</f>
        <v/>
      </c>
      <c r="J2361">
        <f>IF($A2361="",0,WEEKDAY($A2361,2))</f>
        <v/>
      </c>
      <c r="K2361">
        <f>IF(OR($A2361="",$B2361=""),"",$B2361&amp;"|"&amp;$A2361)</f>
        <v/>
      </c>
      <c r="L2361">
        <f>IF($A2361="",0,IF($F2361="",IFERROR(N(INDEX(Settings!$G$11:$G$18,MATCH($C2361,Settings!$D$11:$D$18,0))),0),N($F2361)))</f>
        <v/>
      </c>
    </row>
    <row r="2362">
      <c r="A2362" s="69" t="n"/>
      <c r="B2362" s="70" t="n"/>
      <c r="C2362" s="70" t="n"/>
      <c r="D2362" s="71" t="n"/>
      <c r="E2362" s="71" t="n"/>
      <c r="F2362" s="70" t="n"/>
      <c r="G2362" s="72">
        <f>IF(OR($A2362="",$B2362=""),"",ROUND(MAX(0,MOD(I2362-H2362,1)*24-L2362/60),2))</f>
        <v/>
      </c>
      <c r="H2362">
        <f>IF($A2362="","",IF($D2362="",IFERROR(INDEX(Settings!$E$11:$E$18,MATCH($C2362,Settings!$D$11:$D$18,0)),0),$D2362))</f>
        <v/>
      </c>
      <c r="I2362">
        <f>IF($A2362="","",IF($E2362="",IFERROR(INDEX(Settings!$F$11:$F$18,MATCH($C2362,Settings!$D$11:$D$18,0)),0),$E2362))</f>
        <v/>
      </c>
      <c r="J2362">
        <f>IF($A2362="",0,WEEKDAY($A2362,2))</f>
        <v/>
      </c>
      <c r="K2362">
        <f>IF(OR($A2362="",$B2362=""),"",$B2362&amp;"|"&amp;$A2362)</f>
        <v/>
      </c>
      <c r="L2362">
        <f>IF($A2362="",0,IF($F2362="",IFERROR(N(INDEX(Settings!$G$11:$G$18,MATCH($C2362,Settings!$D$11:$D$18,0))),0),N($F2362)))</f>
        <v/>
      </c>
    </row>
    <row r="2363">
      <c r="A2363" s="69" t="n"/>
      <c r="B2363" s="70" t="n"/>
      <c r="C2363" s="70" t="n"/>
      <c r="D2363" s="71" t="n"/>
      <c r="E2363" s="71" t="n"/>
      <c r="F2363" s="70" t="n"/>
      <c r="G2363" s="72">
        <f>IF(OR($A2363="",$B2363=""),"",ROUND(MAX(0,MOD(I2363-H2363,1)*24-L2363/60),2))</f>
        <v/>
      </c>
      <c r="H2363">
        <f>IF($A2363="","",IF($D2363="",IFERROR(INDEX(Settings!$E$11:$E$18,MATCH($C2363,Settings!$D$11:$D$18,0)),0),$D2363))</f>
        <v/>
      </c>
      <c r="I2363">
        <f>IF($A2363="","",IF($E2363="",IFERROR(INDEX(Settings!$F$11:$F$18,MATCH($C2363,Settings!$D$11:$D$18,0)),0),$E2363))</f>
        <v/>
      </c>
      <c r="J2363">
        <f>IF($A2363="",0,WEEKDAY($A2363,2))</f>
        <v/>
      </c>
      <c r="K2363">
        <f>IF(OR($A2363="",$B2363=""),"",$B2363&amp;"|"&amp;$A2363)</f>
        <v/>
      </c>
      <c r="L2363">
        <f>IF($A2363="",0,IF($F2363="",IFERROR(N(INDEX(Settings!$G$11:$G$18,MATCH($C2363,Settings!$D$11:$D$18,0))),0),N($F2363)))</f>
        <v/>
      </c>
    </row>
    <row r="2364">
      <c r="A2364" s="69" t="n"/>
      <c r="B2364" s="70" t="n"/>
      <c r="C2364" s="70" t="n"/>
      <c r="D2364" s="71" t="n"/>
      <c r="E2364" s="71" t="n"/>
      <c r="F2364" s="70" t="n"/>
      <c r="G2364" s="72">
        <f>IF(OR($A2364="",$B2364=""),"",ROUND(MAX(0,MOD(I2364-H2364,1)*24-L2364/60),2))</f>
        <v/>
      </c>
      <c r="H2364">
        <f>IF($A2364="","",IF($D2364="",IFERROR(INDEX(Settings!$E$11:$E$18,MATCH($C2364,Settings!$D$11:$D$18,0)),0),$D2364))</f>
        <v/>
      </c>
      <c r="I2364">
        <f>IF($A2364="","",IF($E2364="",IFERROR(INDEX(Settings!$F$11:$F$18,MATCH($C2364,Settings!$D$11:$D$18,0)),0),$E2364))</f>
        <v/>
      </c>
      <c r="J2364">
        <f>IF($A2364="",0,WEEKDAY($A2364,2))</f>
        <v/>
      </c>
      <c r="K2364">
        <f>IF(OR($A2364="",$B2364=""),"",$B2364&amp;"|"&amp;$A2364)</f>
        <v/>
      </c>
      <c r="L2364">
        <f>IF($A2364="",0,IF($F2364="",IFERROR(N(INDEX(Settings!$G$11:$G$18,MATCH($C2364,Settings!$D$11:$D$18,0))),0),N($F2364)))</f>
        <v/>
      </c>
    </row>
    <row r="2365">
      <c r="A2365" s="69" t="n"/>
      <c r="B2365" s="70" t="n"/>
      <c r="C2365" s="70" t="n"/>
      <c r="D2365" s="71" t="n"/>
      <c r="E2365" s="71" t="n"/>
      <c r="F2365" s="70" t="n"/>
      <c r="G2365" s="72">
        <f>IF(OR($A2365="",$B2365=""),"",ROUND(MAX(0,MOD(I2365-H2365,1)*24-L2365/60),2))</f>
        <v/>
      </c>
      <c r="H2365">
        <f>IF($A2365="","",IF($D2365="",IFERROR(INDEX(Settings!$E$11:$E$18,MATCH($C2365,Settings!$D$11:$D$18,0)),0),$D2365))</f>
        <v/>
      </c>
      <c r="I2365">
        <f>IF($A2365="","",IF($E2365="",IFERROR(INDEX(Settings!$F$11:$F$18,MATCH($C2365,Settings!$D$11:$D$18,0)),0),$E2365))</f>
        <v/>
      </c>
      <c r="J2365">
        <f>IF($A2365="",0,WEEKDAY($A2365,2))</f>
        <v/>
      </c>
      <c r="K2365">
        <f>IF(OR($A2365="",$B2365=""),"",$B2365&amp;"|"&amp;$A2365)</f>
        <v/>
      </c>
      <c r="L2365">
        <f>IF($A2365="",0,IF($F2365="",IFERROR(N(INDEX(Settings!$G$11:$G$18,MATCH($C2365,Settings!$D$11:$D$18,0))),0),N($F2365)))</f>
        <v/>
      </c>
    </row>
    <row r="2366">
      <c r="A2366" s="69" t="n"/>
      <c r="B2366" s="70" t="n"/>
      <c r="C2366" s="70" t="n"/>
      <c r="D2366" s="71" t="n"/>
      <c r="E2366" s="71" t="n"/>
      <c r="F2366" s="70" t="n"/>
      <c r="G2366" s="72">
        <f>IF(OR($A2366="",$B2366=""),"",ROUND(MAX(0,MOD(I2366-H2366,1)*24-L2366/60),2))</f>
        <v/>
      </c>
      <c r="H2366">
        <f>IF($A2366="","",IF($D2366="",IFERROR(INDEX(Settings!$E$11:$E$18,MATCH($C2366,Settings!$D$11:$D$18,0)),0),$D2366))</f>
        <v/>
      </c>
      <c r="I2366">
        <f>IF($A2366="","",IF($E2366="",IFERROR(INDEX(Settings!$F$11:$F$18,MATCH($C2366,Settings!$D$11:$D$18,0)),0),$E2366))</f>
        <v/>
      </c>
      <c r="J2366">
        <f>IF($A2366="",0,WEEKDAY($A2366,2))</f>
        <v/>
      </c>
      <c r="K2366">
        <f>IF(OR($A2366="",$B2366=""),"",$B2366&amp;"|"&amp;$A2366)</f>
        <v/>
      </c>
      <c r="L2366">
        <f>IF($A2366="",0,IF($F2366="",IFERROR(N(INDEX(Settings!$G$11:$G$18,MATCH($C2366,Settings!$D$11:$D$18,0))),0),N($F2366)))</f>
        <v/>
      </c>
    </row>
    <row r="2367">
      <c r="A2367" s="69" t="n"/>
      <c r="B2367" s="70" t="n"/>
      <c r="C2367" s="70" t="n"/>
      <c r="D2367" s="71" t="n"/>
      <c r="E2367" s="71" t="n"/>
      <c r="F2367" s="70" t="n"/>
      <c r="G2367" s="72">
        <f>IF(OR($A2367="",$B2367=""),"",ROUND(MAX(0,MOD(I2367-H2367,1)*24-L2367/60),2))</f>
        <v/>
      </c>
      <c r="H2367">
        <f>IF($A2367="","",IF($D2367="",IFERROR(INDEX(Settings!$E$11:$E$18,MATCH($C2367,Settings!$D$11:$D$18,0)),0),$D2367))</f>
        <v/>
      </c>
      <c r="I2367">
        <f>IF($A2367="","",IF($E2367="",IFERROR(INDEX(Settings!$F$11:$F$18,MATCH($C2367,Settings!$D$11:$D$18,0)),0),$E2367))</f>
        <v/>
      </c>
      <c r="J2367">
        <f>IF($A2367="",0,WEEKDAY($A2367,2))</f>
        <v/>
      </c>
      <c r="K2367">
        <f>IF(OR($A2367="",$B2367=""),"",$B2367&amp;"|"&amp;$A2367)</f>
        <v/>
      </c>
      <c r="L2367">
        <f>IF($A2367="",0,IF($F2367="",IFERROR(N(INDEX(Settings!$G$11:$G$18,MATCH($C2367,Settings!$D$11:$D$18,0))),0),N($F2367)))</f>
        <v/>
      </c>
    </row>
    <row r="2368">
      <c r="A2368" s="69" t="n"/>
      <c r="B2368" s="70" t="n"/>
      <c r="C2368" s="70" t="n"/>
      <c r="D2368" s="71" t="n"/>
      <c r="E2368" s="71" t="n"/>
      <c r="F2368" s="70" t="n"/>
      <c r="G2368" s="72">
        <f>IF(OR($A2368="",$B2368=""),"",ROUND(MAX(0,MOD(I2368-H2368,1)*24-L2368/60),2))</f>
        <v/>
      </c>
      <c r="H2368">
        <f>IF($A2368="","",IF($D2368="",IFERROR(INDEX(Settings!$E$11:$E$18,MATCH($C2368,Settings!$D$11:$D$18,0)),0),$D2368))</f>
        <v/>
      </c>
      <c r="I2368">
        <f>IF($A2368="","",IF($E2368="",IFERROR(INDEX(Settings!$F$11:$F$18,MATCH($C2368,Settings!$D$11:$D$18,0)),0),$E2368))</f>
        <v/>
      </c>
      <c r="J2368">
        <f>IF($A2368="",0,WEEKDAY($A2368,2))</f>
        <v/>
      </c>
      <c r="K2368">
        <f>IF(OR($A2368="",$B2368=""),"",$B2368&amp;"|"&amp;$A2368)</f>
        <v/>
      </c>
      <c r="L2368">
        <f>IF($A2368="",0,IF($F2368="",IFERROR(N(INDEX(Settings!$G$11:$G$18,MATCH($C2368,Settings!$D$11:$D$18,0))),0),N($F2368)))</f>
        <v/>
      </c>
    </row>
    <row r="2369">
      <c r="A2369" s="69" t="n"/>
      <c r="B2369" s="70" t="n"/>
      <c r="C2369" s="70" t="n"/>
      <c r="D2369" s="71" t="n"/>
      <c r="E2369" s="71" t="n"/>
      <c r="F2369" s="70" t="n"/>
      <c r="G2369" s="72">
        <f>IF(OR($A2369="",$B2369=""),"",ROUND(MAX(0,MOD(I2369-H2369,1)*24-L2369/60),2))</f>
        <v/>
      </c>
      <c r="H2369">
        <f>IF($A2369="","",IF($D2369="",IFERROR(INDEX(Settings!$E$11:$E$18,MATCH($C2369,Settings!$D$11:$D$18,0)),0),$D2369))</f>
        <v/>
      </c>
      <c r="I2369">
        <f>IF($A2369="","",IF($E2369="",IFERROR(INDEX(Settings!$F$11:$F$18,MATCH($C2369,Settings!$D$11:$D$18,0)),0),$E2369))</f>
        <v/>
      </c>
      <c r="J2369">
        <f>IF($A2369="",0,WEEKDAY($A2369,2))</f>
        <v/>
      </c>
      <c r="K2369">
        <f>IF(OR($A2369="",$B2369=""),"",$B2369&amp;"|"&amp;$A2369)</f>
        <v/>
      </c>
      <c r="L2369">
        <f>IF($A2369="",0,IF($F2369="",IFERROR(N(INDEX(Settings!$G$11:$G$18,MATCH($C2369,Settings!$D$11:$D$18,0))),0),N($F2369)))</f>
        <v/>
      </c>
    </row>
    <row r="2370">
      <c r="A2370" s="69" t="n"/>
      <c r="B2370" s="70" t="n"/>
      <c r="C2370" s="70" t="n"/>
      <c r="D2370" s="71" t="n"/>
      <c r="E2370" s="71" t="n"/>
      <c r="F2370" s="70" t="n"/>
      <c r="G2370" s="72">
        <f>IF(OR($A2370="",$B2370=""),"",ROUND(MAX(0,MOD(I2370-H2370,1)*24-L2370/60),2))</f>
        <v/>
      </c>
      <c r="H2370">
        <f>IF($A2370="","",IF($D2370="",IFERROR(INDEX(Settings!$E$11:$E$18,MATCH($C2370,Settings!$D$11:$D$18,0)),0),$D2370))</f>
        <v/>
      </c>
      <c r="I2370">
        <f>IF($A2370="","",IF($E2370="",IFERROR(INDEX(Settings!$F$11:$F$18,MATCH($C2370,Settings!$D$11:$D$18,0)),0),$E2370))</f>
        <v/>
      </c>
      <c r="J2370">
        <f>IF($A2370="",0,WEEKDAY($A2370,2))</f>
        <v/>
      </c>
      <c r="K2370">
        <f>IF(OR($A2370="",$B2370=""),"",$B2370&amp;"|"&amp;$A2370)</f>
        <v/>
      </c>
      <c r="L2370">
        <f>IF($A2370="",0,IF($F2370="",IFERROR(N(INDEX(Settings!$G$11:$G$18,MATCH($C2370,Settings!$D$11:$D$18,0))),0),N($F2370)))</f>
        <v/>
      </c>
    </row>
    <row r="2371">
      <c r="A2371" s="69" t="n"/>
      <c r="B2371" s="70" t="n"/>
      <c r="C2371" s="70" t="n"/>
      <c r="D2371" s="71" t="n"/>
      <c r="E2371" s="71" t="n"/>
      <c r="F2371" s="70" t="n"/>
      <c r="G2371" s="72">
        <f>IF(OR($A2371="",$B2371=""),"",ROUND(MAX(0,MOD(I2371-H2371,1)*24-L2371/60),2))</f>
        <v/>
      </c>
      <c r="H2371">
        <f>IF($A2371="","",IF($D2371="",IFERROR(INDEX(Settings!$E$11:$E$18,MATCH($C2371,Settings!$D$11:$D$18,0)),0),$D2371))</f>
        <v/>
      </c>
      <c r="I2371">
        <f>IF($A2371="","",IF($E2371="",IFERROR(INDEX(Settings!$F$11:$F$18,MATCH($C2371,Settings!$D$11:$D$18,0)),0),$E2371))</f>
        <v/>
      </c>
      <c r="J2371">
        <f>IF($A2371="",0,WEEKDAY($A2371,2))</f>
        <v/>
      </c>
      <c r="K2371">
        <f>IF(OR($A2371="",$B2371=""),"",$B2371&amp;"|"&amp;$A2371)</f>
        <v/>
      </c>
      <c r="L2371">
        <f>IF($A2371="",0,IF($F2371="",IFERROR(N(INDEX(Settings!$G$11:$G$18,MATCH($C2371,Settings!$D$11:$D$18,0))),0),N($F2371)))</f>
        <v/>
      </c>
    </row>
    <row r="2372">
      <c r="A2372" s="69" t="n"/>
      <c r="B2372" s="70" t="n"/>
      <c r="C2372" s="70" t="n"/>
      <c r="D2372" s="71" t="n"/>
      <c r="E2372" s="71" t="n"/>
      <c r="F2372" s="70" t="n"/>
      <c r="G2372" s="72">
        <f>IF(OR($A2372="",$B2372=""),"",ROUND(MAX(0,MOD(I2372-H2372,1)*24-L2372/60),2))</f>
        <v/>
      </c>
      <c r="H2372">
        <f>IF($A2372="","",IF($D2372="",IFERROR(INDEX(Settings!$E$11:$E$18,MATCH($C2372,Settings!$D$11:$D$18,0)),0),$D2372))</f>
        <v/>
      </c>
      <c r="I2372">
        <f>IF($A2372="","",IF($E2372="",IFERROR(INDEX(Settings!$F$11:$F$18,MATCH($C2372,Settings!$D$11:$D$18,0)),0),$E2372))</f>
        <v/>
      </c>
      <c r="J2372">
        <f>IF($A2372="",0,WEEKDAY($A2372,2))</f>
        <v/>
      </c>
      <c r="K2372">
        <f>IF(OR($A2372="",$B2372=""),"",$B2372&amp;"|"&amp;$A2372)</f>
        <v/>
      </c>
      <c r="L2372">
        <f>IF($A2372="",0,IF($F2372="",IFERROR(N(INDEX(Settings!$G$11:$G$18,MATCH($C2372,Settings!$D$11:$D$18,0))),0),N($F2372)))</f>
        <v/>
      </c>
    </row>
    <row r="2373">
      <c r="A2373" s="69" t="n"/>
      <c r="B2373" s="70" t="n"/>
      <c r="C2373" s="70" t="n"/>
      <c r="D2373" s="71" t="n"/>
      <c r="E2373" s="71" t="n"/>
      <c r="F2373" s="70" t="n"/>
      <c r="G2373" s="72">
        <f>IF(OR($A2373="",$B2373=""),"",ROUND(MAX(0,MOD(I2373-H2373,1)*24-L2373/60),2))</f>
        <v/>
      </c>
      <c r="H2373">
        <f>IF($A2373="","",IF($D2373="",IFERROR(INDEX(Settings!$E$11:$E$18,MATCH($C2373,Settings!$D$11:$D$18,0)),0),$D2373))</f>
        <v/>
      </c>
      <c r="I2373">
        <f>IF($A2373="","",IF($E2373="",IFERROR(INDEX(Settings!$F$11:$F$18,MATCH($C2373,Settings!$D$11:$D$18,0)),0),$E2373))</f>
        <v/>
      </c>
      <c r="J2373">
        <f>IF($A2373="",0,WEEKDAY($A2373,2))</f>
        <v/>
      </c>
      <c r="K2373">
        <f>IF(OR($A2373="",$B2373=""),"",$B2373&amp;"|"&amp;$A2373)</f>
        <v/>
      </c>
      <c r="L2373">
        <f>IF($A2373="",0,IF($F2373="",IFERROR(N(INDEX(Settings!$G$11:$G$18,MATCH($C2373,Settings!$D$11:$D$18,0))),0),N($F2373)))</f>
        <v/>
      </c>
    </row>
    <row r="2374">
      <c r="A2374" s="69" t="n"/>
      <c r="B2374" s="70" t="n"/>
      <c r="C2374" s="70" t="n"/>
      <c r="D2374" s="71" t="n"/>
      <c r="E2374" s="71" t="n"/>
      <c r="F2374" s="70" t="n"/>
      <c r="G2374" s="72">
        <f>IF(OR($A2374="",$B2374=""),"",ROUND(MAX(0,MOD(I2374-H2374,1)*24-L2374/60),2))</f>
        <v/>
      </c>
      <c r="H2374">
        <f>IF($A2374="","",IF($D2374="",IFERROR(INDEX(Settings!$E$11:$E$18,MATCH($C2374,Settings!$D$11:$D$18,0)),0),$D2374))</f>
        <v/>
      </c>
      <c r="I2374">
        <f>IF($A2374="","",IF($E2374="",IFERROR(INDEX(Settings!$F$11:$F$18,MATCH($C2374,Settings!$D$11:$D$18,0)),0),$E2374))</f>
        <v/>
      </c>
      <c r="J2374">
        <f>IF($A2374="",0,WEEKDAY($A2374,2))</f>
        <v/>
      </c>
      <c r="K2374">
        <f>IF(OR($A2374="",$B2374=""),"",$B2374&amp;"|"&amp;$A2374)</f>
        <v/>
      </c>
      <c r="L2374">
        <f>IF($A2374="",0,IF($F2374="",IFERROR(N(INDEX(Settings!$G$11:$G$18,MATCH($C2374,Settings!$D$11:$D$18,0))),0),N($F2374)))</f>
        <v/>
      </c>
    </row>
    <row r="2375">
      <c r="A2375" s="69" t="n"/>
      <c r="B2375" s="70" t="n"/>
      <c r="C2375" s="70" t="n"/>
      <c r="D2375" s="71" t="n"/>
      <c r="E2375" s="71" t="n"/>
      <c r="F2375" s="70" t="n"/>
      <c r="G2375" s="72">
        <f>IF(OR($A2375="",$B2375=""),"",ROUND(MAX(0,MOD(I2375-H2375,1)*24-L2375/60),2))</f>
        <v/>
      </c>
      <c r="H2375">
        <f>IF($A2375="","",IF($D2375="",IFERROR(INDEX(Settings!$E$11:$E$18,MATCH($C2375,Settings!$D$11:$D$18,0)),0),$D2375))</f>
        <v/>
      </c>
      <c r="I2375">
        <f>IF($A2375="","",IF($E2375="",IFERROR(INDEX(Settings!$F$11:$F$18,MATCH($C2375,Settings!$D$11:$D$18,0)),0),$E2375))</f>
        <v/>
      </c>
      <c r="J2375">
        <f>IF($A2375="",0,WEEKDAY($A2375,2))</f>
        <v/>
      </c>
      <c r="K2375">
        <f>IF(OR($A2375="",$B2375=""),"",$B2375&amp;"|"&amp;$A2375)</f>
        <v/>
      </c>
      <c r="L2375">
        <f>IF($A2375="",0,IF($F2375="",IFERROR(N(INDEX(Settings!$G$11:$G$18,MATCH($C2375,Settings!$D$11:$D$18,0))),0),N($F2375)))</f>
        <v/>
      </c>
    </row>
    <row r="2376">
      <c r="A2376" s="69" t="n"/>
      <c r="B2376" s="70" t="n"/>
      <c r="C2376" s="70" t="n"/>
      <c r="D2376" s="71" t="n"/>
      <c r="E2376" s="71" t="n"/>
      <c r="F2376" s="70" t="n"/>
      <c r="G2376" s="72">
        <f>IF(OR($A2376="",$B2376=""),"",ROUND(MAX(0,MOD(I2376-H2376,1)*24-L2376/60),2))</f>
        <v/>
      </c>
      <c r="H2376">
        <f>IF($A2376="","",IF($D2376="",IFERROR(INDEX(Settings!$E$11:$E$18,MATCH($C2376,Settings!$D$11:$D$18,0)),0),$D2376))</f>
        <v/>
      </c>
      <c r="I2376">
        <f>IF($A2376="","",IF($E2376="",IFERROR(INDEX(Settings!$F$11:$F$18,MATCH($C2376,Settings!$D$11:$D$18,0)),0),$E2376))</f>
        <v/>
      </c>
      <c r="J2376">
        <f>IF($A2376="",0,WEEKDAY($A2376,2))</f>
        <v/>
      </c>
      <c r="K2376">
        <f>IF(OR($A2376="",$B2376=""),"",$B2376&amp;"|"&amp;$A2376)</f>
        <v/>
      </c>
      <c r="L2376">
        <f>IF($A2376="",0,IF($F2376="",IFERROR(N(INDEX(Settings!$G$11:$G$18,MATCH($C2376,Settings!$D$11:$D$18,0))),0),N($F2376)))</f>
        <v/>
      </c>
    </row>
    <row r="2377">
      <c r="A2377" s="69" t="n"/>
      <c r="B2377" s="70" t="n"/>
      <c r="C2377" s="70" t="n"/>
      <c r="D2377" s="71" t="n"/>
      <c r="E2377" s="71" t="n"/>
      <c r="F2377" s="70" t="n"/>
      <c r="G2377" s="72">
        <f>IF(OR($A2377="",$B2377=""),"",ROUND(MAX(0,MOD(I2377-H2377,1)*24-L2377/60),2))</f>
        <v/>
      </c>
      <c r="H2377">
        <f>IF($A2377="","",IF($D2377="",IFERROR(INDEX(Settings!$E$11:$E$18,MATCH($C2377,Settings!$D$11:$D$18,0)),0),$D2377))</f>
        <v/>
      </c>
      <c r="I2377">
        <f>IF($A2377="","",IF($E2377="",IFERROR(INDEX(Settings!$F$11:$F$18,MATCH($C2377,Settings!$D$11:$D$18,0)),0),$E2377))</f>
        <v/>
      </c>
      <c r="J2377">
        <f>IF($A2377="",0,WEEKDAY($A2377,2))</f>
        <v/>
      </c>
      <c r="K2377">
        <f>IF(OR($A2377="",$B2377=""),"",$B2377&amp;"|"&amp;$A2377)</f>
        <v/>
      </c>
      <c r="L2377">
        <f>IF($A2377="",0,IF($F2377="",IFERROR(N(INDEX(Settings!$G$11:$G$18,MATCH($C2377,Settings!$D$11:$D$18,0))),0),N($F2377)))</f>
        <v/>
      </c>
    </row>
    <row r="2378">
      <c r="A2378" s="69" t="n"/>
      <c r="B2378" s="70" t="n"/>
      <c r="C2378" s="70" t="n"/>
      <c r="D2378" s="71" t="n"/>
      <c r="E2378" s="71" t="n"/>
      <c r="F2378" s="70" t="n"/>
      <c r="G2378" s="72">
        <f>IF(OR($A2378="",$B2378=""),"",ROUND(MAX(0,MOD(I2378-H2378,1)*24-L2378/60),2))</f>
        <v/>
      </c>
      <c r="H2378">
        <f>IF($A2378="","",IF($D2378="",IFERROR(INDEX(Settings!$E$11:$E$18,MATCH($C2378,Settings!$D$11:$D$18,0)),0),$D2378))</f>
        <v/>
      </c>
      <c r="I2378">
        <f>IF($A2378="","",IF($E2378="",IFERROR(INDEX(Settings!$F$11:$F$18,MATCH($C2378,Settings!$D$11:$D$18,0)),0),$E2378))</f>
        <v/>
      </c>
      <c r="J2378">
        <f>IF($A2378="",0,WEEKDAY($A2378,2))</f>
        <v/>
      </c>
      <c r="K2378">
        <f>IF(OR($A2378="",$B2378=""),"",$B2378&amp;"|"&amp;$A2378)</f>
        <v/>
      </c>
      <c r="L2378">
        <f>IF($A2378="",0,IF($F2378="",IFERROR(N(INDEX(Settings!$G$11:$G$18,MATCH($C2378,Settings!$D$11:$D$18,0))),0),N($F2378)))</f>
        <v/>
      </c>
    </row>
    <row r="2379">
      <c r="A2379" s="69" t="n"/>
      <c r="B2379" s="70" t="n"/>
      <c r="C2379" s="70" t="n"/>
      <c r="D2379" s="71" t="n"/>
      <c r="E2379" s="71" t="n"/>
      <c r="F2379" s="70" t="n"/>
      <c r="G2379" s="72">
        <f>IF(OR($A2379="",$B2379=""),"",ROUND(MAX(0,MOD(I2379-H2379,1)*24-L2379/60),2))</f>
        <v/>
      </c>
      <c r="H2379">
        <f>IF($A2379="","",IF($D2379="",IFERROR(INDEX(Settings!$E$11:$E$18,MATCH($C2379,Settings!$D$11:$D$18,0)),0),$D2379))</f>
        <v/>
      </c>
      <c r="I2379">
        <f>IF($A2379="","",IF($E2379="",IFERROR(INDEX(Settings!$F$11:$F$18,MATCH($C2379,Settings!$D$11:$D$18,0)),0),$E2379))</f>
        <v/>
      </c>
      <c r="J2379">
        <f>IF($A2379="",0,WEEKDAY($A2379,2))</f>
        <v/>
      </c>
      <c r="K2379">
        <f>IF(OR($A2379="",$B2379=""),"",$B2379&amp;"|"&amp;$A2379)</f>
        <v/>
      </c>
      <c r="L2379">
        <f>IF($A2379="",0,IF($F2379="",IFERROR(N(INDEX(Settings!$G$11:$G$18,MATCH($C2379,Settings!$D$11:$D$18,0))),0),N($F2379)))</f>
        <v/>
      </c>
    </row>
    <row r="2380">
      <c r="A2380" s="69" t="n"/>
      <c r="B2380" s="70" t="n"/>
      <c r="C2380" s="70" t="n"/>
      <c r="D2380" s="71" t="n"/>
      <c r="E2380" s="71" t="n"/>
      <c r="F2380" s="70" t="n"/>
      <c r="G2380" s="72">
        <f>IF(OR($A2380="",$B2380=""),"",ROUND(MAX(0,MOD(I2380-H2380,1)*24-L2380/60),2))</f>
        <v/>
      </c>
      <c r="H2380">
        <f>IF($A2380="","",IF($D2380="",IFERROR(INDEX(Settings!$E$11:$E$18,MATCH($C2380,Settings!$D$11:$D$18,0)),0),$D2380))</f>
        <v/>
      </c>
      <c r="I2380">
        <f>IF($A2380="","",IF($E2380="",IFERROR(INDEX(Settings!$F$11:$F$18,MATCH($C2380,Settings!$D$11:$D$18,0)),0),$E2380))</f>
        <v/>
      </c>
      <c r="J2380">
        <f>IF($A2380="",0,WEEKDAY($A2380,2))</f>
        <v/>
      </c>
      <c r="K2380">
        <f>IF(OR($A2380="",$B2380=""),"",$B2380&amp;"|"&amp;$A2380)</f>
        <v/>
      </c>
      <c r="L2380">
        <f>IF($A2380="",0,IF($F2380="",IFERROR(N(INDEX(Settings!$G$11:$G$18,MATCH($C2380,Settings!$D$11:$D$18,0))),0),N($F2380)))</f>
        <v/>
      </c>
    </row>
    <row r="2381">
      <c r="A2381" s="69" t="n"/>
      <c r="B2381" s="70" t="n"/>
      <c r="C2381" s="70" t="n"/>
      <c r="D2381" s="71" t="n"/>
      <c r="E2381" s="71" t="n"/>
      <c r="F2381" s="70" t="n"/>
      <c r="G2381" s="72">
        <f>IF(OR($A2381="",$B2381=""),"",ROUND(MAX(0,MOD(I2381-H2381,1)*24-L2381/60),2))</f>
        <v/>
      </c>
      <c r="H2381">
        <f>IF($A2381="","",IF($D2381="",IFERROR(INDEX(Settings!$E$11:$E$18,MATCH($C2381,Settings!$D$11:$D$18,0)),0),$D2381))</f>
        <v/>
      </c>
      <c r="I2381">
        <f>IF($A2381="","",IF($E2381="",IFERROR(INDEX(Settings!$F$11:$F$18,MATCH($C2381,Settings!$D$11:$D$18,0)),0),$E2381))</f>
        <v/>
      </c>
      <c r="J2381">
        <f>IF($A2381="",0,WEEKDAY($A2381,2))</f>
        <v/>
      </c>
      <c r="K2381">
        <f>IF(OR($A2381="",$B2381=""),"",$B2381&amp;"|"&amp;$A2381)</f>
        <v/>
      </c>
      <c r="L2381">
        <f>IF($A2381="",0,IF($F2381="",IFERROR(N(INDEX(Settings!$G$11:$G$18,MATCH($C2381,Settings!$D$11:$D$18,0))),0),N($F2381)))</f>
        <v/>
      </c>
    </row>
    <row r="2382">
      <c r="A2382" s="69" t="n"/>
      <c r="B2382" s="70" t="n"/>
      <c r="C2382" s="70" t="n"/>
      <c r="D2382" s="71" t="n"/>
      <c r="E2382" s="71" t="n"/>
      <c r="F2382" s="70" t="n"/>
      <c r="G2382" s="72">
        <f>IF(OR($A2382="",$B2382=""),"",ROUND(MAX(0,MOD(I2382-H2382,1)*24-L2382/60),2))</f>
        <v/>
      </c>
      <c r="H2382">
        <f>IF($A2382="","",IF($D2382="",IFERROR(INDEX(Settings!$E$11:$E$18,MATCH($C2382,Settings!$D$11:$D$18,0)),0),$D2382))</f>
        <v/>
      </c>
      <c r="I2382">
        <f>IF($A2382="","",IF($E2382="",IFERROR(INDEX(Settings!$F$11:$F$18,MATCH($C2382,Settings!$D$11:$D$18,0)),0),$E2382))</f>
        <v/>
      </c>
      <c r="J2382">
        <f>IF($A2382="",0,WEEKDAY($A2382,2))</f>
        <v/>
      </c>
      <c r="K2382">
        <f>IF(OR($A2382="",$B2382=""),"",$B2382&amp;"|"&amp;$A2382)</f>
        <v/>
      </c>
      <c r="L2382">
        <f>IF($A2382="",0,IF($F2382="",IFERROR(N(INDEX(Settings!$G$11:$G$18,MATCH($C2382,Settings!$D$11:$D$18,0))),0),N($F2382)))</f>
        <v/>
      </c>
    </row>
    <row r="2383">
      <c r="A2383" s="69" t="n"/>
      <c r="B2383" s="70" t="n"/>
      <c r="C2383" s="70" t="n"/>
      <c r="D2383" s="71" t="n"/>
      <c r="E2383" s="71" t="n"/>
      <c r="F2383" s="70" t="n"/>
      <c r="G2383" s="72">
        <f>IF(OR($A2383="",$B2383=""),"",ROUND(MAX(0,MOD(I2383-H2383,1)*24-L2383/60),2))</f>
        <v/>
      </c>
      <c r="H2383">
        <f>IF($A2383="","",IF($D2383="",IFERROR(INDEX(Settings!$E$11:$E$18,MATCH($C2383,Settings!$D$11:$D$18,0)),0),$D2383))</f>
        <v/>
      </c>
      <c r="I2383">
        <f>IF($A2383="","",IF($E2383="",IFERROR(INDEX(Settings!$F$11:$F$18,MATCH($C2383,Settings!$D$11:$D$18,0)),0),$E2383))</f>
        <v/>
      </c>
      <c r="J2383">
        <f>IF($A2383="",0,WEEKDAY($A2383,2))</f>
        <v/>
      </c>
      <c r="K2383">
        <f>IF(OR($A2383="",$B2383=""),"",$B2383&amp;"|"&amp;$A2383)</f>
        <v/>
      </c>
      <c r="L2383">
        <f>IF($A2383="",0,IF($F2383="",IFERROR(N(INDEX(Settings!$G$11:$G$18,MATCH($C2383,Settings!$D$11:$D$18,0))),0),N($F2383)))</f>
        <v/>
      </c>
    </row>
    <row r="2384">
      <c r="A2384" s="69" t="n"/>
      <c r="B2384" s="70" t="n"/>
      <c r="C2384" s="70" t="n"/>
      <c r="D2384" s="71" t="n"/>
      <c r="E2384" s="71" t="n"/>
      <c r="F2384" s="70" t="n"/>
      <c r="G2384" s="72">
        <f>IF(OR($A2384="",$B2384=""),"",ROUND(MAX(0,MOD(I2384-H2384,1)*24-L2384/60),2))</f>
        <v/>
      </c>
      <c r="H2384">
        <f>IF($A2384="","",IF($D2384="",IFERROR(INDEX(Settings!$E$11:$E$18,MATCH($C2384,Settings!$D$11:$D$18,0)),0),$D2384))</f>
        <v/>
      </c>
      <c r="I2384">
        <f>IF($A2384="","",IF($E2384="",IFERROR(INDEX(Settings!$F$11:$F$18,MATCH($C2384,Settings!$D$11:$D$18,0)),0),$E2384))</f>
        <v/>
      </c>
      <c r="J2384">
        <f>IF($A2384="",0,WEEKDAY($A2384,2))</f>
        <v/>
      </c>
      <c r="K2384">
        <f>IF(OR($A2384="",$B2384=""),"",$B2384&amp;"|"&amp;$A2384)</f>
        <v/>
      </c>
      <c r="L2384">
        <f>IF($A2384="",0,IF($F2384="",IFERROR(N(INDEX(Settings!$G$11:$G$18,MATCH($C2384,Settings!$D$11:$D$18,0))),0),N($F2384)))</f>
        <v/>
      </c>
    </row>
    <row r="2385">
      <c r="A2385" s="69" t="n"/>
      <c r="B2385" s="70" t="n"/>
      <c r="C2385" s="70" t="n"/>
      <c r="D2385" s="71" t="n"/>
      <c r="E2385" s="71" t="n"/>
      <c r="F2385" s="70" t="n"/>
      <c r="G2385" s="72">
        <f>IF(OR($A2385="",$B2385=""),"",ROUND(MAX(0,MOD(I2385-H2385,1)*24-L2385/60),2))</f>
        <v/>
      </c>
      <c r="H2385">
        <f>IF($A2385="","",IF($D2385="",IFERROR(INDEX(Settings!$E$11:$E$18,MATCH($C2385,Settings!$D$11:$D$18,0)),0),$D2385))</f>
        <v/>
      </c>
      <c r="I2385">
        <f>IF($A2385="","",IF($E2385="",IFERROR(INDEX(Settings!$F$11:$F$18,MATCH($C2385,Settings!$D$11:$D$18,0)),0),$E2385))</f>
        <v/>
      </c>
      <c r="J2385">
        <f>IF($A2385="",0,WEEKDAY($A2385,2))</f>
        <v/>
      </c>
      <c r="K2385">
        <f>IF(OR($A2385="",$B2385=""),"",$B2385&amp;"|"&amp;$A2385)</f>
        <v/>
      </c>
      <c r="L2385">
        <f>IF($A2385="",0,IF($F2385="",IFERROR(N(INDEX(Settings!$G$11:$G$18,MATCH($C2385,Settings!$D$11:$D$18,0))),0),N($F2385)))</f>
        <v/>
      </c>
    </row>
    <row r="2386">
      <c r="A2386" s="69" t="n"/>
      <c r="B2386" s="70" t="n"/>
      <c r="C2386" s="70" t="n"/>
      <c r="D2386" s="71" t="n"/>
      <c r="E2386" s="71" t="n"/>
      <c r="F2386" s="70" t="n"/>
      <c r="G2386" s="72">
        <f>IF(OR($A2386="",$B2386=""),"",ROUND(MAX(0,MOD(I2386-H2386,1)*24-L2386/60),2))</f>
        <v/>
      </c>
      <c r="H2386">
        <f>IF($A2386="","",IF($D2386="",IFERROR(INDEX(Settings!$E$11:$E$18,MATCH($C2386,Settings!$D$11:$D$18,0)),0),$D2386))</f>
        <v/>
      </c>
      <c r="I2386">
        <f>IF($A2386="","",IF($E2386="",IFERROR(INDEX(Settings!$F$11:$F$18,MATCH($C2386,Settings!$D$11:$D$18,0)),0),$E2386))</f>
        <v/>
      </c>
      <c r="J2386">
        <f>IF($A2386="",0,WEEKDAY($A2386,2))</f>
        <v/>
      </c>
      <c r="K2386">
        <f>IF(OR($A2386="",$B2386=""),"",$B2386&amp;"|"&amp;$A2386)</f>
        <v/>
      </c>
      <c r="L2386">
        <f>IF($A2386="",0,IF($F2386="",IFERROR(N(INDEX(Settings!$G$11:$G$18,MATCH($C2386,Settings!$D$11:$D$18,0))),0),N($F2386)))</f>
        <v/>
      </c>
    </row>
    <row r="2387">
      <c r="A2387" s="69" t="n"/>
      <c r="B2387" s="70" t="n"/>
      <c r="C2387" s="70" t="n"/>
      <c r="D2387" s="71" t="n"/>
      <c r="E2387" s="71" t="n"/>
      <c r="F2387" s="70" t="n"/>
      <c r="G2387" s="72">
        <f>IF(OR($A2387="",$B2387=""),"",ROUND(MAX(0,MOD(I2387-H2387,1)*24-L2387/60),2))</f>
        <v/>
      </c>
      <c r="H2387">
        <f>IF($A2387="","",IF($D2387="",IFERROR(INDEX(Settings!$E$11:$E$18,MATCH($C2387,Settings!$D$11:$D$18,0)),0),$D2387))</f>
        <v/>
      </c>
      <c r="I2387">
        <f>IF($A2387="","",IF($E2387="",IFERROR(INDEX(Settings!$F$11:$F$18,MATCH($C2387,Settings!$D$11:$D$18,0)),0),$E2387))</f>
        <v/>
      </c>
      <c r="J2387">
        <f>IF($A2387="",0,WEEKDAY($A2387,2))</f>
        <v/>
      </c>
      <c r="K2387">
        <f>IF(OR($A2387="",$B2387=""),"",$B2387&amp;"|"&amp;$A2387)</f>
        <v/>
      </c>
      <c r="L2387">
        <f>IF($A2387="",0,IF($F2387="",IFERROR(N(INDEX(Settings!$G$11:$G$18,MATCH($C2387,Settings!$D$11:$D$18,0))),0),N($F2387)))</f>
        <v/>
      </c>
    </row>
    <row r="2388">
      <c r="A2388" s="69" t="n"/>
      <c r="B2388" s="70" t="n"/>
      <c r="C2388" s="70" t="n"/>
      <c r="D2388" s="71" t="n"/>
      <c r="E2388" s="71" t="n"/>
      <c r="F2388" s="70" t="n"/>
      <c r="G2388" s="72">
        <f>IF(OR($A2388="",$B2388=""),"",ROUND(MAX(0,MOD(I2388-H2388,1)*24-L2388/60),2))</f>
        <v/>
      </c>
      <c r="H2388">
        <f>IF($A2388="","",IF($D2388="",IFERROR(INDEX(Settings!$E$11:$E$18,MATCH($C2388,Settings!$D$11:$D$18,0)),0),$D2388))</f>
        <v/>
      </c>
      <c r="I2388">
        <f>IF($A2388="","",IF($E2388="",IFERROR(INDEX(Settings!$F$11:$F$18,MATCH($C2388,Settings!$D$11:$D$18,0)),0),$E2388))</f>
        <v/>
      </c>
      <c r="J2388">
        <f>IF($A2388="",0,WEEKDAY($A2388,2))</f>
        <v/>
      </c>
      <c r="K2388">
        <f>IF(OR($A2388="",$B2388=""),"",$B2388&amp;"|"&amp;$A2388)</f>
        <v/>
      </c>
      <c r="L2388">
        <f>IF($A2388="",0,IF($F2388="",IFERROR(N(INDEX(Settings!$G$11:$G$18,MATCH($C2388,Settings!$D$11:$D$18,0))),0),N($F2388)))</f>
        <v/>
      </c>
    </row>
    <row r="2389">
      <c r="A2389" s="69" t="n"/>
      <c r="B2389" s="70" t="n"/>
      <c r="C2389" s="70" t="n"/>
      <c r="D2389" s="71" t="n"/>
      <c r="E2389" s="71" t="n"/>
      <c r="F2389" s="70" t="n"/>
      <c r="G2389" s="72">
        <f>IF(OR($A2389="",$B2389=""),"",ROUND(MAX(0,MOD(I2389-H2389,1)*24-L2389/60),2))</f>
        <v/>
      </c>
      <c r="H2389">
        <f>IF($A2389="","",IF($D2389="",IFERROR(INDEX(Settings!$E$11:$E$18,MATCH($C2389,Settings!$D$11:$D$18,0)),0),$D2389))</f>
        <v/>
      </c>
      <c r="I2389">
        <f>IF($A2389="","",IF($E2389="",IFERROR(INDEX(Settings!$F$11:$F$18,MATCH($C2389,Settings!$D$11:$D$18,0)),0),$E2389))</f>
        <v/>
      </c>
      <c r="J2389">
        <f>IF($A2389="",0,WEEKDAY($A2389,2))</f>
        <v/>
      </c>
      <c r="K2389">
        <f>IF(OR($A2389="",$B2389=""),"",$B2389&amp;"|"&amp;$A2389)</f>
        <v/>
      </c>
      <c r="L2389">
        <f>IF($A2389="",0,IF($F2389="",IFERROR(N(INDEX(Settings!$G$11:$G$18,MATCH($C2389,Settings!$D$11:$D$18,0))),0),N($F2389)))</f>
        <v/>
      </c>
    </row>
    <row r="2390">
      <c r="A2390" s="69" t="n"/>
      <c r="B2390" s="70" t="n"/>
      <c r="C2390" s="70" t="n"/>
      <c r="D2390" s="71" t="n"/>
      <c r="E2390" s="71" t="n"/>
      <c r="F2390" s="70" t="n"/>
      <c r="G2390" s="72">
        <f>IF(OR($A2390="",$B2390=""),"",ROUND(MAX(0,MOD(I2390-H2390,1)*24-L2390/60),2))</f>
        <v/>
      </c>
      <c r="H2390">
        <f>IF($A2390="","",IF($D2390="",IFERROR(INDEX(Settings!$E$11:$E$18,MATCH($C2390,Settings!$D$11:$D$18,0)),0),$D2390))</f>
        <v/>
      </c>
      <c r="I2390">
        <f>IF($A2390="","",IF($E2390="",IFERROR(INDEX(Settings!$F$11:$F$18,MATCH($C2390,Settings!$D$11:$D$18,0)),0),$E2390))</f>
        <v/>
      </c>
      <c r="J2390">
        <f>IF($A2390="",0,WEEKDAY($A2390,2))</f>
        <v/>
      </c>
      <c r="K2390">
        <f>IF(OR($A2390="",$B2390=""),"",$B2390&amp;"|"&amp;$A2390)</f>
        <v/>
      </c>
      <c r="L2390">
        <f>IF($A2390="",0,IF($F2390="",IFERROR(N(INDEX(Settings!$G$11:$G$18,MATCH($C2390,Settings!$D$11:$D$18,0))),0),N($F2390)))</f>
        <v/>
      </c>
    </row>
    <row r="2391">
      <c r="A2391" s="69" t="n"/>
      <c r="B2391" s="70" t="n"/>
      <c r="C2391" s="70" t="n"/>
      <c r="D2391" s="71" t="n"/>
      <c r="E2391" s="71" t="n"/>
      <c r="F2391" s="70" t="n"/>
      <c r="G2391" s="72">
        <f>IF(OR($A2391="",$B2391=""),"",ROUND(MAX(0,MOD(I2391-H2391,1)*24-L2391/60),2))</f>
        <v/>
      </c>
      <c r="H2391">
        <f>IF($A2391="","",IF($D2391="",IFERROR(INDEX(Settings!$E$11:$E$18,MATCH($C2391,Settings!$D$11:$D$18,0)),0),$D2391))</f>
        <v/>
      </c>
      <c r="I2391">
        <f>IF($A2391="","",IF($E2391="",IFERROR(INDEX(Settings!$F$11:$F$18,MATCH($C2391,Settings!$D$11:$D$18,0)),0),$E2391))</f>
        <v/>
      </c>
      <c r="J2391">
        <f>IF($A2391="",0,WEEKDAY($A2391,2))</f>
        <v/>
      </c>
      <c r="K2391">
        <f>IF(OR($A2391="",$B2391=""),"",$B2391&amp;"|"&amp;$A2391)</f>
        <v/>
      </c>
      <c r="L2391">
        <f>IF($A2391="",0,IF($F2391="",IFERROR(N(INDEX(Settings!$G$11:$G$18,MATCH($C2391,Settings!$D$11:$D$18,0))),0),N($F2391)))</f>
        <v/>
      </c>
    </row>
    <row r="2392">
      <c r="A2392" s="69" t="n"/>
      <c r="B2392" s="70" t="n"/>
      <c r="C2392" s="70" t="n"/>
      <c r="D2392" s="71" t="n"/>
      <c r="E2392" s="71" t="n"/>
      <c r="F2392" s="70" t="n"/>
      <c r="G2392" s="72">
        <f>IF(OR($A2392="",$B2392=""),"",ROUND(MAX(0,MOD(I2392-H2392,1)*24-L2392/60),2))</f>
        <v/>
      </c>
      <c r="H2392">
        <f>IF($A2392="","",IF($D2392="",IFERROR(INDEX(Settings!$E$11:$E$18,MATCH($C2392,Settings!$D$11:$D$18,0)),0),$D2392))</f>
        <v/>
      </c>
      <c r="I2392">
        <f>IF($A2392="","",IF($E2392="",IFERROR(INDEX(Settings!$F$11:$F$18,MATCH($C2392,Settings!$D$11:$D$18,0)),0),$E2392))</f>
        <v/>
      </c>
      <c r="J2392">
        <f>IF($A2392="",0,WEEKDAY($A2392,2))</f>
        <v/>
      </c>
      <c r="K2392">
        <f>IF(OR($A2392="",$B2392=""),"",$B2392&amp;"|"&amp;$A2392)</f>
        <v/>
      </c>
      <c r="L2392">
        <f>IF($A2392="",0,IF($F2392="",IFERROR(N(INDEX(Settings!$G$11:$G$18,MATCH($C2392,Settings!$D$11:$D$18,0))),0),N($F2392)))</f>
        <v/>
      </c>
    </row>
    <row r="2393">
      <c r="A2393" s="69" t="n"/>
      <c r="B2393" s="70" t="n"/>
      <c r="C2393" s="70" t="n"/>
      <c r="D2393" s="71" t="n"/>
      <c r="E2393" s="71" t="n"/>
      <c r="F2393" s="70" t="n"/>
      <c r="G2393" s="72">
        <f>IF(OR($A2393="",$B2393=""),"",ROUND(MAX(0,MOD(I2393-H2393,1)*24-L2393/60),2))</f>
        <v/>
      </c>
      <c r="H2393">
        <f>IF($A2393="","",IF($D2393="",IFERROR(INDEX(Settings!$E$11:$E$18,MATCH($C2393,Settings!$D$11:$D$18,0)),0),$D2393))</f>
        <v/>
      </c>
      <c r="I2393">
        <f>IF($A2393="","",IF($E2393="",IFERROR(INDEX(Settings!$F$11:$F$18,MATCH($C2393,Settings!$D$11:$D$18,0)),0),$E2393))</f>
        <v/>
      </c>
      <c r="J2393">
        <f>IF($A2393="",0,WEEKDAY($A2393,2))</f>
        <v/>
      </c>
      <c r="K2393">
        <f>IF(OR($A2393="",$B2393=""),"",$B2393&amp;"|"&amp;$A2393)</f>
        <v/>
      </c>
      <c r="L2393">
        <f>IF($A2393="",0,IF($F2393="",IFERROR(N(INDEX(Settings!$G$11:$G$18,MATCH($C2393,Settings!$D$11:$D$18,0))),0),N($F2393)))</f>
        <v/>
      </c>
    </row>
    <row r="2394">
      <c r="A2394" s="69" t="n"/>
      <c r="B2394" s="70" t="n"/>
      <c r="C2394" s="70" t="n"/>
      <c r="D2394" s="71" t="n"/>
      <c r="E2394" s="71" t="n"/>
      <c r="F2394" s="70" t="n"/>
      <c r="G2394" s="72">
        <f>IF(OR($A2394="",$B2394=""),"",ROUND(MAX(0,MOD(I2394-H2394,1)*24-L2394/60),2))</f>
        <v/>
      </c>
      <c r="H2394">
        <f>IF($A2394="","",IF($D2394="",IFERROR(INDEX(Settings!$E$11:$E$18,MATCH($C2394,Settings!$D$11:$D$18,0)),0),$D2394))</f>
        <v/>
      </c>
      <c r="I2394">
        <f>IF($A2394="","",IF($E2394="",IFERROR(INDEX(Settings!$F$11:$F$18,MATCH($C2394,Settings!$D$11:$D$18,0)),0),$E2394))</f>
        <v/>
      </c>
      <c r="J2394">
        <f>IF($A2394="",0,WEEKDAY($A2394,2))</f>
        <v/>
      </c>
      <c r="K2394">
        <f>IF(OR($A2394="",$B2394=""),"",$B2394&amp;"|"&amp;$A2394)</f>
        <v/>
      </c>
      <c r="L2394">
        <f>IF($A2394="",0,IF($F2394="",IFERROR(N(INDEX(Settings!$G$11:$G$18,MATCH($C2394,Settings!$D$11:$D$18,0))),0),N($F2394)))</f>
        <v/>
      </c>
    </row>
    <row r="2395">
      <c r="A2395" s="69" t="n"/>
      <c r="B2395" s="70" t="n"/>
      <c r="C2395" s="70" t="n"/>
      <c r="D2395" s="71" t="n"/>
      <c r="E2395" s="71" t="n"/>
      <c r="F2395" s="70" t="n"/>
      <c r="G2395" s="72">
        <f>IF(OR($A2395="",$B2395=""),"",ROUND(MAX(0,MOD(I2395-H2395,1)*24-L2395/60),2))</f>
        <v/>
      </c>
      <c r="H2395">
        <f>IF($A2395="","",IF($D2395="",IFERROR(INDEX(Settings!$E$11:$E$18,MATCH($C2395,Settings!$D$11:$D$18,0)),0),$D2395))</f>
        <v/>
      </c>
      <c r="I2395">
        <f>IF($A2395="","",IF($E2395="",IFERROR(INDEX(Settings!$F$11:$F$18,MATCH($C2395,Settings!$D$11:$D$18,0)),0),$E2395))</f>
        <v/>
      </c>
      <c r="J2395">
        <f>IF($A2395="",0,WEEKDAY($A2395,2))</f>
        <v/>
      </c>
      <c r="K2395">
        <f>IF(OR($A2395="",$B2395=""),"",$B2395&amp;"|"&amp;$A2395)</f>
        <v/>
      </c>
      <c r="L2395">
        <f>IF($A2395="",0,IF($F2395="",IFERROR(N(INDEX(Settings!$G$11:$G$18,MATCH($C2395,Settings!$D$11:$D$18,0))),0),N($F2395)))</f>
        <v/>
      </c>
    </row>
    <row r="2396">
      <c r="A2396" s="69" t="n"/>
      <c r="B2396" s="70" t="n"/>
      <c r="C2396" s="70" t="n"/>
      <c r="D2396" s="71" t="n"/>
      <c r="E2396" s="71" t="n"/>
      <c r="F2396" s="70" t="n"/>
      <c r="G2396" s="72">
        <f>IF(OR($A2396="",$B2396=""),"",ROUND(MAX(0,MOD(I2396-H2396,1)*24-L2396/60),2))</f>
        <v/>
      </c>
      <c r="H2396">
        <f>IF($A2396="","",IF($D2396="",IFERROR(INDEX(Settings!$E$11:$E$18,MATCH($C2396,Settings!$D$11:$D$18,0)),0),$D2396))</f>
        <v/>
      </c>
      <c r="I2396">
        <f>IF($A2396="","",IF($E2396="",IFERROR(INDEX(Settings!$F$11:$F$18,MATCH($C2396,Settings!$D$11:$D$18,0)),0),$E2396))</f>
        <v/>
      </c>
      <c r="J2396">
        <f>IF($A2396="",0,WEEKDAY($A2396,2))</f>
        <v/>
      </c>
      <c r="K2396">
        <f>IF(OR($A2396="",$B2396=""),"",$B2396&amp;"|"&amp;$A2396)</f>
        <v/>
      </c>
      <c r="L2396">
        <f>IF($A2396="",0,IF($F2396="",IFERROR(N(INDEX(Settings!$G$11:$G$18,MATCH($C2396,Settings!$D$11:$D$18,0))),0),N($F2396)))</f>
        <v/>
      </c>
    </row>
    <row r="2397">
      <c r="A2397" s="69" t="n"/>
      <c r="B2397" s="70" t="n"/>
      <c r="C2397" s="70" t="n"/>
      <c r="D2397" s="71" t="n"/>
      <c r="E2397" s="71" t="n"/>
      <c r="F2397" s="70" t="n"/>
      <c r="G2397" s="72">
        <f>IF(OR($A2397="",$B2397=""),"",ROUND(MAX(0,MOD(I2397-H2397,1)*24-L2397/60),2))</f>
        <v/>
      </c>
      <c r="H2397">
        <f>IF($A2397="","",IF($D2397="",IFERROR(INDEX(Settings!$E$11:$E$18,MATCH($C2397,Settings!$D$11:$D$18,0)),0),$D2397))</f>
        <v/>
      </c>
      <c r="I2397">
        <f>IF($A2397="","",IF($E2397="",IFERROR(INDEX(Settings!$F$11:$F$18,MATCH($C2397,Settings!$D$11:$D$18,0)),0),$E2397))</f>
        <v/>
      </c>
      <c r="J2397">
        <f>IF($A2397="",0,WEEKDAY($A2397,2))</f>
        <v/>
      </c>
      <c r="K2397">
        <f>IF(OR($A2397="",$B2397=""),"",$B2397&amp;"|"&amp;$A2397)</f>
        <v/>
      </c>
      <c r="L2397">
        <f>IF($A2397="",0,IF($F2397="",IFERROR(N(INDEX(Settings!$G$11:$G$18,MATCH($C2397,Settings!$D$11:$D$18,0))),0),N($F2397)))</f>
        <v/>
      </c>
    </row>
    <row r="2398">
      <c r="A2398" s="69" t="n"/>
      <c r="B2398" s="70" t="n"/>
      <c r="C2398" s="70" t="n"/>
      <c r="D2398" s="71" t="n"/>
      <c r="E2398" s="71" t="n"/>
      <c r="F2398" s="70" t="n"/>
      <c r="G2398" s="72">
        <f>IF(OR($A2398="",$B2398=""),"",ROUND(MAX(0,MOD(I2398-H2398,1)*24-L2398/60),2))</f>
        <v/>
      </c>
      <c r="H2398">
        <f>IF($A2398="","",IF($D2398="",IFERROR(INDEX(Settings!$E$11:$E$18,MATCH($C2398,Settings!$D$11:$D$18,0)),0),$D2398))</f>
        <v/>
      </c>
      <c r="I2398">
        <f>IF($A2398="","",IF($E2398="",IFERROR(INDEX(Settings!$F$11:$F$18,MATCH($C2398,Settings!$D$11:$D$18,0)),0),$E2398))</f>
        <v/>
      </c>
      <c r="J2398">
        <f>IF($A2398="",0,WEEKDAY($A2398,2))</f>
        <v/>
      </c>
      <c r="K2398">
        <f>IF(OR($A2398="",$B2398=""),"",$B2398&amp;"|"&amp;$A2398)</f>
        <v/>
      </c>
      <c r="L2398">
        <f>IF($A2398="",0,IF($F2398="",IFERROR(N(INDEX(Settings!$G$11:$G$18,MATCH($C2398,Settings!$D$11:$D$18,0))),0),N($F2398)))</f>
        <v/>
      </c>
    </row>
    <row r="2399">
      <c r="A2399" s="69" t="n"/>
      <c r="B2399" s="70" t="n"/>
      <c r="C2399" s="70" t="n"/>
      <c r="D2399" s="71" t="n"/>
      <c r="E2399" s="71" t="n"/>
      <c r="F2399" s="70" t="n"/>
      <c r="G2399" s="72">
        <f>IF(OR($A2399="",$B2399=""),"",ROUND(MAX(0,MOD(I2399-H2399,1)*24-L2399/60),2))</f>
        <v/>
      </c>
      <c r="H2399">
        <f>IF($A2399="","",IF($D2399="",IFERROR(INDEX(Settings!$E$11:$E$18,MATCH($C2399,Settings!$D$11:$D$18,0)),0),$D2399))</f>
        <v/>
      </c>
      <c r="I2399">
        <f>IF($A2399="","",IF($E2399="",IFERROR(INDEX(Settings!$F$11:$F$18,MATCH($C2399,Settings!$D$11:$D$18,0)),0),$E2399))</f>
        <v/>
      </c>
      <c r="J2399">
        <f>IF($A2399="",0,WEEKDAY($A2399,2))</f>
        <v/>
      </c>
      <c r="K2399">
        <f>IF(OR($A2399="",$B2399=""),"",$B2399&amp;"|"&amp;$A2399)</f>
        <v/>
      </c>
      <c r="L2399">
        <f>IF($A2399="",0,IF($F2399="",IFERROR(N(INDEX(Settings!$G$11:$G$18,MATCH($C2399,Settings!$D$11:$D$18,0))),0),N($F2399)))</f>
        <v/>
      </c>
    </row>
    <row r="2400">
      <c r="A2400" s="69" t="n"/>
      <c r="B2400" s="70" t="n"/>
      <c r="C2400" s="70" t="n"/>
      <c r="D2400" s="71" t="n"/>
      <c r="E2400" s="71" t="n"/>
      <c r="F2400" s="70" t="n"/>
      <c r="G2400" s="72">
        <f>IF(OR($A2400="",$B2400=""),"",ROUND(MAX(0,MOD(I2400-H2400,1)*24-L2400/60),2))</f>
        <v/>
      </c>
      <c r="H2400">
        <f>IF($A2400="","",IF($D2400="",IFERROR(INDEX(Settings!$E$11:$E$18,MATCH($C2400,Settings!$D$11:$D$18,0)),0),$D2400))</f>
        <v/>
      </c>
      <c r="I2400">
        <f>IF($A2400="","",IF($E2400="",IFERROR(INDEX(Settings!$F$11:$F$18,MATCH($C2400,Settings!$D$11:$D$18,0)),0),$E2400))</f>
        <v/>
      </c>
      <c r="J2400">
        <f>IF($A2400="",0,WEEKDAY($A2400,2))</f>
        <v/>
      </c>
      <c r="K2400">
        <f>IF(OR($A2400="",$B2400=""),"",$B2400&amp;"|"&amp;$A2400)</f>
        <v/>
      </c>
      <c r="L2400">
        <f>IF($A2400="",0,IF($F2400="",IFERROR(N(INDEX(Settings!$G$11:$G$18,MATCH($C2400,Settings!$D$11:$D$18,0))),0),N($F2400)))</f>
        <v/>
      </c>
    </row>
    <row r="2401">
      <c r="A2401" s="69" t="n"/>
      <c r="B2401" s="70" t="n"/>
      <c r="C2401" s="70" t="n"/>
      <c r="D2401" s="71" t="n"/>
      <c r="E2401" s="71" t="n"/>
      <c r="F2401" s="70" t="n"/>
      <c r="G2401" s="72">
        <f>IF(OR($A2401="",$B2401=""),"",ROUND(MAX(0,MOD(I2401-H2401,1)*24-L2401/60),2))</f>
        <v/>
      </c>
      <c r="H2401">
        <f>IF($A2401="","",IF($D2401="",IFERROR(INDEX(Settings!$E$11:$E$18,MATCH($C2401,Settings!$D$11:$D$18,0)),0),$D2401))</f>
        <v/>
      </c>
      <c r="I2401">
        <f>IF($A2401="","",IF($E2401="",IFERROR(INDEX(Settings!$F$11:$F$18,MATCH($C2401,Settings!$D$11:$D$18,0)),0),$E2401))</f>
        <v/>
      </c>
      <c r="J2401">
        <f>IF($A2401="",0,WEEKDAY($A2401,2))</f>
        <v/>
      </c>
      <c r="K2401">
        <f>IF(OR($A2401="",$B2401=""),"",$B2401&amp;"|"&amp;$A2401)</f>
        <v/>
      </c>
      <c r="L2401">
        <f>IF($A2401="",0,IF($F2401="",IFERROR(N(INDEX(Settings!$G$11:$G$18,MATCH($C2401,Settings!$D$11:$D$18,0))),0),N($F2401)))</f>
        <v/>
      </c>
    </row>
    <row r="2402">
      <c r="A2402" s="69" t="n"/>
      <c r="B2402" s="70" t="n"/>
      <c r="C2402" s="70" t="n"/>
      <c r="D2402" s="71" t="n"/>
      <c r="E2402" s="71" t="n"/>
      <c r="F2402" s="70" t="n"/>
      <c r="G2402" s="72">
        <f>IF(OR($A2402="",$B2402=""),"",ROUND(MAX(0,MOD(I2402-H2402,1)*24-L2402/60),2))</f>
        <v/>
      </c>
      <c r="H2402">
        <f>IF($A2402="","",IF($D2402="",IFERROR(INDEX(Settings!$E$11:$E$18,MATCH($C2402,Settings!$D$11:$D$18,0)),0),$D2402))</f>
        <v/>
      </c>
      <c r="I2402">
        <f>IF($A2402="","",IF($E2402="",IFERROR(INDEX(Settings!$F$11:$F$18,MATCH($C2402,Settings!$D$11:$D$18,0)),0),$E2402))</f>
        <v/>
      </c>
      <c r="J2402">
        <f>IF($A2402="",0,WEEKDAY($A2402,2))</f>
        <v/>
      </c>
      <c r="K2402">
        <f>IF(OR($A2402="",$B2402=""),"",$B2402&amp;"|"&amp;$A2402)</f>
        <v/>
      </c>
      <c r="L2402">
        <f>IF($A2402="",0,IF($F2402="",IFERROR(N(INDEX(Settings!$G$11:$G$18,MATCH($C2402,Settings!$D$11:$D$18,0))),0),N($F2402)))</f>
        <v/>
      </c>
    </row>
    <row r="2403">
      <c r="A2403" s="69" t="n"/>
      <c r="B2403" s="70" t="n"/>
      <c r="C2403" s="70" t="n"/>
      <c r="D2403" s="71" t="n"/>
      <c r="E2403" s="71" t="n"/>
      <c r="F2403" s="70" t="n"/>
      <c r="G2403" s="72">
        <f>IF(OR($A2403="",$B2403=""),"",ROUND(MAX(0,MOD(I2403-H2403,1)*24-L2403/60),2))</f>
        <v/>
      </c>
      <c r="H2403">
        <f>IF($A2403="","",IF($D2403="",IFERROR(INDEX(Settings!$E$11:$E$18,MATCH($C2403,Settings!$D$11:$D$18,0)),0),$D2403))</f>
        <v/>
      </c>
      <c r="I2403">
        <f>IF($A2403="","",IF($E2403="",IFERROR(INDEX(Settings!$F$11:$F$18,MATCH($C2403,Settings!$D$11:$D$18,0)),0),$E2403))</f>
        <v/>
      </c>
      <c r="J2403">
        <f>IF($A2403="",0,WEEKDAY($A2403,2))</f>
        <v/>
      </c>
      <c r="K2403">
        <f>IF(OR($A2403="",$B2403=""),"",$B2403&amp;"|"&amp;$A2403)</f>
        <v/>
      </c>
      <c r="L2403">
        <f>IF($A2403="",0,IF($F2403="",IFERROR(N(INDEX(Settings!$G$11:$G$18,MATCH($C2403,Settings!$D$11:$D$18,0))),0),N($F2403)))</f>
        <v/>
      </c>
    </row>
    <row r="2404">
      <c r="A2404" s="69" t="n"/>
      <c r="B2404" s="70" t="n"/>
      <c r="C2404" s="70" t="n"/>
      <c r="D2404" s="71" t="n"/>
      <c r="E2404" s="71" t="n"/>
      <c r="F2404" s="70" t="n"/>
      <c r="G2404" s="72">
        <f>IF(OR($A2404="",$B2404=""),"",ROUND(MAX(0,MOD(I2404-H2404,1)*24-L2404/60),2))</f>
        <v/>
      </c>
      <c r="H2404">
        <f>IF($A2404="","",IF($D2404="",IFERROR(INDEX(Settings!$E$11:$E$18,MATCH($C2404,Settings!$D$11:$D$18,0)),0),$D2404))</f>
        <v/>
      </c>
      <c r="I2404">
        <f>IF($A2404="","",IF($E2404="",IFERROR(INDEX(Settings!$F$11:$F$18,MATCH($C2404,Settings!$D$11:$D$18,0)),0),$E2404))</f>
        <v/>
      </c>
      <c r="J2404">
        <f>IF($A2404="",0,WEEKDAY($A2404,2))</f>
        <v/>
      </c>
      <c r="K2404">
        <f>IF(OR($A2404="",$B2404=""),"",$B2404&amp;"|"&amp;$A2404)</f>
        <v/>
      </c>
      <c r="L2404">
        <f>IF($A2404="",0,IF($F2404="",IFERROR(N(INDEX(Settings!$G$11:$G$18,MATCH($C2404,Settings!$D$11:$D$18,0))),0),N($F2404)))</f>
        <v/>
      </c>
    </row>
    <row r="2405">
      <c r="A2405" s="69" t="n"/>
      <c r="B2405" s="70" t="n"/>
      <c r="C2405" s="70" t="n"/>
      <c r="D2405" s="71" t="n"/>
      <c r="E2405" s="71" t="n"/>
      <c r="F2405" s="70" t="n"/>
      <c r="G2405" s="72">
        <f>IF(OR($A2405="",$B2405=""),"",ROUND(MAX(0,MOD(I2405-H2405,1)*24-L2405/60),2))</f>
        <v/>
      </c>
      <c r="H2405">
        <f>IF($A2405="","",IF($D2405="",IFERROR(INDEX(Settings!$E$11:$E$18,MATCH($C2405,Settings!$D$11:$D$18,0)),0),$D2405))</f>
        <v/>
      </c>
      <c r="I2405">
        <f>IF($A2405="","",IF($E2405="",IFERROR(INDEX(Settings!$F$11:$F$18,MATCH($C2405,Settings!$D$11:$D$18,0)),0),$E2405))</f>
        <v/>
      </c>
      <c r="J2405">
        <f>IF($A2405="",0,WEEKDAY($A2405,2))</f>
        <v/>
      </c>
      <c r="K2405">
        <f>IF(OR($A2405="",$B2405=""),"",$B2405&amp;"|"&amp;$A2405)</f>
        <v/>
      </c>
      <c r="L2405">
        <f>IF($A2405="",0,IF($F2405="",IFERROR(N(INDEX(Settings!$G$11:$G$18,MATCH($C2405,Settings!$D$11:$D$18,0))),0),N($F2405)))</f>
        <v/>
      </c>
    </row>
    <row r="2406">
      <c r="A2406" s="69" t="n"/>
      <c r="B2406" s="70" t="n"/>
      <c r="C2406" s="70" t="n"/>
      <c r="D2406" s="71" t="n"/>
      <c r="E2406" s="71" t="n"/>
      <c r="F2406" s="70" t="n"/>
      <c r="G2406" s="72">
        <f>IF(OR($A2406="",$B2406=""),"",ROUND(MAX(0,MOD(I2406-H2406,1)*24-L2406/60),2))</f>
        <v/>
      </c>
      <c r="H2406">
        <f>IF($A2406="","",IF($D2406="",IFERROR(INDEX(Settings!$E$11:$E$18,MATCH($C2406,Settings!$D$11:$D$18,0)),0),$D2406))</f>
        <v/>
      </c>
      <c r="I2406">
        <f>IF($A2406="","",IF($E2406="",IFERROR(INDEX(Settings!$F$11:$F$18,MATCH($C2406,Settings!$D$11:$D$18,0)),0),$E2406))</f>
        <v/>
      </c>
      <c r="J2406">
        <f>IF($A2406="",0,WEEKDAY($A2406,2))</f>
        <v/>
      </c>
      <c r="K2406">
        <f>IF(OR($A2406="",$B2406=""),"",$B2406&amp;"|"&amp;$A2406)</f>
        <v/>
      </c>
      <c r="L2406">
        <f>IF($A2406="",0,IF($F2406="",IFERROR(N(INDEX(Settings!$G$11:$G$18,MATCH($C2406,Settings!$D$11:$D$18,0))),0),N($F2406)))</f>
        <v/>
      </c>
    </row>
    <row r="2407">
      <c r="A2407" s="69" t="n"/>
      <c r="B2407" s="70" t="n"/>
      <c r="C2407" s="70" t="n"/>
      <c r="D2407" s="71" t="n"/>
      <c r="E2407" s="71" t="n"/>
      <c r="F2407" s="70" t="n"/>
      <c r="G2407" s="72">
        <f>IF(OR($A2407="",$B2407=""),"",ROUND(MAX(0,MOD(I2407-H2407,1)*24-L2407/60),2))</f>
        <v/>
      </c>
      <c r="H2407">
        <f>IF($A2407="","",IF($D2407="",IFERROR(INDEX(Settings!$E$11:$E$18,MATCH($C2407,Settings!$D$11:$D$18,0)),0),$D2407))</f>
        <v/>
      </c>
      <c r="I2407">
        <f>IF($A2407="","",IF($E2407="",IFERROR(INDEX(Settings!$F$11:$F$18,MATCH($C2407,Settings!$D$11:$D$18,0)),0),$E2407))</f>
        <v/>
      </c>
      <c r="J2407">
        <f>IF($A2407="",0,WEEKDAY($A2407,2))</f>
        <v/>
      </c>
      <c r="K2407">
        <f>IF(OR($A2407="",$B2407=""),"",$B2407&amp;"|"&amp;$A2407)</f>
        <v/>
      </c>
      <c r="L2407">
        <f>IF($A2407="",0,IF($F2407="",IFERROR(N(INDEX(Settings!$G$11:$G$18,MATCH($C2407,Settings!$D$11:$D$18,0))),0),N($F2407)))</f>
        <v/>
      </c>
    </row>
    <row r="2408">
      <c r="A2408" s="69" t="n"/>
      <c r="B2408" s="70" t="n"/>
      <c r="C2408" s="70" t="n"/>
      <c r="D2408" s="71" t="n"/>
      <c r="E2408" s="71" t="n"/>
      <c r="F2408" s="70" t="n"/>
      <c r="G2408" s="72">
        <f>IF(OR($A2408="",$B2408=""),"",ROUND(MAX(0,MOD(I2408-H2408,1)*24-L2408/60),2))</f>
        <v/>
      </c>
      <c r="H2408">
        <f>IF($A2408="","",IF($D2408="",IFERROR(INDEX(Settings!$E$11:$E$18,MATCH($C2408,Settings!$D$11:$D$18,0)),0),$D2408))</f>
        <v/>
      </c>
      <c r="I2408">
        <f>IF($A2408="","",IF($E2408="",IFERROR(INDEX(Settings!$F$11:$F$18,MATCH($C2408,Settings!$D$11:$D$18,0)),0),$E2408))</f>
        <v/>
      </c>
      <c r="J2408">
        <f>IF($A2408="",0,WEEKDAY($A2408,2))</f>
        <v/>
      </c>
      <c r="K2408">
        <f>IF(OR($A2408="",$B2408=""),"",$B2408&amp;"|"&amp;$A2408)</f>
        <v/>
      </c>
      <c r="L2408">
        <f>IF($A2408="",0,IF($F2408="",IFERROR(N(INDEX(Settings!$G$11:$G$18,MATCH($C2408,Settings!$D$11:$D$18,0))),0),N($F2408)))</f>
        <v/>
      </c>
    </row>
    <row r="2409">
      <c r="A2409" s="69" t="n"/>
      <c r="B2409" s="70" t="n"/>
      <c r="C2409" s="70" t="n"/>
      <c r="D2409" s="71" t="n"/>
      <c r="E2409" s="71" t="n"/>
      <c r="F2409" s="70" t="n"/>
      <c r="G2409" s="72">
        <f>IF(OR($A2409="",$B2409=""),"",ROUND(MAX(0,MOD(I2409-H2409,1)*24-L2409/60),2))</f>
        <v/>
      </c>
      <c r="H2409">
        <f>IF($A2409="","",IF($D2409="",IFERROR(INDEX(Settings!$E$11:$E$18,MATCH($C2409,Settings!$D$11:$D$18,0)),0),$D2409))</f>
        <v/>
      </c>
      <c r="I2409">
        <f>IF($A2409="","",IF($E2409="",IFERROR(INDEX(Settings!$F$11:$F$18,MATCH($C2409,Settings!$D$11:$D$18,0)),0),$E2409))</f>
        <v/>
      </c>
      <c r="J2409">
        <f>IF($A2409="",0,WEEKDAY($A2409,2))</f>
        <v/>
      </c>
      <c r="K2409">
        <f>IF(OR($A2409="",$B2409=""),"",$B2409&amp;"|"&amp;$A2409)</f>
        <v/>
      </c>
      <c r="L2409">
        <f>IF($A2409="",0,IF($F2409="",IFERROR(N(INDEX(Settings!$G$11:$G$18,MATCH($C2409,Settings!$D$11:$D$18,0))),0),N($F2409)))</f>
        <v/>
      </c>
    </row>
    <row r="2410">
      <c r="A2410" s="69" t="n"/>
      <c r="B2410" s="70" t="n"/>
      <c r="C2410" s="70" t="n"/>
      <c r="D2410" s="71" t="n"/>
      <c r="E2410" s="71" t="n"/>
      <c r="F2410" s="70" t="n"/>
      <c r="G2410" s="72">
        <f>IF(OR($A2410="",$B2410=""),"",ROUND(MAX(0,MOD(I2410-H2410,1)*24-L2410/60),2))</f>
        <v/>
      </c>
      <c r="H2410">
        <f>IF($A2410="","",IF($D2410="",IFERROR(INDEX(Settings!$E$11:$E$18,MATCH($C2410,Settings!$D$11:$D$18,0)),0),$D2410))</f>
        <v/>
      </c>
      <c r="I2410">
        <f>IF($A2410="","",IF($E2410="",IFERROR(INDEX(Settings!$F$11:$F$18,MATCH($C2410,Settings!$D$11:$D$18,0)),0),$E2410))</f>
        <v/>
      </c>
      <c r="J2410">
        <f>IF($A2410="",0,WEEKDAY($A2410,2))</f>
        <v/>
      </c>
      <c r="K2410">
        <f>IF(OR($A2410="",$B2410=""),"",$B2410&amp;"|"&amp;$A2410)</f>
        <v/>
      </c>
      <c r="L2410">
        <f>IF($A2410="",0,IF($F2410="",IFERROR(N(INDEX(Settings!$G$11:$G$18,MATCH($C2410,Settings!$D$11:$D$18,0))),0),N($F2410)))</f>
        <v/>
      </c>
    </row>
    <row r="2411">
      <c r="A2411" s="69" t="n"/>
      <c r="B2411" s="70" t="n"/>
      <c r="C2411" s="70" t="n"/>
      <c r="D2411" s="71" t="n"/>
      <c r="E2411" s="71" t="n"/>
      <c r="F2411" s="70" t="n"/>
      <c r="G2411" s="72">
        <f>IF(OR($A2411="",$B2411=""),"",ROUND(MAX(0,MOD(I2411-H2411,1)*24-L2411/60),2))</f>
        <v/>
      </c>
      <c r="H2411">
        <f>IF($A2411="","",IF($D2411="",IFERROR(INDEX(Settings!$E$11:$E$18,MATCH($C2411,Settings!$D$11:$D$18,0)),0),$D2411))</f>
        <v/>
      </c>
      <c r="I2411">
        <f>IF($A2411="","",IF($E2411="",IFERROR(INDEX(Settings!$F$11:$F$18,MATCH($C2411,Settings!$D$11:$D$18,0)),0),$E2411))</f>
        <v/>
      </c>
      <c r="J2411">
        <f>IF($A2411="",0,WEEKDAY($A2411,2))</f>
        <v/>
      </c>
      <c r="K2411">
        <f>IF(OR($A2411="",$B2411=""),"",$B2411&amp;"|"&amp;$A2411)</f>
        <v/>
      </c>
      <c r="L2411">
        <f>IF($A2411="",0,IF($F2411="",IFERROR(N(INDEX(Settings!$G$11:$G$18,MATCH($C2411,Settings!$D$11:$D$18,0))),0),N($F2411)))</f>
        <v/>
      </c>
    </row>
    <row r="2412">
      <c r="A2412" s="69" t="n"/>
      <c r="B2412" s="70" t="n"/>
      <c r="C2412" s="70" t="n"/>
      <c r="D2412" s="71" t="n"/>
      <c r="E2412" s="71" t="n"/>
      <c r="F2412" s="70" t="n"/>
      <c r="G2412" s="72">
        <f>IF(OR($A2412="",$B2412=""),"",ROUND(MAX(0,MOD(I2412-H2412,1)*24-L2412/60),2))</f>
        <v/>
      </c>
      <c r="H2412">
        <f>IF($A2412="","",IF($D2412="",IFERROR(INDEX(Settings!$E$11:$E$18,MATCH($C2412,Settings!$D$11:$D$18,0)),0),$D2412))</f>
        <v/>
      </c>
      <c r="I2412">
        <f>IF($A2412="","",IF($E2412="",IFERROR(INDEX(Settings!$F$11:$F$18,MATCH($C2412,Settings!$D$11:$D$18,0)),0),$E2412))</f>
        <v/>
      </c>
      <c r="J2412">
        <f>IF($A2412="",0,WEEKDAY($A2412,2))</f>
        <v/>
      </c>
      <c r="K2412">
        <f>IF(OR($A2412="",$B2412=""),"",$B2412&amp;"|"&amp;$A2412)</f>
        <v/>
      </c>
      <c r="L2412">
        <f>IF($A2412="",0,IF($F2412="",IFERROR(N(INDEX(Settings!$G$11:$G$18,MATCH($C2412,Settings!$D$11:$D$18,0))),0),N($F2412)))</f>
        <v/>
      </c>
    </row>
    <row r="2413">
      <c r="A2413" s="69" t="n"/>
      <c r="B2413" s="70" t="n"/>
      <c r="C2413" s="70" t="n"/>
      <c r="D2413" s="71" t="n"/>
      <c r="E2413" s="71" t="n"/>
      <c r="F2413" s="70" t="n"/>
      <c r="G2413" s="72">
        <f>IF(OR($A2413="",$B2413=""),"",ROUND(MAX(0,MOD(I2413-H2413,1)*24-L2413/60),2))</f>
        <v/>
      </c>
      <c r="H2413">
        <f>IF($A2413="","",IF($D2413="",IFERROR(INDEX(Settings!$E$11:$E$18,MATCH($C2413,Settings!$D$11:$D$18,0)),0),$D2413))</f>
        <v/>
      </c>
      <c r="I2413">
        <f>IF($A2413="","",IF($E2413="",IFERROR(INDEX(Settings!$F$11:$F$18,MATCH($C2413,Settings!$D$11:$D$18,0)),0),$E2413))</f>
        <v/>
      </c>
      <c r="J2413">
        <f>IF($A2413="",0,WEEKDAY($A2413,2))</f>
        <v/>
      </c>
      <c r="K2413">
        <f>IF(OR($A2413="",$B2413=""),"",$B2413&amp;"|"&amp;$A2413)</f>
        <v/>
      </c>
      <c r="L2413">
        <f>IF($A2413="",0,IF($F2413="",IFERROR(N(INDEX(Settings!$G$11:$G$18,MATCH($C2413,Settings!$D$11:$D$18,0))),0),N($F2413)))</f>
        <v/>
      </c>
    </row>
    <row r="2414">
      <c r="A2414" s="69" t="n"/>
      <c r="B2414" s="70" t="n"/>
      <c r="C2414" s="70" t="n"/>
      <c r="D2414" s="71" t="n"/>
      <c r="E2414" s="71" t="n"/>
      <c r="F2414" s="70" t="n"/>
      <c r="G2414" s="72">
        <f>IF(OR($A2414="",$B2414=""),"",ROUND(MAX(0,MOD(I2414-H2414,1)*24-L2414/60),2))</f>
        <v/>
      </c>
      <c r="H2414">
        <f>IF($A2414="","",IF($D2414="",IFERROR(INDEX(Settings!$E$11:$E$18,MATCH($C2414,Settings!$D$11:$D$18,0)),0),$D2414))</f>
        <v/>
      </c>
      <c r="I2414">
        <f>IF($A2414="","",IF($E2414="",IFERROR(INDEX(Settings!$F$11:$F$18,MATCH($C2414,Settings!$D$11:$D$18,0)),0),$E2414))</f>
        <v/>
      </c>
      <c r="J2414">
        <f>IF($A2414="",0,WEEKDAY($A2414,2))</f>
        <v/>
      </c>
      <c r="K2414">
        <f>IF(OR($A2414="",$B2414=""),"",$B2414&amp;"|"&amp;$A2414)</f>
        <v/>
      </c>
      <c r="L2414">
        <f>IF($A2414="",0,IF($F2414="",IFERROR(N(INDEX(Settings!$G$11:$G$18,MATCH($C2414,Settings!$D$11:$D$18,0))),0),N($F2414)))</f>
        <v/>
      </c>
    </row>
    <row r="2415">
      <c r="A2415" s="69" t="n"/>
      <c r="B2415" s="70" t="n"/>
      <c r="C2415" s="70" t="n"/>
      <c r="D2415" s="71" t="n"/>
      <c r="E2415" s="71" t="n"/>
      <c r="F2415" s="70" t="n"/>
      <c r="G2415" s="72">
        <f>IF(OR($A2415="",$B2415=""),"",ROUND(MAX(0,MOD(I2415-H2415,1)*24-L2415/60),2))</f>
        <v/>
      </c>
      <c r="H2415">
        <f>IF($A2415="","",IF($D2415="",IFERROR(INDEX(Settings!$E$11:$E$18,MATCH($C2415,Settings!$D$11:$D$18,0)),0),$D2415))</f>
        <v/>
      </c>
      <c r="I2415">
        <f>IF($A2415="","",IF($E2415="",IFERROR(INDEX(Settings!$F$11:$F$18,MATCH($C2415,Settings!$D$11:$D$18,0)),0),$E2415))</f>
        <v/>
      </c>
      <c r="J2415">
        <f>IF($A2415="",0,WEEKDAY($A2415,2))</f>
        <v/>
      </c>
      <c r="K2415">
        <f>IF(OR($A2415="",$B2415=""),"",$B2415&amp;"|"&amp;$A2415)</f>
        <v/>
      </c>
      <c r="L2415">
        <f>IF($A2415="",0,IF($F2415="",IFERROR(N(INDEX(Settings!$G$11:$G$18,MATCH($C2415,Settings!$D$11:$D$18,0))),0),N($F2415)))</f>
        <v/>
      </c>
    </row>
    <row r="2416">
      <c r="A2416" s="69" t="n"/>
      <c r="B2416" s="70" t="n"/>
      <c r="C2416" s="70" t="n"/>
      <c r="D2416" s="71" t="n"/>
      <c r="E2416" s="71" t="n"/>
      <c r="F2416" s="70" t="n"/>
      <c r="G2416" s="72">
        <f>IF(OR($A2416="",$B2416=""),"",ROUND(MAX(0,MOD(I2416-H2416,1)*24-L2416/60),2))</f>
        <v/>
      </c>
      <c r="H2416">
        <f>IF($A2416="","",IF($D2416="",IFERROR(INDEX(Settings!$E$11:$E$18,MATCH($C2416,Settings!$D$11:$D$18,0)),0),$D2416))</f>
        <v/>
      </c>
      <c r="I2416">
        <f>IF($A2416="","",IF($E2416="",IFERROR(INDEX(Settings!$F$11:$F$18,MATCH($C2416,Settings!$D$11:$D$18,0)),0),$E2416))</f>
        <v/>
      </c>
      <c r="J2416">
        <f>IF($A2416="",0,WEEKDAY($A2416,2))</f>
        <v/>
      </c>
      <c r="K2416">
        <f>IF(OR($A2416="",$B2416=""),"",$B2416&amp;"|"&amp;$A2416)</f>
        <v/>
      </c>
      <c r="L2416">
        <f>IF($A2416="",0,IF($F2416="",IFERROR(N(INDEX(Settings!$G$11:$G$18,MATCH($C2416,Settings!$D$11:$D$18,0))),0),N($F2416)))</f>
        <v/>
      </c>
    </row>
    <row r="2417">
      <c r="A2417" s="69" t="n"/>
      <c r="B2417" s="70" t="n"/>
      <c r="C2417" s="70" t="n"/>
      <c r="D2417" s="71" t="n"/>
      <c r="E2417" s="71" t="n"/>
      <c r="F2417" s="70" t="n"/>
      <c r="G2417" s="72">
        <f>IF(OR($A2417="",$B2417=""),"",ROUND(MAX(0,MOD(I2417-H2417,1)*24-L2417/60),2))</f>
        <v/>
      </c>
      <c r="H2417">
        <f>IF($A2417="","",IF($D2417="",IFERROR(INDEX(Settings!$E$11:$E$18,MATCH($C2417,Settings!$D$11:$D$18,0)),0),$D2417))</f>
        <v/>
      </c>
      <c r="I2417">
        <f>IF($A2417="","",IF($E2417="",IFERROR(INDEX(Settings!$F$11:$F$18,MATCH($C2417,Settings!$D$11:$D$18,0)),0),$E2417))</f>
        <v/>
      </c>
      <c r="J2417">
        <f>IF($A2417="",0,WEEKDAY($A2417,2))</f>
        <v/>
      </c>
      <c r="K2417">
        <f>IF(OR($A2417="",$B2417=""),"",$B2417&amp;"|"&amp;$A2417)</f>
        <v/>
      </c>
      <c r="L2417">
        <f>IF($A2417="",0,IF($F2417="",IFERROR(N(INDEX(Settings!$G$11:$G$18,MATCH($C2417,Settings!$D$11:$D$18,0))),0),N($F2417)))</f>
        <v/>
      </c>
    </row>
    <row r="2418">
      <c r="A2418" s="69" t="n"/>
      <c r="B2418" s="70" t="n"/>
      <c r="C2418" s="70" t="n"/>
      <c r="D2418" s="71" t="n"/>
      <c r="E2418" s="71" t="n"/>
      <c r="F2418" s="70" t="n"/>
      <c r="G2418" s="72">
        <f>IF(OR($A2418="",$B2418=""),"",ROUND(MAX(0,MOD(I2418-H2418,1)*24-L2418/60),2))</f>
        <v/>
      </c>
      <c r="H2418">
        <f>IF($A2418="","",IF($D2418="",IFERROR(INDEX(Settings!$E$11:$E$18,MATCH($C2418,Settings!$D$11:$D$18,0)),0),$D2418))</f>
        <v/>
      </c>
      <c r="I2418">
        <f>IF($A2418="","",IF($E2418="",IFERROR(INDEX(Settings!$F$11:$F$18,MATCH($C2418,Settings!$D$11:$D$18,0)),0),$E2418))</f>
        <v/>
      </c>
      <c r="J2418">
        <f>IF($A2418="",0,WEEKDAY($A2418,2))</f>
        <v/>
      </c>
      <c r="K2418">
        <f>IF(OR($A2418="",$B2418=""),"",$B2418&amp;"|"&amp;$A2418)</f>
        <v/>
      </c>
      <c r="L2418">
        <f>IF($A2418="",0,IF($F2418="",IFERROR(N(INDEX(Settings!$G$11:$G$18,MATCH($C2418,Settings!$D$11:$D$18,0))),0),N($F2418)))</f>
        <v/>
      </c>
    </row>
    <row r="2419">
      <c r="A2419" s="69" t="n"/>
      <c r="B2419" s="70" t="n"/>
      <c r="C2419" s="70" t="n"/>
      <c r="D2419" s="71" t="n"/>
      <c r="E2419" s="71" t="n"/>
      <c r="F2419" s="70" t="n"/>
      <c r="G2419" s="72">
        <f>IF(OR($A2419="",$B2419=""),"",ROUND(MAX(0,MOD(I2419-H2419,1)*24-L2419/60),2))</f>
        <v/>
      </c>
      <c r="H2419">
        <f>IF($A2419="","",IF($D2419="",IFERROR(INDEX(Settings!$E$11:$E$18,MATCH($C2419,Settings!$D$11:$D$18,0)),0),$D2419))</f>
        <v/>
      </c>
      <c r="I2419">
        <f>IF($A2419="","",IF($E2419="",IFERROR(INDEX(Settings!$F$11:$F$18,MATCH($C2419,Settings!$D$11:$D$18,0)),0),$E2419))</f>
        <v/>
      </c>
      <c r="J2419">
        <f>IF($A2419="",0,WEEKDAY($A2419,2))</f>
        <v/>
      </c>
      <c r="K2419">
        <f>IF(OR($A2419="",$B2419=""),"",$B2419&amp;"|"&amp;$A2419)</f>
        <v/>
      </c>
      <c r="L2419">
        <f>IF($A2419="",0,IF($F2419="",IFERROR(N(INDEX(Settings!$G$11:$G$18,MATCH($C2419,Settings!$D$11:$D$18,0))),0),N($F2419)))</f>
        <v/>
      </c>
    </row>
    <row r="2420">
      <c r="A2420" s="69" t="n"/>
      <c r="B2420" s="70" t="n"/>
      <c r="C2420" s="70" t="n"/>
      <c r="D2420" s="71" t="n"/>
      <c r="E2420" s="71" t="n"/>
      <c r="F2420" s="70" t="n"/>
      <c r="G2420" s="72">
        <f>IF(OR($A2420="",$B2420=""),"",ROUND(MAX(0,MOD(I2420-H2420,1)*24-L2420/60),2))</f>
        <v/>
      </c>
      <c r="H2420">
        <f>IF($A2420="","",IF($D2420="",IFERROR(INDEX(Settings!$E$11:$E$18,MATCH($C2420,Settings!$D$11:$D$18,0)),0),$D2420))</f>
        <v/>
      </c>
      <c r="I2420">
        <f>IF($A2420="","",IF($E2420="",IFERROR(INDEX(Settings!$F$11:$F$18,MATCH($C2420,Settings!$D$11:$D$18,0)),0),$E2420))</f>
        <v/>
      </c>
      <c r="J2420">
        <f>IF($A2420="",0,WEEKDAY($A2420,2))</f>
        <v/>
      </c>
      <c r="K2420">
        <f>IF(OR($A2420="",$B2420=""),"",$B2420&amp;"|"&amp;$A2420)</f>
        <v/>
      </c>
      <c r="L2420">
        <f>IF($A2420="",0,IF($F2420="",IFERROR(N(INDEX(Settings!$G$11:$G$18,MATCH($C2420,Settings!$D$11:$D$18,0))),0),N($F2420)))</f>
        <v/>
      </c>
    </row>
    <row r="2421">
      <c r="A2421" s="69" t="n"/>
      <c r="B2421" s="70" t="n"/>
      <c r="C2421" s="70" t="n"/>
      <c r="D2421" s="71" t="n"/>
      <c r="E2421" s="71" t="n"/>
      <c r="F2421" s="70" t="n"/>
      <c r="G2421" s="72">
        <f>IF(OR($A2421="",$B2421=""),"",ROUND(MAX(0,MOD(I2421-H2421,1)*24-L2421/60),2))</f>
        <v/>
      </c>
      <c r="H2421">
        <f>IF($A2421="","",IF($D2421="",IFERROR(INDEX(Settings!$E$11:$E$18,MATCH($C2421,Settings!$D$11:$D$18,0)),0),$D2421))</f>
        <v/>
      </c>
      <c r="I2421">
        <f>IF($A2421="","",IF($E2421="",IFERROR(INDEX(Settings!$F$11:$F$18,MATCH($C2421,Settings!$D$11:$D$18,0)),0),$E2421))</f>
        <v/>
      </c>
      <c r="J2421">
        <f>IF($A2421="",0,WEEKDAY($A2421,2))</f>
        <v/>
      </c>
      <c r="K2421">
        <f>IF(OR($A2421="",$B2421=""),"",$B2421&amp;"|"&amp;$A2421)</f>
        <v/>
      </c>
      <c r="L2421">
        <f>IF($A2421="",0,IF($F2421="",IFERROR(N(INDEX(Settings!$G$11:$G$18,MATCH($C2421,Settings!$D$11:$D$18,0))),0),N($F2421)))</f>
        <v/>
      </c>
    </row>
    <row r="2422">
      <c r="A2422" s="69" t="n"/>
      <c r="B2422" s="70" t="n"/>
      <c r="C2422" s="70" t="n"/>
      <c r="D2422" s="71" t="n"/>
      <c r="E2422" s="71" t="n"/>
      <c r="F2422" s="70" t="n"/>
      <c r="G2422" s="72">
        <f>IF(OR($A2422="",$B2422=""),"",ROUND(MAX(0,MOD(I2422-H2422,1)*24-L2422/60),2))</f>
        <v/>
      </c>
      <c r="H2422">
        <f>IF($A2422="","",IF($D2422="",IFERROR(INDEX(Settings!$E$11:$E$18,MATCH($C2422,Settings!$D$11:$D$18,0)),0),$D2422))</f>
        <v/>
      </c>
      <c r="I2422">
        <f>IF($A2422="","",IF($E2422="",IFERROR(INDEX(Settings!$F$11:$F$18,MATCH($C2422,Settings!$D$11:$D$18,0)),0),$E2422))</f>
        <v/>
      </c>
      <c r="J2422">
        <f>IF($A2422="",0,WEEKDAY($A2422,2))</f>
        <v/>
      </c>
      <c r="K2422">
        <f>IF(OR($A2422="",$B2422=""),"",$B2422&amp;"|"&amp;$A2422)</f>
        <v/>
      </c>
      <c r="L2422">
        <f>IF($A2422="",0,IF($F2422="",IFERROR(N(INDEX(Settings!$G$11:$G$18,MATCH($C2422,Settings!$D$11:$D$18,0))),0),N($F2422)))</f>
        <v/>
      </c>
    </row>
    <row r="2423">
      <c r="A2423" s="69" t="n"/>
      <c r="B2423" s="70" t="n"/>
      <c r="C2423" s="70" t="n"/>
      <c r="D2423" s="71" t="n"/>
      <c r="E2423" s="71" t="n"/>
      <c r="F2423" s="70" t="n"/>
      <c r="G2423" s="72">
        <f>IF(OR($A2423="",$B2423=""),"",ROUND(MAX(0,MOD(I2423-H2423,1)*24-L2423/60),2))</f>
        <v/>
      </c>
      <c r="H2423">
        <f>IF($A2423="","",IF($D2423="",IFERROR(INDEX(Settings!$E$11:$E$18,MATCH($C2423,Settings!$D$11:$D$18,0)),0),$D2423))</f>
        <v/>
      </c>
      <c r="I2423">
        <f>IF($A2423="","",IF($E2423="",IFERROR(INDEX(Settings!$F$11:$F$18,MATCH($C2423,Settings!$D$11:$D$18,0)),0),$E2423))</f>
        <v/>
      </c>
      <c r="J2423">
        <f>IF($A2423="",0,WEEKDAY($A2423,2))</f>
        <v/>
      </c>
      <c r="K2423">
        <f>IF(OR($A2423="",$B2423=""),"",$B2423&amp;"|"&amp;$A2423)</f>
        <v/>
      </c>
      <c r="L2423">
        <f>IF($A2423="",0,IF($F2423="",IFERROR(N(INDEX(Settings!$G$11:$G$18,MATCH($C2423,Settings!$D$11:$D$18,0))),0),N($F2423)))</f>
        <v/>
      </c>
    </row>
    <row r="2424">
      <c r="A2424" s="69" t="n"/>
      <c r="B2424" s="70" t="n"/>
      <c r="C2424" s="70" t="n"/>
      <c r="D2424" s="71" t="n"/>
      <c r="E2424" s="71" t="n"/>
      <c r="F2424" s="70" t="n"/>
      <c r="G2424" s="72">
        <f>IF(OR($A2424="",$B2424=""),"",ROUND(MAX(0,MOD(I2424-H2424,1)*24-L2424/60),2))</f>
        <v/>
      </c>
      <c r="H2424">
        <f>IF($A2424="","",IF($D2424="",IFERROR(INDEX(Settings!$E$11:$E$18,MATCH($C2424,Settings!$D$11:$D$18,0)),0),$D2424))</f>
        <v/>
      </c>
      <c r="I2424">
        <f>IF($A2424="","",IF($E2424="",IFERROR(INDEX(Settings!$F$11:$F$18,MATCH($C2424,Settings!$D$11:$D$18,0)),0),$E2424))</f>
        <v/>
      </c>
      <c r="J2424">
        <f>IF($A2424="",0,WEEKDAY($A2424,2))</f>
        <v/>
      </c>
      <c r="K2424">
        <f>IF(OR($A2424="",$B2424=""),"",$B2424&amp;"|"&amp;$A2424)</f>
        <v/>
      </c>
      <c r="L2424">
        <f>IF($A2424="",0,IF($F2424="",IFERROR(N(INDEX(Settings!$G$11:$G$18,MATCH($C2424,Settings!$D$11:$D$18,0))),0),N($F2424)))</f>
        <v/>
      </c>
    </row>
    <row r="2425">
      <c r="A2425" s="69" t="n"/>
      <c r="B2425" s="70" t="n"/>
      <c r="C2425" s="70" t="n"/>
      <c r="D2425" s="71" t="n"/>
      <c r="E2425" s="71" t="n"/>
      <c r="F2425" s="70" t="n"/>
      <c r="G2425" s="72">
        <f>IF(OR($A2425="",$B2425=""),"",ROUND(MAX(0,MOD(I2425-H2425,1)*24-L2425/60),2))</f>
        <v/>
      </c>
      <c r="H2425">
        <f>IF($A2425="","",IF($D2425="",IFERROR(INDEX(Settings!$E$11:$E$18,MATCH($C2425,Settings!$D$11:$D$18,0)),0),$D2425))</f>
        <v/>
      </c>
      <c r="I2425">
        <f>IF($A2425="","",IF($E2425="",IFERROR(INDEX(Settings!$F$11:$F$18,MATCH($C2425,Settings!$D$11:$D$18,0)),0),$E2425))</f>
        <v/>
      </c>
      <c r="J2425">
        <f>IF($A2425="",0,WEEKDAY($A2425,2))</f>
        <v/>
      </c>
      <c r="K2425">
        <f>IF(OR($A2425="",$B2425=""),"",$B2425&amp;"|"&amp;$A2425)</f>
        <v/>
      </c>
      <c r="L2425">
        <f>IF($A2425="",0,IF($F2425="",IFERROR(N(INDEX(Settings!$G$11:$G$18,MATCH($C2425,Settings!$D$11:$D$18,0))),0),N($F2425)))</f>
        <v/>
      </c>
    </row>
    <row r="2426">
      <c r="A2426" s="69" t="n"/>
      <c r="B2426" s="70" t="n"/>
      <c r="C2426" s="70" t="n"/>
      <c r="D2426" s="71" t="n"/>
      <c r="E2426" s="71" t="n"/>
      <c r="F2426" s="70" t="n"/>
      <c r="G2426" s="72">
        <f>IF(OR($A2426="",$B2426=""),"",ROUND(MAX(0,MOD(I2426-H2426,1)*24-L2426/60),2))</f>
        <v/>
      </c>
      <c r="H2426">
        <f>IF($A2426="","",IF($D2426="",IFERROR(INDEX(Settings!$E$11:$E$18,MATCH($C2426,Settings!$D$11:$D$18,0)),0),$D2426))</f>
        <v/>
      </c>
      <c r="I2426">
        <f>IF($A2426="","",IF($E2426="",IFERROR(INDEX(Settings!$F$11:$F$18,MATCH($C2426,Settings!$D$11:$D$18,0)),0),$E2426))</f>
        <v/>
      </c>
      <c r="J2426">
        <f>IF($A2426="",0,WEEKDAY($A2426,2))</f>
        <v/>
      </c>
      <c r="K2426">
        <f>IF(OR($A2426="",$B2426=""),"",$B2426&amp;"|"&amp;$A2426)</f>
        <v/>
      </c>
      <c r="L2426">
        <f>IF($A2426="",0,IF($F2426="",IFERROR(N(INDEX(Settings!$G$11:$G$18,MATCH($C2426,Settings!$D$11:$D$18,0))),0),N($F2426)))</f>
        <v/>
      </c>
    </row>
    <row r="2427">
      <c r="A2427" s="69" t="n"/>
      <c r="B2427" s="70" t="n"/>
      <c r="C2427" s="70" t="n"/>
      <c r="D2427" s="71" t="n"/>
      <c r="E2427" s="71" t="n"/>
      <c r="F2427" s="70" t="n"/>
      <c r="G2427" s="72">
        <f>IF(OR($A2427="",$B2427=""),"",ROUND(MAX(0,MOD(I2427-H2427,1)*24-L2427/60),2))</f>
        <v/>
      </c>
      <c r="H2427">
        <f>IF($A2427="","",IF($D2427="",IFERROR(INDEX(Settings!$E$11:$E$18,MATCH($C2427,Settings!$D$11:$D$18,0)),0),$D2427))</f>
        <v/>
      </c>
      <c r="I2427">
        <f>IF($A2427="","",IF($E2427="",IFERROR(INDEX(Settings!$F$11:$F$18,MATCH($C2427,Settings!$D$11:$D$18,0)),0),$E2427))</f>
        <v/>
      </c>
      <c r="J2427">
        <f>IF($A2427="",0,WEEKDAY($A2427,2))</f>
        <v/>
      </c>
      <c r="K2427">
        <f>IF(OR($A2427="",$B2427=""),"",$B2427&amp;"|"&amp;$A2427)</f>
        <v/>
      </c>
      <c r="L2427">
        <f>IF($A2427="",0,IF($F2427="",IFERROR(N(INDEX(Settings!$G$11:$G$18,MATCH($C2427,Settings!$D$11:$D$18,0))),0),N($F2427)))</f>
        <v/>
      </c>
    </row>
    <row r="2428">
      <c r="A2428" s="69" t="n"/>
      <c r="B2428" s="70" t="n"/>
      <c r="C2428" s="70" t="n"/>
      <c r="D2428" s="71" t="n"/>
      <c r="E2428" s="71" t="n"/>
      <c r="F2428" s="70" t="n"/>
      <c r="G2428" s="72">
        <f>IF(OR($A2428="",$B2428=""),"",ROUND(MAX(0,MOD(I2428-H2428,1)*24-L2428/60),2))</f>
        <v/>
      </c>
      <c r="H2428">
        <f>IF($A2428="","",IF($D2428="",IFERROR(INDEX(Settings!$E$11:$E$18,MATCH($C2428,Settings!$D$11:$D$18,0)),0),$D2428))</f>
        <v/>
      </c>
      <c r="I2428">
        <f>IF($A2428="","",IF($E2428="",IFERROR(INDEX(Settings!$F$11:$F$18,MATCH($C2428,Settings!$D$11:$D$18,0)),0),$E2428))</f>
        <v/>
      </c>
      <c r="J2428">
        <f>IF($A2428="",0,WEEKDAY($A2428,2))</f>
        <v/>
      </c>
      <c r="K2428">
        <f>IF(OR($A2428="",$B2428=""),"",$B2428&amp;"|"&amp;$A2428)</f>
        <v/>
      </c>
      <c r="L2428">
        <f>IF($A2428="",0,IF($F2428="",IFERROR(N(INDEX(Settings!$G$11:$G$18,MATCH($C2428,Settings!$D$11:$D$18,0))),0),N($F2428)))</f>
        <v/>
      </c>
    </row>
    <row r="2429">
      <c r="A2429" s="69" t="n"/>
      <c r="B2429" s="70" t="n"/>
      <c r="C2429" s="70" t="n"/>
      <c r="D2429" s="71" t="n"/>
      <c r="E2429" s="71" t="n"/>
      <c r="F2429" s="70" t="n"/>
      <c r="G2429" s="72">
        <f>IF(OR($A2429="",$B2429=""),"",ROUND(MAX(0,MOD(I2429-H2429,1)*24-L2429/60),2))</f>
        <v/>
      </c>
      <c r="H2429">
        <f>IF($A2429="","",IF($D2429="",IFERROR(INDEX(Settings!$E$11:$E$18,MATCH($C2429,Settings!$D$11:$D$18,0)),0),$D2429))</f>
        <v/>
      </c>
      <c r="I2429">
        <f>IF($A2429="","",IF($E2429="",IFERROR(INDEX(Settings!$F$11:$F$18,MATCH($C2429,Settings!$D$11:$D$18,0)),0),$E2429))</f>
        <v/>
      </c>
      <c r="J2429">
        <f>IF($A2429="",0,WEEKDAY($A2429,2))</f>
        <v/>
      </c>
      <c r="K2429">
        <f>IF(OR($A2429="",$B2429=""),"",$B2429&amp;"|"&amp;$A2429)</f>
        <v/>
      </c>
      <c r="L2429">
        <f>IF($A2429="",0,IF($F2429="",IFERROR(N(INDEX(Settings!$G$11:$G$18,MATCH($C2429,Settings!$D$11:$D$18,0))),0),N($F2429)))</f>
        <v/>
      </c>
    </row>
    <row r="2430">
      <c r="A2430" s="69" t="n"/>
      <c r="B2430" s="70" t="n"/>
      <c r="C2430" s="70" t="n"/>
      <c r="D2430" s="71" t="n"/>
      <c r="E2430" s="71" t="n"/>
      <c r="F2430" s="70" t="n"/>
      <c r="G2430" s="72">
        <f>IF(OR($A2430="",$B2430=""),"",ROUND(MAX(0,MOD(I2430-H2430,1)*24-L2430/60),2))</f>
        <v/>
      </c>
      <c r="H2430">
        <f>IF($A2430="","",IF($D2430="",IFERROR(INDEX(Settings!$E$11:$E$18,MATCH($C2430,Settings!$D$11:$D$18,0)),0),$D2430))</f>
        <v/>
      </c>
      <c r="I2430">
        <f>IF($A2430="","",IF($E2430="",IFERROR(INDEX(Settings!$F$11:$F$18,MATCH($C2430,Settings!$D$11:$D$18,0)),0),$E2430))</f>
        <v/>
      </c>
      <c r="J2430">
        <f>IF($A2430="",0,WEEKDAY($A2430,2))</f>
        <v/>
      </c>
      <c r="K2430">
        <f>IF(OR($A2430="",$B2430=""),"",$B2430&amp;"|"&amp;$A2430)</f>
        <v/>
      </c>
      <c r="L2430">
        <f>IF($A2430="",0,IF($F2430="",IFERROR(N(INDEX(Settings!$G$11:$G$18,MATCH($C2430,Settings!$D$11:$D$18,0))),0),N($F2430)))</f>
        <v/>
      </c>
    </row>
    <row r="2431">
      <c r="A2431" s="69" t="n"/>
      <c r="B2431" s="70" t="n"/>
      <c r="C2431" s="70" t="n"/>
      <c r="D2431" s="71" t="n"/>
      <c r="E2431" s="71" t="n"/>
      <c r="F2431" s="70" t="n"/>
      <c r="G2431" s="72">
        <f>IF(OR($A2431="",$B2431=""),"",ROUND(MAX(0,MOD(I2431-H2431,1)*24-L2431/60),2))</f>
        <v/>
      </c>
      <c r="H2431">
        <f>IF($A2431="","",IF($D2431="",IFERROR(INDEX(Settings!$E$11:$E$18,MATCH($C2431,Settings!$D$11:$D$18,0)),0),$D2431))</f>
        <v/>
      </c>
      <c r="I2431">
        <f>IF($A2431="","",IF($E2431="",IFERROR(INDEX(Settings!$F$11:$F$18,MATCH($C2431,Settings!$D$11:$D$18,0)),0),$E2431))</f>
        <v/>
      </c>
      <c r="J2431">
        <f>IF($A2431="",0,WEEKDAY($A2431,2))</f>
        <v/>
      </c>
      <c r="K2431">
        <f>IF(OR($A2431="",$B2431=""),"",$B2431&amp;"|"&amp;$A2431)</f>
        <v/>
      </c>
      <c r="L2431">
        <f>IF($A2431="",0,IF($F2431="",IFERROR(N(INDEX(Settings!$G$11:$G$18,MATCH($C2431,Settings!$D$11:$D$18,0))),0),N($F2431)))</f>
        <v/>
      </c>
    </row>
    <row r="2432">
      <c r="A2432" s="69" t="n"/>
      <c r="B2432" s="70" t="n"/>
      <c r="C2432" s="70" t="n"/>
      <c r="D2432" s="71" t="n"/>
      <c r="E2432" s="71" t="n"/>
      <c r="F2432" s="70" t="n"/>
      <c r="G2432" s="72">
        <f>IF(OR($A2432="",$B2432=""),"",ROUND(MAX(0,MOD(I2432-H2432,1)*24-L2432/60),2))</f>
        <v/>
      </c>
      <c r="H2432">
        <f>IF($A2432="","",IF($D2432="",IFERROR(INDEX(Settings!$E$11:$E$18,MATCH($C2432,Settings!$D$11:$D$18,0)),0),$D2432))</f>
        <v/>
      </c>
      <c r="I2432">
        <f>IF($A2432="","",IF($E2432="",IFERROR(INDEX(Settings!$F$11:$F$18,MATCH($C2432,Settings!$D$11:$D$18,0)),0),$E2432))</f>
        <v/>
      </c>
      <c r="J2432">
        <f>IF($A2432="",0,WEEKDAY($A2432,2))</f>
        <v/>
      </c>
      <c r="K2432">
        <f>IF(OR($A2432="",$B2432=""),"",$B2432&amp;"|"&amp;$A2432)</f>
        <v/>
      </c>
      <c r="L2432">
        <f>IF($A2432="",0,IF($F2432="",IFERROR(N(INDEX(Settings!$G$11:$G$18,MATCH($C2432,Settings!$D$11:$D$18,0))),0),N($F2432)))</f>
        <v/>
      </c>
    </row>
    <row r="2433">
      <c r="A2433" s="69" t="n"/>
      <c r="B2433" s="70" t="n"/>
      <c r="C2433" s="70" t="n"/>
      <c r="D2433" s="71" t="n"/>
      <c r="E2433" s="71" t="n"/>
      <c r="F2433" s="70" t="n"/>
      <c r="G2433" s="72">
        <f>IF(OR($A2433="",$B2433=""),"",ROUND(MAX(0,MOD(I2433-H2433,1)*24-L2433/60),2))</f>
        <v/>
      </c>
      <c r="H2433">
        <f>IF($A2433="","",IF($D2433="",IFERROR(INDEX(Settings!$E$11:$E$18,MATCH($C2433,Settings!$D$11:$D$18,0)),0),$D2433))</f>
        <v/>
      </c>
      <c r="I2433">
        <f>IF($A2433="","",IF($E2433="",IFERROR(INDEX(Settings!$F$11:$F$18,MATCH($C2433,Settings!$D$11:$D$18,0)),0),$E2433))</f>
        <v/>
      </c>
      <c r="J2433">
        <f>IF($A2433="",0,WEEKDAY($A2433,2))</f>
        <v/>
      </c>
      <c r="K2433">
        <f>IF(OR($A2433="",$B2433=""),"",$B2433&amp;"|"&amp;$A2433)</f>
        <v/>
      </c>
      <c r="L2433">
        <f>IF($A2433="",0,IF($F2433="",IFERROR(N(INDEX(Settings!$G$11:$G$18,MATCH($C2433,Settings!$D$11:$D$18,0))),0),N($F2433)))</f>
        <v/>
      </c>
    </row>
    <row r="2434">
      <c r="A2434" s="69" t="n"/>
      <c r="B2434" s="70" t="n"/>
      <c r="C2434" s="70" t="n"/>
      <c r="D2434" s="71" t="n"/>
      <c r="E2434" s="71" t="n"/>
      <c r="F2434" s="70" t="n"/>
      <c r="G2434" s="72">
        <f>IF(OR($A2434="",$B2434=""),"",ROUND(MAX(0,MOD(I2434-H2434,1)*24-L2434/60),2))</f>
        <v/>
      </c>
      <c r="H2434">
        <f>IF($A2434="","",IF($D2434="",IFERROR(INDEX(Settings!$E$11:$E$18,MATCH($C2434,Settings!$D$11:$D$18,0)),0),$D2434))</f>
        <v/>
      </c>
      <c r="I2434">
        <f>IF($A2434="","",IF($E2434="",IFERROR(INDEX(Settings!$F$11:$F$18,MATCH($C2434,Settings!$D$11:$D$18,0)),0),$E2434))</f>
        <v/>
      </c>
      <c r="J2434">
        <f>IF($A2434="",0,WEEKDAY($A2434,2))</f>
        <v/>
      </c>
      <c r="K2434">
        <f>IF(OR($A2434="",$B2434=""),"",$B2434&amp;"|"&amp;$A2434)</f>
        <v/>
      </c>
      <c r="L2434">
        <f>IF($A2434="",0,IF($F2434="",IFERROR(N(INDEX(Settings!$G$11:$G$18,MATCH($C2434,Settings!$D$11:$D$18,0))),0),N($F2434)))</f>
        <v/>
      </c>
    </row>
    <row r="2435">
      <c r="A2435" s="69" t="n"/>
      <c r="B2435" s="70" t="n"/>
      <c r="C2435" s="70" t="n"/>
      <c r="D2435" s="71" t="n"/>
      <c r="E2435" s="71" t="n"/>
      <c r="F2435" s="70" t="n"/>
      <c r="G2435" s="72">
        <f>IF(OR($A2435="",$B2435=""),"",ROUND(MAX(0,MOD(I2435-H2435,1)*24-L2435/60),2))</f>
        <v/>
      </c>
      <c r="H2435">
        <f>IF($A2435="","",IF($D2435="",IFERROR(INDEX(Settings!$E$11:$E$18,MATCH($C2435,Settings!$D$11:$D$18,0)),0),$D2435))</f>
        <v/>
      </c>
      <c r="I2435">
        <f>IF($A2435="","",IF($E2435="",IFERROR(INDEX(Settings!$F$11:$F$18,MATCH($C2435,Settings!$D$11:$D$18,0)),0),$E2435))</f>
        <v/>
      </c>
      <c r="J2435">
        <f>IF($A2435="",0,WEEKDAY($A2435,2))</f>
        <v/>
      </c>
      <c r="K2435">
        <f>IF(OR($A2435="",$B2435=""),"",$B2435&amp;"|"&amp;$A2435)</f>
        <v/>
      </c>
      <c r="L2435">
        <f>IF($A2435="",0,IF($F2435="",IFERROR(N(INDEX(Settings!$G$11:$G$18,MATCH($C2435,Settings!$D$11:$D$18,0))),0),N($F2435)))</f>
        <v/>
      </c>
    </row>
    <row r="2436">
      <c r="A2436" s="69" t="n"/>
      <c r="B2436" s="70" t="n"/>
      <c r="C2436" s="70" t="n"/>
      <c r="D2436" s="71" t="n"/>
      <c r="E2436" s="71" t="n"/>
      <c r="F2436" s="70" t="n"/>
      <c r="G2436" s="72">
        <f>IF(OR($A2436="",$B2436=""),"",ROUND(MAX(0,MOD(I2436-H2436,1)*24-L2436/60),2))</f>
        <v/>
      </c>
      <c r="H2436">
        <f>IF($A2436="","",IF($D2436="",IFERROR(INDEX(Settings!$E$11:$E$18,MATCH($C2436,Settings!$D$11:$D$18,0)),0),$D2436))</f>
        <v/>
      </c>
      <c r="I2436">
        <f>IF($A2436="","",IF($E2436="",IFERROR(INDEX(Settings!$F$11:$F$18,MATCH($C2436,Settings!$D$11:$D$18,0)),0),$E2436))</f>
        <v/>
      </c>
      <c r="J2436">
        <f>IF($A2436="",0,WEEKDAY($A2436,2))</f>
        <v/>
      </c>
      <c r="K2436">
        <f>IF(OR($A2436="",$B2436=""),"",$B2436&amp;"|"&amp;$A2436)</f>
        <v/>
      </c>
      <c r="L2436">
        <f>IF($A2436="",0,IF($F2436="",IFERROR(N(INDEX(Settings!$G$11:$G$18,MATCH($C2436,Settings!$D$11:$D$18,0))),0),N($F2436)))</f>
        <v/>
      </c>
    </row>
    <row r="2437">
      <c r="A2437" s="69" t="n"/>
      <c r="B2437" s="70" t="n"/>
      <c r="C2437" s="70" t="n"/>
      <c r="D2437" s="71" t="n"/>
      <c r="E2437" s="71" t="n"/>
      <c r="F2437" s="70" t="n"/>
      <c r="G2437" s="72">
        <f>IF(OR($A2437="",$B2437=""),"",ROUND(MAX(0,MOD(I2437-H2437,1)*24-L2437/60),2))</f>
        <v/>
      </c>
      <c r="H2437">
        <f>IF($A2437="","",IF($D2437="",IFERROR(INDEX(Settings!$E$11:$E$18,MATCH($C2437,Settings!$D$11:$D$18,0)),0),$D2437))</f>
        <v/>
      </c>
      <c r="I2437">
        <f>IF($A2437="","",IF($E2437="",IFERROR(INDEX(Settings!$F$11:$F$18,MATCH($C2437,Settings!$D$11:$D$18,0)),0),$E2437))</f>
        <v/>
      </c>
      <c r="J2437">
        <f>IF($A2437="",0,WEEKDAY($A2437,2))</f>
        <v/>
      </c>
      <c r="K2437">
        <f>IF(OR($A2437="",$B2437=""),"",$B2437&amp;"|"&amp;$A2437)</f>
        <v/>
      </c>
      <c r="L2437">
        <f>IF($A2437="",0,IF($F2437="",IFERROR(N(INDEX(Settings!$G$11:$G$18,MATCH($C2437,Settings!$D$11:$D$18,0))),0),N($F2437)))</f>
        <v/>
      </c>
    </row>
    <row r="2438">
      <c r="A2438" s="69" t="n"/>
      <c r="B2438" s="70" t="n"/>
      <c r="C2438" s="70" t="n"/>
      <c r="D2438" s="71" t="n"/>
      <c r="E2438" s="71" t="n"/>
      <c r="F2438" s="70" t="n"/>
      <c r="G2438" s="72">
        <f>IF(OR($A2438="",$B2438=""),"",ROUND(MAX(0,MOD(I2438-H2438,1)*24-L2438/60),2))</f>
        <v/>
      </c>
      <c r="H2438">
        <f>IF($A2438="","",IF($D2438="",IFERROR(INDEX(Settings!$E$11:$E$18,MATCH($C2438,Settings!$D$11:$D$18,0)),0),$D2438))</f>
        <v/>
      </c>
      <c r="I2438">
        <f>IF($A2438="","",IF($E2438="",IFERROR(INDEX(Settings!$F$11:$F$18,MATCH($C2438,Settings!$D$11:$D$18,0)),0),$E2438))</f>
        <v/>
      </c>
      <c r="J2438">
        <f>IF($A2438="",0,WEEKDAY($A2438,2))</f>
        <v/>
      </c>
      <c r="K2438">
        <f>IF(OR($A2438="",$B2438=""),"",$B2438&amp;"|"&amp;$A2438)</f>
        <v/>
      </c>
      <c r="L2438">
        <f>IF($A2438="",0,IF($F2438="",IFERROR(N(INDEX(Settings!$G$11:$G$18,MATCH($C2438,Settings!$D$11:$D$18,0))),0),N($F2438)))</f>
        <v/>
      </c>
    </row>
    <row r="2439">
      <c r="A2439" s="69" t="n"/>
      <c r="B2439" s="70" t="n"/>
      <c r="C2439" s="70" t="n"/>
      <c r="D2439" s="71" t="n"/>
      <c r="E2439" s="71" t="n"/>
      <c r="F2439" s="70" t="n"/>
      <c r="G2439" s="72">
        <f>IF(OR($A2439="",$B2439=""),"",ROUND(MAX(0,MOD(I2439-H2439,1)*24-L2439/60),2))</f>
        <v/>
      </c>
      <c r="H2439">
        <f>IF($A2439="","",IF($D2439="",IFERROR(INDEX(Settings!$E$11:$E$18,MATCH($C2439,Settings!$D$11:$D$18,0)),0),$D2439))</f>
        <v/>
      </c>
      <c r="I2439">
        <f>IF($A2439="","",IF($E2439="",IFERROR(INDEX(Settings!$F$11:$F$18,MATCH($C2439,Settings!$D$11:$D$18,0)),0),$E2439))</f>
        <v/>
      </c>
      <c r="J2439">
        <f>IF($A2439="",0,WEEKDAY($A2439,2))</f>
        <v/>
      </c>
      <c r="K2439">
        <f>IF(OR($A2439="",$B2439=""),"",$B2439&amp;"|"&amp;$A2439)</f>
        <v/>
      </c>
      <c r="L2439">
        <f>IF($A2439="",0,IF($F2439="",IFERROR(N(INDEX(Settings!$G$11:$G$18,MATCH($C2439,Settings!$D$11:$D$18,0))),0),N($F2439)))</f>
        <v/>
      </c>
    </row>
    <row r="2440">
      <c r="A2440" s="69" t="n"/>
      <c r="B2440" s="70" t="n"/>
      <c r="C2440" s="70" t="n"/>
      <c r="D2440" s="71" t="n"/>
      <c r="E2440" s="71" t="n"/>
      <c r="F2440" s="70" t="n"/>
      <c r="G2440" s="72">
        <f>IF(OR($A2440="",$B2440=""),"",ROUND(MAX(0,MOD(I2440-H2440,1)*24-L2440/60),2))</f>
        <v/>
      </c>
      <c r="H2440">
        <f>IF($A2440="","",IF($D2440="",IFERROR(INDEX(Settings!$E$11:$E$18,MATCH($C2440,Settings!$D$11:$D$18,0)),0),$D2440))</f>
        <v/>
      </c>
      <c r="I2440">
        <f>IF($A2440="","",IF($E2440="",IFERROR(INDEX(Settings!$F$11:$F$18,MATCH($C2440,Settings!$D$11:$D$18,0)),0),$E2440))</f>
        <v/>
      </c>
      <c r="J2440">
        <f>IF($A2440="",0,WEEKDAY($A2440,2))</f>
        <v/>
      </c>
      <c r="K2440">
        <f>IF(OR($A2440="",$B2440=""),"",$B2440&amp;"|"&amp;$A2440)</f>
        <v/>
      </c>
      <c r="L2440">
        <f>IF($A2440="",0,IF($F2440="",IFERROR(N(INDEX(Settings!$G$11:$G$18,MATCH($C2440,Settings!$D$11:$D$18,0))),0),N($F2440)))</f>
        <v/>
      </c>
    </row>
    <row r="2441">
      <c r="A2441" s="69" t="n"/>
      <c r="B2441" s="70" t="n"/>
      <c r="C2441" s="70" t="n"/>
      <c r="D2441" s="71" t="n"/>
      <c r="E2441" s="71" t="n"/>
      <c r="F2441" s="70" t="n"/>
      <c r="G2441" s="72">
        <f>IF(OR($A2441="",$B2441=""),"",ROUND(MAX(0,MOD(I2441-H2441,1)*24-L2441/60),2))</f>
        <v/>
      </c>
      <c r="H2441">
        <f>IF($A2441="","",IF($D2441="",IFERROR(INDEX(Settings!$E$11:$E$18,MATCH($C2441,Settings!$D$11:$D$18,0)),0),$D2441))</f>
        <v/>
      </c>
      <c r="I2441">
        <f>IF($A2441="","",IF($E2441="",IFERROR(INDEX(Settings!$F$11:$F$18,MATCH($C2441,Settings!$D$11:$D$18,0)),0),$E2441))</f>
        <v/>
      </c>
      <c r="J2441">
        <f>IF($A2441="",0,WEEKDAY($A2441,2))</f>
        <v/>
      </c>
      <c r="K2441">
        <f>IF(OR($A2441="",$B2441=""),"",$B2441&amp;"|"&amp;$A2441)</f>
        <v/>
      </c>
      <c r="L2441">
        <f>IF($A2441="",0,IF($F2441="",IFERROR(N(INDEX(Settings!$G$11:$G$18,MATCH($C2441,Settings!$D$11:$D$18,0))),0),N($F2441)))</f>
        <v/>
      </c>
    </row>
    <row r="2442">
      <c r="A2442" s="69" t="n"/>
      <c r="B2442" s="70" t="n"/>
      <c r="C2442" s="70" t="n"/>
      <c r="D2442" s="71" t="n"/>
      <c r="E2442" s="71" t="n"/>
      <c r="F2442" s="70" t="n"/>
      <c r="G2442" s="72">
        <f>IF(OR($A2442="",$B2442=""),"",ROUND(MAX(0,MOD(I2442-H2442,1)*24-L2442/60),2))</f>
        <v/>
      </c>
      <c r="H2442">
        <f>IF($A2442="","",IF($D2442="",IFERROR(INDEX(Settings!$E$11:$E$18,MATCH($C2442,Settings!$D$11:$D$18,0)),0),$D2442))</f>
        <v/>
      </c>
      <c r="I2442">
        <f>IF($A2442="","",IF($E2442="",IFERROR(INDEX(Settings!$F$11:$F$18,MATCH($C2442,Settings!$D$11:$D$18,0)),0),$E2442))</f>
        <v/>
      </c>
      <c r="J2442">
        <f>IF($A2442="",0,WEEKDAY($A2442,2))</f>
        <v/>
      </c>
      <c r="K2442">
        <f>IF(OR($A2442="",$B2442=""),"",$B2442&amp;"|"&amp;$A2442)</f>
        <v/>
      </c>
      <c r="L2442">
        <f>IF($A2442="",0,IF($F2442="",IFERROR(N(INDEX(Settings!$G$11:$G$18,MATCH($C2442,Settings!$D$11:$D$18,0))),0),N($F2442)))</f>
        <v/>
      </c>
    </row>
    <row r="2443">
      <c r="A2443" s="69" t="n"/>
      <c r="B2443" s="70" t="n"/>
      <c r="C2443" s="70" t="n"/>
      <c r="D2443" s="71" t="n"/>
      <c r="E2443" s="71" t="n"/>
      <c r="F2443" s="70" t="n"/>
      <c r="G2443" s="72">
        <f>IF(OR($A2443="",$B2443=""),"",ROUND(MAX(0,MOD(I2443-H2443,1)*24-L2443/60),2))</f>
        <v/>
      </c>
      <c r="H2443">
        <f>IF($A2443="","",IF($D2443="",IFERROR(INDEX(Settings!$E$11:$E$18,MATCH($C2443,Settings!$D$11:$D$18,0)),0),$D2443))</f>
        <v/>
      </c>
      <c r="I2443">
        <f>IF($A2443="","",IF($E2443="",IFERROR(INDEX(Settings!$F$11:$F$18,MATCH($C2443,Settings!$D$11:$D$18,0)),0),$E2443))</f>
        <v/>
      </c>
      <c r="J2443">
        <f>IF($A2443="",0,WEEKDAY($A2443,2))</f>
        <v/>
      </c>
      <c r="K2443">
        <f>IF(OR($A2443="",$B2443=""),"",$B2443&amp;"|"&amp;$A2443)</f>
        <v/>
      </c>
      <c r="L2443">
        <f>IF($A2443="",0,IF($F2443="",IFERROR(N(INDEX(Settings!$G$11:$G$18,MATCH($C2443,Settings!$D$11:$D$18,0))),0),N($F2443)))</f>
        <v/>
      </c>
    </row>
    <row r="2444">
      <c r="A2444" s="69" t="n"/>
      <c r="B2444" s="70" t="n"/>
      <c r="C2444" s="70" t="n"/>
      <c r="D2444" s="71" t="n"/>
      <c r="E2444" s="71" t="n"/>
      <c r="F2444" s="70" t="n"/>
      <c r="G2444" s="72">
        <f>IF(OR($A2444="",$B2444=""),"",ROUND(MAX(0,MOD(I2444-H2444,1)*24-L2444/60),2))</f>
        <v/>
      </c>
      <c r="H2444">
        <f>IF($A2444="","",IF($D2444="",IFERROR(INDEX(Settings!$E$11:$E$18,MATCH($C2444,Settings!$D$11:$D$18,0)),0),$D2444))</f>
        <v/>
      </c>
      <c r="I2444">
        <f>IF($A2444="","",IF($E2444="",IFERROR(INDEX(Settings!$F$11:$F$18,MATCH($C2444,Settings!$D$11:$D$18,0)),0),$E2444))</f>
        <v/>
      </c>
      <c r="J2444">
        <f>IF($A2444="",0,WEEKDAY($A2444,2))</f>
        <v/>
      </c>
      <c r="K2444">
        <f>IF(OR($A2444="",$B2444=""),"",$B2444&amp;"|"&amp;$A2444)</f>
        <v/>
      </c>
      <c r="L2444">
        <f>IF($A2444="",0,IF($F2444="",IFERROR(N(INDEX(Settings!$G$11:$G$18,MATCH($C2444,Settings!$D$11:$D$18,0))),0),N($F2444)))</f>
        <v/>
      </c>
    </row>
    <row r="2445">
      <c r="A2445" s="69" t="n"/>
      <c r="B2445" s="70" t="n"/>
      <c r="C2445" s="70" t="n"/>
      <c r="D2445" s="71" t="n"/>
      <c r="E2445" s="71" t="n"/>
      <c r="F2445" s="70" t="n"/>
      <c r="G2445" s="72">
        <f>IF(OR($A2445="",$B2445=""),"",ROUND(MAX(0,MOD(I2445-H2445,1)*24-L2445/60),2))</f>
        <v/>
      </c>
      <c r="H2445">
        <f>IF($A2445="","",IF($D2445="",IFERROR(INDEX(Settings!$E$11:$E$18,MATCH($C2445,Settings!$D$11:$D$18,0)),0),$D2445))</f>
        <v/>
      </c>
      <c r="I2445">
        <f>IF($A2445="","",IF($E2445="",IFERROR(INDEX(Settings!$F$11:$F$18,MATCH($C2445,Settings!$D$11:$D$18,0)),0),$E2445))</f>
        <v/>
      </c>
      <c r="J2445">
        <f>IF($A2445="",0,WEEKDAY($A2445,2))</f>
        <v/>
      </c>
      <c r="K2445">
        <f>IF(OR($A2445="",$B2445=""),"",$B2445&amp;"|"&amp;$A2445)</f>
        <v/>
      </c>
      <c r="L2445">
        <f>IF($A2445="",0,IF($F2445="",IFERROR(N(INDEX(Settings!$G$11:$G$18,MATCH($C2445,Settings!$D$11:$D$18,0))),0),N($F2445)))</f>
        <v/>
      </c>
    </row>
    <row r="2446">
      <c r="A2446" s="69" t="n"/>
      <c r="B2446" s="70" t="n"/>
      <c r="C2446" s="70" t="n"/>
      <c r="D2446" s="71" t="n"/>
      <c r="E2446" s="71" t="n"/>
      <c r="F2446" s="70" t="n"/>
      <c r="G2446" s="72">
        <f>IF(OR($A2446="",$B2446=""),"",ROUND(MAX(0,MOD(I2446-H2446,1)*24-L2446/60),2))</f>
        <v/>
      </c>
      <c r="H2446">
        <f>IF($A2446="","",IF($D2446="",IFERROR(INDEX(Settings!$E$11:$E$18,MATCH($C2446,Settings!$D$11:$D$18,0)),0),$D2446))</f>
        <v/>
      </c>
      <c r="I2446">
        <f>IF($A2446="","",IF($E2446="",IFERROR(INDEX(Settings!$F$11:$F$18,MATCH($C2446,Settings!$D$11:$D$18,0)),0),$E2446))</f>
        <v/>
      </c>
      <c r="J2446">
        <f>IF($A2446="",0,WEEKDAY($A2446,2))</f>
        <v/>
      </c>
      <c r="K2446">
        <f>IF(OR($A2446="",$B2446=""),"",$B2446&amp;"|"&amp;$A2446)</f>
        <v/>
      </c>
      <c r="L2446">
        <f>IF($A2446="",0,IF($F2446="",IFERROR(N(INDEX(Settings!$G$11:$G$18,MATCH($C2446,Settings!$D$11:$D$18,0))),0),N($F2446)))</f>
        <v/>
      </c>
    </row>
    <row r="2447">
      <c r="A2447" s="69" t="n"/>
      <c r="B2447" s="70" t="n"/>
      <c r="C2447" s="70" t="n"/>
      <c r="D2447" s="71" t="n"/>
      <c r="E2447" s="71" t="n"/>
      <c r="F2447" s="70" t="n"/>
      <c r="G2447" s="72">
        <f>IF(OR($A2447="",$B2447=""),"",ROUND(MAX(0,MOD(I2447-H2447,1)*24-L2447/60),2))</f>
        <v/>
      </c>
      <c r="H2447">
        <f>IF($A2447="","",IF($D2447="",IFERROR(INDEX(Settings!$E$11:$E$18,MATCH($C2447,Settings!$D$11:$D$18,0)),0),$D2447))</f>
        <v/>
      </c>
      <c r="I2447">
        <f>IF($A2447="","",IF($E2447="",IFERROR(INDEX(Settings!$F$11:$F$18,MATCH($C2447,Settings!$D$11:$D$18,0)),0),$E2447))</f>
        <v/>
      </c>
      <c r="J2447">
        <f>IF($A2447="",0,WEEKDAY($A2447,2))</f>
        <v/>
      </c>
      <c r="K2447">
        <f>IF(OR($A2447="",$B2447=""),"",$B2447&amp;"|"&amp;$A2447)</f>
        <v/>
      </c>
      <c r="L2447">
        <f>IF($A2447="",0,IF($F2447="",IFERROR(N(INDEX(Settings!$G$11:$G$18,MATCH($C2447,Settings!$D$11:$D$18,0))),0),N($F2447)))</f>
        <v/>
      </c>
    </row>
    <row r="2448">
      <c r="A2448" s="69" t="n"/>
      <c r="B2448" s="70" t="n"/>
      <c r="C2448" s="70" t="n"/>
      <c r="D2448" s="71" t="n"/>
      <c r="E2448" s="71" t="n"/>
      <c r="F2448" s="70" t="n"/>
      <c r="G2448" s="72">
        <f>IF(OR($A2448="",$B2448=""),"",ROUND(MAX(0,MOD(I2448-H2448,1)*24-L2448/60),2))</f>
        <v/>
      </c>
      <c r="H2448">
        <f>IF($A2448="","",IF($D2448="",IFERROR(INDEX(Settings!$E$11:$E$18,MATCH($C2448,Settings!$D$11:$D$18,0)),0),$D2448))</f>
        <v/>
      </c>
      <c r="I2448">
        <f>IF($A2448="","",IF($E2448="",IFERROR(INDEX(Settings!$F$11:$F$18,MATCH($C2448,Settings!$D$11:$D$18,0)),0),$E2448))</f>
        <v/>
      </c>
      <c r="J2448">
        <f>IF($A2448="",0,WEEKDAY($A2448,2))</f>
        <v/>
      </c>
      <c r="K2448">
        <f>IF(OR($A2448="",$B2448=""),"",$B2448&amp;"|"&amp;$A2448)</f>
        <v/>
      </c>
      <c r="L2448">
        <f>IF($A2448="",0,IF($F2448="",IFERROR(N(INDEX(Settings!$G$11:$G$18,MATCH($C2448,Settings!$D$11:$D$18,0))),0),N($F2448)))</f>
        <v/>
      </c>
    </row>
    <row r="2449">
      <c r="A2449" s="69" t="n"/>
      <c r="B2449" s="70" t="n"/>
      <c r="C2449" s="70" t="n"/>
      <c r="D2449" s="71" t="n"/>
      <c r="E2449" s="71" t="n"/>
      <c r="F2449" s="70" t="n"/>
      <c r="G2449" s="72">
        <f>IF(OR($A2449="",$B2449=""),"",ROUND(MAX(0,MOD(I2449-H2449,1)*24-L2449/60),2))</f>
        <v/>
      </c>
      <c r="H2449">
        <f>IF($A2449="","",IF($D2449="",IFERROR(INDEX(Settings!$E$11:$E$18,MATCH($C2449,Settings!$D$11:$D$18,0)),0),$D2449))</f>
        <v/>
      </c>
      <c r="I2449">
        <f>IF($A2449="","",IF($E2449="",IFERROR(INDEX(Settings!$F$11:$F$18,MATCH($C2449,Settings!$D$11:$D$18,0)),0),$E2449))</f>
        <v/>
      </c>
      <c r="J2449">
        <f>IF($A2449="",0,WEEKDAY($A2449,2))</f>
        <v/>
      </c>
      <c r="K2449">
        <f>IF(OR($A2449="",$B2449=""),"",$B2449&amp;"|"&amp;$A2449)</f>
        <v/>
      </c>
      <c r="L2449">
        <f>IF($A2449="",0,IF($F2449="",IFERROR(N(INDEX(Settings!$G$11:$G$18,MATCH($C2449,Settings!$D$11:$D$18,0))),0),N($F2449)))</f>
        <v/>
      </c>
    </row>
    <row r="2450">
      <c r="A2450" s="69" t="n"/>
      <c r="B2450" s="70" t="n"/>
      <c r="C2450" s="70" t="n"/>
      <c r="D2450" s="71" t="n"/>
      <c r="E2450" s="71" t="n"/>
      <c r="F2450" s="70" t="n"/>
      <c r="G2450" s="72">
        <f>IF(OR($A2450="",$B2450=""),"",ROUND(MAX(0,MOD(I2450-H2450,1)*24-L2450/60),2))</f>
        <v/>
      </c>
      <c r="H2450">
        <f>IF($A2450="","",IF($D2450="",IFERROR(INDEX(Settings!$E$11:$E$18,MATCH($C2450,Settings!$D$11:$D$18,0)),0),$D2450))</f>
        <v/>
      </c>
      <c r="I2450">
        <f>IF($A2450="","",IF($E2450="",IFERROR(INDEX(Settings!$F$11:$F$18,MATCH($C2450,Settings!$D$11:$D$18,0)),0),$E2450))</f>
        <v/>
      </c>
      <c r="J2450">
        <f>IF($A2450="",0,WEEKDAY($A2450,2))</f>
        <v/>
      </c>
      <c r="K2450">
        <f>IF(OR($A2450="",$B2450=""),"",$B2450&amp;"|"&amp;$A2450)</f>
        <v/>
      </c>
      <c r="L2450">
        <f>IF($A2450="",0,IF($F2450="",IFERROR(N(INDEX(Settings!$G$11:$G$18,MATCH($C2450,Settings!$D$11:$D$18,0))),0),N($F2450)))</f>
        <v/>
      </c>
    </row>
    <row r="2451">
      <c r="A2451" s="69" t="n"/>
      <c r="B2451" s="70" t="n"/>
      <c r="C2451" s="70" t="n"/>
      <c r="D2451" s="71" t="n"/>
      <c r="E2451" s="71" t="n"/>
      <c r="F2451" s="70" t="n"/>
      <c r="G2451" s="72">
        <f>IF(OR($A2451="",$B2451=""),"",ROUND(MAX(0,MOD(I2451-H2451,1)*24-L2451/60),2))</f>
        <v/>
      </c>
      <c r="H2451">
        <f>IF($A2451="","",IF($D2451="",IFERROR(INDEX(Settings!$E$11:$E$18,MATCH($C2451,Settings!$D$11:$D$18,0)),0),$D2451))</f>
        <v/>
      </c>
      <c r="I2451">
        <f>IF($A2451="","",IF($E2451="",IFERROR(INDEX(Settings!$F$11:$F$18,MATCH($C2451,Settings!$D$11:$D$18,0)),0),$E2451))</f>
        <v/>
      </c>
      <c r="J2451">
        <f>IF($A2451="",0,WEEKDAY($A2451,2))</f>
        <v/>
      </c>
      <c r="K2451">
        <f>IF(OR($A2451="",$B2451=""),"",$B2451&amp;"|"&amp;$A2451)</f>
        <v/>
      </c>
      <c r="L2451">
        <f>IF($A2451="",0,IF($F2451="",IFERROR(N(INDEX(Settings!$G$11:$G$18,MATCH($C2451,Settings!$D$11:$D$18,0))),0),N($F2451)))</f>
        <v/>
      </c>
    </row>
    <row r="2452">
      <c r="A2452" s="69" t="n"/>
      <c r="B2452" s="70" t="n"/>
      <c r="C2452" s="70" t="n"/>
      <c r="D2452" s="71" t="n"/>
      <c r="E2452" s="71" t="n"/>
      <c r="F2452" s="70" t="n"/>
      <c r="G2452" s="72">
        <f>IF(OR($A2452="",$B2452=""),"",ROUND(MAX(0,MOD(I2452-H2452,1)*24-L2452/60),2))</f>
        <v/>
      </c>
      <c r="H2452">
        <f>IF($A2452="","",IF($D2452="",IFERROR(INDEX(Settings!$E$11:$E$18,MATCH($C2452,Settings!$D$11:$D$18,0)),0),$D2452))</f>
        <v/>
      </c>
      <c r="I2452">
        <f>IF($A2452="","",IF($E2452="",IFERROR(INDEX(Settings!$F$11:$F$18,MATCH($C2452,Settings!$D$11:$D$18,0)),0),$E2452))</f>
        <v/>
      </c>
      <c r="J2452">
        <f>IF($A2452="",0,WEEKDAY($A2452,2))</f>
        <v/>
      </c>
      <c r="K2452">
        <f>IF(OR($A2452="",$B2452=""),"",$B2452&amp;"|"&amp;$A2452)</f>
        <v/>
      </c>
      <c r="L2452">
        <f>IF($A2452="",0,IF($F2452="",IFERROR(N(INDEX(Settings!$G$11:$G$18,MATCH($C2452,Settings!$D$11:$D$18,0))),0),N($F2452)))</f>
        <v/>
      </c>
    </row>
    <row r="2453">
      <c r="A2453" s="69" t="n"/>
      <c r="B2453" s="70" t="n"/>
      <c r="C2453" s="70" t="n"/>
      <c r="D2453" s="71" t="n"/>
      <c r="E2453" s="71" t="n"/>
      <c r="F2453" s="70" t="n"/>
      <c r="G2453" s="72">
        <f>IF(OR($A2453="",$B2453=""),"",ROUND(MAX(0,MOD(I2453-H2453,1)*24-L2453/60),2))</f>
        <v/>
      </c>
      <c r="H2453">
        <f>IF($A2453="","",IF($D2453="",IFERROR(INDEX(Settings!$E$11:$E$18,MATCH($C2453,Settings!$D$11:$D$18,0)),0),$D2453))</f>
        <v/>
      </c>
      <c r="I2453">
        <f>IF($A2453="","",IF($E2453="",IFERROR(INDEX(Settings!$F$11:$F$18,MATCH($C2453,Settings!$D$11:$D$18,0)),0),$E2453))</f>
        <v/>
      </c>
      <c r="J2453">
        <f>IF($A2453="",0,WEEKDAY($A2453,2))</f>
        <v/>
      </c>
      <c r="K2453">
        <f>IF(OR($A2453="",$B2453=""),"",$B2453&amp;"|"&amp;$A2453)</f>
        <v/>
      </c>
      <c r="L2453">
        <f>IF($A2453="",0,IF($F2453="",IFERROR(N(INDEX(Settings!$G$11:$G$18,MATCH($C2453,Settings!$D$11:$D$18,0))),0),N($F2453)))</f>
        <v/>
      </c>
    </row>
    <row r="2454">
      <c r="A2454" s="69" t="n"/>
      <c r="B2454" s="70" t="n"/>
      <c r="C2454" s="70" t="n"/>
      <c r="D2454" s="71" t="n"/>
      <c r="E2454" s="71" t="n"/>
      <c r="F2454" s="70" t="n"/>
      <c r="G2454" s="72">
        <f>IF(OR($A2454="",$B2454=""),"",ROUND(MAX(0,MOD(I2454-H2454,1)*24-L2454/60),2))</f>
        <v/>
      </c>
      <c r="H2454">
        <f>IF($A2454="","",IF($D2454="",IFERROR(INDEX(Settings!$E$11:$E$18,MATCH($C2454,Settings!$D$11:$D$18,0)),0),$D2454))</f>
        <v/>
      </c>
      <c r="I2454">
        <f>IF($A2454="","",IF($E2454="",IFERROR(INDEX(Settings!$F$11:$F$18,MATCH($C2454,Settings!$D$11:$D$18,0)),0),$E2454))</f>
        <v/>
      </c>
      <c r="J2454">
        <f>IF($A2454="",0,WEEKDAY($A2454,2))</f>
        <v/>
      </c>
      <c r="K2454">
        <f>IF(OR($A2454="",$B2454=""),"",$B2454&amp;"|"&amp;$A2454)</f>
        <v/>
      </c>
      <c r="L2454">
        <f>IF($A2454="",0,IF($F2454="",IFERROR(N(INDEX(Settings!$G$11:$G$18,MATCH($C2454,Settings!$D$11:$D$18,0))),0),N($F2454)))</f>
        <v/>
      </c>
    </row>
    <row r="2455">
      <c r="A2455" s="69" t="n"/>
      <c r="B2455" s="70" t="n"/>
      <c r="C2455" s="70" t="n"/>
      <c r="D2455" s="71" t="n"/>
      <c r="E2455" s="71" t="n"/>
      <c r="F2455" s="70" t="n"/>
      <c r="G2455" s="72">
        <f>IF(OR($A2455="",$B2455=""),"",ROUND(MAX(0,MOD(I2455-H2455,1)*24-L2455/60),2))</f>
        <v/>
      </c>
      <c r="H2455">
        <f>IF($A2455="","",IF($D2455="",IFERROR(INDEX(Settings!$E$11:$E$18,MATCH($C2455,Settings!$D$11:$D$18,0)),0),$D2455))</f>
        <v/>
      </c>
      <c r="I2455">
        <f>IF($A2455="","",IF($E2455="",IFERROR(INDEX(Settings!$F$11:$F$18,MATCH($C2455,Settings!$D$11:$D$18,0)),0),$E2455))</f>
        <v/>
      </c>
      <c r="J2455">
        <f>IF($A2455="",0,WEEKDAY($A2455,2))</f>
        <v/>
      </c>
      <c r="K2455">
        <f>IF(OR($A2455="",$B2455=""),"",$B2455&amp;"|"&amp;$A2455)</f>
        <v/>
      </c>
      <c r="L2455">
        <f>IF($A2455="",0,IF($F2455="",IFERROR(N(INDEX(Settings!$G$11:$G$18,MATCH($C2455,Settings!$D$11:$D$18,0))),0),N($F2455)))</f>
        <v/>
      </c>
    </row>
    <row r="2456">
      <c r="A2456" s="69" t="n"/>
      <c r="B2456" s="70" t="n"/>
      <c r="C2456" s="70" t="n"/>
      <c r="D2456" s="71" t="n"/>
      <c r="E2456" s="71" t="n"/>
      <c r="F2456" s="70" t="n"/>
      <c r="G2456" s="72">
        <f>IF(OR($A2456="",$B2456=""),"",ROUND(MAX(0,MOD(I2456-H2456,1)*24-L2456/60),2))</f>
        <v/>
      </c>
      <c r="H2456">
        <f>IF($A2456="","",IF($D2456="",IFERROR(INDEX(Settings!$E$11:$E$18,MATCH($C2456,Settings!$D$11:$D$18,0)),0),$D2456))</f>
        <v/>
      </c>
      <c r="I2456">
        <f>IF($A2456="","",IF($E2456="",IFERROR(INDEX(Settings!$F$11:$F$18,MATCH($C2456,Settings!$D$11:$D$18,0)),0),$E2456))</f>
        <v/>
      </c>
      <c r="J2456">
        <f>IF($A2456="",0,WEEKDAY($A2456,2))</f>
        <v/>
      </c>
      <c r="K2456">
        <f>IF(OR($A2456="",$B2456=""),"",$B2456&amp;"|"&amp;$A2456)</f>
        <v/>
      </c>
      <c r="L2456">
        <f>IF($A2456="",0,IF($F2456="",IFERROR(N(INDEX(Settings!$G$11:$G$18,MATCH($C2456,Settings!$D$11:$D$18,0))),0),N($F2456)))</f>
        <v/>
      </c>
    </row>
    <row r="2457">
      <c r="A2457" s="69" t="n"/>
      <c r="B2457" s="70" t="n"/>
      <c r="C2457" s="70" t="n"/>
      <c r="D2457" s="71" t="n"/>
      <c r="E2457" s="71" t="n"/>
      <c r="F2457" s="70" t="n"/>
      <c r="G2457" s="72">
        <f>IF(OR($A2457="",$B2457=""),"",ROUND(MAX(0,MOD(I2457-H2457,1)*24-L2457/60),2))</f>
        <v/>
      </c>
      <c r="H2457">
        <f>IF($A2457="","",IF($D2457="",IFERROR(INDEX(Settings!$E$11:$E$18,MATCH($C2457,Settings!$D$11:$D$18,0)),0),$D2457))</f>
        <v/>
      </c>
      <c r="I2457">
        <f>IF($A2457="","",IF($E2457="",IFERROR(INDEX(Settings!$F$11:$F$18,MATCH($C2457,Settings!$D$11:$D$18,0)),0),$E2457))</f>
        <v/>
      </c>
      <c r="J2457">
        <f>IF($A2457="",0,WEEKDAY($A2457,2))</f>
        <v/>
      </c>
      <c r="K2457">
        <f>IF(OR($A2457="",$B2457=""),"",$B2457&amp;"|"&amp;$A2457)</f>
        <v/>
      </c>
      <c r="L2457">
        <f>IF($A2457="",0,IF($F2457="",IFERROR(N(INDEX(Settings!$G$11:$G$18,MATCH($C2457,Settings!$D$11:$D$18,0))),0),N($F2457)))</f>
        <v/>
      </c>
    </row>
    <row r="2458">
      <c r="A2458" s="69" t="n"/>
      <c r="B2458" s="70" t="n"/>
      <c r="C2458" s="70" t="n"/>
      <c r="D2458" s="71" t="n"/>
      <c r="E2458" s="71" t="n"/>
      <c r="F2458" s="70" t="n"/>
      <c r="G2458" s="72">
        <f>IF(OR($A2458="",$B2458=""),"",ROUND(MAX(0,MOD(I2458-H2458,1)*24-L2458/60),2))</f>
        <v/>
      </c>
      <c r="H2458">
        <f>IF($A2458="","",IF($D2458="",IFERROR(INDEX(Settings!$E$11:$E$18,MATCH($C2458,Settings!$D$11:$D$18,0)),0),$D2458))</f>
        <v/>
      </c>
      <c r="I2458">
        <f>IF($A2458="","",IF($E2458="",IFERROR(INDEX(Settings!$F$11:$F$18,MATCH($C2458,Settings!$D$11:$D$18,0)),0),$E2458))</f>
        <v/>
      </c>
      <c r="J2458">
        <f>IF($A2458="",0,WEEKDAY($A2458,2))</f>
        <v/>
      </c>
      <c r="K2458">
        <f>IF(OR($A2458="",$B2458=""),"",$B2458&amp;"|"&amp;$A2458)</f>
        <v/>
      </c>
      <c r="L2458">
        <f>IF($A2458="",0,IF($F2458="",IFERROR(N(INDEX(Settings!$G$11:$G$18,MATCH($C2458,Settings!$D$11:$D$18,0))),0),N($F2458)))</f>
        <v/>
      </c>
    </row>
    <row r="2459">
      <c r="A2459" s="69" t="n"/>
      <c r="B2459" s="70" t="n"/>
      <c r="C2459" s="70" t="n"/>
      <c r="D2459" s="71" t="n"/>
      <c r="E2459" s="71" t="n"/>
      <c r="F2459" s="70" t="n"/>
      <c r="G2459" s="72">
        <f>IF(OR($A2459="",$B2459=""),"",ROUND(MAX(0,MOD(I2459-H2459,1)*24-L2459/60),2))</f>
        <v/>
      </c>
      <c r="H2459">
        <f>IF($A2459="","",IF($D2459="",IFERROR(INDEX(Settings!$E$11:$E$18,MATCH($C2459,Settings!$D$11:$D$18,0)),0),$D2459))</f>
        <v/>
      </c>
      <c r="I2459">
        <f>IF($A2459="","",IF($E2459="",IFERROR(INDEX(Settings!$F$11:$F$18,MATCH($C2459,Settings!$D$11:$D$18,0)),0),$E2459))</f>
        <v/>
      </c>
      <c r="J2459">
        <f>IF($A2459="",0,WEEKDAY($A2459,2))</f>
        <v/>
      </c>
      <c r="K2459">
        <f>IF(OR($A2459="",$B2459=""),"",$B2459&amp;"|"&amp;$A2459)</f>
        <v/>
      </c>
      <c r="L2459">
        <f>IF($A2459="",0,IF($F2459="",IFERROR(N(INDEX(Settings!$G$11:$G$18,MATCH($C2459,Settings!$D$11:$D$18,0))),0),N($F2459)))</f>
        <v/>
      </c>
    </row>
    <row r="2460">
      <c r="A2460" s="69" t="n"/>
      <c r="B2460" s="70" t="n"/>
      <c r="C2460" s="70" t="n"/>
      <c r="D2460" s="71" t="n"/>
      <c r="E2460" s="71" t="n"/>
      <c r="F2460" s="70" t="n"/>
      <c r="G2460" s="72">
        <f>IF(OR($A2460="",$B2460=""),"",ROUND(MAX(0,MOD(I2460-H2460,1)*24-L2460/60),2))</f>
        <v/>
      </c>
      <c r="H2460">
        <f>IF($A2460="","",IF($D2460="",IFERROR(INDEX(Settings!$E$11:$E$18,MATCH($C2460,Settings!$D$11:$D$18,0)),0),$D2460))</f>
        <v/>
      </c>
      <c r="I2460">
        <f>IF($A2460="","",IF($E2460="",IFERROR(INDEX(Settings!$F$11:$F$18,MATCH($C2460,Settings!$D$11:$D$18,0)),0),$E2460))</f>
        <v/>
      </c>
      <c r="J2460">
        <f>IF($A2460="",0,WEEKDAY($A2460,2))</f>
        <v/>
      </c>
      <c r="K2460">
        <f>IF(OR($A2460="",$B2460=""),"",$B2460&amp;"|"&amp;$A2460)</f>
        <v/>
      </c>
      <c r="L2460">
        <f>IF($A2460="",0,IF($F2460="",IFERROR(N(INDEX(Settings!$G$11:$G$18,MATCH($C2460,Settings!$D$11:$D$18,0))),0),N($F2460)))</f>
        <v/>
      </c>
    </row>
    <row r="2461">
      <c r="A2461" s="69" t="n"/>
      <c r="B2461" s="70" t="n"/>
      <c r="C2461" s="70" t="n"/>
      <c r="D2461" s="71" t="n"/>
      <c r="E2461" s="71" t="n"/>
      <c r="F2461" s="70" t="n"/>
      <c r="G2461" s="72">
        <f>IF(OR($A2461="",$B2461=""),"",ROUND(MAX(0,MOD(I2461-H2461,1)*24-L2461/60),2))</f>
        <v/>
      </c>
      <c r="H2461">
        <f>IF($A2461="","",IF($D2461="",IFERROR(INDEX(Settings!$E$11:$E$18,MATCH($C2461,Settings!$D$11:$D$18,0)),0),$D2461))</f>
        <v/>
      </c>
      <c r="I2461">
        <f>IF($A2461="","",IF($E2461="",IFERROR(INDEX(Settings!$F$11:$F$18,MATCH($C2461,Settings!$D$11:$D$18,0)),0),$E2461))</f>
        <v/>
      </c>
      <c r="J2461">
        <f>IF($A2461="",0,WEEKDAY($A2461,2))</f>
        <v/>
      </c>
      <c r="K2461">
        <f>IF(OR($A2461="",$B2461=""),"",$B2461&amp;"|"&amp;$A2461)</f>
        <v/>
      </c>
      <c r="L2461">
        <f>IF($A2461="",0,IF($F2461="",IFERROR(N(INDEX(Settings!$G$11:$G$18,MATCH($C2461,Settings!$D$11:$D$18,0))),0),N($F2461)))</f>
        <v/>
      </c>
    </row>
    <row r="2462">
      <c r="A2462" s="69" t="n"/>
      <c r="B2462" s="70" t="n"/>
      <c r="C2462" s="70" t="n"/>
      <c r="D2462" s="71" t="n"/>
      <c r="E2462" s="71" t="n"/>
      <c r="F2462" s="70" t="n"/>
      <c r="G2462" s="72">
        <f>IF(OR($A2462="",$B2462=""),"",ROUND(MAX(0,MOD(I2462-H2462,1)*24-L2462/60),2))</f>
        <v/>
      </c>
      <c r="H2462">
        <f>IF($A2462="","",IF($D2462="",IFERROR(INDEX(Settings!$E$11:$E$18,MATCH($C2462,Settings!$D$11:$D$18,0)),0),$D2462))</f>
        <v/>
      </c>
      <c r="I2462">
        <f>IF($A2462="","",IF($E2462="",IFERROR(INDEX(Settings!$F$11:$F$18,MATCH($C2462,Settings!$D$11:$D$18,0)),0),$E2462))</f>
        <v/>
      </c>
      <c r="J2462">
        <f>IF($A2462="",0,WEEKDAY($A2462,2))</f>
        <v/>
      </c>
      <c r="K2462">
        <f>IF(OR($A2462="",$B2462=""),"",$B2462&amp;"|"&amp;$A2462)</f>
        <v/>
      </c>
      <c r="L2462">
        <f>IF($A2462="",0,IF($F2462="",IFERROR(N(INDEX(Settings!$G$11:$G$18,MATCH($C2462,Settings!$D$11:$D$18,0))),0),N($F2462)))</f>
        <v/>
      </c>
    </row>
    <row r="2463">
      <c r="A2463" s="69" t="n"/>
      <c r="B2463" s="70" t="n"/>
      <c r="C2463" s="70" t="n"/>
      <c r="D2463" s="71" t="n"/>
      <c r="E2463" s="71" t="n"/>
      <c r="F2463" s="70" t="n"/>
      <c r="G2463" s="72">
        <f>IF(OR($A2463="",$B2463=""),"",ROUND(MAX(0,MOD(I2463-H2463,1)*24-L2463/60),2))</f>
        <v/>
      </c>
      <c r="H2463">
        <f>IF($A2463="","",IF($D2463="",IFERROR(INDEX(Settings!$E$11:$E$18,MATCH($C2463,Settings!$D$11:$D$18,0)),0),$D2463))</f>
        <v/>
      </c>
      <c r="I2463">
        <f>IF($A2463="","",IF($E2463="",IFERROR(INDEX(Settings!$F$11:$F$18,MATCH($C2463,Settings!$D$11:$D$18,0)),0),$E2463))</f>
        <v/>
      </c>
      <c r="J2463">
        <f>IF($A2463="",0,WEEKDAY($A2463,2))</f>
        <v/>
      </c>
      <c r="K2463">
        <f>IF(OR($A2463="",$B2463=""),"",$B2463&amp;"|"&amp;$A2463)</f>
        <v/>
      </c>
      <c r="L2463">
        <f>IF($A2463="",0,IF($F2463="",IFERROR(N(INDEX(Settings!$G$11:$G$18,MATCH($C2463,Settings!$D$11:$D$18,0))),0),N($F2463)))</f>
        <v/>
      </c>
    </row>
    <row r="2464">
      <c r="A2464" s="69" t="n"/>
      <c r="B2464" s="70" t="n"/>
      <c r="C2464" s="70" t="n"/>
      <c r="D2464" s="71" t="n"/>
      <c r="E2464" s="71" t="n"/>
      <c r="F2464" s="70" t="n"/>
      <c r="G2464" s="72">
        <f>IF(OR($A2464="",$B2464=""),"",ROUND(MAX(0,MOD(I2464-H2464,1)*24-L2464/60),2))</f>
        <v/>
      </c>
      <c r="H2464">
        <f>IF($A2464="","",IF($D2464="",IFERROR(INDEX(Settings!$E$11:$E$18,MATCH($C2464,Settings!$D$11:$D$18,0)),0),$D2464))</f>
        <v/>
      </c>
      <c r="I2464">
        <f>IF($A2464="","",IF($E2464="",IFERROR(INDEX(Settings!$F$11:$F$18,MATCH($C2464,Settings!$D$11:$D$18,0)),0),$E2464))</f>
        <v/>
      </c>
      <c r="J2464">
        <f>IF($A2464="",0,WEEKDAY($A2464,2))</f>
        <v/>
      </c>
      <c r="K2464">
        <f>IF(OR($A2464="",$B2464=""),"",$B2464&amp;"|"&amp;$A2464)</f>
        <v/>
      </c>
      <c r="L2464">
        <f>IF($A2464="",0,IF($F2464="",IFERROR(N(INDEX(Settings!$G$11:$G$18,MATCH($C2464,Settings!$D$11:$D$18,0))),0),N($F2464)))</f>
        <v/>
      </c>
    </row>
    <row r="2465">
      <c r="A2465" s="69" t="n"/>
      <c r="B2465" s="70" t="n"/>
      <c r="C2465" s="70" t="n"/>
      <c r="D2465" s="71" t="n"/>
      <c r="E2465" s="71" t="n"/>
      <c r="F2465" s="70" t="n"/>
      <c r="G2465" s="72">
        <f>IF(OR($A2465="",$B2465=""),"",ROUND(MAX(0,MOD(I2465-H2465,1)*24-L2465/60),2))</f>
        <v/>
      </c>
      <c r="H2465">
        <f>IF($A2465="","",IF($D2465="",IFERROR(INDEX(Settings!$E$11:$E$18,MATCH($C2465,Settings!$D$11:$D$18,0)),0),$D2465))</f>
        <v/>
      </c>
      <c r="I2465">
        <f>IF($A2465="","",IF($E2465="",IFERROR(INDEX(Settings!$F$11:$F$18,MATCH($C2465,Settings!$D$11:$D$18,0)),0),$E2465))</f>
        <v/>
      </c>
      <c r="J2465">
        <f>IF($A2465="",0,WEEKDAY($A2465,2))</f>
        <v/>
      </c>
      <c r="K2465">
        <f>IF(OR($A2465="",$B2465=""),"",$B2465&amp;"|"&amp;$A2465)</f>
        <v/>
      </c>
      <c r="L2465">
        <f>IF($A2465="",0,IF($F2465="",IFERROR(N(INDEX(Settings!$G$11:$G$18,MATCH($C2465,Settings!$D$11:$D$18,0))),0),N($F2465)))</f>
        <v/>
      </c>
    </row>
    <row r="2466">
      <c r="A2466" s="69" t="n"/>
      <c r="B2466" s="70" t="n"/>
      <c r="C2466" s="70" t="n"/>
      <c r="D2466" s="71" t="n"/>
      <c r="E2466" s="71" t="n"/>
      <c r="F2466" s="70" t="n"/>
      <c r="G2466" s="72">
        <f>IF(OR($A2466="",$B2466=""),"",ROUND(MAX(0,MOD(I2466-H2466,1)*24-L2466/60),2))</f>
        <v/>
      </c>
      <c r="H2466">
        <f>IF($A2466="","",IF($D2466="",IFERROR(INDEX(Settings!$E$11:$E$18,MATCH($C2466,Settings!$D$11:$D$18,0)),0),$D2466))</f>
        <v/>
      </c>
      <c r="I2466">
        <f>IF($A2466="","",IF($E2466="",IFERROR(INDEX(Settings!$F$11:$F$18,MATCH($C2466,Settings!$D$11:$D$18,0)),0),$E2466))</f>
        <v/>
      </c>
      <c r="J2466">
        <f>IF($A2466="",0,WEEKDAY($A2466,2))</f>
        <v/>
      </c>
      <c r="K2466">
        <f>IF(OR($A2466="",$B2466=""),"",$B2466&amp;"|"&amp;$A2466)</f>
        <v/>
      </c>
      <c r="L2466">
        <f>IF($A2466="",0,IF($F2466="",IFERROR(N(INDEX(Settings!$G$11:$G$18,MATCH($C2466,Settings!$D$11:$D$18,0))),0),N($F2466)))</f>
        <v/>
      </c>
    </row>
    <row r="2467">
      <c r="A2467" s="69" t="n"/>
      <c r="B2467" s="70" t="n"/>
      <c r="C2467" s="70" t="n"/>
      <c r="D2467" s="71" t="n"/>
      <c r="E2467" s="71" t="n"/>
      <c r="F2467" s="70" t="n"/>
      <c r="G2467" s="72">
        <f>IF(OR($A2467="",$B2467=""),"",ROUND(MAX(0,MOD(I2467-H2467,1)*24-L2467/60),2))</f>
        <v/>
      </c>
      <c r="H2467">
        <f>IF($A2467="","",IF($D2467="",IFERROR(INDEX(Settings!$E$11:$E$18,MATCH($C2467,Settings!$D$11:$D$18,0)),0),$D2467))</f>
        <v/>
      </c>
      <c r="I2467">
        <f>IF($A2467="","",IF($E2467="",IFERROR(INDEX(Settings!$F$11:$F$18,MATCH($C2467,Settings!$D$11:$D$18,0)),0),$E2467))</f>
        <v/>
      </c>
      <c r="J2467">
        <f>IF($A2467="",0,WEEKDAY($A2467,2))</f>
        <v/>
      </c>
      <c r="K2467">
        <f>IF(OR($A2467="",$B2467=""),"",$B2467&amp;"|"&amp;$A2467)</f>
        <v/>
      </c>
      <c r="L2467">
        <f>IF($A2467="",0,IF($F2467="",IFERROR(N(INDEX(Settings!$G$11:$G$18,MATCH($C2467,Settings!$D$11:$D$18,0))),0),N($F2467)))</f>
        <v/>
      </c>
    </row>
    <row r="2468">
      <c r="A2468" s="69" t="n"/>
      <c r="B2468" s="70" t="n"/>
      <c r="C2468" s="70" t="n"/>
      <c r="D2468" s="71" t="n"/>
      <c r="E2468" s="71" t="n"/>
      <c r="F2468" s="70" t="n"/>
      <c r="G2468" s="72">
        <f>IF(OR($A2468="",$B2468=""),"",ROUND(MAX(0,MOD(I2468-H2468,1)*24-L2468/60),2))</f>
        <v/>
      </c>
      <c r="H2468">
        <f>IF($A2468="","",IF($D2468="",IFERROR(INDEX(Settings!$E$11:$E$18,MATCH($C2468,Settings!$D$11:$D$18,0)),0),$D2468))</f>
        <v/>
      </c>
      <c r="I2468">
        <f>IF($A2468="","",IF($E2468="",IFERROR(INDEX(Settings!$F$11:$F$18,MATCH($C2468,Settings!$D$11:$D$18,0)),0),$E2468))</f>
        <v/>
      </c>
      <c r="J2468">
        <f>IF($A2468="",0,WEEKDAY($A2468,2))</f>
        <v/>
      </c>
      <c r="K2468">
        <f>IF(OR($A2468="",$B2468=""),"",$B2468&amp;"|"&amp;$A2468)</f>
        <v/>
      </c>
      <c r="L2468">
        <f>IF($A2468="",0,IF($F2468="",IFERROR(N(INDEX(Settings!$G$11:$G$18,MATCH($C2468,Settings!$D$11:$D$18,0))),0),N($F2468)))</f>
        <v/>
      </c>
    </row>
    <row r="2469">
      <c r="A2469" s="69" t="n"/>
      <c r="B2469" s="70" t="n"/>
      <c r="C2469" s="70" t="n"/>
      <c r="D2469" s="71" t="n"/>
      <c r="E2469" s="71" t="n"/>
      <c r="F2469" s="70" t="n"/>
      <c r="G2469" s="72">
        <f>IF(OR($A2469="",$B2469=""),"",ROUND(MAX(0,MOD(I2469-H2469,1)*24-L2469/60),2))</f>
        <v/>
      </c>
      <c r="H2469">
        <f>IF($A2469="","",IF($D2469="",IFERROR(INDEX(Settings!$E$11:$E$18,MATCH($C2469,Settings!$D$11:$D$18,0)),0),$D2469))</f>
        <v/>
      </c>
      <c r="I2469">
        <f>IF($A2469="","",IF($E2469="",IFERROR(INDEX(Settings!$F$11:$F$18,MATCH($C2469,Settings!$D$11:$D$18,0)),0),$E2469))</f>
        <v/>
      </c>
      <c r="J2469">
        <f>IF($A2469="",0,WEEKDAY($A2469,2))</f>
        <v/>
      </c>
      <c r="K2469">
        <f>IF(OR($A2469="",$B2469=""),"",$B2469&amp;"|"&amp;$A2469)</f>
        <v/>
      </c>
      <c r="L2469">
        <f>IF($A2469="",0,IF($F2469="",IFERROR(N(INDEX(Settings!$G$11:$G$18,MATCH($C2469,Settings!$D$11:$D$18,0))),0),N($F2469)))</f>
        <v/>
      </c>
    </row>
    <row r="2470">
      <c r="A2470" s="69" t="n"/>
      <c r="B2470" s="70" t="n"/>
      <c r="C2470" s="70" t="n"/>
      <c r="D2470" s="71" t="n"/>
      <c r="E2470" s="71" t="n"/>
      <c r="F2470" s="70" t="n"/>
      <c r="G2470" s="72">
        <f>IF(OR($A2470="",$B2470=""),"",ROUND(MAX(0,MOD(I2470-H2470,1)*24-L2470/60),2))</f>
        <v/>
      </c>
      <c r="H2470">
        <f>IF($A2470="","",IF($D2470="",IFERROR(INDEX(Settings!$E$11:$E$18,MATCH($C2470,Settings!$D$11:$D$18,0)),0),$D2470))</f>
        <v/>
      </c>
      <c r="I2470">
        <f>IF($A2470="","",IF($E2470="",IFERROR(INDEX(Settings!$F$11:$F$18,MATCH($C2470,Settings!$D$11:$D$18,0)),0),$E2470))</f>
        <v/>
      </c>
      <c r="J2470">
        <f>IF($A2470="",0,WEEKDAY($A2470,2))</f>
        <v/>
      </c>
      <c r="K2470">
        <f>IF(OR($A2470="",$B2470=""),"",$B2470&amp;"|"&amp;$A2470)</f>
        <v/>
      </c>
      <c r="L2470">
        <f>IF($A2470="",0,IF($F2470="",IFERROR(N(INDEX(Settings!$G$11:$G$18,MATCH($C2470,Settings!$D$11:$D$18,0))),0),N($F2470)))</f>
        <v/>
      </c>
    </row>
    <row r="2471">
      <c r="A2471" s="69" t="n"/>
      <c r="B2471" s="70" t="n"/>
      <c r="C2471" s="70" t="n"/>
      <c r="D2471" s="71" t="n"/>
      <c r="E2471" s="71" t="n"/>
      <c r="F2471" s="70" t="n"/>
      <c r="G2471" s="72">
        <f>IF(OR($A2471="",$B2471=""),"",ROUND(MAX(0,MOD(I2471-H2471,1)*24-L2471/60),2))</f>
        <v/>
      </c>
      <c r="H2471">
        <f>IF($A2471="","",IF($D2471="",IFERROR(INDEX(Settings!$E$11:$E$18,MATCH($C2471,Settings!$D$11:$D$18,0)),0),$D2471))</f>
        <v/>
      </c>
      <c r="I2471">
        <f>IF($A2471="","",IF($E2471="",IFERROR(INDEX(Settings!$F$11:$F$18,MATCH($C2471,Settings!$D$11:$D$18,0)),0),$E2471))</f>
        <v/>
      </c>
      <c r="J2471">
        <f>IF($A2471="",0,WEEKDAY($A2471,2))</f>
        <v/>
      </c>
      <c r="K2471">
        <f>IF(OR($A2471="",$B2471=""),"",$B2471&amp;"|"&amp;$A2471)</f>
        <v/>
      </c>
      <c r="L2471">
        <f>IF($A2471="",0,IF($F2471="",IFERROR(N(INDEX(Settings!$G$11:$G$18,MATCH($C2471,Settings!$D$11:$D$18,0))),0),N($F2471)))</f>
        <v/>
      </c>
    </row>
    <row r="2472">
      <c r="A2472" s="69" t="n"/>
      <c r="B2472" s="70" t="n"/>
      <c r="C2472" s="70" t="n"/>
      <c r="D2472" s="71" t="n"/>
      <c r="E2472" s="71" t="n"/>
      <c r="F2472" s="70" t="n"/>
      <c r="G2472" s="72">
        <f>IF(OR($A2472="",$B2472=""),"",ROUND(MAX(0,MOD(I2472-H2472,1)*24-L2472/60),2))</f>
        <v/>
      </c>
      <c r="H2472">
        <f>IF($A2472="","",IF($D2472="",IFERROR(INDEX(Settings!$E$11:$E$18,MATCH($C2472,Settings!$D$11:$D$18,0)),0),$D2472))</f>
        <v/>
      </c>
      <c r="I2472">
        <f>IF($A2472="","",IF($E2472="",IFERROR(INDEX(Settings!$F$11:$F$18,MATCH($C2472,Settings!$D$11:$D$18,0)),0),$E2472))</f>
        <v/>
      </c>
      <c r="J2472">
        <f>IF($A2472="",0,WEEKDAY($A2472,2))</f>
        <v/>
      </c>
      <c r="K2472">
        <f>IF(OR($A2472="",$B2472=""),"",$B2472&amp;"|"&amp;$A2472)</f>
        <v/>
      </c>
      <c r="L2472">
        <f>IF($A2472="",0,IF($F2472="",IFERROR(N(INDEX(Settings!$G$11:$G$18,MATCH($C2472,Settings!$D$11:$D$18,0))),0),N($F2472)))</f>
        <v/>
      </c>
    </row>
    <row r="2473">
      <c r="A2473" s="69" t="n"/>
      <c r="B2473" s="70" t="n"/>
      <c r="C2473" s="70" t="n"/>
      <c r="D2473" s="71" t="n"/>
      <c r="E2473" s="71" t="n"/>
      <c r="F2473" s="70" t="n"/>
      <c r="G2473" s="72">
        <f>IF(OR($A2473="",$B2473=""),"",ROUND(MAX(0,MOD(I2473-H2473,1)*24-L2473/60),2))</f>
        <v/>
      </c>
      <c r="H2473">
        <f>IF($A2473="","",IF($D2473="",IFERROR(INDEX(Settings!$E$11:$E$18,MATCH($C2473,Settings!$D$11:$D$18,0)),0),$D2473))</f>
        <v/>
      </c>
      <c r="I2473">
        <f>IF($A2473="","",IF($E2473="",IFERROR(INDEX(Settings!$F$11:$F$18,MATCH($C2473,Settings!$D$11:$D$18,0)),0),$E2473))</f>
        <v/>
      </c>
      <c r="J2473">
        <f>IF($A2473="",0,WEEKDAY($A2473,2))</f>
        <v/>
      </c>
      <c r="K2473">
        <f>IF(OR($A2473="",$B2473=""),"",$B2473&amp;"|"&amp;$A2473)</f>
        <v/>
      </c>
      <c r="L2473">
        <f>IF($A2473="",0,IF($F2473="",IFERROR(N(INDEX(Settings!$G$11:$G$18,MATCH($C2473,Settings!$D$11:$D$18,0))),0),N($F2473)))</f>
        <v/>
      </c>
    </row>
    <row r="2474">
      <c r="A2474" s="69" t="n"/>
      <c r="B2474" s="70" t="n"/>
      <c r="C2474" s="70" t="n"/>
      <c r="D2474" s="71" t="n"/>
      <c r="E2474" s="71" t="n"/>
      <c r="F2474" s="70" t="n"/>
      <c r="G2474" s="72">
        <f>IF(OR($A2474="",$B2474=""),"",ROUND(MAX(0,MOD(I2474-H2474,1)*24-L2474/60),2))</f>
        <v/>
      </c>
      <c r="H2474">
        <f>IF($A2474="","",IF($D2474="",IFERROR(INDEX(Settings!$E$11:$E$18,MATCH($C2474,Settings!$D$11:$D$18,0)),0),$D2474))</f>
        <v/>
      </c>
      <c r="I2474">
        <f>IF($A2474="","",IF($E2474="",IFERROR(INDEX(Settings!$F$11:$F$18,MATCH($C2474,Settings!$D$11:$D$18,0)),0),$E2474))</f>
        <v/>
      </c>
      <c r="J2474">
        <f>IF($A2474="",0,WEEKDAY($A2474,2))</f>
        <v/>
      </c>
      <c r="K2474">
        <f>IF(OR($A2474="",$B2474=""),"",$B2474&amp;"|"&amp;$A2474)</f>
        <v/>
      </c>
      <c r="L2474">
        <f>IF($A2474="",0,IF($F2474="",IFERROR(N(INDEX(Settings!$G$11:$G$18,MATCH($C2474,Settings!$D$11:$D$18,0))),0),N($F2474)))</f>
        <v/>
      </c>
    </row>
    <row r="2475">
      <c r="A2475" s="69" t="n"/>
      <c r="B2475" s="70" t="n"/>
      <c r="C2475" s="70" t="n"/>
      <c r="D2475" s="71" t="n"/>
      <c r="E2475" s="71" t="n"/>
      <c r="F2475" s="70" t="n"/>
      <c r="G2475" s="72">
        <f>IF(OR($A2475="",$B2475=""),"",ROUND(MAX(0,MOD(I2475-H2475,1)*24-L2475/60),2))</f>
        <v/>
      </c>
      <c r="H2475">
        <f>IF($A2475="","",IF($D2475="",IFERROR(INDEX(Settings!$E$11:$E$18,MATCH($C2475,Settings!$D$11:$D$18,0)),0),$D2475))</f>
        <v/>
      </c>
      <c r="I2475">
        <f>IF($A2475="","",IF($E2475="",IFERROR(INDEX(Settings!$F$11:$F$18,MATCH($C2475,Settings!$D$11:$D$18,0)),0),$E2475))</f>
        <v/>
      </c>
      <c r="J2475">
        <f>IF($A2475="",0,WEEKDAY($A2475,2))</f>
        <v/>
      </c>
      <c r="K2475">
        <f>IF(OR($A2475="",$B2475=""),"",$B2475&amp;"|"&amp;$A2475)</f>
        <v/>
      </c>
      <c r="L2475">
        <f>IF($A2475="",0,IF($F2475="",IFERROR(N(INDEX(Settings!$G$11:$G$18,MATCH($C2475,Settings!$D$11:$D$18,0))),0),N($F2475)))</f>
        <v/>
      </c>
    </row>
    <row r="2476">
      <c r="A2476" s="69" t="n"/>
      <c r="B2476" s="70" t="n"/>
      <c r="C2476" s="70" t="n"/>
      <c r="D2476" s="71" t="n"/>
      <c r="E2476" s="71" t="n"/>
      <c r="F2476" s="70" t="n"/>
      <c r="G2476" s="72">
        <f>IF(OR($A2476="",$B2476=""),"",ROUND(MAX(0,MOD(I2476-H2476,1)*24-L2476/60),2))</f>
        <v/>
      </c>
      <c r="H2476">
        <f>IF($A2476="","",IF($D2476="",IFERROR(INDEX(Settings!$E$11:$E$18,MATCH($C2476,Settings!$D$11:$D$18,0)),0),$D2476))</f>
        <v/>
      </c>
      <c r="I2476">
        <f>IF($A2476="","",IF($E2476="",IFERROR(INDEX(Settings!$F$11:$F$18,MATCH($C2476,Settings!$D$11:$D$18,0)),0),$E2476))</f>
        <v/>
      </c>
      <c r="J2476">
        <f>IF($A2476="",0,WEEKDAY($A2476,2))</f>
        <v/>
      </c>
      <c r="K2476">
        <f>IF(OR($A2476="",$B2476=""),"",$B2476&amp;"|"&amp;$A2476)</f>
        <v/>
      </c>
      <c r="L2476">
        <f>IF($A2476="",0,IF($F2476="",IFERROR(N(INDEX(Settings!$G$11:$G$18,MATCH($C2476,Settings!$D$11:$D$18,0))),0),N($F2476)))</f>
        <v/>
      </c>
    </row>
    <row r="2477">
      <c r="A2477" s="69" t="n"/>
      <c r="B2477" s="70" t="n"/>
      <c r="C2477" s="70" t="n"/>
      <c r="D2477" s="71" t="n"/>
      <c r="E2477" s="71" t="n"/>
      <c r="F2477" s="70" t="n"/>
      <c r="G2477" s="72">
        <f>IF(OR($A2477="",$B2477=""),"",ROUND(MAX(0,MOD(I2477-H2477,1)*24-L2477/60),2))</f>
        <v/>
      </c>
      <c r="H2477">
        <f>IF($A2477="","",IF($D2477="",IFERROR(INDEX(Settings!$E$11:$E$18,MATCH($C2477,Settings!$D$11:$D$18,0)),0),$D2477))</f>
        <v/>
      </c>
      <c r="I2477">
        <f>IF($A2477="","",IF($E2477="",IFERROR(INDEX(Settings!$F$11:$F$18,MATCH($C2477,Settings!$D$11:$D$18,0)),0),$E2477))</f>
        <v/>
      </c>
      <c r="J2477">
        <f>IF($A2477="",0,WEEKDAY($A2477,2))</f>
        <v/>
      </c>
      <c r="K2477">
        <f>IF(OR($A2477="",$B2477=""),"",$B2477&amp;"|"&amp;$A2477)</f>
        <v/>
      </c>
      <c r="L2477">
        <f>IF($A2477="",0,IF($F2477="",IFERROR(N(INDEX(Settings!$G$11:$G$18,MATCH($C2477,Settings!$D$11:$D$18,0))),0),N($F2477)))</f>
        <v/>
      </c>
    </row>
    <row r="2478">
      <c r="A2478" s="69" t="n"/>
      <c r="B2478" s="70" t="n"/>
      <c r="C2478" s="70" t="n"/>
      <c r="D2478" s="71" t="n"/>
      <c r="E2478" s="71" t="n"/>
      <c r="F2478" s="70" t="n"/>
      <c r="G2478" s="72">
        <f>IF(OR($A2478="",$B2478=""),"",ROUND(MAX(0,MOD(I2478-H2478,1)*24-L2478/60),2))</f>
        <v/>
      </c>
      <c r="H2478">
        <f>IF($A2478="","",IF($D2478="",IFERROR(INDEX(Settings!$E$11:$E$18,MATCH($C2478,Settings!$D$11:$D$18,0)),0),$D2478))</f>
        <v/>
      </c>
      <c r="I2478">
        <f>IF($A2478="","",IF($E2478="",IFERROR(INDEX(Settings!$F$11:$F$18,MATCH($C2478,Settings!$D$11:$D$18,0)),0),$E2478))</f>
        <v/>
      </c>
      <c r="J2478">
        <f>IF($A2478="",0,WEEKDAY($A2478,2))</f>
        <v/>
      </c>
      <c r="K2478">
        <f>IF(OR($A2478="",$B2478=""),"",$B2478&amp;"|"&amp;$A2478)</f>
        <v/>
      </c>
      <c r="L2478">
        <f>IF($A2478="",0,IF($F2478="",IFERROR(N(INDEX(Settings!$G$11:$G$18,MATCH($C2478,Settings!$D$11:$D$18,0))),0),N($F2478)))</f>
        <v/>
      </c>
    </row>
    <row r="2479">
      <c r="A2479" s="69" t="n"/>
      <c r="B2479" s="70" t="n"/>
      <c r="C2479" s="70" t="n"/>
      <c r="D2479" s="71" t="n"/>
      <c r="E2479" s="71" t="n"/>
      <c r="F2479" s="70" t="n"/>
      <c r="G2479" s="72">
        <f>IF(OR($A2479="",$B2479=""),"",ROUND(MAX(0,MOD(I2479-H2479,1)*24-L2479/60),2))</f>
        <v/>
      </c>
      <c r="H2479">
        <f>IF($A2479="","",IF($D2479="",IFERROR(INDEX(Settings!$E$11:$E$18,MATCH($C2479,Settings!$D$11:$D$18,0)),0),$D2479))</f>
        <v/>
      </c>
      <c r="I2479">
        <f>IF($A2479="","",IF($E2479="",IFERROR(INDEX(Settings!$F$11:$F$18,MATCH($C2479,Settings!$D$11:$D$18,0)),0),$E2479))</f>
        <v/>
      </c>
      <c r="J2479">
        <f>IF($A2479="",0,WEEKDAY($A2479,2))</f>
        <v/>
      </c>
      <c r="K2479">
        <f>IF(OR($A2479="",$B2479=""),"",$B2479&amp;"|"&amp;$A2479)</f>
        <v/>
      </c>
      <c r="L2479">
        <f>IF($A2479="",0,IF($F2479="",IFERROR(N(INDEX(Settings!$G$11:$G$18,MATCH($C2479,Settings!$D$11:$D$18,0))),0),N($F2479)))</f>
        <v/>
      </c>
    </row>
    <row r="2480">
      <c r="A2480" s="69" t="n"/>
      <c r="B2480" s="70" t="n"/>
      <c r="C2480" s="70" t="n"/>
      <c r="D2480" s="71" t="n"/>
      <c r="E2480" s="71" t="n"/>
      <c r="F2480" s="70" t="n"/>
      <c r="G2480" s="72">
        <f>IF(OR($A2480="",$B2480=""),"",ROUND(MAX(0,MOD(I2480-H2480,1)*24-L2480/60),2))</f>
        <v/>
      </c>
      <c r="H2480">
        <f>IF($A2480="","",IF($D2480="",IFERROR(INDEX(Settings!$E$11:$E$18,MATCH($C2480,Settings!$D$11:$D$18,0)),0),$D2480))</f>
        <v/>
      </c>
      <c r="I2480">
        <f>IF($A2480="","",IF($E2480="",IFERROR(INDEX(Settings!$F$11:$F$18,MATCH($C2480,Settings!$D$11:$D$18,0)),0),$E2480))</f>
        <v/>
      </c>
      <c r="J2480">
        <f>IF($A2480="",0,WEEKDAY($A2480,2))</f>
        <v/>
      </c>
      <c r="K2480">
        <f>IF(OR($A2480="",$B2480=""),"",$B2480&amp;"|"&amp;$A2480)</f>
        <v/>
      </c>
      <c r="L2480">
        <f>IF($A2480="",0,IF($F2480="",IFERROR(N(INDEX(Settings!$G$11:$G$18,MATCH($C2480,Settings!$D$11:$D$18,0))),0),N($F2480)))</f>
        <v/>
      </c>
    </row>
    <row r="2481">
      <c r="A2481" s="69" t="n"/>
      <c r="B2481" s="70" t="n"/>
      <c r="C2481" s="70" t="n"/>
      <c r="D2481" s="71" t="n"/>
      <c r="E2481" s="71" t="n"/>
      <c r="F2481" s="70" t="n"/>
      <c r="G2481" s="72">
        <f>IF(OR($A2481="",$B2481=""),"",ROUND(MAX(0,MOD(I2481-H2481,1)*24-L2481/60),2))</f>
        <v/>
      </c>
      <c r="H2481">
        <f>IF($A2481="","",IF($D2481="",IFERROR(INDEX(Settings!$E$11:$E$18,MATCH($C2481,Settings!$D$11:$D$18,0)),0),$D2481))</f>
        <v/>
      </c>
      <c r="I2481">
        <f>IF($A2481="","",IF($E2481="",IFERROR(INDEX(Settings!$F$11:$F$18,MATCH($C2481,Settings!$D$11:$D$18,0)),0),$E2481))</f>
        <v/>
      </c>
      <c r="J2481">
        <f>IF($A2481="",0,WEEKDAY($A2481,2))</f>
        <v/>
      </c>
      <c r="K2481">
        <f>IF(OR($A2481="",$B2481=""),"",$B2481&amp;"|"&amp;$A2481)</f>
        <v/>
      </c>
      <c r="L2481">
        <f>IF($A2481="",0,IF($F2481="",IFERROR(N(INDEX(Settings!$G$11:$G$18,MATCH($C2481,Settings!$D$11:$D$18,0))),0),N($F2481)))</f>
        <v/>
      </c>
    </row>
    <row r="2482">
      <c r="A2482" s="69" t="n"/>
      <c r="B2482" s="70" t="n"/>
      <c r="C2482" s="70" t="n"/>
      <c r="D2482" s="71" t="n"/>
      <c r="E2482" s="71" t="n"/>
      <c r="F2482" s="70" t="n"/>
      <c r="G2482" s="72">
        <f>IF(OR($A2482="",$B2482=""),"",ROUND(MAX(0,MOD(I2482-H2482,1)*24-L2482/60),2))</f>
        <v/>
      </c>
      <c r="H2482">
        <f>IF($A2482="","",IF($D2482="",IFERROR(INDEX(Settings!$E$11:$E$18,MATCH($C2482,Settings!$D$11:$D$18,0)),0),$D2482))</f>
        <v/>
      </c>
      <c r="I2482">
        <f>IF($A2482="","",IF($E2482="",IFERROR(INDEX(Settings!$F$11:$F$18,MATCH($C2482,Settings!$D$11:$D$18,0)),0),$E2482))</f>
        <v/>
      </c>
      <c r="J2482">
        <f>IF($A2482="",0,WEEKDAY($A2482,2))</f>
        <v/>
      </c>
      <c r="K2482">
        <f>IF(OR($A2482="",$B2482=""),"",$B2482&amp;"|"&amp;$A2482)</f>
        <v/>
      </c>
      <c r="L2482">
        <f>IF($A2482="",0,IF($F2482="",IFERROR(N(INDEX(Settings!$G$11:$G$18,MATCH($C2482,Settings!$D$11:$D$18,0))),0),N($F2482)))</f>
        <v/>
      </c>
    </row>
    <row r="2483">
      <c r="A2483" s="69" t="n"/>
      <c r="B2483" s="70" t="n"/>
      <c r="C2483" s="70" t="n"/>
      <c r="D2483" s="71" t="n"/>
      <c r="E2483" s="71" t="n"/>
      <c r="F2483" s="70" t="n"/>
      <c r="G2483" s="72">
        <f>IF(OR($A2483="",$B2483=""),"",ROUND(MAX(0,MOD(I2483-H2483,1)*24-L2483/60),2))</f>
        <v/>
      </c>
      <c r="H2483">
        <f>IF($A2483="","",IF($D2483="",IFERROR(INDEX(Settings!$E$11:$E$18,MATCH($C2483,Settings!$D$11:$D$18,0)),0),$D2483))</f>
        <v/>
      </c>
      <c r="I2483">
        <f>IF($A2483="","",IF($E2483="",IFERROR(INDEX(Settings!$F$11:$F$18,MATCH($C2483,Settings!$D$11:$D$18,0)),0),$E2483))</f>
        <v/>
      </c>
      <c r="J2483">
        <f>IF($A2483="",0,WEEKDAY($A2483,2))</f>
        <v/>
      </c>
      <c r="K2483">
        <f>IF(OR($A2483="",$B2483=""),"",$B2483&amp;"|"&amp;$A2483)</f>
        <v/>
      </c>
      <c r="L2483">
        <f>IF($A2483="",0,IF($F2483="",IFERROR(N(INDEX(Settings!$G$11:$G$18,MATCH($C2483,Settings!$D$11:$D$18,0))),0),N($F2483)))</f>
        <v/>
      </c>
    </row>
    <row r="2484">
      <c r="A2484" s="69" t="n"/>
      <c r="B2484" s="70" t="n"/>
      <c r="C2484" s="70" t="n"/>
      <c r="D2484" s="71" t="n"/>
      <c r="E2484" s="71" t="n"/>
      <c r="F2484" s="70" t="n"/>
      <c r="G2484" s="72">
        <f>IF(OR($A2484="",$B2484=""),"",ROUND(MAX(0,MOD(I2484-H2484,1)*24-L2484/60),2))</f>
        <v/>
      </c>
      <c r="H2484">
        <f>IF($A2484="","",IF($D2484="",IFERROR(INDEX(Settings!$E$11:$E$18,MATCH($C2484,Settings!$D$11:$D$18,0)),0),$D2484))</f>
        <v/>
      </c>
      <c r="I2484">
        <f>IF($A2484="","",IF($E2484="",IFERROR(INDEX(Settings!$F$11:$F$18,MATCH($C2484,Settings!$D$11:$D$18,0)),0),$E2484))</f>
        <v/>
      </c>
      <c r="J2484">
        <f>IF($A2484="",0,WEEKDAY($A2484,2))</f>
        <v/>
      </c>
      <c r="K2484">
        <f>IF(OR($A2484="",$B2484=""),"",$B2484&amp;"|"&amp;$A2484)</f>
        <v/>
      </c>
      <c r="L2484">
        <f>IF($A2484="",0,IF($F2484="",IFERROR(N(INDEX(Settings!$G$11:$G$18,MATCH($C2484,Settings!$D$11:$D$18,0))),0),N($F2484)))</f>
        <v/>
      </c>
    </row>
    <row r="2485">
      <c r="A2485" s="69" t="n"/>
      <c r="B2485" s="70" t="n"/>
      <c r="C2485" s="70" t="n"/>
      <c r="D2485" s="71" t="n"/>
      <c r="E2485" s="71" t="n"/>
      <c r="F2485" s="70" t="n"/>
      <c r="G2485" s="72">
        <f>IF(OR($A2485="",$B2485=""),"",ROUND(MAX(0,MOD(I2485-H2485,1)*24-L2485/60),2))</f>
        <v/>
      </c>
      <c r="H2485">
        <f>IF($A2485="","",IF($D2485="",IFERROR(INDEX(Settings!$E$11:$E$18,MATCH($C2485,Settings!$D$11:$D$18,0)),0),$D2485))</f>
        <v/>
      </c>
      <c r="I2485">
        <f>IF($A2485="","",IF($E2485="",IFERROR(INDEX(Settings!$F$11:$F$18,MATCH($C2485,Settings!$D$11:$D$18,0)),0),$E2485))</f>
        <v/>
      </c>
      <c r="J2485">
        <f>IF($A2485="",0,WEEKDAY($A2485,2))</f>
        <v/>
      </c>
      <c r="K2485">
        <f>IF(OR($A2485="",$B2485=""),"",$B2485&amp;"|"&amp;$A2485)</f>
        <v/>
      </c>
      <c r="L2485">
        <f>IF($A2485="",0,IF($F2485="",IFERROR(N(INDEX(Settings!$G$11:$G$18,MATCH($C2485,Settings!$D$11:$D$18,0))),0),N($F2485)))</f>
        <v/>
      </c>
    </row>
    <row r="2486">
      <c r="A2486" s="69" t="n"/>
      <c r="B2486" s="70" t="n"/>
      <c r="C2486" s="70" t="n"/>
      <c r="D2486" s="71" t="n"/>
      <c r="E2486" s="71" t="n"/>
      <c r="F2486" s="70" t="n"/>
      <c r="G2486" s="72">
        <f>IF(OR($A2486="",$B2486=""),"",ROUND(MAX(0,MOD(I2486-H2486,1)*24-L2486/60),2))</f>
        <v/>
      </c>
      <c r="H2486">
        <f>IF($A2486="","",IF($D2486="",IFERROR(INDEX(Settings!$E$11:$E$18,MATCH($C2486,Settings!$D$11:$D$18,0)),0),$D2486))</f>
        <v/>
      </c>
      <c r="I2486">
        <f>IF($A2486="","",IF($E2486="",IFERROR(INDEX(Settings!$F$11:$F$18,MATCH($C2486,Settings!$D$11:$D$18,0)),0),$E2486))</f>
        <v/>
      </c>
      <c r="J2486">
        <f>IF($A2486="",0,WEEKDAY($A2486,2))</f>
        <v/>
      </c>
      <c r="K2486">
        <f>IF(OR($A2486="",$B2486=""),"",$B2486&amp;"|"&amp;$A2486)</f>
        <v/>
      </c>
      <c r="L2486">
        <f>IF($A2486="",0,IF($F2486="",IFERROR(N(INDEX(Settings!$G$11:$G$18,MATCH($C2486,Settings!$D$11:$D$18,0))),0),N($F2486)))</f>
        <v/>
      </c>
    </row>
    <row r="2487">
      <c r="A2487" s="69" t="n"/>
      <c r="B2487" s="70" t="n"/>
      <c r="C2487" s="70" t="n"/>
      <c r="D2487" s="71" t="n"/>
      <c r="E2487" s="71" t="n"/>
      <c r="F2487" s="70" t="n"/>
      <c r="G2487" s="72">
        <f>IF(OR($A2487="",$B2487=""),"",ROUND(MAX(0,MOD(I2487-H2487,1)*24-L2487/60),2))</f>
        <v/>
      </c>
      <c r="H2487">
        <f>IF($A2487="","",IF($D2487="",IFERROR(INDEX(Settings!$E$11:$E$18,MATCH($C2487,Settings!$D$11:$D$18,0)),0),$D2487))</f>
        <v/>
      </c>
      <c r="I2487">
        <f>IF($A2487="","",IF($E2487="",IFERROR(INDEX(Settings!$F$11:$F$18,MATCH($C2487,Settings!$D$11:$D$18,0)),0),$E2487))</f>
        <v/>
      </c>
      <c r="J2487">
        <f>IF($A2487="",0,WEEKDAY($A2487,2))</f>
        <v/>
      </c>
      <c r="K2487">
        <f>IF(OR($A2487="",$B2487=""),"",$B2487&amp;"|"&amp;$A2487)</f>
        <v/>
      </c>
      <c r="L2487">
        <f>IF($A2487="",0,IF($F2487="",IFERROR(N(INDEX(Settings!$G$11:$G$18,MATCH($C2487,Settings!$D$11:$D$18,0))),0),N($F2487)))</f>
        <v/>
      </c>
    </row>
    <row r="2488">
      <c r="A2488" s="69" t="n"/>
      <c r="B2488" s="70" t="n"/>
      <c r="C2488" s="70" t="n"/>
      <c r="D2488" s="71" t="n"/>
      <c r="E2488" s="71" t="n"/>
      <c r="F2488" s="70" t="n"/>
      <c r="G2488" s="72">
        <f>IF(OR($A2488="",$B2488=""),"",ROUND(MAX(0,MOD(I2488-H2488,1)*24-L2488/60),2))</f>
        <v/>
      </c>
      <c r="H2488">
        <f>IF($A2488="","",IF($D2488="",IFERROR(INDEX(Settings!$E$11:$E$18,MATCH($C2488,Settings!$D$11:$D$18,0)),0),$D2488))</f>
        <v/>
      </c>
      <c r="I2488">
        <f>IF($A2488="","",IF($E2488="",IFERROR(INDEX(Settings!$F$11:$F$18,MATCH($C2488,Settings!$D$11:$D$18,0)),0),$E2488))</f>
        <v/>
      </c>
      <c r="J2488">
        <f>IF($A2488="",0,WEEKDAY($A2488,2))</f>
        <v/>
      </c>
      <c r="K2488">
        <f>IF(OR($A2488="",$B2488=""),"",$B2488&amp;"|"&amp;$A2488)</f>
        <v/>
      </c>
      <c r="L2488">
        <f>IF($A2488="",0,IF($F2488="",IFERROR(N(INDEX(Settings!$G$11:$G$18,MATCH($C2488,Settings!$D$11:$D$18,0))),0),N($F2488)))</f>
        <v/>
      </c>
    </row>
    <row r="2489">
      <c r="A2489" s="69" t="n"/>
      <c r="B2489" s="70" t="n"/>
      <c r="C2489" s="70" t="n"/>
      <c r="D2489" s="71" t="n"/>
      <c r="E2489" s="71" t="n"/>
      <c r="F2489" s="70" t="n"/>
      <c r="G2489" s="72">
        <f>IF(OR($A2489="",$B2489=""),"",ROUND(MAX(0,MOD(I2489-H2489,1)*24-L2489/60),2))</f>
        <v/>
      </c>
      <c r="H2489">
        <f>IF($A2489="","",IF($D2489="",IFERROR(INDEX(Settings!$E$11:$E$18,MATCH($C2489,Settings!$D$11:$D$18,0)),0),$D2489))</f>
        <v/>
      </c>
      <c r="I2489">
        <f>IF($A2489="","",IF($E2489="",IFERROR(INDEX(Settings!$F$11:$F$18,MATCH($C2489,Settings!$D$11:$D$18,0)),0),$E2489))</f>
        <v/>
      </c>
      <c r="J2489">
        <f>IF($A2489="",0,WEEKDAY($A2489,2))</f>
        <v/>
      </c>
      <c r="K2489">
        <f>IF(OR($A2489="",$B2489=""),"",$B2489&amp;"|"&amp;$A2489)</f>
        <v/>
      </c>
      <c r="L2489">
        <f>IF($A2489="",0,IF($F2489="",IFERROR(N(INDEX(Settings!$G$11:$G$18,MATCH($C2489,Settings!$D$11:$D$18,0))),0),N($F2489)))</f>
        <v/>
      </c>
    </row>
    <row r="2490">
      <c r="A2490" s="69" t="n"/>
      <c r="B2490" s="70" t="n"/>
      <c r="C2490" s="70" t="n"/>
      <c r="D2490" s="71" t="n"/>
      <c r="E2490" s="71" t="n"/>
      <c r="F2490" s="70" t="n"/>
      <c r="G2490" s="72">
        <f>IF(OR($A2490="",$B2490=""),"",ROUND(MAX(0,MOD(I2490-H2490,1)*24-L2490/60),2))</f>
        <v/>
      </c>
      <c r="H2490">
        <f>IF($A2490="","",IF($D2490="",IFERROR(INDEX(Settings!$E$11:$E$18,MATCH($C2490,Settings!$D$11:$D$18,0)),0),$D2490))</f>
        <v/>
      </c>
      <c r="I2490">
        <f>IF($A2490="","",IF($E2490="",IFERROR(INDEX(Settings!$F$11:$F$18,MATCH($C2490,Settings!$D$11:$D$18,0)),0),$E2490))</f>
        <v/>
      </c>
      <c r="J2490">
        <f>IF($A2490="",0,WEEKDAY($A2490,2))</f>
        <v/>
      </c>
      <c r="K2490">
        <f>IF(OR($A2490="",$B2490=""),"",$B2490&amp;"|"&amp;$A2490)</f>
        <v/>
      </c>
      <c r="L2490">
        <f>IF($A2490="",0,IF($F2490="",IFERROR(N(INDEX(Settings!$G$11:$G$18,MATCH($C2490,Settings!$D$11:$D$18,0))),0),N($F2490)))</f>
        <v/>
      </c>
    </row>
    <row r="2491">
      <c r="A2491" s="69" t="n"/>
      <c r="B2491" s="70" t="n"/>
      <c r="C2491" s="70" t="n"/>
      <c r="D2491" s="71" t="n"/>
      <c r="E2491" s="71" t="n"/>
      <c r="F2491" s="70" t="n"/>
      <c r="G2491" s="72">
        <f>IF(OR($A2491="",$B2491=""),"",ROUND(MAX(0,MOD(I2491-H2491,1)*24-L2491/60),2))</f>
        <v/>
      </c>
      <c r="H2491">
        <f>IF($A2491="","",IF($D2491="",IFERROR(INDEX(Settings!$E$11:$E$18,MATCH($C2491,Settings!$D$11:$D$18,0)),0),$D2491))</f>
        <v/>
      </c>
      <c r="I2491">
        <f>IF($A2491="","",IF($E2491="",IFERROR(INDEX(Settings!$F$11:$F$18,MATCH($C2491,Settings!$D$11:$D$18,0)),0),$E2491))</f>
        <v/>
      </c>
      <c r="J2491">
        <f>IF($A2491="",0,WEEKDAY($A2491,2))</f>
        <v/>
      </c>
      <c r="K2491">
        <f>IF(OR($A2491="",$B2491=""),"",$B2491&amp;"|"&amp;$A2491)</f>
        <v/>
      </c>
      <c r="L2491">
        <f>IF($A2491="",0,IF($F2491="",IFERROR(N(INDEX(Settings!$G$11:$G$18,MATCH($C2491,Settings!$D$11:$D$18,0))),0),N($F2491)))</f>
        <v/>
      </c>
    </row>
    <row r="2492">
      <c r="A2492" s="69" t="n"/>
      <c r="B2492" s="70" t="n"/>
      <c r="C2492" s="70" t="n"/>
      <c r="D2492" s="71" t="n"/>
      <c r="E2492" s="71" t="n"/>
      <c r="F2492" s="70" t="n"/>
      <c r="G2492" s="72">
        <f>IF(OR($A2492="",$B2492=""),"",ROUND(MAX(0,MOD(I2492-H2492,1)*24-L2492/60),2))</f>
        <v/>
      </c>
      <c r="H2492">
        <f>IF($A2492="","",IF($D2492="",IFERROR(INDEX(Settings!$E$11:$E$18,MATCH($C2492,Settings!$D$11:$D$18,0)),0),$D2492))</f>
        <v/>
      </c>
      <c r="I2492">
        <f>IF($A2492="","",IF($E2492="",IFERROR(INDEX(Settings!$F$11:$F$18,MATCH($C2492,Settings!$D$11:$D$18,0)),0),$E2492))</f>
        <v/>
      </c>
      <c r="J2492">
        <f>IF($A2492="",0,WEEKDAY($A2492,2))</f>
        <v/>
      </c>
      <c r="K2492">
        <f>IF(OR($A2492="",$B2492=""),"",$B2492&amp;"|"&amp;$A2492)</f>
        <v/>
      </c>
      <c r="L2492">
        <f>IF($A2492="",0,IF($F2492="",IFERROR(N(INDEX(Settings!$G$11:$G$18,MATCH($C2492,Settings!$D$11:$D$18,0))),0),N($F2492)))</f>
        <v/>
      </c>
    </row>
    <row r="2493">
      <c r="A2493" s="69" t="n"/>
      <c r="B2493" s="70" t="n"/>
      <c r="C2493" s="70" t="n"/>
      <c r="D2493" s="71" t="n"/>
      <c r="E2493" s="71" t="n"/>
      <c r="F2493" s="70" t="n"/>
      <c r="G2493" s="72">
        <f>IF(OR($A2493="",$B2493=""),"",ROUND(MAX(0,MOD(I2493-H2493,1)*24-L2493/60),2))</f>
        <v/>
      </c>
      <c r="H2493">
        <f>IF($A2493="","",IF($D2493="",IFERROR(INDEX(Settings!$E$11:$E$18,MATCH($C2493,Settings!$D$11:$D$18,0)),0),$D2493))</f>
        <v/>
      </c>
      <c r="I2493">
        <f>IF($A2493="","",IF($E2493="",IFERROR(INDEX(Settings!$F$11:$F$18,MATCH($C2493,Settings!$D$11:$D$18,0)),0),$E2493))</f>
        <v/>
      </c>
      <c r="J2493">
        <f>IF($A2493="",0,WEEKDAY($A2493,2))</f>
        <v/>
      </c>
      <c r="K2493">
        <f>IF(OR($A2493="",$B2493=""),"",$B2493&amp;"|"&amp;$A2493)</f>
        <v/>
      </c>
      <c r="L2493">
        <f>IF($A2493="",0,IF($F2493="",IFERROR(N(INDEX(Settings!$G$11:$G$18,MATCH($C2493,Settings!$D$11:$D$18,0))),0),N($F2493)))</f>
        <v/>
      </c>
    </row>
    <row r="2494">
      <c r="A2494" s="69" t="n"/>
      <c r="B2494" s="70" t="n"/>
      <c r="C2494" s="70" t="n"/>
      <c r="D2494" s="71" t="n"/>
      <c r="E2494" s="71" t="n"/>
      <c r="F2494" s="70" t="n"/>
      <c r="G2494" s="72">
        <f>IF(OR($A2494="",$B2494=""),"",ROUND(MAX(0,MOD(I2494-H2494,1)*24-L2494/60),2))</f>
        <v/>
      </c>
      <c r="H2494">
        <f>IF($A2494="","",IF($D2494="",IFERROR(INDEX(Settings!$E$11:$E$18,MATCH($C2494,Settings!$D$11:$D$18,0)),0),$D2494))</f>
        <v/>
      </c>
      <c r="I2494">
        <f>IF($A2494="","",IF($E2494="",IFERROR(INDEX(Settings!$F$11:$F$18,MATCH($C2494,Settings!$D$11:$D$18,0)),0),$E2494))</f>
        <v/>
      </c>
      <c r="J2494">
        <f>IF($A2494="",0,WEEKDAY($A2494,2))</f>
        <v/>
      </c>
      <c r="K2494">
        <f>IF(OR($A2494="",$B2494=""),"",$B2494&amp;"|"&amp;$A2494)</f>
        <v/>
      </c>
      <c r="L2494">
        <f>IF($A2494="",0,IF($F2494="",IFERROR(N(INDEX(Settings!$G$11:$G$18,MATCH($C2494,Settings!$D$11:$D$18,0))),0),N($F2494)))</f>
        <v/>
      </c>
    </row>
    <row r="2495">
      <c r="A2495" s="69" t="n"/>
      <c r="B2495" s="70" t="n"/>
      <c r="C2495" s="70" t="n"/>
      <c r="D2495" s="71" t="n"/>
      <c r="E2495" s="71" t="n"/>
      <c r="F2495" s="70" t="n"/>
      <c r="G2495" s="72">
        <f>IF(OR($A2495="",$B2495=""),"",ROUND(MAX(0,MOD(I2495-H2495,1)*24-L2495/60),2))</f>
        <v/>
      </c>
      <c r="H2495">
        <f>IF($A2495="","",IF($D2495="",IFERROR(INDEX(Settings!$E$11:$E$18,MATCH($C2495,Settings!$D$11:$D$18,0)),0),$D2495))</f>
        <v/>
      </c>
      <c r="I2495">
        <f>IF($A2495="","",IF($E2495="",IFERROR(INDEX(Settings!$F$11:$F$18,MATCH($C2495,Settings!$D$11:$D$18,0)),0),$E2495))</f>
        <v/>
      </c>
      <c r="J2495">
        <f>IF($A2495="",0,WEEKDAY($A2495,2))</f>
        <v/>
      </c>
      <c r="K2495">
        <f>IF(OR($A2495="",$B2495=""),"",$B2495&amp;"|"&amp;$A2495)</f>
        <v/>
      </c>
      <c r="L2495">
        <f>IF($A2495="",0,IF($F2495="",IFERROR(N(INDEX(Settings!$G$11:$G$18,MATCH($C2495,Settings!$D$11:$D$18,0))),0),N($F2495)))</f>
        <v/>
      </c>
    </row>
    <row r="2496">
      <c r="A2496" s="69" t="n"/>
      <c r="B2496" s="70" t="n"/>
      <c r="C2496" s="70" t="n"/>
      <c r="D2496" s="71" t="n"/>
      <c r="E2496" s="71" t="n"/>
      <c r="F2496" s="70" t="n"/>
      <c r="G2496" s="72">
        <f>IF(OR($A2496="",$B2496=""),"",ROUND(MAX(0,MOD(I2496-H2496,1)*24-L2496/60),2))</f>
        <v/>
      </c>
      <c r="H2496">
        <f>IF($A2496="","",IF($D2496="",IFERROR(INDEX(Settings!$E$11:$E$18,MATCH($C2496,Settings!$D$11:$D$18,0)),0),$D2496))</f>
        <v/>
      </c>
      <c r="I2496">
        <f>IF($A2496="","",IF($E2496="",IFERROR(INDEX(Settings!$F$11:$F$18,MATCH($C2496,Settings!$D$11:$D$18,0)),0),$E2496))</f>
        <v/>
      </c>
      <c r="J2496">
        <f>IF($A2496="",0,WEEKDAY($A2496,2))</f>
        <v/>
      </c>
      <c r="K2496">
        <f>IF(OR($A2496="",$B2496=""),"",$B2496&amp;"|"&amp;$A2496)</f>
        <v/>
      </c>
      <c r="L2496">
        <f>IF($A2496="",0,IF($F2496="",IFERROR(N(INDEX(Settings!$G$11:$G$18,MATCH($C2496,Settings!$D$11:$D$18,0))),0),N($F2496)))</f>
        <v/>
      </c>
    </row>
    <row r="2497">
      <c r="A2497" s="69" t="n"/>
      <c r="B2497" s="70" t="n"/>
      <c r="C2497" s="70" t="n"/>
      <c r="D2497" s="71" t="n"/>
      <c r="E2497" s="71" t="n"/>
      <c r="F2497" s="70" t="n"/>
      <c r="G2497" s="72">
        <f>IF(OR($A2497="",$B2497=""),"",ROUND(MAX(0,MOD(I2497-H2497,1)*24-L2497/60),2))</f>
        <v/>
      </c>
      <c r="H2497">
        <f>IF($A2497="","",IF($D2497="",IFERROR(INDEX(Settings!$E$11:$E$18,MATCH($C2497,Settings!$D$11:$D$18,0)),0),$D2497))</f>
        <v/>
      </c>
      <c r="I2497">
        <f>IF($A2497="","",IF($E2497="",IFERROR(INDEX(Settings!$F$11:$F$18,MATCH($C2497,Settings!$D$11:$D$18,0)),0),$E2497))</f>
        <v/>
      </c>
      <c r="J2497">
        <f>IF($A2497="",0,WEEKDAY($A2497,2))</f>
        <v/>
      </c>
      <c r="K2497">
        <f>IF(OR($A2497="",$B2497=""),"",$B2497&amp;"|"&amp;$A2497)</f>
        <v/>
      </c>
      <c r="L2497">
        <f>IF($A2497="",0,IF($F2497="",IFERROR(N(INDEX(Settings!$G$11:$G$18,MATCH($C2497,Settings!$D$11:$D$18,0))),0),N($F2497)))</f>
        <v/>
      </c>
    </row>
    <row r="2498">
      <c r="A2498" s="69" t="n"/>
      <c r="B2498" s="70" t="n"/>
      <c r="C2498" s="70" t="n"/>
      <c r="D2498" s="71" t="n"/>
      <c r="E2498" s="71" t="n"/>
      <c r="F2498" s="70" t="n"/>
      <c r="G2498" s="72">
        <f>IF(OR($A2498="",$B2498=""),"",ROUND(MAX(0,MOD(I2498-H2498,1)*24-L2498/60),2))</f>
        <v/>
      </c>
      <c r="H2498">
        <f>IF($A2498="","",IF($D2498="",IFERROR(INDEX(Settings!$E$11:$E$18,MATCH($C2498,Settings!$D$11:$D$18,0)),0),$D2498))</f>
        <v/>
      </c>
      <c r="I2498">
        <f>IF($A2498="","",IF($E2498="",IFERROR(INDEX(Settings!$F$11:$F$18,MATCH($C2498,Settings!$D$11:$D$18,0)),0),$E2498))</f>
        <v/>
      </c>
      <c r="J2498">
        <f>IF($A2498="",0,WEEKDAY($A2498,2))</f>
        <v/>
      </c>
      <c r="K2498">
        <f>IF(OR($A2498="",$B2498=""),"",$B2498&amp;"|"&amp;$A2498)</f>
        <v/>
      </c>
      <c r="L2498">
        <f>IF($A2498="",0,IF($F2498="",IFERROR(N(INDEX(Settings!$G$11:$G$18,MATCH($C2498,Settings!$D$11:$D$18,0))),0),N($F2498)))</f>
        <v/>
      </c>
    </row>
    <row r="2499">
      <c r="A2499" s="69" t="n"/>
      <c r="B2499" s="70" t="n"/>
      <c r="C2499" s="70" t="n"/>
      <c r="D2499" s="71" t="n"/>
      <c r="E2499" s="71" t="n"/>
      <c r="F2499" s="70" t="n"/>
      <c r="G2499" s="72">
        <f>IF(OR($A2499="",$B2499=""),"",ROUND(MAX(0,MOD(I2499-H2499,1)*24-L2499/60),2))</f>
        <v/>
      </c>
      <c r="H2499">
        <f>IF($A2499="","",IF($D2499="",IFERROR(INDEX(Settings!$E$11:$E$18,MATCH($C2499,Settings!$D$11:$D$18,0)),0),$D2499))</f>
        <v/>
      </c>
      <c r="I2499">
        <f>IF($A2499="","",IF($E2499="",IFERROR(INDEX(Settings!$F$11:$F$18,MATCH($C2499,Settings!$D$11:$D$18,0)),0),$E2499))</f>
        <v/>
      </c>
      <c r="J2499">
        <f>IF($A2499="",0,WEEKDAY($A2499,2))</f>
        <v/>
      </c>
      <c r="K2499">
        <f>IF(OR($A2499="",$B2499=""),"",$B2499&amp;"|"&amp;$A2499)</f>
        <v/>
      </c>
      <c r="L2499">
        <f>IF($A2499="",0,IF($F2499="",IFERROR(N(INDEX(Settings!$G$11:$G$18,MATCH($C2499,Settings!$D$11:$D$18,0))),0),N($F2499)))</f>
        <v/>
      </c>
    </row>
    <row r="2500">
      <c r="A2500" s="69" t="n"/>
      <c r="B2500" s="70" t="n"/>
      <c r="C2500" s="70" t="n"/>
      <c r="D2500" s="71" t="n"/>
      <c r="E2500" s="71" t="n"/>
      <c r="F2500" s="70" t="n"/>
      <c r="G2500" s="72">
        <f>IF(OR($A2500="",$B2500=""),"",ROUND(MAX(0,MOD(I2500-H2500,1)*24-L2500/60),2))</f>
        <v/>
      </c>
      <c r="H2500">
        <f>IF($A2500="","",IF($D2500="",IFERROR(INDEX(Settings!$E$11:$E$18,MATCH($C2500,Settings!$D$11:$D$18,0)),0),$D2500))</f>
        <v/>
      </c>
      <c r="I2500">
        <f>IF($A2500="","",IF($E2500="",IFERROR(INDEX(Settings!$F$11:$F$18,MATCH($C2500,Settings!$D$11:$D$18,0)),0),$E2500))</f>
        <v/>
      </c>
      <c r="J2500">
        <f>IF($A2500="",0,WEEKDAY($A2500,2))</f>
        <v/>
      </c>
      <c r="K2500">
        <f>IF(OR($A2500="",$B2500=""),"",$B2500&amp;"|"&amp;$A2500)</f>
        <v/>
      </c>
      <c r="L2500">
        <f>IF($A2500="",0,IF($F2500="",IFERROR(N(INDEX(Settings!$G$11:$G$18,MATCH($C2500,Settings!$D$11:$D$18,0))),0),N($F2500)))</f>
        <v/>
      </c>
    </row>
    <row r="2501">
      <c r="A2501" s="69" t="n"/>
      <c r="B2501" s="70" t="n"/>
      <c r="C2501" s="70" t="n"/>
      <c r="D2501" s="71" t="n"/>
      <c r="E2501" s="71" t="n"/>
      <c r="F2501" s="70" t="n"/>
      <c r="G2501" s="72">
        <f>IF(OR($A2501="",$B2501=""),"",ROUND(MAX(0,MOD(I2501-H2501,1)*24-L2501/60),2))</f>
        <v/>
      </c>
      <c r="H2501">
        <f>IF($A2501="","",IF($D2501="",IFERROR(INDEX(Settings!$E$11:$E$18,MATCH($C2501,Settings!$D$11:$D$18,0)),0),$D2501))</f>
        <v/>
      </c>
      <c r="I2501">
        <f>IF($A2501="","",IF($E2501="",IFERROR(INDEX(Settings!$F$11:$F$18,MATCH($C2501,Settings!$D$11:$D$18,0)),0),$E2501))</f>
        <v/>
      </c>
      <c r="J2501">
        <f>IF($A2501="",0,WEEKDAY($A2501,2))</f>
        <v/>
      </c>
      <c r="K2501">
        <f>IF(OR($A2501="",$B2501=""),"",$B2501&amp;"|"&amp;$A2501)</f>
        <v/>
      </c>
      <c r="L2501">
        <f>IF($A2501="",0,IF($F2501="",IFERROR(N(INDEX(Settings!$G$11:$G$18,MATCH($C2501,Settings!$D$11:$D$18,0))),0),N($F2501)))</f>
        <v/>
      </c>
    </row>
    <row r="2502">
      <c r="A2502" s="69" t="n"/>
      <c r="B2502" s="70" t="n"/>
      <c r="C2502" s="70" t="n"/>
      <c r="D2502" s="71" t="n"/>
      <c r="E2502" s="71" t="n"/>
      <c r="F2502" s="70" t="n"/>
      <c r="G2502" s="72">
        <f>IF(OR($A2502="",$B2502=""),"",ROUND(MAX(0,MOD(I2502-H2502,1)*24-L2502/60),2))</f>
        <v/>
      </c>
      <c r="H2502">
        <f>IF($A2502="","",IF($D2502="",IFERROR(INDEX(Settings!$E$11:$E$18,MATCH($C2502,Settings!$D$11:$D$18,0)),0),$D2502))</f>
        <v/>
      </c>
      <c r="I2502">
        <f>IF($A2502="","",IF($E2502="",IFERROR(INDEX(Settings!$F$11:$F$18,MATCH($C2502,Settings!$D$11:$D$18,0)),0),$E2502))</f>
        <v/>
      </c>
      <c r="J2502">
        <f>IF($A2502="",0,WEEKDAY($A2502,2))</f>
        <v/>
      </c>
      <c r="K2502">
        <f>IF(OR($A2502="",$B2502=""),"",$B2502&amp;"|"&amp;$A2502)</f>
        <v/>
      </c>
      <c r="L2502">
        <f>IF($A2502="",0,IF($F2502="",IFERROR(N(INDEX(Settings!$G$11:$G$18,MATCH($C2502,Settings!$D$11:$D$18,0))),0),N($F2502)))</f>
        <v/>
      </c>
    </row>
    <row r="2503">
      <c r="A2503" s="69" t="n"/>
      <c r="B2503" s="70" t="n"/>
      <c r="C2503" s="70" t="n"/>
      <c r="D2503" s="71" t="n"/>
      <c r="E2503" s="71" t="n"/>
      <c r="F2503" s="70" t="n"/>
      <c r="G2503" s="72">
        <f>IF(OR($A2503="",$B2503=""),"",ROUND(MAX(0,MOD(I2503-H2503,1)*24-L2503/60),2))</f>
        <v/>
      </c>
      <c r="H2503">
        <f>IF($A2503="","",IF($D2503="",IFERROR(INDEX(Settings!$E$11:$E$18,MATCH($C2503,Settings!$D$11:$D$18,0)),0),$D2503))</f>
        <v/>
      </c>
      <c r="I2503">
        <f>IF($A2503="","",IF($E2503="",IFERROR(INDEX(Settings!$F$11:$F$18,MATCH($C2503,Settings!$D$11:$D$18,0)),0),$E2503))</f>
        <v/>
      </c>
      <c r="J2503">
        <f>IF($A2503="",0,WEEKDAY($A2503,2))</f>
        <v/>
      </c>
      <c r="K2503">
        <f>IF(OR($A2503="",$B2503=""),"",$B2503&amp;"|"&amp;$A2503)</f>
        <v/>
      </c>
      <c r="L2503">
        <f>IF($A2503="",0,IF($F2503="",IFERROR(N(INDEX(Settings!$G$11:$G$18,MATCH($C2503,Settings!$D$11:$D$18,0))),0),N($F2503)))</f>
        <v/>
      </c>
    </row>
    <row r="2504">
      <c r="A2504" s="69" t="n"/>
      <c r="B2504" s="70" t="n"/>
      <c r="C2504" s="70" t="n"/>
      <c r="D2504" s="71" t="n"/>
      <c r="E2504" s="71" t="n"/>
      <c r="F2504" s="70" t="n"/>
      <c r="G2504" s="72">
        <f>IF(OR($A2504="",$B2504=""),"",ROUND(MAX(0,MOD(I2504-H2504,1)*24-L2504/60),2))</f>
        <v/>
      </c>
      <c r="H2504">
        <f>IF($A2504="","",IF($D2504="",IFERROR(INDEX(Settings!$E$11:$E$18,MATCH($C2504,Settings!$D$11:$D$18,0)),0),$D2504))</f>
        <v/>
      </c>
      <c r="I2504">
        <f>IF($A2504="","",IF($E2504="",IFERROR(INDEX(Settings!$F$11:$F$18,MATCH($C2504,Settings!$D$11:$D$18,0)),0),$E2504))</f>
        <v/>
      </c>
      <c r="J2504">
        <f>IF($A2504="",0,WEEKDAY($A2504,2))</f>
        <v/>
      </c>
      <c r="K2504">
        <f>IF(OR($A2504="",$B2504=""),"",$B2504&amp;"|"&amp;$A2504)</f>
        <v/>
      </c>
      <c r="L2504">
        <f>IF($A2504="",0,IF($F2504="",IFERROR(N(INDEX(Settings!$G$11:$G$18,MATCH($C2504,Settings!$D$11:$D$18,0))),0),N($F2504)))</f>
        <v/>
      </c>
    </row>
    <row r="2505">
      <c r="A2505" s="69" t="n"/>
      <c r="B2505" s="70" t="n"/>
      <c r="C2505" s="70" t="n"/>
      <c r="D2505" s="71" t="n"/>
      <c r="E2505" s="71" t="n"/>
      <c r="F2505" s="70" t="n"/>
      <c r="G2505" s="72">
        <f>IF(OR($A2505="",$B2505=""),"",ROUND(MAX(0,MOD(I2505-H2505,1)*24-L2505/60),2))</f>
        <v/>
      </c>
      <c r="H2505">
        <f>IF($A2505="","",IF($D2505="",IFERROR(INDEX(Settings!$E$11:$E$18,MATCH($C2505,Settings!$D$11:$D$18,0)),0),$D2505))</f>
        <v/>
      </c>
      <c r="I2505">
        <f>IF($A2505="","",IF($E2505="",IFERROR(INDEX(Settings!$F$11:$F$18,MATCH($C2505,Settings!$D$11:$D$18,0)),0),$E2505))</f>
        <v/>
      </c>
      <c r="J2505">
        <f>IF($A2505="",0,WEEKDAY($A2505,2))</f>
        <v/>
      </c>
      <c r="K2505">
        <f>IF(OR($A2505="",$B2505=""),"",$B2505&amp;"|"&amp;$A2505)</f>
        <v/>
      </c>
      <c r="L2505">
        <f>IF($A2505="",0,IF($F2505="",IFERROR(N(INDEX(Settings!$G$11:$G$18,MATCH($C2505,Settings!$D$11:$D$18,0))),0),N($F2505)))</f>
        <v/>
      </c>
    </row>
    <row r="2506">
      <c r="A2506" s="69" t="n"/>
      <c r="B2506" s="70" t="n"/>
      <c r="C2506" s="70" t="n"/>
      <c r="D2506" s="71" t="n"/>
      <c r="E2506" s="71" t="n"/>
      <c r="F2506" s="70" t="n"/>
      <c r="G2506" s="72">
        <f>IF(OR($A2506="",$B2506=""),"",ROUND(MAX(0,MOD(I2506-H2506,1)*24-L2506/60),2))</f>
        <v/>
      </c>
      <c r="H2506">
        <f>IF($A2506="","",IF($D2506="",IFERROR(INDEX(Settings!$E$11:$E$18,MATCH($C2506,Settings!$D$11:$D$18,0)),0),$D2506))</f>
        <v/>
      </c>
      <c r="I2506">
        <f>IF($A2506="","",IF($E2506="",IFERROR(INDEX(Settings!$F$11:$F$18,MATCH($C2506,Settings!$D$11:$D$18,0)),0),$E2506))</f>
        <v/>
      </c>
      <c r="J2506">
        <f>IF($A2506="",0,WEEKDAY($A2506,2))</f>
        <v/>
      </c>
      <c r="K2506">
        <f>IF(OR($A2506="",$B2506=""),"",$B2506&amp;"|"&amp;$A2506)</f>
        <v/>
      </c>
      <c r="L2506">
        <f>IF($A2506="",0,IF($F2506="",IFERROR(N(INDEX(Settings!$G$11:$G$18,MATCH($C2506,Settings!$D$11:$D$18,0))),0),N($F2506)))</f>
        <v/>
      </c>
    </row>
    <row r="2507">
      <c r="A2507" s="69" t="n"/>
      <c r="B2507" s="70" t="n"/>
      <c r="C2507" s="70" t="n"/>
      <c r="D2507" s="71" t="n"/>
      <c r="E2507" s="71" t="n"/>
      <c r="F2507" s="70" t="n"/>
      <c r="G2507" s="72">
        <f>IF(OR($A2507="",$B2507=""),"",ROUND(MAX(0,MOD(I2507-H2507,1)*24-L2507/60),2))</f>
        <v/>
      </c>
      <c r="H2507">
        <f>IF($A2507="","",IF($D2507="",IFERROR(INDEX(Settings!$E$11:$E$18,MATCH($C2507,Settings!$D$11:$D$18,0)),0),$D2507))</f>
        <v/>
      </c>
      <c r="I2507">
        <f>IF($A2507="","",IF($E2507="",IFERROR(INDEX(Settings!$F$11:$F$18,MATCH($C2507,Settings!$D$11:$D$18,0)),0),$E2507))</f>
        <v/>
      </c>
      <c r="J2507">
        <f>IF($A2507="",0,WEEKDAY($A2507,2))</f>
        <v/>
      </c>
      <c r="K2507">
        <f>IF(OR($A2507="",$B2507=""),"",$B2507&amp;"|"&amp;$A2507)</f>
        <v/>
      </c>
      <c r="L2507">
        <f>IF($A2507="",0,IF($F2507="",IFERROR(N(INDEX(Settings!$G$11:$G$18,MATCH($C2507,Settings!$D$11:$D$18,0))),0),N($F2507)))</f>
        <v/>
      </c>
    </row>
    <row r="2508">
      <c r="A2508" s="69" t="n"/>
      <c r="B2508" s="70" t="n"/>
      <c r="C2508" s="70" t="n"/>
      <c r="D2508" s="71" t="n"/>
      <c r="E2508" s="71" t="n"/>
      <c r="F2508" s="70" t="n"/>
      <c r="G2508" s="72">
        <f>IF(OR($A2508="",$B2508=""),"",ROUND(MAX(0,MOD(I2508-H2508,1)*24-L2508/60),2))</f>
        <v/>
      </c>
      <c r="H2508">
        <f>IF($A2508="","",IF($D2508="",IFERROR(INDEX(Settings!$E$11:$E$18,MATCH($C2508,Settings!$D$11:$D$18,0)),0),$D2508))</f>
        <v/>
      </c>
      <c r="I2508">
        <f>IF($A2508="","",IF($E2508="",IFERROR(INDEX(Settings!$F$11:$F$18,MATCH($C2508,Settings!$D$11:$D$18,0)),0),$E2508))</f>
        <v/>
      </c>
      <c r="J2508">
        <f>IF($A2508="",0,WEEKDAY($A2508,2))</f>
        <v/>
      </c>
      <c r="K2508">
        <f>IF(OR($A2508="",$B2508=""),"",$B2508&amp;"|"&amp;$A2508)</f>
        <v/>
      </c>
      <c r="L2508">
        <f>IF($A2508="",0,IF($F2508="",IFERROR(N(INDEX(Settings!$G$11:$G$18,MATCH($C2508,Settings!$D$11:$D$18,0))),0),N($F2508)))</f>
        <v/>
      </c>
    </row>
    <row r="2509">
      <c r="A2509" s="69" t="n"/>
      <c r="B2509" s="70" t="n"/>
      <c r="C2509" s="70" t="n"/>
      <c r="D2509" s="71" t="n"/>
      <c r="E2509" s="71" t="n"/>
      <c r="F2509" s="70" t="n"/>
      <c r="G2509" s="72">
        <f>IF(OR($A2509="",$B2509=""),"",ROUND(MAX(0,MOD(I2509-H2509,1)*24-L2509/60),2))</f>
        <v/>
      </c>
      <c r="H2509">
        <f>IF($A2509="","",IF($D2509="",IFERROR(INDEX(Settings!$E$11:$E$18,MATCH($C2509,Settings!$D$11:$D$18,0)),0),$D2509))</f>
        <v/>
      </c>
      <c r="I2509">
        <f>IF($A2509="","",IF($E2509="",IFERROR(INDEX(Settings!$F$11:$F$18,MATCH($C2509,Settings!$D$11:$D$18,0)),0),$E2509))</f>
        <v/>
      </c>
      <c r="J2509">
        <f>IF($A2509="",0,WEEKDAY($A2509,2))</f>
        <v/>
      </c>
      <c r="K2509">
        <f>IF(OR($A2509="",$B2509=""),"",$B2509&amp;"|"&amp;$A2509)</f>
        <v/>
      </c>
      <c r="L2509">
        <f>IF($A2509="",0,IF($F2509="",IFERROR(N(INDEX(Settings!$G$11:$G$18,MATCH($C2509,Settings!$D$11:$D$18,0))),0),N($F2509)))</f>
        <v/>
      </c>
    </row>
    <row r="2510">
      <c r="A2510" s="69" t="n"/>
      <c r="B2510" s="70" t="n"/>
      <c r="C2510" s="70" t="n"/>
      <c r="D2510" s="71" t="n"/>
      <c r="E2510" s="71" t="n"/>
      <c r="F2510" s="70" t="n"/>
      <c r="G2510" s="72">
        <f>IF(OR($A2510="",$B2510=""),"",ROUND(MAX(0,MOD(I2510-H2510,1)*24-L2510/60),2))</f>
        <v/>
      </c>
      <c r="H2510">
        <f>IF($A2510="","",IF($D2510="",IFERROR(INDEX(Settings!$E$11:$E$18,MATCH($C2510,Settings!$D$11:$D$18,0)),0),$D2510))</f>
        <v/>
      </c>
      <c r="I2510">
        <f>IF($A2510="","",IF($E2510="",IFERROR(INDEX(Settings!$F$11:$F$18,MATCH($C2510,Settings!$D$11:$D$18,0)),0),$E2510))</f>
        <v/>
      </c>
      <c r="J2510">
        <f>IF($A2510="",0,WEEKDAY($A2510,2))</f>
        <v/>
      </c>
      <c r="K2510">
        <f>IF(OR($A2510="",$B2510=""),"",$B2510&amp;"|"&amp;$A2510)</f>
        <v/>
      </c>
      <c r="L2510">
        <f>IF($A2510="",0,IF($F2510="",IFERROR(N(INDEX(Settings!$G$11:$G$18,MATCH($C2510,Settings!$D$11:$D$18,0))),0),N($F2510)))</f>
        <v/>
      </c>
    </row>
    <row r="2511">
      <c r="A2511" s="69" t="n"/>
      <c r="B2511" s="70" t="n"/>
      <c r="C2511" s="70" t="n"/>
      <c r="D2511" s="71" t="n"/>
      <c r="E2511" s="71" t="n"/>
      <c r="F2511" s="70" t="n"/>
      <c r="G2511" s="72">
        <f>IF(OR($A2511="",$B2511=""),"",ROUND(MAX(0,MOD(I2511-H2511,1)*24-L2511/60),2))</f>
        <v/>
      </c>
      <c r="H2511">
        <f>IF($A2511="","",IF($D2511="",IFERROR(INDEX(Settings!$E$11:$E$18,MATCH($C2511,Settings!$D$11:$D$18,0)),0),$D2511))</f>
        <v/>
      </c>
      <c r="I2511">
        <f>IF($A2511="","",IF($E2511="",IFERROR(INDEX(Settings!$F$11:$F$18,MATCH($C2511,Settings!$D$11:$D$18,0)),0),$E2511))</f>
        <v/>
      </c>
      <c r="J2511">
        <f>IF($A2511="",0,WEEKDAY($A2511,2))</f>
        <v/>
      </c>
      <c r="K2511">
        <f>IF(OR($A2511="",$B2511=""),"",$B2511&amp;"|"&amp;$A2511)</f>
        <v/>
      </c>
      <c r="L2511">
        <f>IF($A2511="",0,IF($F2511="",IFERROR(N(INDEX(Settings!$G$11:$G$18,MATCH($C2511,Settings!$D$11:$D$18,0))),0),N($F2511)))</f>
        <v/>
      </c>
    </row>
    <row r="2512">
      <c r="A2512" s="69" t="n"/>
      <c r="B2512" s="70" t="n"/>
      <c r="C2512" s="70" t="n"/>
      <c r="D2512" s="71" t="n"/>
      <c r="E2512" s="71" t="n"/>
      <c r="F2512" s="70" t="n"/>
      <c r="G2512" s="72">
        <f>IF(OR($A2512="",$B2512=""),"",ROUND(MAX(0,MOD(I2512-H2512,1)*24-L2512/60),2))</f>
        <v/>
      </c>
      <c r="H2512">
        <f>IF($A2512="","",IF($D2512="",IFERROR(INDEX(Settings!$E$11:$E$18,MATCH($C2512,Settings!$D$11:$D$18,0)),0),$D2512))</f>
        <v/>
      </c>
      <c r="I2512">
        <f>IF($A2512="","",IF($E2512="",IFERROR(INDEX(Settings!$F$11:$F$18,MATCH($C2512,Settings!$D$11:$D$18,0)),0),$E2512))</f>
        <v/>
      </c>
      <c r="J2512">
        <f>IF($A2512="",0,WEEKDAY($A2512,2))</f>
        <v/>
      </c>
      <c r="K2512">
        <f>IF(OR($A2512="",$B2512=""),"",$B2512&amp;"|"&amp;$A2512)</f>
        <v/>
      </c>
      <c r="L2512">
        <f>IF($A2512="",0,IF($F2512="",IFERROR(N(INDEX(Settings!$G$11:$G$18,MATCH($C2512,Settings!$D$11:$D$18,0))),0),N($F2512)))</f>
        <v/>
      </c>
    </row>
    <row r="2513">
      <c r="A2513" s="69" t="n"/>
      <c r="B2513" s="70" t="n"/>
      <c r="C2513" s="70" t="n"/>
      <c r="D2513" s="71" t="n"/>
      <c r="E2513" s="71" t="n"/>
      <c r="F2513" s="70" t="n"/>
      <c r="G2513" s="72">
        <f>IF(OR($A2513="",$B2513=""),"",ROUND(MAX(0,MOD(I2513-H2513,1)*24-L2513/60),2))</f>
        <v/>
      </c>
      <c r="H2513">
        <f>IF($A2513="","",IF($D2513="",IFERROR(INDEX(Settings!$E$11:$E$18,MATCH($C2513,Settings!$D$11:$D$18,0)),0),$D2513))</f>
        <v/>
      </c>
      <c r="I2513">
        <f>IF($A2513="","",IF($E2513="",IFERROR(INDEX(Settings!$F$11:$F$18,MATCH($C2513,Settings!$D$11:$D$18,0)),0),$E2513))</f>
        <v/>
      </c>
      <c r="J2513">
        <f>IF($A2513="",0,WEEKDAY($A2513,2))</f>
        <v/>
      </c>
      <c r="K2513">
        <f>IF(OR($A2513="",$B2513=""),"",$B2513&amp;"|"&amp;$A2513)</f>
        <v/>
      </c>
      <c r="L2513">
        <f>IF($A2513="",0,IF($F2513="",IFERROR(N(INDEX(Settings!$G$11:$G$18,MATCH($C2513,Settings!$D$11:$D$18,0))),0),N($F2513)))</f>
        <v/>
      </c>
    </row>
    <row r="2514">
      <c r="A2514" s="69" t="n"/>
      <c r="B2514" s="70" t="n"/>
      <c r="C2514" s="70" t="n"/>
      <c r="D2514" s="71" t="n"/>
      <c r="E2514" s="71" t="n"/>
      <c r="F2514" s="70" t="n"/>
      <c r="G2514" s="72">
        <f>IF(OR($A2514="",$B2514=""),"",ROUND(MAX(0,MOD(I2514-H2514,1)*24-L2514/60),2))</f>
        <v/>
      </c>
      <c r="H2514">
        <f>IF($A2514="","",IF($D2514="",IFERROR(INDEX(Settings!$E$11:$E$18,MATCH($C2514,Settings!$D$11:$D$18,0)),0),$D2514))</f>
        <v/>
      </c>
      <c r="I2514">
        <f>IF($A2514="","",IF($E2514="",IFERROR(INDEX(Settings!$F$11:$F$18,MATCH($C2514,Settings!$D$11:$D$18,0)),0),$E2514))</f>
        <v/>
      </c>
      <c r="J2514">
        <f>IF($A2514="",0,WEEKDAY($A2514,2))</f>
        <v/>
      </c>
      <c r="K2514">
        <f>IF(OR($A2514="",$B2514=""),"",$B2514&amp;"|"&amp;$A2514)</f>
        <v/>
      </c>
      <c r="L2514">
        <f>IF($A2514="",0,IF($F2514="",IFERROR(N(INDEX(Settings!$G$11:$G$18,MATCH($C2514,Settings!$D$11:$D$18,0))),0),N($F2514)))</f>
        <v/>
      </c>
    </row>
    <row r="2515">
      <c r="A2515" s="69" t="n"/>
      <c r="B2515" s="70" t="n"/>
      <c r="C2515" s="70" t="n"/>
      <c r="D2515" s="71" t="n"/>
      <c r="E2515" s="71" t="n"/>
      <c r="F2515" s="70" t="n"/>
      <c r="G2515" s="72">
        <f>IF(OR($A2515="",$B2515=""),"",ROUND(MAX(0,MOD(I2515-H2515,1)*24-L2515/60),2))</f>
        <v/>
      </c>
      <c r="H2515">
        <f>IF($A2515="","",IF($D2515="",IFERROR(INDEX(Settings!$E$11:$E$18,MATCH($C2515,Settings!$D$11:$D$18,0)),0),$D2515))</f>
        <v/>
      </c>
      <c r="I2515">
        <f>IF($A2515="","",IF($E2515="",IFERROR(INDEX(Settings!$F$11:$F$18,MATCH($C2515,Settings!$D$11:$D$18,0)),0),$E2515))</f>
        <v/>
      </c>
      <c r="J2515">
        <f>IF($A2515="",0,WEEKDAY($A2515,2))</f>
        <v/>
      </c>
      <c r="K2515">
        <f>IF(OR($A2515="",$B2515=""),"",$B2515&amp;"|"&amp;$A2515)</f>
        <v/>
      </c>
      <c r="L2515">
        <f>IF($A2515="",0,IF($F2515="",IFERROR(N(INDEX(Settings!$G$11:$G$18,MATCH($C2515,Settings!$D$11:$D$18,0))),0),N($F2515)))</f>
        <v/>
      </c>
    </row>
    <row r="2516">
      <c r="A2516" s="69" t="n"/>
      <c r="B2516" s="70" t="n"/>
      <c r="C2516" s="70" t="n"/>
      <c r="D2516" s="71" t="n"/>
      <c r="E2516" s="71" t="n"/>
      <c r="F2516" s="70" t="n"/>
      <c r="G2516" s="72">
        <f>IF(OR($A2516="",$B2516=""),"",ROUND(MAX(0,MOD(I2516-H2516,1)*24-L2516/60),2))</f>
        <v/>
      </c>
      <c r="H2516">
        <f>IF($A2516="","",IF($D2516="",IFERROR(INDEX(Settings!$E$11:$E$18,MATCH($C2516,Settings!$D$11:$D$18,0)),0),$D2516))</f>
        <v/>
      </c>
      <c r="I2516">
        <f>IF($A2516="","",IF($E2516="",IFERROR(INDEX(Settings!$F$11:$F$18,MATCH($C2516,Settings!$D$11:$D$18,0)),0),$E2516))</f>
        <v/>
      </c>
      <c r="J2516">
        <f>IF($A2516="",0,WEEKDAY($A2516,2))</f>
        <v/>
      </c>
      <c r="K2516">
        <f>IF(OR($A2516="",$B2516=""),"",$B2516&amp;"|"&amp;$A2516)</f>
        <v/>
      </c>
      <c r="L2516">
        <f>IF($A2516="",0,IF($F2516="",IFERROR(N(INDEX(Settings!$G$11:$G$18,MATCH($C2516,Settings!$D$11:$D$18,0))),0),N($F2516)))</f>
        <v/>
      </c>
    </row>
    <row r="2517">
      <c r="A2517" s="69" t="n"/>
      <c r="B2517" s="70" t="n"/>
      <c r="C2517" s="70" t="n"/>
      <c r="D2517" s="71" t="n"/>
      <c r="E2517" s="71" t="n"/>
      <c r="F2517" s="70" t="n"/>
      <c r="G2517" s="72">
        <f>IF(OR($A2517="",$B2517=""),"",ROUND(MAX(0,MOD(I2517-H2517,1)*24-L2517/60),2))</f>
        <v/>
      </c>
      <c r="H2517">
        <f>IF($A2517="","",IF($D2517="",IFERROR(INDEX(Settings!$E$11:$E$18,MATCH($C2517,Settings!$D$11:$D$18,0)),0),$D2517))</f>
        <v/>
      </c>
      <c r="I2517">
        <f>IF($A2517="","",IF($E2517="",IFERROR(INDEX(Settings!$F$11:$F$18,MATCH($C2517,Settings!$D$11:$D$18,0)),0),$E2517))</f>
        <v/>
      </c>
      <c r="J2517">
        <f>IF($A2517="",0,WEEKDAY($A2517,2))</f>
        <v/>
      </c>
      <c r="K2517">
        <f>IF(OR($A2517="",$B2517=""),"",$B2517&amp;"|"&amp;$A2517)</f>
        <v/>
      </c>
      <c r="L2517">
        <f>IF($A2517="",0,IF($F2517="",IFERROR(N(INDEX(Settings!$G$11:$G$18,MATCH($C2517,Settings!$D$11:$D$18,0))),0),N($F2517)))</f>
        <v/>
      </c>
    </row>
    <row r="2518">
      <c r="A2518" s="69" t="n"/>
      <c r="B2518" s="70" t="n"/>
      <c r="C2518" s="70" t="n"/>
      <c r="D2518" s="71" t="n"/>
      <c r="E2518" s="71" t="n"/>
      <c r="F2518" s="70" t="n"/>
      <c r="G2518" s="72">
        <f>IF(OR($A2518="",$B2518=""),"",ROUND(MAX(0,MOD(I2518-H2518,1)*24-L2518/60),2))</f>
        <v/>
      </c>
      <c r="H2518">
        <f>IF($A2518="","",IF($D2518="",IFERROR(INDEX(Settings!$E$11:$E$18,MATCH($C2518,Settings!$D$11:$D$18,0)),0),$D2518))</f>
        <v/>
      </c>
      <c r="I2518">
        <f>IF($A2518="","",IF($E2518="",IFERROR(INDEX(Settings!$F$11:$F$18,MATCH($C2518,Settings!$D$11:$D$18,0)),0),$E2518))</f>
        <v/>
      </c>
      <c r="J2518">
        <f>IF($A2518="",0,WEEKDAY($A2518,2))</f>
        <v/>
      </c>
      <c r="K2518">
        <f>IF(OR($A2518="",$B2518=""),"",$B2518&amp;"|"&amp;$A2518)</f>
        <v/>
      </c>
      <c r="L2518">
        <f>IF($A2518="",0,IF($F2518="",IFERROR(N(INDEX(Settings!$G$11:$G$18,MATCH($C2518,Settings!$D$11:$D$18,0))),0),N($F2518)))</f>
        <v/>
      </c>
    </row>
    <row r="2519">
      <c r="A2519" s="69" t="n"/>
      <c r="B2519" s="70" t="n"/>
      <c r="C2519" s="70" t="n"/>
      <c r="D2519" s="71" t="n"/>
      <c r="E2519" s="71" t="n"/>
      <c r="F2519" s="70" t="n"/>
      <c r="G2519" s="72">
        <f>IF(OR($A2519="",$B2519=""),"",ROUND(MAX(0,MOD(I2519-H2519,1)*24-L2519/60),2))</f>
        <v/>
      </c>
      <c r="H2519">
        <f>IF($A2519="","",IF($D2519="",IFERROR(INDEX(Settings!$E$11:$E$18,MATCH($C2519,Settings!$D$11:$D$18,0)),0),$D2519))</f>
        <v/>
      </c>
      <c r="I2519">
        <f>IF($A2519="","",IF($E2519="",IFERROR(INDEX(Settings!$F$11:$F$18,MATCH($C2519,Settings!$D$11:$D$18,0)),0),$E2519))</f>
        <v/>
      </c>
      <c r="J2519">
        <f>IF($A2519="",0,WEEKDAY($A2519,2))</f>
        <v/>
      </c>
      <c r="K2519">
        <f>IF(OR($A2519="",$B2519=""),"",$B2519&amp;"|"&amp;$A2519)</f>
        <v/>
      </c>
      <c r="L2519">
        <f>IF($A2519="",0,IF($F2519="",IFERROR(N(INDEX(Settings!$G$11:$G$18,MATCH($C2519,Settings!$D$11:$D$18,0))),0),N($F2519)))</f>
        <v/>
      </c>
    </row>
    <row r="2520">
      <c r="A2520" s="69" t="n"/>
      <c r="B2520" s="70" t="n"/>
      <c r="C2520" s="70" t="n"/>
      <c r="D2520" s="71" t="n"/>
      <c r="E2520" s="71" t="n"/>
      <c r="F2520" s="70" t="n"/>
      <c r="G2520" s="72">
        <f>IF(OR($A2520="",$B2520=""),"",ROUND(MAX(0,MOD(I2520-H2520,1)*24-L2520/60),2))</f>
        <v/>
      </c>
      <c r="H2520">
        <f>IF($A2520="","",IF($D2520="",IFERROR(INDEX(Settings!$E$11:$E$18,MATCH($C2520,Settings!$D$11:$D$18,0)),0),$D2520))</f>
        <v/>
      </c>
      <c r="I2520">
        <f>IF($A2520="","",IF($E2520="",IFERROR(INDEX(Settings!$F$11:$F$18,MATCH($C2520,Settings!$D$11:$D$18,0)),0),$E2520))</f>
        <v/>
      </c>
      <c r="J2520">
        <f>IF($A2520="",0,WEEKDAY($A2520,2))</f>
        <v/>
      </c>
      <c r="K2520">
        <f>IF(OR($A2520="",$B2520=""),"",$B2520&amp;"|"&amp;$A2520)</f>
        <v/>
      </c>
      <c r="L2520">
        <f>IF($A2520="",0,IF($F2520="",IFERROR(N(INDEX(Settings!$G$11:$G$18,MATCH($C2520,Settings!$D$11:$D$18,0))),0),N($F2520)))</f>
        <v/>
      </c>
    </row>
    <row r="2521">
      <c r="A2521" s="69" t="n"/>
      <c r="B2521" s="70" t="n"/>
      <c r="C2521" s="70" t="n"/>
      <c r="D2521" s="71" t="n"/>
      <c r="E2521" s="71" t="n"/>
      <c r="F2521" s="70" t="n"/>
      <c r="G2521" s="72">
        <f>IF(OR($A2521="",$B2521=""),"",ROUND(MAX(0,MOD(I2521-H2521,1)*24-L2521/60),2))</f>
        <v/>
      </c>
      <c r="H2521">
        <f>IF($A2521="","",IF($D2521="",IFERROR(INDEX(Settings!$E$11:$E$18,MATCH($C2521,Settings!$D$11:$D$18,0)),0),$D2521))</f>
        <v/>
      </c>
      <c r="I2521">
        <f>IF($A2521="","",IF($E2521="",IFERROR(INDEX(Settings!$F$11:$F$18,MATCH($C2521,Settings!$D$11:$D$18,0)),0),$E2521))</f>
        <v/>
      </c>
      <c r="J2521">
        <f>IF($A2521="",0,WEEKDAY($A2521,2))</f>
        <v/>
      </c>
      <c r="K2521">
        <f>IF(OR($A2521="",$B2521=""),"",$B2521&amp;"|"&amp;$A2521)</f>
        <v/>
      </c>
      <c r="L2521">
        <f>IF($A2521="",0,IF($F2521="",IFERROR(N(INDEX(Settings!$G$11:$G$18,MATCH($C2521,Settings!$D$11:$D$18,0))),0),N($F2521)))</f>
        <v/>
      </c>
    </row>
    <row r="2522">
      <c r="A2522" s="69" t="n"/>
      <c r="B2522" s="70" t="n"/>
      <c r="C2522" s="70" t="n"/>
      <c r="D2522" s="71" t="n"/>
      <c r="E2522" s="71" t="n"/>
      <c r="F2522" s="70" t="n"/>
      <c r="G2522" s="72">
        <f>IF(OR($A2522="",$B2522=""),"",ROUND(MAX(0,MOD(I2522-H2522,1)*24-L2522/60),2))</f>
        <v/>
      </c>
      <c r="H2522">
        <f>IF($A2522="","",IF($D2522="",IFERROR(INDEX(Settings!$E$11:$E$18,MATCH($C2522,Settings!$D$11:$D$18,0)),0),$D2522))</f>
        <v/>
      </c>
      <c r="I2522">
        <f>IF($A2522="","",IF($E2522="",IFERROR(INDEX(Settings!$F$11:$F$18,MATCH($C2522,Settings!$D$11:$D$18,0)),0),$E2522))</f>
        <v/>
      </c>
      <c r="J2522">
        <f>IF($A2522="",0,WEEKDAY($A2522,2))</f>
        <v/>
      </c>
      <c r="K2522">
        <f>IF(OR($A2522="",$B2522=""),"",$B2522&amp;"|"&amp;$A2522)</f>
        <v/>
      </c>
      <c r="L2522">
        <f>IF($A2522="",0,IF($F2522="",IFERROR(N(INDEX(Settings!$G$11:$G$18,MATCH($C2522,Settings!$D$11:$D$18,0))),0),N($F2522)))</f>
        <v/>
      </c>
    </row>
    <row r="2523">
      <c r="A2523" s="69" t="n"/>
      <c r="B2523" s="70" t="n"/>
      <c r="C2523" s="70" t="n"/>
      <c r="D2523" s="71" t="n"/>
      <c r="E2523" s="71" t="n"/>
      <c r="F2523" s="70" t="n"/>
      <c r="G2523" s="72">
        <f>IF(OR($A2523="",$B2523=""),"",ROUND(MAX(0,MOD(I2523-H2523,1)*24-L2523/60),2))</f>
        <v/>
      </c>
      <c r="H2523">
        <f>IF($A2523="","",IF($D2523="",IFERROR(INDEX(Settings!$E$11:$E$18,MATCH($C2523,Settings!$D$11:$D$18,0)),0),$D2523))</f>
        <v/>
      </c>
      <c r="I2523">
        <f>IF($A2523="","",IF($E2523="",IFERROR(INDEX(Settings!$F$11:$F$18,MATCH($C2523,Settings!$D$11:$D$18,0)),0),$E2523))</f>
        <v/>
      </c>
      <c r="J2523">
        <f>IF($A2523="",0,WEEKDAY($A2523,2))</f>
        <v/>
      </c>
      <c r="K2523">
        <f>IF(OR($A2523="",$B2523=""),"",$B2523&amp;"|"&amp;$A2523)</f>
        <v/>
      </c>
      <c r="L2523">
        <f>IF($A2523="",0,IF($F2523="",IFERROR(N(INDEX(Settings!$G$11:$G$18,MATCH($C2523,Settings!$D$11:$D$18,0))),0),N($F2523)))</f>
        <v/>
      </c>
    </row>
    <row r="2524">
      <c r="A2524" s="69" t="n"/>
      <c r="B2524" s="70" t="n"/>
      <c r="C2524" s="70" t="n"/>
      <c r="D2524" s="71" t="n"/>
      <c r="E2524" s="71" t="n"/>
      <c r="F2524" s="70" t="n"/>
      <c r="G2524" s="72">
        <f>IF(OR($A2524="",$B2524=""),"",ROUND(MAX(0,MOD(I2524-H2524,1)*24-L2524/60),2))</f>
        <v/>
      </c>
      <c r="H2524">
        <f>IF($A2524="","",IF($D2524="",IFERROR(INDEX(Settings!$E$11:$E$18,MATCH($C2524,Settings!$D$11:$D$18,0)),0),$D2524))</f>
        <v/>
      </c>
      <c r="I2524">
        <f>IF($A2524="","",IF($E2524="",IFERROR(INDEX(Settings!$F$11:$F$18,MATCH($C2524,Settings!$D$11:$D$18,0)),0),$E2524))</f>
        <v/>
      </c>
      <c r="J2524">
        <f>IF($A2524="",0,WEEKDAY($A2524,2))</f>
        <v/>
      </c>
      <c r="K2524">
        <f>IF(OR($A2524="",$B2524=""),"",$B2524&amp;"|"&amp;$A2524)</f>
        <v/>
      </c>
      <c r="L2524">
        <f>IF($A2524="",0,IF($F2524="",IFERROR(N(INDEX(Settings!$G$11:$G$18,MATCH($C2524,Settings!$D$11:$D$18,0))),0),N($F2524)))</f>
        <v/>
      </c>
    </row>
    <row r="2525">
      <c r="A2525" s="69" t="n"/>
      <c r="B2525" s="70" t="n"/>
      <c r="C2525" s="70" t="n"/>
      <c r="D2525" s="71" t="n"/>
      <c r="E2525" s="71" t="n"/>
      <c r="F2525" s="70" t="n"/>
      <c r="G2525" s="72">
        <f>IF(OR($A2525="",$B2525=""),"",ROUND(MAX(0,MOD(I2525-H2525,1)*24-L2525/60),2))</f>
        <v/>
      </c>
      <c r="H2525">
        <f>IF($A2525="","",IF($D2525="",IFERROR(INDEX(Settings!$E$11:$E$18,MATCH($C2525,Settings!$D$11:$D$18,0)),0),$D2525))</f>
        <v/>
      </c>
      <c r="I2525">
        <f>IF($A2525="","",IF($E2525="",IFERROR(INDEX(Settings!$F$11:$F$18,MATCH($C2525,Settings!$D$11:$D$18,0)),0),$E2525))</f>
        <v/>
      </c>
      <c r="J2525">
        <f>IF($A2525="",0,WEEKDAY($A2525,2))</f>
        <v/>
      </c>
      <c r="K2525">
        <f>IF(OR($A2525="",$B2525=""),"",$B2525&amp;"|"&amp;$A2525)</f>
        <v/>
      </c>
      <c r="L2525">
        <f>IF($A2525="",0,IF($F2525="",IFERROR(N(INDEX(Settings!$G$11:$G$18,MATCH($C2525,Settings!$D$11:$D$18,0))),0),N($F2525)))</f>
        <v/>
      </c>
    </row>
    <row r="2526">
      <c r="A2526" s="69" t="n"/>
      <c r="B2526" s="70" t="n"/>
      <c r="C2526" s="70" t="n"/>
      <c r="D2526" s="71" t="n"/>
      <c r="E2526" s="71" t="n"/>
      <c r="F2526" s="70" t="n"/>
      <c r="G2526" s="72">
        <f>IF(OR($A2526="",$B2526=""),"",ROUND(MAX(0,MOD(I2526-H2526,1)*24-L2526/60),2))</f>
        <v/>
      </c>
      <c r="H2526">
        <f>IF($A2526="","",IF($D2526="",IFERROR(INDEX(Settings!$E$11:$E$18,MATCH($C2526,Settings!$D$11:$D$18,0)),0),$D2526))</f>
        <v/>
      </c>
      <c r="I2526">
        <f>IF($A2526="","",IF($E2526="",IFERROR(INDEX(Settings!$F$11:$F$18,MATCH($C2526,Settings!$D$11:$D$18,0)),0),$E2526))</f>
        <v/>
      </c>
      <c r="J2526">
        <f>IF($A2526="",0,WEEKDAY($A2526,2))</f>
        <v/>
      </c>
      <c r="K2526">
        <f>IF(OR($A2526="",$B2526=""),"",$B2526&amp;"|"&amp;$A2526)</f>
        <v/>
      </c>
      <c r="L2526">
        <f>IF($A2526="",0,IF($F2526="",IFERROR(N(INDEX(Settings!$G$11:$G$18,MATCH($C2526,Settings!$D$11:$D$18,0))),0),N($F2526)))</f>
        <v/>
      </c>
    </row>
    <row r="2527">
      <c r="A2527" s="69" t="n"/>
      <c r="B2527" s="70" t="n"/>
      <c r="C2527" s="70" t="n"/>
      <c r="D2527" s="71" t="n"/>
      <c r="E2527" s="71" t="n"/>
      <c r="F2527" s="70" t="n"/>
      <c r="G2527" s="72">
        <f>IF(OR($A2527="",$B2527=""),"",ROUND(MAX(0,MOD(I2527-H2527,1)*24-L2527/60),2))</f>
        <v/>
      </c>
      <c r="H2527">
        <f>IF($A2527="","",IF($D2527="",IFERROR(INDEX(Settings!$E$11:$E$18,MATCH($C2527,Settings!$D$11:$D$18,0)),0),$D2527))</f>
        <v/>
      </c>
      <c r="I2527">
        <f>IF($A2527="","",IF($E2527="",IFERROR(INDEX(Settings!$F$11:$F$18,MATCH($C2527,Settings!$D$11:$D$18,0)),0),$E2527))</f>
        <v/>
      </c>
      <c r="J2527">
        <f>IF($A2527="",0,WEEKDAY($A2527,2))</f>
        <v/>
      </c>
      <c r="K2527">
        <f>IF(OR($A2527="",$B2527=""),"",$B2527&amp;"|"&amp;$A2527)</f>
        <v/>
      </c>
      <c r="L2527">
        <f>IF($A2527="",0,IF($F2527="",IFERROR(N(INDEX(Settings!$G$11:$G$18,MATCH($C2527,Settings!$D$11:$D$18,0))),0),N($F2527)))</f>
        <v/>
      </c>
    </row>
    <row r="2528">
      <c r="A2528" s="69" t="n"/>
      <c r="B2528" s="70" t="n"/>
      <c r="C2528" s="70" t="n"/>
      <c r="D2528" s="71" t="n"/>
      <c r="E2528" s="71" t="n"/>
      <c r="F2528" s="70" t="n"/>
      <c r="G2528" s="72">
        <f>IF(OR($A2528="",$B2528=""),"",ROUND(MAX(0,MOD(I2528-H2528,1)*24-L2528/60),2))</f>
        <v/>
      </c>
      <c r="H2528">
        <f>IF($A2528="","",IF($D2528="",IFERROR(INDEX(Settings!$E$11:$E$18,MATCH($C2528,Settings!$D$11:$D$18,0)),0),$D2528))</f>
        <v/>
      </c>
      <c r="I2528">
        <f>IF($A2528="","",IF($E2528="",IFERROR(INDEX(Settings!$F$11:$F$18,MATCH($C2528,Settings!$D$11:$D$18,0)),0),$E2528))</f>
        <v/>
      </c>
      <c r="J2528">
        <f>IF($A2528="",0,WEEKDAY($A2528,2))</f>
        <v/>
      </c>
      <c r="K2528">
        <f>IF(OR($A2528="",$B2528=""),"",$B2528&amp;"|"&amp;$A2528)</f>
        <v/>
      </c>
      <c r="L2528">
        <f>IF($A2528="",0,IF($F2528="",IFERROR(N(INDEX(Settings!$G$11:$G$18,MATCH($C2528,Settings!$D$11:$D$18,0))),0),N($F2528)))</f>
        <v/>
      </c>
    </row>
    <row r="2529">
      <c r="A2529" s="69" t="n"/>
      <c r="B2529" s="70" t="n"/>
      <c r="C2529" s="70" t="n"/>
      <c r="D2529" s="71" t="n"/>
      <c r="E2529" s="71" t="n"/>
      <c r="F2529" s="70" t="n"/>
      <c r="G2529" s="72">
        <f>IF(OR($A2529="",$B2529=""),"",ROUND(MAX(0,MOD(I2529-H2529,1)*24-L2529/60),2))</f>
        <v/>
      </c>
      <c r="H2529">
        <f>IF($A2529="","",IF($D2529="",IFERROR(INDEX(Settings!$E$11:$E$18,MATCH($C2529,Settings!$D$11:$D$18,0)),0),$D2529))</f>
        <v/>
      </c>
      <c r="I2529">
        <f>IF($A2529="","",IF($E2529="",IFERROR(INDEX(Settings!$F$11:$F$18,MATCH($C2529,Settings!$D$11:$D$18,0)),0),$E2529))</f>
        <v/>
      </c>
      <c r="J2529">
        <f>IF($A2529="",0,WEEKDAY($A2529,2))</f>
        <v/>
      </c>
      <c r="K2529">
        <f>IF(OR($A2529="",$B2529=""),"",$B2529&amp;"|"&amp;$A2529)</f>
        <v/>
      </c>
      <c r="L2529">
        <f>IF($A2529="",0,IF($F2529="",IFERROR(N(INDEX(Settings!$G$11:$G$18,MATCH($C2529,Settings!$D$11:$D$18,0))),0),N($F2529)))</f>
        <v/>
      </c>
    </row>
    <row r="2530">
      <c r="A2530" s="69" t="n"/>
      <c r="B2530" s="70" t="n"/>
      <c r="C2530" s="70" t="n"/>
      <c r="D2530" s="71" t="n"/>
      <c r="E2530" s="71" t="n"/>
      <c r="F2530" s="70" t="n"/>
      <c r="G2530" s="72">
        <f>IF(OR($A2530="",$B2530=""),"",ROUND(MAX(0,MOD(I2530-H2530,1)*24-L2530/60),2))</f>
        <v/>
      </c>
      <c r="H2530">
        <f>IF($A2530="","",IF($D2530="",IFERROR(INDEX(Settings!$E$11:$E$18,MATCH($C2530,Settings!$D$11:$D$18,0)),0),$D2530))</f>
        <v/>
      </c>
      <c r="I2530">
        <f>IF($A2530="","",IF($E2530="",IFERROR(INDEX(Settings!$F$11:$F$18,MATCH($C2530,Settings!$D$11:$D$18,0)),0),$E2530))</f>
        <v/>
      </c>
      <c r="J2530">
        <f>IF($A2530="",0,WEEKDAY($A2530,2))</f>
        <v/>
      </c>
      <c r="K2530">
        <f>IF(OR($A2530="",$B2530=""),"",$B2530&amp;"|"&amp;$A2530)</f>
        <v/>
      </c>
      <c r="L2530">
        <f>IF($A2530="",0,IF($F2530="",IFERROR(N(INDEX(Settings!$G$11:$G$18,MATCH($C2530,Settings!$D$11:$D$18,0))),0),N($F2530)))</f>
        <v/>
      </c>
    </row>
    <row r="2531">
      <c r="A2531" s="69" t="n"/>
      <c r="B2531" s="70" t="n"/>
      <c r="C2531" s="70" t="n"/>
      <c r="D2531" s="71" t="n"/>
      <c r="E2531" s="71" t="n"/>
      <c r="F2531" s="70" t="n"/>
      <c r="G2531" s="72">
        <f>IF(OR($A2531="",$B2531=""),"",ROUND(MAX(0,MOD(I2531-H2531,1)*24-L2531/60),2))</f>
        <v/>
      </c>
      <c r="H2531">
        <f>IF($A2531="","",IF($D2531="",IFERROR(INDEX(Settings!$E$11:$E$18,MATCH($C2531,Settings!$D$11:$D$18,0)),0),$D2531))</f>
        <v/>
      </c>
      <c r="I2531">
        <f>IF($A2531="","",IF($E2531="",IFERROR(INDEX(Settings!$F$11:$F$18,MATCH($C2531,Settings!$D$11:$D$18,0)),0),$E2531))</f>
        <v/>
      </c>
      <c r="J2531">
        <f>IF($A2531="",0,WEEKDAY($A2531,2))</f>
        <v/>
      </c>
      <c r="K2531">
        <f>IF(OR($A2531="",$B2531=""),"",$B2531&amp;"|"&amp;$A2531)</f>
        <v/>
      </c>
      <c r="L2531">
        <f>IF($A2531="",0,IF($F2531="",IFERROR(N(INDEX(Settings!$G$11:$G$18,MATCH($C2531,Settings!$D$11:$D$18,0))),0),N($F2531)))</f>
        <v/>
      </c>
    </row>
    <row r="2532">
      <c r="A2532" s="69" t="n"/>
      <c r="B2532" s="70" t="n"/>
      <c r="C2532" s="70" t="n"/>
      <c r="D2532" s="71" t="n"/>
      <c r="E2532" s="71" t="n"/>
      <c r="F2532" s="70" t="n"/>
      <c r="G2532" s="72">
        <f>IF(OR($A2532="",$B2532=""),"",ROUND(MAX(0,MOD(I2532-H2532,1)*24-L2532/60),2))</f>
        <v/>
      </c>
      <c r="H2532">
        <f>IF($A2532="","",IF($D2532="",IFERROR(INDEX(Settings!$E$11:$E$18,MATCH($C2532,Settings!$D$11:$D$18,0)),0),$D2532))</f>
        <v/>
      </c>
      <c r="I2532">
        <f>IF($A2532="","",IF($E2532="",IFERROR(INDEX(Settings!$F$11:$F$18,MATCH($C2532,Settings!$D$11:$D$18,0)),0),$E2532))</f>
        <v/>
      </c>
      <c r="J2532">
        <f>IF($A2532="",0,WEEKDAY($A2532,2))</f>
        <v/>
      </c>
      <c r="K2532">
        <f>IF(OR($A2532="",$B2532=""),"",$B2532&amp;"|"&amp;$A2532)</f>
        <v/>
      </c>
      <c r="L2532">
        <f>IF($A2532="",0,IF($F2532="",IFERROR(N(INDEX(Settings!$G$11:$G$18,MATCH($C2532,Settings!$D$11:$D$18,0))),0),N($F2532)))</f>
        <v/>
      </c>
    </row>
    <row r="2533">
      <c r="A2533" s="69" t="n"/>
      <c r="B2533" s="70" t="n"/>
      <c r="C2533" s="70" t="n"/>
      <c r="D2533" s="71" t="n"/>
      <c r="E2533" s="71" t="n"/>
      <c r="F2533" s="70" t="n"/>
      <c r="G2533" s="72">
        <f>IF(OR($A2533="",$B2533=""),"",ROUND(MAX(0,MOD(I2533-H2533,1)*24-L2533/60),2))</f>
        <v/>
      </c>
      <c r="H2533">
        <f>IF($A2533="","",IF($D2533="",IFERROR(INDEX(Settings!$E$11:$E$18,MATCH($C2533,Settings!$D$11:$D$18,0)),0),$D2533))</f>
        <v/>
      </c>
      <c r="I2533">
        <f>IF($A2533="","",IF($E2533="",IFERROR(INDEX(Settings!$F$11:$F$18,MATCH($C2533,Settings!$D$11:$D$18,0)),0),$E2533))</f>
        <v/>
      </c>
      <c r="J2533">
        <f>IF($A2533="",0,WEEKDAY($A2533,2))</f>
        <v/>
      </c>
      <c r="K2533">
        <f>IF(OR($A2533="",$B2533=""),"",$B2533&amp;"|"&amp;$A2533)</f>
        <v/>
      </c>
      <c r="L2533">
        <f>IF($A2533="",0,IF($F2533="",IFERROR(N(INDEX(Settings!$G$11:$G$18,MATCH($C2533,Settings!$D$11:$D$18,0))),0),N($F2533)))</f>
        <v/>
      </c>
    </row>
    <row r="2534">
      <c r="A2534" s="69" t="n"/>
      <c r="B2534" s="70" t="n"/>
      <c r="C2534" s="70" t="n"/>
      <c r="D2534" s="71" t="n"/>
      <c r="E2534" s="71" t="n"/>
      <c r="F2534" s="70" t="n"/>
      <c r="G2534" s="72">
        <f>IF(OR($A2534="",$B2534=""),"",ROUND(MAX(0,MOD(I2534-H2534,1)*24-L2534/60),2))</f>
        <v/>
      </c>
      <c r="H2534">
        <f>IF($A2534="","",IF($D2534="",IFERROR(INDEX(Settings!$E$11:$E$18,MATCH($C2534,Settings!$D$11:$D$18,0)),0),$D2534))</f>
        <v/>
      </c>
      <c r="I2534">
        <f>IF($A2534="","",IF($E2534="",IFERROR(INDEX(Settings!$F$11:$F$18,MATCH($C2534,Settings!$D$11:$D$18,0)),0),$E2534))</f>
        <v/>
      </c>
      <c r="J2534">
        <f>IF($A2534="",0,WEEKDAY($A2534,2))</f>
        <v/>
      </c>
      <c r="K2534">
        <f>IF(OR($A2534="",$B2534=""),"",$B2534&amp;"|"&amp;$A2534)</f>
        <v/>
      </c>
      <c r="L2534">
        <f>IF($A2534="",0,IF($F2534="",IFERROR(N(INDEX(Settings!$G$11:$G$18,MATCH($C2534,Settings!$D$11:$D$18,0))),0),N($F2534)))</f>
        <v/>
      </c>
    </row>
    <row r="2535">
      <c r="A2535" s="69" t="n"/>
      <c r="B2535" s="70" t="n"/>
      <c r="C2535" s="70" t="n"/>
      <c r="D2535" s="71" t="n"/>
      <c r="E2535" s="71" t="n"/>
      <c r="F2535" s="70" t="n"/>
      <c r="G2535" s="72">
        <f>IF(OR($A2535="",$B2535=""),"",ROUND(MAX(0,MOD(I2535-H2535,1)*24-L2535/60),2))</f>
        <v/>
      </c>
      <c r="H2535">
        <f>IF($A2535="","",IF($D2535="",IFERROR(INDEX(Settings!$E$11:$E$18,MATCH($C2535,Settings!$D$11:$D$18,0)),0),$D2535))</f>
        <v/>
      </c>
      <c r="I2535">
        <f>IF($A2535="","",IF($E2535="",IFERROR(INDEX(Settings!$F$11:$F$18,MATCH($C2535,Settings!$D$11:$D$18,0)),0),$E2535))</f>
        <v/>
      </c>
      <c r="J2535">
        <f>IF($A2535="",0,WEEKDAY($A2535,2))</f>
        <v/>
      </c>
      <c r="K2535">
        <f>IF(OR($A2535="",$B2535=""),"",$B2535&amp;"|"&amp;$A2535)</f>
        <v/>
      </c>
      <c r="L2535">
        <f>IF($A2535="",0,IF($F2535="",IFERROR(N(INDEX(Settings!$G$11:$G$18,MATCH($C2535,Settings!$D$11:$D$18,0))),0),N($F2535)))</f>
        <v/>
      </c>
    </row>
    <row r="2536">
      <c r="A2536" s="69" t="n"/>
      <c r="B2536" s="70" t="n"/>
      <c r="C2536" s="70" t="n"/>
      <c r="D2536" s="71" t="n"/>
      <c r="E2536" s="71" t="n"/>
      <c r="F2536" s="70" t="n"/>
      <c r="G2536" s="72">
        <f>IF(OR($A2536="",$B2536=""),"",ROUND(MAX(0,MOD(I2536-H2536,1)*24-L2536/60),2))</f>
        <v/>
      </c>
      <c r="H2536">
        <f>IF($A2536="","",IF($D2536="",IFERROR(INDEX(Settings!$E$11:$E$18,MATCH($C2536,Settings!$D$11:$D$18,0)),0),$D2536))</f>
        <v/>
      </c>
      <c r="I2536">
        <f>IF($A2536="","",IF($E2536="",IFERROR(INDEX(Settings!$F$11:$F$18,MATCH($C2536,Settings!$D$11:$D$18,0)),0),$E2536))</f>
        <v/>
      </c>
      <c r="J2536">
        <f>IF($A2536="",0,WEEKDAY($A2536,2))</f>
        <v/>
      </c>
      <c r="K2536">
        <f>IF(OR($A2536="",$B2536=""),"",$B2536&amp;"|"&amp;$A2536)</f>
        <v/>
      </c>
      <c r="L2536">
        <f>IF($A2536="",0,IF($F2536="",IFERROR(N(INDEX(Settings!$G$11:$G$18,MATCH($C2536,Settings!$D$11:$D$18,0))),0),N($F2536)))</f>
        <v/>
      </c>
    </row>
    <row r="2537">
      <c r="A2537" s="69" t="n"/>
      <c r="B2537" s="70" t="n"/>
      <c r="C2537" s="70" t="n"/>
      <c r="D2537" s="71" t="n"/>
      <c r="E2537" s="71" t="n"/>
      <c r="F2537" s="70" t="n"/>
      <c r="G2537" s="72">
        <f>IF(OR($A2537="",$B2537=""),"",ROUND(MAX(0,MOD(I2537-H2537,1)*24-L2537/60),2))</f>
        <v/>
      </c>
      <c r="H2537">
        <f>IF($A2537="","",IF($D2537="",IFERROR(INDEX(Settings!$E$11:$E$18,MATCH($C2537,Settings!$D$11:$D$18,0)),0),$D2537))</f>
        <v/>
      </c>
      <c r="I2537">
        <f>IF($A2537="","",IF($E2537="",IFERROR(INDEX(Settings!$F$11:$F$18,MATCH($C2537,Settings!$D$11:$D$18,0)),0),$E2537))</f>
        <v/>
      </c>
      <c r="J2537">
        <f>IF($A2537="",0,WEEKDAY($A2537,2))</f>
        <v/>
      </c>
      <c r="K2537">
        <f>IF(OR($A2537="",$B2537=""),"",$B2537&amp;"|"&amp;$A2537)</f>
        <v/>
      </c>
      <c r="L2537">
        <f>IF($A2537="",0,IF($F2537="",IFERROR(N(INDEX(Settings!$G$11:$G$18,MATCH($C2537,Settings!$D$11:$D$18,0))),0),N($F2537)))</f>
        <v/>
      </c>
    </row>
    <row r="2538">
      <c r="A2538" s="69" t="n"/>
      <c r="B2538" s="70" t="n"/>
      <c r="C2538" s="70" t="n"/>
      <c r="D2538" s="71" t="n"/>
      <c r="E2538" s="71" t="n"/>
      <c r="F2538" s="70" t="n"/>
      <c r="G2538" s="72">
        <f>IF(OR($A2538="",$B2538=""),"",ROUND(MAX(0,MOD(I2538-H2538,1)*24-L2538/60),2))</f>
        <v/>
      </c>
      <c r="H2538">
        <f>IF($A2538="","",IF($D2538="",IFERROR(INDEX(Settings!$E$11:$E$18,MATCH($C2538,Settings!$D$11:$D$18,0)),0),$D2538))</f>
        <v/>
      </c>
      <c r="I2538">
        <f>IF($A2538="","",IF($E2538="",IFERROR(INDEX(Settings!$F$11:$F$18,MATCH($C2538,Settings!$D$11:$D$18,0)),0),$E2538))</f>
        <v/>
      </c>
      <c r="J2538">
        <f>IF($A2538="",0,WEEKDAY($A2538,2))</f>
        <v/>
      </c>
      <c r="K2538">
        <f>IF(OR($A2538="",$B2538=""),"",$B2538&amp;"|"&amp;$A2538)</f>
        <v/>
      </c>
      <c r="L2538">
        <f>IF($A2538="",0,IF($F2538="",IFERROR(N(INDEX(Settings!$G$11:$G$18,MATCH($C2538,Settings!$D$11:$D$18,0))),0),N($F2538)))</f>
        <v/>
      </c>
    </row>
    <row r="2539">
      <c r="A2539" s="69" t="n"/>
      <c r="B2539" s="70" t="n"/>
      <c r="C2539" s="70" t="n"/>
      <c r="D2539" s="71" t="n"/>
      <c r="E2539" s="71" t="n"/>
      <c r="F2539" s="70" t="n"/>
      <c r="G2539" s="72">
        <f>IF(OR($A2539="",$B2539=""),"",ROUND(MAX(0,MOD(I2539-H2539,1)*24-L2539/60),2))</f>
        <v/>
      </c>
      <c r="H2539">
        <f>IF($A2539="","",IF($D2539="",IFERROR(INDEX(Settings!$E$11:$E$18,MATCH($C2539,Settings!$D$11:$D$18,0)),0),$D2539))</f>
        <v/>
      </c>
      <c r="I2539">
        <f>IF($A2539="","",IF($E2539="",IFERROR(INDEX(Settings!$F$11:$F$18,MATCH($C2539,Settings!$D$11:$D$18,0)),0),$E2539))</f>
        <v/>
      </c>
      <c r="J2539">
        <f>IF($A2539="",0,WEEKDAY($A2539,2))</f>
        <v/>
      </c>
      <c r="K2539">
        <f>IF(OR($A2539="",$B2539=""),"",$B2539&amp;"|"&amp;$A2539)</f>
        <v/>
      </c>
      <c r="L2539">
        <f>IF($A2539="",0,IF($F2539="",IFERROR(N(INDEX(Settings!$G$11:$G$18,MATCH($C2539,Settings!$D$11:$D$18,0))),0),N($F2539)))</f>
        <v/>
      </c>
    </row>
    <row r="2540">
      <c r="A2540" s="69" t="n"/>
      <c r="B2540" s="70" t="n"/>
      <c r="C2540" s="70" t="n"/>
      <c r="D2540" s="71" t="n"/>
      <c r="E2540" s="71" t="n"/>
      <c r="F2540" s="70" t="n"/>
      <c r="G2540" s="72">
        <f>IF(OR($A2540="",$B2540=""),"",ROUND(MAX(0,MOD(I2540-H2540,1)*24-L2540/60),2))</f>
        <v/>
      </c>
      <c r="H2540">
        <f>IF($A2540="","",IF($D2540="",IFERROR(INDEX(Settings!$E$11:$E$18,MATCH($C2540,Settings!$D$11:$D$18,0)),0),$D2540))</f>
        <v/>
      </c>
      <c r="I2540">
        <f>IF($A2540="","",IF($E2540="",IFERROR(INDEX(Settings!$F$11:$F$18,MATCH($C2540,Settings!$D$11:$D$18,0)),0),$E2540))</f>
        <v/>
      </c>
      <c r="J2540">
        <f>IF($A2540="",0,WEEKDAY($A2540,2))</f>
        <v/>
      </c>
      <c r="K2540">
        <f>IF(OR($A2540="",$B2540=""),"",$B2540&amp;"|"&amp;$A2540)</f>
        <v/>
      </c>
      <c r="L2540">
        <f>IF($A2540="",0,IF($F2540="",IFERROR(N(INDEX(Settings!$G$11:$G$18,MATCH($C2540,Settings!$D$11:$D$18,0))),0),N($F2540)))</f>
        <v/>
      </c>
    </row>
    <row r="2541">
      <c r="A2541" s="69" t="n"/>
      <c r="B2541" s="70" t="n"/>
      <c r="C2541" s="70" t="n"/>
      <c r="D2541" s="71" t="n"/>
      <c r="E2541" s="71" t="n"/>
      <c r="F2541" s="70" t="n"/>
      <c r="G2541" s="72">
        <f>IF(OR($A2541="",$B2541=""),"",ROUND(MAX(0,MOD(I2541-H2541,1)*24-L2541/60),2))</f>
        <v/>
      </c>
      <c r="H2541">
        <f>IF($A2541="","",IF($D2541="",IFERROR(INDEX(Settings!$E$11:$E$18,MATCH($C2541,Settings!$D$11:$D$18,0)),0),$D2541))</f>
        <v/>
      </c>
      <c r="I2541">
        <f>IF($A2541="","",IF($E2541="",IFERROR(INDEX(Settings!$F$11:$F$18,MATCH($C2541,Settings!$D$11:$D$18,0)),0),$E2541))</f>
        <v/>
      </c>
      <c r="J2541">
        <f>IF($A2541="",0,WEEKDAY($A2541,2))</f>
        <v/>
      </c>
      <c r="K2541">
        <f>IF(OR($A2541="",$B2541=""),"",$B2541&amp;"|"&amp;$A2541)</f>
        <v/>
      </c>
      <c r="L2541">
        <f>IF($A2541="",0,IF($F2541="",IFERROR(N(INDEX(Settings!$G$11:$G$18,MATCH($C2541,Settings!$D$11:$D$18,0))),0),N($F2541)))</f>
        <v/>
      </c>
    </row>
    <row r="2542">
      <c r="A2542" s="69" t="n"/>
      <c r="B2542" s="70" t="n"/>
      <c r="C2542" s="70" t="n"/>
      <c r="D2542" s="71" t="n"/>
      <c r="E2542" s="71" t="n"/>
      <c r="F2542" s="70" t="n"/>
      <c r="G2542" s="72">
        <f>IF(OR($A2542="",$B2542=""),"",ROUND(MAX(0,MOD(I2542-H2542,1)*24-L2542/60),2))</f>
        <v/>
      </c>
      <c r="H2542">
        <f>IF($A2542="","",IF($D2542="",IFERROR(INDEX(Settings!$E$11:$E$18,MATCH($C2542,Settings!$D$11:$D$18,0)),0),$D2542))</f>
        <v/>
      </c>
      <c r="I2542">
        <f>IF($A2542="","",IF($E2542="",IFERROR(INDEX(Settings!$F$11:$F$18,MATCH($C2542,Settings!$D$11:$D$18,0)),0),$E2542))</f>
        <v/>
      </c>
      <c r="J2542">
        <f>IF($A2542="",0,WEEKDAY($A2542,2))</f>
        <v/>
      </c>
      <c r="K2542">
        <f>IF(OR($A2542="",$B2542=""),"",$B2542&amp;"|"&amp;$A2542)</f>
        <v/>
      </c>
      <c r="L2542">
        <f>IF($A2542="",0,IF($F2542="",IFERROR(N(INDEX(Settings!$G$11:$G$18,MATCH($C2542,Settings!$D$11:$D$18,0))),0),N($F2542)))</f>
        <v/>
      </c>
    </row>
    <row r="2543">
      <c r="A2543" s="69" t="n"/>
      <c r="B2543" s="70" t="n"/>
      <c r="C2543" s="70" t="n"/>
      <c r="D2543" s="71" t="n"/>
      <c r="E2543" s="71" t="n"/>
      <c r="F2543" s="70" t="n"/>
      <c r="G2543" s="72">
        <f>IF(OR($A2543="",$B2543=""),"",ROUND(MAX(0,MOD(I2543-H2543,1)*24-L2543/60),2))</f>
        <v/>
      </c>
      <c r="H2543">
        <f>IF($A2543="","",IF($D2543="",IFERROR(INDEX(Settings!$E$11:$E$18,MATCH($C2543,Settings!$D$11:$D$18,0)),0),$D2543))</f>
        <v/>
      </c>
      <c r="I2543">
        <f>IF($A2543="","",IF($E2543="",IFERROR(INDEX(Settings!$F$11:$F$18,MATCH($C2543,Settings!$D$11:$D$18,0)),0),$E2543))</f>
        <v/>
      </c>
      <c r="J2543">
        <f>IF($A2543="",0,WEEKDAY($A2543,2))</f>
        <v/>
      </c>
      <c r="K2543">
        <f>IF(OR($A2543="",$B2543=""),"",$B2543&amp;"|"&amp;$A2543)</f>
        <v/>
      </c>
      <c r="L2543">
        <f>IF($A2543="",0,IF($F2543="",IFERROR(N(INDEX(Settings!$G$11:$G$18,MATCH($C2543,Settings!$D$11:$D$18,0))),0),N($F2543)))</f>
        <v/>
      </c>
    </row>
    <row r="2544">
      <c r="A2544" s="69" t="n"/>
      <c r="B2544" s="70" t="n"/>
      <c r="C2544" s="70" t="n"/>
      <c r="D2544" s="71" t="n"/>
      <c r="E2544" s="71" t="n"/>
      <c r="F2544" s="70" t="n"/>
      <c r="G2544" s="72">
        <f>IF(OR($A2544="",$B2544=""),"",ROUND(MAX(0,MOD(I2544-H2544,1)*24-L2544/60),2))</f>
        <v/>
      </c>
      <c r="H2544">
        <f>IF($A2544="","",IF($D2544="",IFERROR(INDEX(Settings!$E$11:$E$18,MATCH($C2544,Settings!$D$11:$D$18,0)),0),$D2544))</f>
        <v/>
      </c>
      <c r="I2544">
        <f>IF($A2544="","",IF($E2544="",IFERROR(INDEX(Settings!$F$11:$F$18,MATCH($C2544,Settings!$D$11:$D$18,0)),0),$E2544))</f>
        <v/>
      </c>
      <c r="J2544">
        <f>IF($A2544="",0,WEEKDAY($A2544,2))</f>
        <v/>
      </c>
      <c r="K2544">
        <f>IF(OR($A2544="",$B2544=""),"",$B2544&amp;"|"&amp;$A2544)</f>
        <v/>
      </c>
      <c r="L2544">
        <f>IF($A2544="",0,IF($F2544="",IFERROR(N(INDEX(Settings!$G$11:$G$18,MATCH($C2544,Settings!$D$11:$D$18,0))),0),N($F2544)))</f>
        <v/>
      </c>
    </row>
    <row r="2545">
      <c r="A2545" s="69" t="n"/>
      <c r="B2545" s="70" t="n"/>
      <c r="C2545" s="70" t="n"/>
      <c r="D2545" s="71" t="n"/>
      <c r="E2545" s="71" t="n"/>
      <c r="F2545" s="70" t="n"/>
      <c r="G2545" s="72">
        <f>IF(OR($A2545="",$B2545=""),"",ROUND(MAX(0,MOD(I2545-H2545,1)*24-L2545/60),2))</f>
        <v/>
      </c>
      <c r="H2545">
        <f>IF($A2545="","",IF($D2545="",IFERROR(INDEX(Settings!$E$11:$E$18,MATCH($C2545,Settings!$D$11:$D$18,0)),0),$D2545))</f>
        <v/>
      </c>
      <c r="I2545">
        <f>IF($A2545="","",IF($E2545="",IFERROR(INDEX(Settings!$F$11:$F$18,MATCH($C2545,Settings!$D$11:$D$18,0)),0),$E2545))</f>
        <v/>
      </c>
      <c r="J2545">
        <f>IF($A2545="",0,WEEKDAY($A2545,2))</f>
        <v/>
      </c>
      <c r="K2545">
        <f>IF(OR($A2545="",$B2545=""),"",$B2545&amp;"|"&amp;$A2545)</f>
        <v/>
      </c>
      <c r="L2545">
        <f>IF($A2545="",0,IF($F2545="",IFERROR(N(INDEX(Settings!$G$11:$G$18,MATCH($C2545,Settings!$D$11:$D$18,0))),0),N($F2545)))</f>
        <v/>
      </c>
    </row>
    <row r="2546">
      <c r="A2546" s="69" t="n"/>
      <c r="B2546" s="70" t="n"/>
      <c r="C2546" s="70" t="n"/>
      <c r="D2546" s="71" t="n"/>
      <c r="E2546" s="71" t="n"/>
      <c r="F2546" s="70" t="n"/>
      <c r="G2546" s="72">
        <f>IF(OR($A2546="",$B2546=""),"",ROUND(MAX(0,MOD(I2546-H2546,1)*24-L2546/60),2))</f>
        <v/>
      </c>
      <c r="H2546">
        <f>IF($A2546="","",IF($D2546="",IFERROR(INDEX(Settings!$E$11:$E$18,MATCH($C2546,Settings!$D$11:$D$18,0)),0),$D2546))</f>
        <v/>
      </c>
      <c r="I2546">
        <f>IF($A2546="","",IF($E2546="",IFERROR(INDEX(Settings!$F$11:$F$18,MATCH($C2546,Settings!$D$11:$D$18,0)),0),$E2546))</f>
        <v/>
      </c>
      <c r="J2546">
        <f>IF($A2546="",0,WEEKDAY($A2546,2))</f>
        <v/>
      </c>
      <c r="K2546">
        <f>IF(OR($A2546="",$B2546=""),"",$B2546&amp;"|"&amp;$A2546)</f>
        <v/>
      </c>
      <c r="L2546">
        <f>IF($A2546="",0,IF($F2546="",IFERROR(N(INDEX(Settings!$G$11:$G$18,MATCH($C2546,Settings!$D$11:$D$18,0))),0),N($F2546)))</f>
        <v/>
      </c>
    </row>
    <row r="2547">
      <c r="A2547" s="69" t="n"/>
      <c r="B2547" s="70" t="n"/>
      <c r="C2547" s="70" t="n"/>
      <c r="D2547" s="71" t="n"/>
      <c r="E2547" s="71" t="n"/>
      <c r="F2547" s="70" t="n"/>
      <c r="G2547" s="72">
        <f>IF(OR($A2547="",$B2547=""),"",ROUND(MAX(0,MOD(I2547-H2547,1)*24-L2547/60),2))</f>
        <v/>
      </c>
      <c r="H2547">
        <f>IF($A2547="","",IF($D2547="",IFERROR(INDEX(Settings!$E$11:$E$18,MATCH($C2547,Settings!$D$11:$D$18,0)),0),$D2547))</f>
        <v/>
      </c>
      <c r="I2547">
        <f>IF($A2547="","",IF($E2547="",IFERROR(INDEX(Settings!$F$11:$F$18,MATCH($C2547,Settings!$D$11:$D$18,0)),0),$E2547))</f>
        <v/>
      </c>
      <c r="J2547">
        <f>IF($A2547="",0,WEEKDAY($A2547,2))</f>
        <v/>
      </c>
      <c r="K2547">
        <f>IF(OR($A2547="",$B2547=""),"",$B2547&amp;"|"&amp;$A2547)</f>
        <v/>
      </c>
      <c r="L2547">
        <f>IF($A2547="",0,IF($F2547="",IFERROR(N(INDEX(Settings!$G$11:$G$18,MATCH($C2547,Settings!$D$11:$D$18,0))),0),N($F2547)))</f>
        <v/>
      </c>
    </row>
    <row r="2548">
      <c r="A2548" s="69" t="n"/>
      <c r="B2548" s="70" t="n"/>
      <c r="C2548" s="70" t="n"/>
      <c r="D2548" s="71" t="n"/>
      <c r="E2548" s="71" t="n"/>
      <c r="F2548" s="70" t="n"/>
      <c r="G2548" s="72">
        <f>IF(OR($A2548="",$B2548=""),"",ROUND(MAX(0,MOD(I2548-H2548,1)*24-L2548/60),2))</f>
        <v/>
      </c>
      <c r="H2548">
        <f>IF($A2548="","",IF($D2548="",IFERROR(INDEX(Settings!$E$11:$E$18,MATCH($C2548,Settings!$D$11:$D$18,0)),0),$D2548))</f>
        <v/>
      </c>
      <c r="I2548">
        <f>IF($A2548="","",IF($E2548="",IFERROR(INDEX(Settings!$F$11:$F$18,MATCH($C2548,Settings!$D$11:$D$18,0)),0),$E2548))</f>
        <v/>
      </c>
      <c r="J2548">
        <f>IF($A2548="",0,WEEKDAY($A2548,2))</f>
        <v/>
      </c>
      <c r="K2548">
        <f>IF(OR($A2548="",$B2548=""),"",$B2548&amp;"|"&amp;$A2548)</f>
        <v/>
      </c>
      <c r="L2548">
        <f>IF($A2548="",0,IF($F2548="",IFERROR(N(INDEX(Settings!$G$11:$G$18,MATCH($C2548,Settings!$D$11:$D$18,0))),0),N($F2548)))</f>
        <v/>
      </c>
    </row>
    <row r="2549">
      <c r="A2549" s="69" t="n"/>
      <c r="B2549" s="70" t="n"/>
      <c r="C2549" s="70" t="n"/>
      <c r="D2549" s="71" t="n"/>
      <c r="E2549" s="71" t="n"/>
      <c r="F2549" s="70" t="n"/>
      <c r="G2549" s="72">
        <f>IF(OR($A2549="",$B2549=""),"",ROUND(MAX(0,MOD(I2549-H2549,1)*24-L2549/60),2))</f>
        <v/>
      </c>
      <c r="H2549">
        <f>IF($A2549="","",IF($D2549="",IFERROR(INDEX(Settings!$E$11:$E$18,MATCH($C2549,Settings!$D$11:$D$18,0)),0),$D2549))</f>
        <v/>
      </c>
      <c r="I2549">
        <f>IF($A2549="","",IF($E2549="",IFERROR(INDEX(Settings!$F$11:$F$18,MATCH($C2549,Settings!$D$11:$D$18,0)),0),$E2549))</f>
        <v/>
      </c>
      <c r="J2549">
        <f>IF($A2549="",0,WEEKDAY($A2549,2))</f>
        <v/>
      </c>
      <c r="K2549">
        <f>IF(OR($A2549="",$B2549=""),"",$B2549&amp;"|"&amp;$A2549)</f>
        <v/>
      </c>
      <c r="L2549">
        <f>IF($A2549="",0,IF($F2549="",IFERROR(N(INDEX(Settings!$G$11:$G$18,MATCH($C2549,Settings!$D$11:$D$18,0))),0),N($F2549)))</f>
        <v/>
      </c>
    </row>
    <row r="2550">
      <c r="A2550" s="69" t="n"/>
      <c r="B2550" s="70" t="n"/>
      <c r="C2550" s="70" t="n"/>
      <c r="D2550" s="71" t="n"/>
      <c r="E2550" s="71" t="n"/>
      <c r="F2550" s="70" t="n"/>
      <c r="G2550" s="72">
        <f>IF(OR($A2550="",$B2550=""),"",ROUND(MAX(0,MOD(I2550-H2550,1)*24-L2550/60),2))</f>
        <v/>
      </c>
      <c r="H2550">
        <f>IF($A2550="","",IF($D2550="",IFERROR(INDEX(Settings!$E$11:$E$18,MATCH($C2550,Settings!$D$11:$D$18,0)),0),$D2550))</f>
        <v/>
      </c>
      <c r="I2550">
        <f>IF($A2550="","",IF($E2550="",IFERROR(INDEX(Settings!$F$11:$F$18,MATCH($C2550,Settings!$D$11:$D$18,0)),0),$E2550))</f>
        <v/>
      </c>
      <c r="J2550">
        <f>IF($A2550="",0,WEEKDAY($A2550,2))</f>
        <v/>
      </c>
      <c r="K2550">
        <f>IF(OR($A2550="",$B2550=""),"",$B2550&amp;"|"&amp;$A2550)</f>
        <v/>
      </c>
      <c r="L2550">
        <f>IF($A2550="",0,IF($F2550="",IFERROR(N(INDEX(Settings!$G$11:$G$18,MATCH($C2550,Settings!$D$11:$D$18,0))),0),N($F2550)))</f>
        <v/>
      </c>
    </row>
    <row r="2551">
      <c r="A2551" s="69" t="n"/>
      <c r="B2551" s="70" t="n"/>
      <c r="C2551" s="70" t="n"/>
      <c r="D2551" s="71" t="n"/>
      <c r="E2551" s="71" t="n"/>
      <c r="F2551" s="70" t="n"/>
      <c r="G2551" s="72">
        <f>IF(OR($A2551="",$B2551=""),"",ROUND(MAX(0,MOD(I2551-H2551,1)*24-L2551/60),2))</f>
        <v/>
      </c>
      <c r="H2551">
        <f>IF($A2551="","",IF($D2551="",IFERROR(INDEX(Settings!$E$11:$E$18,MATCH($C2551,Settings!$D$11:$D$18,0)),0),$D2551))</f>
        <v/>
      </c>
      <c r="I2551">
        <f>IF($A2551="","",IF($E2551="",IFERROR(INDEX(Settings!$F$11:$F$18,MATCH($C2551,Settings!$D$11:$D$18,0)),0),$E2551))</f>
        <v/>
      </c>
      <c r="J2551">
        <f>IF($A2551="",0,WEEKDAY($A2551,2))</f>
        <v/>
      </c>
      <c r="K2551">
        <f>IF(OR($A2551="",$B2551=""),"",$B2551&amp;"|"&amp;$A2551)</f>
        <v/>
      </c>
      <c r="L2551">
        <f>IF($A2551="",0,IF($F2551="",IFERROR(N(INDEX(Settings!$G$11:$G$18,MATCH($C2551,Settings!$D$11:$D$18,0))),0),N($F2551)))</f>
        <v/>
      </c>
    </row>
    <row r="2552">
      <c r="A2552" s="69" t="n"/>
      <c r="B2552" s="70" t="n"/>
      <c r="C2552" s="70" t="n"/>
      <c r="D2552" s="71" t="n"/>
      <c r="E2552" s="71" t="n"/>
      <c r="F2552" s="70" t="n"/>
      <c r="G2552" s="72">
        <f>IF(OR($A2552="",$B2552=""),"",ROUND(MAX(0,MOD(I2552-H2552,1)*24-L2552/60),2))</f>
        <v/>
      </c>
      <c r="H2552">
        <f>IF($A2552="","",IF($D2552="",IFERROR(INDEX(Settings!$E$11:$E$18,MATCH($C2552,Settings!$D$11:$D$18,0)),0),$D2552))</f>
        <v/>
      </c>
      <c r="I2552">
        <f>IF($A2552="","",IF($E2552="",IFERROR(INDEX(Settings!$F$11:$F$18,MATCH($C2552,Settings!$D$11:$D$18,0)),0),$E2552))</f>
        <v/>
      </c>
      <c r="J2552">
        <f>IF($A2552="",0,WEEKDAY($A2552,2))</f>
        <v/>
      </c>
      <c r="K2552">
        <f>IF(OR($A2552="",$B2552=""),"",$B2552&amp;"|"&amp;$A2552)</f>
        <v/>
      </c>
      <c r="L2552">
        <f>IF($A2552="",0,IF($F2552="",IFERROR(N(INDEX(Settings!$G$11:$G$18,MATCH($C2552,Settings!$D$11:$D$18,0))),0),N($F2552)))</f>
        <v/>
      </c>
    </row>
    <row r="2553">
      <c r="A2553" s="69" t="n"/>
      <c r="B2553" s="70" t="n"/>
      <c r="C2553" s="70" t="n"/>
      <c r="D2553" s="71" t="n"/>
      <c r="E2553" s="71" t="n"/>
      <c r="F2553" s="70" t="n"/>
      <c r="G2553" s="72">
        <f>IF(OR($A2553="",$B2553=""),"",ROUND(MAX(0,MOD(I2553-H2553,1)*24-L2553/60),2))</f>
        <v/>
      </c>
      <c r="H2553">
        <f>IF($A2553="","",IF($D2553="",IFERROR(INDEX(Settings!$E$11:$E$18,MATCH($C2553,Settings!$D$11:$D$18,0)),0),$D2553))</f>
        <v/>
      </c>
      <c r="I2553">
        <f>IF($A2553="","",IF($E2553="",IFERROR(INDEX(Settings!$F$11:$F$18,MATCH($C2553,Settings!$D$11:$D$18,0)),0),$E2553))</f>
        <v/>
      </c>
      <c r="J2553">
        <f>IF($A2553="",0,WEEKDAY($A2553,2))</f>
        <v/>
      </c>
      <c r="K2553">
        <f>IF(OR($A2553="",$B2553=""),"",$B2553&amp;"|"&amp;$A2553)</f>
        <v/>
      </c>
      <c r="L2553">
        <f>IF($A2553="",0,IF($F2553="",IFERROR(N(INDEX(Settings!$G$11:$G$18,MATCH($C2553,Settings!$D$11:$D$18,0))),0),N($F2553)))</f>
        <v/>
      </c>
    </row>
    <row r="2554">
      <c r="A2554" s="69" t="n"/>
      <c r="B2554" s="70" t="n"/>
      <c r="C2554" s="70" t="n"/>
      <c r="D2554" s="71" t="n"/>
      <c r="E2554" s="71" t="n"/>
      <c r="F2554" s="70" t="n"/>
      <c r="G2554" s="72">
        <f>IF(OR($A2554="",$B2554=""),"",ROUND(MAX(0,MOD(I2554-H2554,1)*24-L2554/60),2))</f>
        <v/>
      </c>
      <c r="H2554">
        <f>IF($A2554="","",IF($D2554="",IFERROR(INDEX(Settings!$E$11:$E$18,MATCH($C2554,Settings!$D$11:$D$18,0)),0),$D2554))</f>
        <v/>
      </c>
      <c r="I2554">
        <f>IF($A2554="","",IF($E2554="",IFERROR(INDEX(Settings!$F$11:$F$18,MATCH($C2554,Settings!$D$11:$D$18,0)),0),$E2554))</f>
        <v/>
      </c>
      <c r="J2554">
        <f>IF($A2554="",0,WEEKDAY($A2554,2))</f>
        <v/>
      </c>
      <c r="K2554">
        <f>IF(OR($A2554="",$B2554=""),"",$B2554&amp;"|"&amp;$A2554)</f>
        <v/>
      </c>
      <c r="L2554">
        <f>IF($A2554="",0,IF($F2554="",IFERROR(N(INDEX(Settings!$G$11:$G$18,MATCH($C2554,Settings!$D$11:$D$18,0))),0),N($F2554)))</f>
        <v/>
      </c>
    </row>
    <row r="2555">
      <c r="A2555" s="69" t="n"/>
      <c r="B2555" s="70" t="n"/>
      <c r="C2555" s="70" t="n"/>
      <c r="D2555" s="71" t="n"/>
      <c r="E2555" s="71" t="n"/>
      <c r="F2555" s="70" t="n"/>
      <c r="G2555" s="72">
        <f>IF(OR($A2555="",$B2555=""),"",ROUND(MAX(0,MOD(I2555-H2555,1)*24-L2555/60),2))</f>
        <v/>
      </c>
      <c r="H2555">
        <f>IF($A2555="","",IF($D2555="",IFERROR(INDEX(Settings!$E$11:$E$18,MATCH($C2555,Settings!$D$11:$D$18,0)),0),$D2555))</f>
        <v/>
      </c>
      <c r="I2555">
        <f>IF($A2555="","",IF($E2555="",IFERROR(INDEX(Settings!$F$11:$F$18,MATCH($C2555,Settings!$D$11:$D$18,0)),0),$E2555))</f>
        <v/>
      </c>
      <c r="J2555">
        <f>IF($A2555="",0,WEEKDAY($A2555,2))</f>
        <v/>
      </c>
      <c r="K2555">
        <f>IF(OR($A2555="",$B2555=""),"",$B2555&amp;"|"&amp;$A2555)</f>
        <v/>
      </c>
      <c r="L2555">
        <f>IF($A2555="",0,IF($F2555="",IFERROR(N(INDEX(Settings!$G$11:$G$18,MATCH($C2555,Settings!$D$11:$D$18,0))),0),N($F2555)))</f>
        <v/>
      </c>
    </row>
    <row r="2556">
      <c r="A2556" s="69" t="n"/>
      <c r="B2556" s="70" t="n"/>
      <c r="C2556" s="70" t="n"/>
      <c r="D2556" s="71" t="n"/>
      <c r="E2556" s="71" t="n"/>
      <c r="F2556" s="70" t="n"/>
      <c r="G2556" s="72">
        <f>IF(OR($A2556="",$B2556=""),"",ROUND(MAX(0,MOD(I2556-H2556,1)*24-L2556/60),2))</f>
        <v/>
      </c>
      <c r="H2556">
        <f>IF($A2556="","",IF($D2556="",IFERROR(INDEX(Settings!$E$11:$E$18,MATCH($C2556,Settings!$D$11:$D$18,0)),0),$D2556))</f>
        <v/>
      </c>
      <c r="I2556">
        <f>IF($A2556="","",IF($E2556="",IFERROR(INDEX(Settings!$F$11:$F$18,MATCH($C2556,Settings!$D$11:$D$18,0)),0),$E2556))</f>
        <v/>
      </c>
      <c r="J2556">
        <f>IF($A2556="",0,WEEKDAY($A2556,2))</f>
        <v/>
      </c>
      <c r="K2556">
        <f>IF(OR($A2556="",$B2556=""),"",$B2556&amp;"|"&amp;$A2556)</f>
        <v/>
      </c>
      <c r="L2556">
        <f>IF($A2556="",0,IF($F2556="",IFERROR(N(INDEX(Settings!$G$11:$G$18,MATCH($C2556,Settings!$D$11:$D$18,0))),0),N($F2556)))</f>
        <v/>
      </c>
    </row>
    <row r="2557">
      <c r="A2557" s="69" t="n"/>
      <c r="B2557" s="70" t="n"/>
      <c r="C2557" s="70" t="n"/>
      <c r="D2557" s="71" t="n"/>
      <c r="E2557" s="71" t="n"/>
      <c r="F2557" s="70" t="n"/>
      <c r="G2557" s="72">
        <f>IF(OR($A2557="",$B2557=""),"",ROUND(MAX(0,MOD(I2557-H2557,1)*24-L2557/60),2))</f>
        <v/>
      </c>
      <c r="H2557">
        <f>IF($A2557="","",IF($D2557="",IFERROR(INDEX(Settings!$E$11:$E$18,MATCH($C2557,Settings!$D$11:$D$18,0)),0),$D2557))</f>
        <v/>
      </c>
      <c r="I2557">
        <f>IF($A2557="","",IF($E2557="",IFERROR(INDEX(Settings!$F$11:$F$18,MATCH($C2557,Settings!$D$11:$D$18,0)),0),$E2557))</f>
        <v/>
      </c>
      <c r="J2557">
        <f>IF($A2557="",0,WEEKDAY($A2557,2))</f>
        <v/>
      </c>
      <c r="K2557">
        <f>IF(OR($A2557="",$B2557=""),"",$B2557&amp;"|"&amp;$A2557)</f>
        <v/>
      </c>
      <c r="L2557">
        <f>IF($A2557="",0,IF($F2557="",IFERROR(N(INDEX(Settings!$G$11:$G$18,MATCH($C2557,Settings!$D$11:$D$18,0))),0),N($F2557)))</f>
        <v/>
      </c>
    </row>
    <row r="2558">
      <c r="A2558" s="69" t="n"/>
      <c r="B2558" s="70" t="n"/>
      <c r="C2558" s="70" t="n"/>
      <c r="D2558" s="71" t="n"/>
      <c r="E2558" s="71" t="n"/>
      <c r="F2558" s="70" t="n"/>
      <c r="G2558" s="72">
        <f>IF(OR($A2558="",$B2558=""),"",ROUND(MAX(0,MOD(I2558-H2558,1)*24-L2558/60),2))</f>
        <v/>
      </c>
      <c r="H2558">
        <f>IF($A2558="","",IF($D2558="",IFERROR(INDEX(Settings!$E$11:$E$18,MATCH($C2558,Settings!$D$11:$D$18,0)),0),$D2558))</f>
        <v/>
      </c>
      <c r="I2558">
        <f>IF($A2558="","",IF($E2558="",IFERROR(INDEX(Settings!$F$11:$F$18,MATCH($C2558,Settings!$D$11:$D$18,0)),0),$E2558))</f>
        <v/>
      </c>
      <c r="J2558">
        <f>IF($A2558="",0,WEEKDAY($A2558,2))</f>
        <v/>
      </c>
      <c r="K2558">
        <f>IF(OR($A2558="",$B2558=""),"",$B2558&amp;"|"&amp;$A2558)</f>
        <v/>
      </c>
      <c r="L2558">
        <f>IF($A2558="",0,IF($F2558="",IFERROR(N(INDEX(Settings!$G$11:$G$18,MATCH($C2558,Settings!$D$11:$D$18,0))),0),N($F2558)))</f>
        <v/>
      </c>
    </row>
    <row r="2559">
      <c r="A2559" s="69" t="n"/>
      <c r="B2559" s="70" t="n"/>
      <c r="C2559" s="70" t="n"/>
      <c r="D2559" s="71" t="n"/>
      <c r="E2559" s="71" t="n"/>
      <c r="F2559" s="70" t="n"/>
      <c r="G2559" s="72">
        <f>IF(OR($A2559="",$B2559=""),"",ROUND(MAX(0,MOD(I2559-H2559,1)*24-L2559/60),2))</f>
        <v/>
      </c>
      <c r="H2559">
        <f>IF($A2559="","",IF($D2559="",IFERROR(INDEX(Settings!$E$11:$E$18,MATCH($C2559,Settings!$D$11:$D$18,0)),0),$D2559))</f>
        <v/>
      </c>
      <c r="I2559">
        <f>IF($A2559="","",IF($E2559="",IFERROR(INDEX(Settings!$F$11:$F$18,MATCH($C2559,Settings!$D$11:$D$18,0)),0),$E2559))</f>
        <v/>
      </c>
      <c r="J2559">
        <f>IF($A2559="",0,WEEKDAY($A2559,2))</f>
        <v/>
      </c>
      <c r="K2559">
        <f>IF(OR($A2559="",$B2559=""),"",$B2559&amp;"|"&amp;$A2559)</f>
        <v/>
      </c>
      <c r="L2559">
        <f>IF($A2559="",0,IF($F2559="",IFERROR(N(INDEX(Settings!$G$11:$G$18,MATCH($C2559,Settings!$D$11:$D$18,0))),0),N($F2559)))</f>
        <v/>
      </c>
    </row>
    <row r="2560">
      <c r="A2560" s="69" t="n"/>
      <c r="B2560" s="70" t="n"/>
      <c r="C2560" s="70" t="n"/>
      <c r="D2560" s="71" t="n"/>
      <c r="E2560" s="71" t="n"/>
      <c r="F2560" s="70" t="n"/>
      <c r="G2560" s="72">
        <f>IF(OR($A2560="",$B2560=""),"",ROUND(MAX(0,MOD(I2560-H2560,1)*24-L2560/60),2))</f>
        <v/>
      </c>
      <c r="H2560">
        <f>IF($A2560="","",IF($D2560="",IFERROR(INDEX(Settings!$E$11:$E$18,MATCH($C2560,Settings!$D$11:$D$18,0)),0),$D2560))</f>
        <v/>
      </c>
      <c r="I2560">
        <f>IF($A2560="","",IF($E2560="",IFERROR(INDEX(Settings!$F$11:$F$18,MATCH($C2560,Settings!$D$11:$D$18,0)),0),$E2560))</f>
        <v/>
      </c>
      <c r="J2560">
        <f>IF($A2560="",0,WEEKDAY($A2560,2))</f>
        <v/>
      </c>
      <c r="K2560">
        <f>IF(OR($A2560="",$B2560=""),"",$B2560&amp;"|"&amp;$A2560)</f>
        <v/>
      </c>
      <c r="L2560">
        <f>IF($A2560="",0,IF($F2560="",IFERROR(N(INDEX(Settings!$G$11:$G$18,MATCH($C2560,Settings!$D$11:$D$18,0))),0),N($F2560)))</f>
        <v/>
      </c>
    </row>
    <row r="2561">
      <c r="A2561" s="69" t="n"/>
      <c r="B2561" s="70" t="n"/>
      <c r="C2561" s="70" t="n"/>
      <c r="D2561" s="71" t="n"/>
      <c r="E2561" s="71" t="n"/>
      <c r="F2561" s="70" t="n"/>
      <c r="G2561" s="72">
        <f>IF(OR($A2561="",$B2561=""),"",ROUND(MAX(0,MOD(I2561-H2561,1)*24-L2561/60),2))</f>
        <v/>
      </c>
      <c r="H2561">
        <f>IF($A2561="","",IF($D2561="",IFERROR(INDEX(Settings!$E$11:$E$18,MATCH($C2561,Settings!$D$11:$D$18,0)),0),$D2561))</f>
        <v/>
      </c>
      <c r="I2561">
        <f>IF($A2561="","",IF($E2561="",IFERROR(INDEX(Settings!$F$11:$F$18,MATCH($C2561,Settings!$D$11:$D$18,0)),0),$E2561))</f>
        <v/>
      </c>
      <c r="J2561">
        <f>IF($A2561="",0,WEEKDAY($A2561,2))</f>
        <v/>
      </c>
      <c r="K2561">
        <f>IF(OR($A2561="",$B2561=""),"",$B2561&amp;"|"&amp;$A2561)</f>
        <v/>
      </c>
      <c r="L2561">
        <f>IF($A2561="",0,IF($F2561="",IFERROR(N(INDEX(Settings!$G$11:$G$18,MATCH($C2561,Settings!$D$11:$D$18,0))),0),N($F2561)))</f>
        <v/>
      </c>
    </row>
    <row r="2562">
      <c r="A2562" s="69" t="n"/>
      <c r="B2562" s="70" t="n"/>
      <c r="C2562" s="70" t="n"/>
      <c r="D2562" s="71" t="n"/>
      <c r="E2562" s="71" t="n"/>
      <c r="F2562" s="70" t="n"/>
      <c r="G2562" s="72">
        <f>IF(OR($A2562="",$B2562=""),"",ROUND(MAX(0,MOD(I2562-H2562,1)*24-L2562/60),2))</f>
        <v/>
      </c>
      <c r="H2562">
        <f>IF($A2562="","",IF($D2562="",IFERROR(INDEX(Settings!$E$11:$E$18,MATCH($C2562,Settings!$D$11:$D$18,0)),0),$D2562))</f>
        <v/>
      </c>
      <c r="I2562">
        <f>IF($A2562="","",IF($E2562="",IFERROR(INDEX(Settings!$F$11:$F$18,MATCH($C2562,Settings!$D$11:$D$18,0)),0),$E2562))</f>
        <v/>
      </c>
      <c r="J2562">
        <f>IF($A2562="",0,WEEKDAY($A2562,2))</f>
        <v/>
      </c>
      <c r="K2562">
        <f>IF(OR($A2562="",$B2562=""),"",$B2562&amp;"|"&amp;$A2562)</f>
        <v/>
      </c>
      <c r="L2562">
        <f>IF($A2562="",0,IF($F2562="",IFERROR(N(INDEX(Settings!$G$11:$G$18,MATCH($C2562,Settings!$D$11:$D$18,0))),0),N($F2562)))</f>
        <v/>
      </c>
    </row>
    <row r="2563">
      <c r="A2563" s="69" t="n"/>
      <c r="B2563" s="70" t="n"/>
      <c r="C2563" s="70" t="n"/>
      <c r="D2563" s="71" t="n"/>
      <c r="E2563" s="71" t="n"/>
      <c r="F2563" s="70" t="n"/>
      <c r="G2563" s="72">
        <f>IF(OR($A2563="",$B2563=""),"",ROUND(MAX(0,MOD(I2563-H2563,1)*24-L2563/60),2))</f>
        <v/>
      </c>
      <c r="H2563">
        <f>IF($A2563="","",IF($D2563="",IFERROR(INDEX(Settings!$E$11:$E$18,MATCH($C2563,Settings!$D$11:$D$18,0)),0),$D2563))</f>
        <v/>
      </c>
      <c r="I2563">
        <f>IF($A2563="","",IF($E2563="",IFERROR(INDEX(Settings!$F$11:$F$18,MATCH($C2563,Settings!$D$11:$D$18,0)),0),$E2563))</f>
        <v/>
      </c>
      <c r="J2563">
        <f>IF($A2563="",0,WEEKDAY($A2563,2))</f>
        <v/>
      </c>
      <c r="K2563">
        <f>IF(OR($A2563="",$B2563=""),"",$B2563&amp;"|"&amp;$A2563)</f>
        <v/>
      </c>
      <c r="L2563">
        <f>IF($A2563="",0,IF($F2563="",IFERROR(N(INDEX(Settings!$G$11:$G$18,MATCH($C2563,Settings!$D$11:$D$18,0))),0),N($F2563)))</f>
        <v/>
      </c>
    </row>
    <row r="2564">
      <c r="A2564" s="69" t="n"/>
      <c r="B2564" s="70" t="n"/>
      <c r="C2564" s="70" t="n"/>
      <c r="D2564" s="71" t="n"/>
      <c r="E2564" s="71" t="n"/>
      <c r="F2564" s="70" t="n"/>
      <c r="G2564" s="72">
        <f>IF(OR($A2564="",$B2564=""),"",ROUND(MAX(0,MOD(I2564-H2564,1)*24-L2564/60),2))</f>
        <v/>
      </c>
      <c r="H2564">
        <f>IF($A2564="","",IF($D2564="",IFERROR(INDEX(Settings!$E$11:$E$18,MATCH($C2564,Settings!$D$11:$D$18,0)),0),$D2564))</f>
        <v/>
      </c>
      <c r="I2564">
        <f>IF($A2564="","",IF($E2564="",IFERROR(INDEX(Settings!$F$11:$F$18,MATCH($C2564,Settings!$D$11:$D$18,0)),0),$E2564))</f>
        <v/>
      </c>
      <c r="J2564">
        <f>IF($A2564="",0,WEEKDAY($A2564,2))</f>
        <v/>
      </c>
      <c r="K2564">
        <f>IF(OR($A2564="",$B2564=""),"",$B2564&amp;"|"&amp;$A2564)</f>
        <v/>
      </c>
      <c r="L2564">
        <f>IF($A2564="",0,IF($F2564="",IFERROR(N(INDEX(Settings!$G$11:$G$18,MATCH($C2564,Settings!$D$11:$D$18,0))),0),N($F2564)))</f>
        <v/>
      </c>
    </row>
    <row r="2565">
      <c r="A2565" s="69" t="n"/>
      <c r="B2565" s="70" t="n"/>
      <c r="C2565" s="70" t="n"/>
      <c r="D2565" s="71" t="n"/>
      <c r="E2565" s="71" t="n"/>
      <c r="F2565" s="70" t="n"/>
      <c r="G2565" s="72">
        <f>IF(OR($A2565="",$B2565=""),"",ROUND(MAX(0,MOD(I2565-H2565,1)*24-L2565/60),2))</f>
        <v/>
      </c>
      <c r="H2565">
        <f>IF($A2565="","",IF($D2565="",IFERROR(INDEX(Settings!$E$11:$E$18,MATCH($C2565,Settings!$D$11:$D$18,0)),0),$D2565))</f>
        <v/>
      </c>
      <c r="I2565">
        <f>IF($A2565="","",IF($E2565="",IFERROR(INDEX(Settings!$F$11:$F$18,MATCH($C2565,Settings!$D$11:$D$18,0)),0),$E2565))</f>
        <v/>
      </c>
      <c r="J2565">
        <f>IF($A2565="",0,WEEKDAY($A2565,2))</f>
        <v/>
      </c>
      <c r="K2565">
        <f>IF(OR($A2565="",$B2565=""),"",$B2565&amp;"|"&amp;$A2565)</f>
        <v/>
      </c>
      <c r="L2565">
        <f>IF($A2565="",0,IF($F2565="",IFERROR(N(INDEX(Settings!$G$11:$G$18,MATCH($C2565,Settings!$D$11:$D$18,0))),0),N($F2565)))</f>
        <v/>
      </c>
    </row>
    <row r="2566">
      <c r="A2566" s="69" t="n"/>
      <c r="B2566" s="70" t="n"/>
      <c r="C2566" s="70" t="n"/>
      <c r="D2566" s="71" t="n"/>
      <c r="E2566" s="71" t="n"/>
      <c r="F2566" s="70" t="n"/>
      <c r="G2566" s="72">
        <f>IF(OR($A2566="",$B2566=""),"",ROUND(MAX(0,MOD(I2566-H2566,1)*24-L2566/60),2))</f>
        <v/>
      </c>
      <c r="H2566">
        <f>IF($A2566="","",IF($D2566="",IFERROR(INDEX(Settings!$E$11:$E$18,MATCH($C2566,Settings!$D$11:$D$18,0)),0),$D2566))</f>
        <v/>
      </c>
      <c r="I2566">
        <f>IF($A2566="","",IF($E2566="",IFERROR(INDEX(Settings!$F$11:$F$18,MATCH($C2566,Settings!$D$11:$D$18,0)),0),$E2566))</f>
        <v/>
      </c>
      <c r="J2566">
        <f>IF($A2566="",0,WEEKDAY($A2566,2))</f>
        <v/>
      </c>
      <c r="K2566">
        <f>IF(OR($A2566="",$B2566=""),"",$B2566&amp;"|"&amp;$A2566)</f>
        <v/>
      </c>
      <c r="L2566">
        <f>IF($A2566="",0,IF($F2566="",IFERROR(N(INDEX(Settings!$G$11:$G$18,MATCH($C2566,Settings!$D$11:$D$18,0))),0),N($F2566)))</f>
        <v/>
      </c>
    </row>
    <row r="2567">
      <c r="A2567" s="69" t="n"/>
      <c r="B2567" s="70" t="n"/>
      <c r="C2567" s="70" t="n"/>
      <c r="D2567" s="71" t="n"/>
      <c r="E2567" s="71" t="n"/>
      <c r="F2567" s="70" t="n"/>
      <c r="G2567" s="72">
        <f>IF(OR($A2567="",$B2567=""),"",ROUND(MAX(0,MOD(I2567-H2567,1)*24-L2567/60),2))</f>
        <v/>
      </c>
      <c r="H2567">
        <f>IF($A2567="","",IF($D2567="",IFERROR(INDEX(Settings!$E$11:$E$18,MATCH($C2567,Settings!$D$11:$D$18,0)),0),$D2567))</f>
        <v/>
      </c>
      <c r="I2567">
        <f>IF($A2567="","",IF($E2567="",IFERROR(INDEX(Settings!$F$11:$F$18,MATCH($C2567,Settings!$D$11:$D$18,0)),0),$E2567))</f>
        <v/>
      </c>
      <c r="J2567">
        <f>IF($A2567="",0,WEEKDAY($A2567,2))</f>
        <v/>
      </c>
      <c r="K2567">
        <f>IF(OR($A2567="",$B2567=""),"",$B2567&amp;"|"&amp;$A2567)</f>
        <v/>
      </c>
      <c r="L2567">
        <f>IF($A2567="",0,IF($F2567="",IFERROR(N(INDEX(Settings!$G$11:$G$18,MATCH($C2567,Settings!$D$11:$D$18,0))),0),N($F2567)))</f>
        <v/>
      </c>
    </row>
    <row r="2568">
      <c r="A2568" s="69" t="n"/>
      <c r="B2568" s="70" t="n"/>
      <c r="C2568" s="70" t="n"/>
      <c r="D2568" s="71" t="n"/>
      <c r="E2568" s="71" t="n"/>
      <c r="F2568" s="70" t="n"/>
      <c r="G2568" s="72">
        <f>IF(OR($A2568="",$B2568=""),"",ROUND(MAX(0,MOD(I2568-H2568,1)*24-L2568/60),2))</f>
        <v/>
      </c>
      <c r="H2568">
        <f>IF($A2568="","",IF($D2568="",IFERROR(INDEX(Settings!$E$11:$E$18,MATCH($C2568,Settings!$D$11:$D$18,0)),0),$D2568))</f>
        <v/>
      </c>
      <c r="I2568">
        <f>IF($A2568="","",IF($E2568="",IFERROR(INDEX(Settings!$F$11:$F$18,MATCH($C2568,Settings!$D$11:$D$18,0)),0),$E2568))</f>
        <v/>
      </c>
      <c r="J2568">
        <f>IF($A2568="",0,WEEKDAY($A2568,2))</f>
        <v/>
      </c>
      <c r="K2568">
        <f>IF(OR($A2568="",$B2568=""),"",$B2568&amp;"|"&amp;$A2568)</f>
        <v/>
      </c>
      <c r="L2568">
        <f>IF($A2568="",0,IF($F2568="",IFERROR(N(INDEX(Settings!$G$11:$G$18,MATCH($C2568,Settings!$D$11:$D$18,0))),0),N($F2568)))</f>
        <v/>
      </c>
    </row>
    <row r="2569">
      <c r="A2569" s="69" t="n"/>
      <c r="B2569" s="70" t="n"/>
      <c r="C2569" s="70" t="n"/>
      <c r="D2569" s="71" t="n"/>
      <c r="E2569" s="71" t="n"/>
      <c r="F2569" s="70" t="n"/>
      <c r="G2569" s="72">
        <f>IF(OR($A2569="",$B2569=""),"",ROUND(MAX(0,MOD(I2569-H2569,1)*24-L2569/60),2))</f>
        <v/>
      </c>
      <c r="H2569">
        <f>IF($A2569="","",IF($D2569="",IFERROR(INDEX(Settings!$E$11:$E$18,MATCH($C2569,Settings!$D$11:$D$18,0)),0),$D2569))</f>
        <v/>
      </c>
      <c r="I2569">
        <f>IF($A2569="","",IF($E2569="",IFERROR(INDEX(Settings!$F$11:$F$18,MATCH($C2569,Settings!$D$11:$D$18,0)),0),$E2569))</f>
        <v/>
      </c>
      <c r="J2569">
        <f>IF($A2569="",0,WEEKDAY($A2569,2))</f>
        <v/>
      </c>
      <c r="K2569">
        <f>IF(OR($A2569="",$B2569=""),"",$B2569&amp;"|"&amp;$A2569)</f>
        <v/>
      </c>
      <c r="L2569">
        <f>IF($A2569="",0,IF($F2569="",IFERROR(N(INDEX(Settings!$G$11:$G$18,MATCH($C2569,Settings!$D$11:$D$18,0))),0),N($F2569)))</f>
        <v/>
      </c>
    </row>
    <row r="2570">
      <c r="A2570" s="69" t="n"/>
      <c r="B2570" s="70" t="n"/>
      <c r="C2570" s="70" t="n"/>
      <c r="D2570" s="71" t="n"/>
      <c r="E2570" s="71" t="n"/>
      <c r="F2570" s="70" t="n"/>
      <c r="G2570" s="72">
        <f>IF(OR($A2570="",$B2570=""),"",ROUND(MAX(0,MOD(I2570-H2570,1)*24-L2570/60),2))</f>
        <v/>
      </c>
      <c r="H2570">
        <f>IF($A2570="","",IF($D2570="",IFERROR(INDEX(Settings!$E$11:$E$18,MATCH($C2570,Settings!$D$11:$D$18,0)),0),$D2570))</f>
        <v/>
      </c>
      <c r="I2570">
        <f>IF($A2570="","",IF($E2570="",IFERROR(INDEX(Settings!$F$11:$F$18,MATCH($C2570,Settings!$D$11:$D$18,0)),0),$E2570))</f>
        <v/>
      </c>
      <c r="J2570">
        <f>IF($A2570="",0,WEEKDAY($A2570,2))</f>
        <v/>
      </c>
      <c r="K2570">
        <f>IF(OR($A2570="",$B2570=""),"",$B2570&amp;"|"&amp;$A2570)</f>
        <v/>
      </c>
      <c r="L2570">
        <f>IF($A2570="",0,IF($F2570="",IFERROR(N(INDEX(Settings!$G$11:$G$18,MATCH($C2570,Settings!$D$11:$D$18,0))),0),N($F2570)))</f>
        <v/>
      </c>
    </row>
    <row r="2571">
      <c r="A2571" s="69" t="n"/>
      <c r="B2571" s="70" t="n"/>
      <c r="C2571" s="70" t="n"/>
      <c r="D2571" s="71" t="n"/>
      <c r="E2571" s="71" t="n"/>
      <c r="F2571" s="70" t="n"/>
      <c r="G2571" s="72">
        <f>IF(OR($A2571="",$B2571=""),"",ROUND(MAX(0,MOD(I2571-H2571,1)*24-L2571/60),2))</f>
        <v/>
      </c>
      <c r="H2571">
        <f>IF($A2571="","",IF($D2571="",IFERROR(INDEX(Settings!$E$11:$E$18,MATCH($C2571,Settings!$D$11:$D$18,0)),0),$D2571))</f>
        <v/>
      </c>
      <c r="I2571">
        <f>IF($A2571="","",IF($E2571="",IFERROR(INDEX(Settings!$F$11:$F$18,MATCH($C2571,Settings!$D$11:$D$18,0)),0),$E2571))</f>
        <v/>
      </c>
      <c r="J2571">
        <f>IF($A2571="",0,WEEKDAY($A2571,2))</f>
        <v/>
      </c>
      <c r="K2571">
        <f>IF(OR($A2571="",$B2571=""),"",$B2571&amp;"|"&amp;$A2571)</f>
        <v/>
      </c>
      <c r="L2571">
        <f>IF($A2571="",0,IF($F2571="",IFERROR(N(INDEX(Settings!$G$11:$G$18,MATCH($C2571,Settings!$D$11:$D$18,0))),0),N($F2571)))</f>
        <v/>
      </c>
    </row>
    <row r="2572">
      <c r="A2572" s="69" t="n"/>
      <c r="B2572" s="70" t="n"/>
      <c r="C2572" s="70" t="n"/>
      <c r="D2572" s="71" t="n"/>
      <c r="E2572" s="71" t="n"/>
      <c r="F2572" s="70" t="n"/>
      <c r="G2572" s="72">
        <f>IF(OR($A2572="",$B2572=""),"",ROUND(MAX(0,MOD(I2572-H2572,1)*24-L2572/60),2))</f>
        <v/>
      </c>
      <c r="H2572">
        <f>IF($A2572="","",IF($D2572="",IFERROR(INDEX(Settings!$E$11:$E$18,MATCH($C2572,Settings!$D$11:$D$18,0)),0),$D2572))</f>
        <v/>
      </c>
      <c r="I2572">
        <f>IF($A2572="","",IF($E2572="",IFERROR(INDEX(Settings!$F$11:$F$18,MATCH($C2572,Settings!$D$11:$D$18,0)),0),$E2572))</f>
        <v/>
      </c>
      <c r="J2572">
        <f>IF($A2572="",0,WEEKDAY($A2572,2))</f>
        <v/>
      </c>
      <c r="K2572">
        <f>IF(OR($A2572="",$B2572=""),"",$B2572&amp;"|"&amp;$A2572)</f>
        <v/>
      </c>
      <c r="L2572">
        <f>IF($A2572="",0,IF($F2572="",IFERROR(N(INDEX(Settings!$G$11:$G$18,MATCH($C2572,Settings!$D$11:$D$18,0))),0),N($F2572)))</f>
        <v/>
      </c>
    </row>
    <row r="2573">
      <c r="A2573" s="69" t="n"/>
      <c r="B2573" s="70" t="n"/>
      <c r="C2573" s="70" t="n"/>
      <c r="D2573" s="71" t="n"/>
      <c r="E2573" s="71" t="n"/>
      <c r="F2573" s="70" t="n"/>
      <c r="G2573" s="72">
        <f>IF(OR($A2573="",$B2573=""),"",ROUND(MAX(0,MOD(I2573-H2573,1)*24-L2573/60),2))</f>
        <v/>
      </c>
      <c r="H2573">
        <f>IF($A2573="","",IF($D2573="",IFERROR(INDEX(Settings!$E$11:$E$18,MATCH($C2573,Settings!$D$11:$D$18,0)),0),$D2573))</f>
        <v/>
      </c>
      <c r="I2573">
        <f>IF($A2573="","",IF($E2573="",IFERROR(INDEX(Settings!$F$11:$F$18,MATCH($C2573,Settings!$D$11:$D$18,0)),0),$E2573))</f>
        <v/>
      </c>
      <c r="J2573">
        <f>IF($A2573="",0,WEEKDAY($A2573,2))</f>
        <v/>
      </c>
      <c r="K2573">
        <f>IF(OR($A2573="",$B2573=""),"",$B2573&amp;"|"&amp;$A2573)</f>
        <v/>
      </c>
      <c r="L2573">
        <f>IF($A2573="",0,IF($F2573="",IFERROR(N(INDEX(Settings!$G$11:$G$18,MATCH($C2573,Settings!$D$11:$D$18,0))),0),N($F2573)))</f>
        <v/>
      </c>
    </row>
    <row r="2574">
      <c r="A2574" s="69" t="n"/>
      <c r="B2574" s="70" t="n"/>
      <c r="C2574" s="70" t="n"/>
      <c r="D2574" s="71" t="n"/>
      <c r="E2574" s="71" t="n"/>
      <c r="F2574" s="70" t="n"/>
      <c r="G2574" s="72">
        <f>IF(OR($A2574="",$B2574=""),"",ROUND(MAX(0,MOD(I2574-H2574,1)*24-L2574/60),2))</f>
        <v/>
      </c>
      <c r="H2574">
        <f>IF($A2574="","",IF($D2574="",IFERROR(INDEX(Settings!$E$11:$E$18,MATCH($C2574,Settings!$D$11:$D$18,0)),0),$D2574))</f>
        <v/>
      </c>
      <c r="I2574">
        <f>IF($A2574="","",IF($E2574="",IFERROR(INDEX(Settings!$F$11:$F$18,MATCH($C2574,Settings!$D$11:$D$18,0)),0),$E2574))</f>
        <v/>
      </c>
      <c r="J2574">
        <f>IF($A2574="",0,WEEKDAY($A2574,2))</f>
        <v/>
      </c>
      <c r="K2574">
        <f>IF(OR($A2574="",$B2574=""),"",$B2574&amp;"|"&amp;$A2574)</f>
        <v/>
      </c>
      <c r="L2574">
        <f>IF($A2574="",0,IF($F2574="",IFERROR(N(INDEX(Settings!$G$11:$G$18,MATCH($C2574,Settings!$D$11:$D$18,0))),0),N($F2574)))</f>
        <v/>
      </c>
    </row>
    <row r="2575">
      <c r="A2575" s="69" t="n"/>
      <c r="B2575" s="70" t="n"/>
      <c r="C2575" s="70" t="n"/>
      <c r="D2575" s="71" t="n"/>
      <c r="E2575" s="71" t="n"/>
      <c r="F2575" s="70" t="n"/>
      <c r="G2575" s="72">
        <f>IF(OR($A2575="",$B2575=""),"",ROUND(MAX(0,MOD(I2575-H2575,1)*24-L2575/60),2))</f>
        <v/>
      </c>
      <c r="H2575">
        <f>IF($A2575="","",IF($D2575="",IFERROR(INDEX(Settings!$E$11:$E$18,MATCH($C2575,Settings!$D$11:$D$18,0)),0),$D2575))</f>
        <v/>
      </c>
      <c r="I2575">
        <f>IF($A2575="","",IF($E2575="",IFERROR(INDEX(Settings!$F$11:$F$18,MATCH($C2575,Settings!$D$11:$D$18,0)),0),$E2575))</f>
        <v/>
      </c>
      <c r="J2575">
        <f>IF($A2575="",0,WEEKDAY($A2575,2))</f>
        <v/>
      </c>
      <c r="K2575">
        <f>IF(OR($A2575="",$B2575=""),"",$B2575&amp;"|"&amp;$A2575)</f>
        <v/>
      </c>
      <c r="L2575">
        <f>IF($A2575="",0,IF($F2575="",IFERROR(N(INDEX(Settings!$G$11:$G$18,MATCH($C2575,Settings!$D$11:$D$18,0))),0),N($F2575)))</f>
        <v/>
      </c>
    </row>
    <row r="2576">
      <c r="A2576" s="69" t="n"/>
      <c r="B2576" s="70" t="n"/>
      <c r="C2576" s="70" t="n"/>
      <c r="D2576" s="71" t="n"/>
      <c r="E2576" s="71" t="n"/>
      <c r="F2576" s="70" t="n"/>
      <c r="G2576" s="72">
        <f>IF(OR($A2576="",$B2576=""),"",ROUND(MAX(0,MOD(I2576-H2576,1)*24-L2576/60),2))</f>
        <v/>
      </c>
      <c r="H2576">
        <f>IF($A2576="","",IF($D2576="",IFERROR(INDEX(Settings!$E$11:$E$18,MATCH($C2576,Settings!$D$11:$D$18,0)),0),$D2576))</f>
        <v/>
      </c>
      <c r="I2576">
        <f>IF($A2576="","",IF($E2576="",IFERROR(INDEX(Settings!$F$11:$F$18,MATCH($C2576,Settings!$D$11:$D$18,0)),0),$E2576))</f>
        <v/>
      </c>
      <c r="J2576">
        <f>IF($A2576="",0,WEEKDAY($A2576,2))</f>
        <v/>
      </c>
      <c r="K2576">
        <f>IF(OR($A2576="",$B2576=""),"",$B2576&amp;"|"&amp;$A2576)</f>
        <v/>
      </c>
      <c r="L2576">
        <f>IF($A2576="",0,IF($F2576="",IFERROR(N(INDEX(Settings!$G$11:$G$18,MATCH($C2576,Settings!$D$11:$D$18,0))),0),N($F2576)))</f>
        <v/>
      </c>
    </row>
    <row r="2577">
      <c r="A2577" s="69" t="n"/>
      <c r="B2577" s="70" t="n"/>
      <c r="C2577" s="70" t="n"/>
      <c r="D2577" s="71" t="n"/>
      <c r="E2577" s="71" t="n"/>
      <c r="F2577" s="70" t="n"/>
      <c r="G2577" s="72">
        <f>IF(OR($A2577="",$B2577=""),"",ROUND(MAX(0,MOD(I2577-H2577,1)*24-L2577/60),2))</f>
        <v/>
      </c>
      <c r="H2577">
        <f>IF($A2577="","",IF($D2577="",IFERROR(INDEX(Settings!$E$11:$E$18,MATCH($C2577,Settings!$D$11:$D$18,0)),0),$D2577))</f>
        <v/>
      </c>
      <c r="I2577">
        <f>IF($A2577="","",IF($E2577="",IFERROR(INDEX(Settings!$F$11:$F$18,MATCH($C2577,Settings!$D$11:$D$18,0)),0),$E2577))</f>
        <v/>
      </c>
      <c r="J2577">
        <f>IF($A2577="",0,WEEKDAY($A2577,2))</f>
        <v/>
      </c>
      <c r="K2577">
        <f>IF(OR($A2577="",$B2577=""),"",$B2577&amp;"|"&amp;$A2577)</f>
        <v/>
      </c>
      <c r="L2577">
        <f>IF($A2577="",0,IF($F2577="",IFERROR(N(INDEX(Settings!$G$11:$G$18,MATCH($C2577,Settings!$D$11:$D$18,0))),0),N($F2577)))</f>
        <v/>
      </c>
    </row>
    <row r="2578">
      <c r="A2578" s="69" t="n"/>
      <c r="B2578" s="70" t="n"/>
      <c r="C2578" s="70" t="n"/>
      <c r="D2578" s="71" t="n"/>
      <c r="E2578" s="71" t="n"/>
      <c r="F2578" s="70" t="n"/>
      <c r="G2578" s="72">
        <f>IF(OR($A2578="",$B2578=""),"",ROUND(MAX(0,MOD(I2578-H2578,1)*24-L2578/60),2))</f>
        <v/>
      </c>
      <c r="H2578">
        <f>IF($A2578="","",IF($D2578="",IFERROR(INDEX(Settings!$E$11:$E$18,MATCH($C2578,Settings!$D$11:$D$18,0)),0),$D2578))</f>
        <v/>
      </c>
      <c r="I2578">
        <f>IF($A2578="","",IF($E2578="",IFERROR(INDEX(Settings!$F$11:$F$18,MATCH($C2578,Settings!$D$11:$D$18,0)),0),$E2578))</f>
        <v/>
      </c>
      <c r="J2578">
        <f>IF($A2578="",0,WEEKDAY($A2578,2))</f>
        <v/>
      </c>
      <c r="K2578">
        <f>IF(OR($A2578="",$B2578=""),"",$B2578&amp;"|"&amp;$A2578)</f>
        <v/>
      </c>
      <c r="L2578">
        <f>IF($A2578="",0,IF($F2578="",IFERROR(N(INDEX(Settings!$G$11:$G$18,MATCH($C2578,Settings!$D$11:$D$18,0))),0),N($F2578)))</f>
        <v/>
      </c>
    </row>
    <row r="2579">
      <c r="A2579" s="69" t="n"/>
      <c r="B2579" s="70" t="n"/>
      <c r="C2579" s="70" t="n"/>
      <c r="D2579" s="71" t="n"/>
      <c r="E2579" s="71" t="n"/>
      <c r="F2579" s="70" t="n"/>
      <c r="G2579" s="72">
        <f>IF(OR($A2579="",$B2579=""),"",ROUND(MAX(0,MOD(I2579-H2579,1)*24-L2579/60),2))</f>
        <v/>
      </c>
      <c r="H2579">
        <f>IF($A2579="","",IF($D2579="",IFERROR(INDEX(Settings!$E$11:$E$18,MATCH($C2579,Settings!$D$11:$D$18,0)),0),$D2579))</f>
        <v/>
      </c>
      <c r="I2579">
        <f>IF($A2579="","",IF($E2579="",IFERROR(INDEX(Settings!$F$11:$F$18,MATCH($C2579,Settings!$D$11:$D$18,0)),0),$E2579))</f>
        <v/>
      </c>
      <c r="J2579">
        <f>IF($A2579="",0,WEEKDAY($A2579,2))</f>
        <v/>
      </c>
      <c r="K2579">
        <f>IF(OR($A2579="",$B2579=""),"",$B2579&amp;"|"&amp;$A2579)</f>
        <v/>
      </c>
      <c r="L2579">
        <f>IF($A2579="",0,IF($F2579="",IFERROR(N(INDEX(Settings!$G$11:$G$18,MATCH($C2579,Settings!$D$11:$D$18,0))),0),N($F2579)))</f>
        <v/>
      </c>
    </row>
    <row r="2580">
      <c r="A2580" s="69" t="n"/>
      <c r="B2580" s="70" t="n"/>
      <c r="C2580" s="70" t="n"/>
      <c r="D2580" s="71" t="n"/>
      <c r="E2580" s="71" t="n"/>
      <c r="F2580" s="70" t="n"/>
      <c r="G2580" s="72">
        <f>IF(OR($A2580="",$B2580=""),"",ROUND(MAX(0,MOD(I2580-H2580,1)*24-L2580/60),2))</f>
        <v/>
      </c>
      <c r="H2580">
        <f>IF($A2580="","",IF($D2580="",IFERROR(INDEX(Settings!$E$11:$E$18,MATCH($C2580,Settings!$D$11:$D$18,0)),0),$D2580))</f>
        <v/>
      </c>
      <c r="I2580">
        <f>IF($A2580="","",IF($E2580="",IFERROR(INDEX(Settings!$F$11:$F$18,MATCH($C2580,Settings!$D$11:$D$18,0)),0),$E2580))</f>
        <v/>
      </c>
      <c r="J2580">
        <f>IF($A2580="",0,WEEKDAY($A2580,2))</f>
        <v/>
      </c>
      <c r="K2580">
        <f>IF(OR($A2580="",$B2580=""),"",$B2580&amp;"|"&amp;$A2580)</f>
        <v/>
      </c>
      <c r="L2580">
        <f>IF($A2580="",0,IF($F2580="",IFERROR(N(INDEX(Settings!$G$11:$G$18,MATCH($C2580,Settings!$D$11:$D$18,0))),0),N($F2580)))</f>
        <v/>
      </c>
    </row>
    <row r="2581">
      <c r="A2581" s="69" t="n"/>
      <c r="B2581" s="70" t="n"/>
      <c r="C2581" s="70" t="n"/>
      <c r="D2581" s="71" t="n"/>
      <c r="E2581" s="71" t="n"/>
      <c r="F2581" s="70" t="n"/>
      <c r="G2581" s="72">
        <f>IF(OR($A2581="",$B2581=""),"",ROUND(MAX(0,MOD(I2581-H2581,1)*24-L2581/60),2))</f>
        <v/>
      </c>
      <c r="H2581">
        <f>IF($A2581="","",IF($D2581="",IFERROR(INDEX(Settings!$E$11:$E$18,MATCH($C2581,Settings!$D$11:$D$18,0)),0),$D2581))</f>
        <v/>
      </c>
      <c r="I2581">
        <f>IF($A2581="","",IF($E2581="",IFERROR(INDEX(Settings!$F$11:$F$18,MATCH($C2581,Settings!$D$11:$D$18,0)),0),$E2581))</f>
        <v/>
      </c>
      <c r="J2581">
        <f>IF($A2581="",0,WEEKDAY($A2581,2))</f>
        <v/>
      </c>
      <c r="K2581">
        <f>IF(OR($A2581="",$B2581=""),"",$B2581&amp;"|"&amp;$A2581)</f>
        <v/>
      </c>
      <c r="L2581">
        <f>IF($A2581="",0,IF($F2581="",IFERROR(N(INDEX(Settings!$G$11:$G$18,MATCH($C2581,Settings!$D$11:$D$18,0))),0),N($F2581)))</f>
        <v/>
      </c>
    </row>
    <row r="2582">
      <c r="A2582" s="69" t="n"/>
      <c r="B2582" s="70" t="n"/>
      <c r="C2582" s="70" t="n"/>
      <c r="D2582" s="71" t="n"/>
      <c r="E2582" s="71" t="n"/>
      <c r="F2582" s="70" t="n"/>
      <c r="G2582" s="72">
        <f>IF(OR($A2582="",$B2582=""),"",ROUND(MAX(0,MOD(I2582-H2582,1)*24-L2582/60),2))</f>
        <v/>
      </c>
      <c r="H2582">
        <f>IF($A2582="","",IF($D2582="",IFERROR(INDEX(Settings!$E$11:$E$18,MATCH($C2582,Settings!$D$11:$D$18,0)),0),$D2582))</f>
        <v/>
      </c>
      <c r="I2582">
        <f>IF($A2582="","",IF($E2582="",IFERROR(INDEX(Settings!$F$11:$F$18,MATCH($C2582,Settings!$D$11:$D$18,0)),0),$E2582))</f>
        <v/>
      </c>
      <c r="J2582">
        <f>IF($A2582="",0,WEEKDAY($A2582,2))</f>
        <v/>
      </c>
      <c r="K2582">
        <f>IF(OR($A2582="",$B2582=""),"",$B2582&amp;"|"&amp;$A2582)</f>
        <v/>
      </c>
      <c r="L2582">
        <f>IF($A2582="",0,IF($F2582="",IFERROR(N(INDEX(Settings!$G$11:$G$18,MATCH($C2582,Settings!$D$11:$D$18,0))),0),N($F2582)))</f>
        <v/>
      </c>
    </row>
    <row r="2583">
      <c r="A2583" s="69" t="n"/>
      <c r="B2583" s="70" t="n"/>
      <c r="C2583" s="70" t="n"/>
      <c r="D2583" s="71" t="n"/>
      <c r="E2583" s="71" t="n"/>
      <c r="F2583" s="70" t="n"/>
      <c r="G2583" s="72">
        <f>IF(OR($A2583="",$B2583=""),"",ROUND(MAX(0,MOD(I2583-H2583,1)*24-L2583/60),2))</f>
        <v/>
      </c>
      <c r="H2583">
        <f>IF($A2583="","",IF($D2583="",IFERROR(INDEX(Settings!$E$11:$E$18,MATCH($C2583,Settings!$D$11:$D$18,0)),0),$D2583))</f>
        <v/>
      </c>
      <c r="I2583">
        <f>IF($A2583="","",IF($E2583="",IFERROR(INDEX(Settings!$F$11:$F$18,MATCH($C2583,Settings!$D$11:$D$18,0)),0),$E2583))</f>
        <v/>
      </c>
      <c r="J2583">
        <f>IF($A2583="",0,WEEKDAY($A2583,2))</f>
        <v/>
      </c>
      <c r="K2583">
        <f>IF(OR($A2583="",$B2583=""),"",$B2583&amp;"|"&amp;$A2583)</f>
        <v/>
      </c>
      <c r="L2583">
        <f>IF($A2583="",0,IF($F2583="",IFERROR(N(INDEX(Settings!$G$11:$G$18,MATCH($C2583,Settings!$D$11:$D$18,0))),0),N($F2583)))</f>
        <v/>
      </c>
    </row>
    <row r="2584">
      <c r="A2584" s="69" t="n"/>
      <c r="B2584" s="70" t="n"/>
      <c r="C2584" s="70" t="n"/>
      <c r="D2584" s="71" t="n"/>
      <c r="E2584" s="71" t="n"/>
      <c r="F2584" s="70" t="n"/>
      <c r="G2584" s="72">
        <f>IF(OR($A2584="",$B2584=""),"",ROUND(MAX(0,MOD(I2584-H2584,1)*24-L2584/60),2))</f>
        <v/>
      </c>
      <c r="H2584">
        <f>IF($A2584="","",IF($D2584="",IFERROR(INDEX(Settings!$E$11:$E$18,MATCH($C2584,Settings!$D$11:$D$18,0)),0),$D2584))</f>
        <v/>
      </c>
      <c r="I2584">
        <f>IF($A2584="","",IF($E2584="",IFERROR(INDEX(Settings!$F$11:$F$18,MATCH($C2584,Settings!$D$11:$D$18,0)),0),$E2584))</f>
        <v/>
      </c>
      <c r="J2584">
        <f>IF($A2584="",0,WEEKDAY($A2584,2))</f>
        <v/>
      </c>
      <c r="K2584">
        <f>IF(OR($A2584="",$B2584=""),"",$B2584&amp;"|"&amp;$A2584)</f>
        <v/>
      </c>
      <c r="L2584">
        <f>IF($A2584="",0,IF($F2584="",IFERROR(N(INDEX(Settings!$G$11:$G$18,MATCH($C2584,Settings!$D$11:$D$18,0))),0),N($F2584)))</f>
        <v/>
      </c>
    </row>
    <row r="2585">
      <c r="A2585" s="69" t="n"/>
      <c r="B2585" s="70" t="n"/>
      <c r="C2585" s="70" t="n"/>
      <c r="D2585" s="71" t="n"/>
      <c r="E2585" s="71" t="n"/>
      <c r="F2585" s="70" t="n"/>
      <c r="G2585" s="72">
        <f>IF(OR($A2585="",$B2585=""),"",ROUND(MAX(0,MOD(I2585-H2585,1)*24-L2585/60),2))</f>
        <v/>
      </c>
      <c r="H2585">
        <f>IF($A2585="","",IF($D2585="",IFERROR(INDEX(Settings!$E$11:$E$18,MATCH($C2585,Settings!$D$11:$D$18,0)),0),$D2585))</f>
        <v/>
      </c>
      <c r="I2585">
        <f>IF($A2585="","",IF($E2585="",IFERROR(INDEX(Settings!$F$11:$F$18,MATCH($C2585,Settings!$D$11:$D$18,0)),0),$E2585))</f>
        <v/>
      </c>
      <c r="J2585">
        <f>IF($A2585="",0,WEEKDAY($A2585,2))</f>
        <v/>
      </c>
      <c r="K2585">
        <f>IF(OR($A2585="",$B2585=""),"",$B2585&amp;"|"&amp;$A2585)</f>
        <v/>
      </c>
      <c r="L2585">
        <f>IF($A2585="",0,IF($F2585="",IFERROR(N(INDEX(Settings!$G$11:$G$18,MATCH($C2585,Settings!$D$11:$D$18,0))),0),N($F2585)))</f>
        <v/>
      </c>
    </row>
    <row r="2586">
      <c r="A2586" s="69" t="n"/>
      <c r="B2586" s="70" t="n"/>
      <c r="C2586" s="70" t="n"/>
      <c r="D2586" s="71" t="n"/>
      <c r="E2586" s="71" t="n"/>
      <c r="F2586" s="70" t="n"/>
      <c r="G2586" s="72">
        <f>IF(OR($A2586="",$B2586=""),"",ROUND(MAX(0,MOD(I2586-H2586,1)*24-L2586/60),2))</f>
        <v/>
      </c>
      <c r="H2586">
        <f>IF($A2586="","",IF($D2586="",IFERROR(INDEX(Settings!$E$11:$E$18,MATCH($C2586,Settings!$D$11:$D$18,0)),0),$D2586))</f>
        <v/>
      </c>
      <c r="I2586">
        <f>IF($A2586="","",IF($E2586="",IFERROR(INDEX(Settings!$F$11:$F$18,MATCH($C2586,Settings!$D$11:$D$18,0)),0),$E2586))</f>
        <v/>
      </c>
      <c r="J2586">
        <f>IF($A2586="",0,WEEKDAY($A2586,2))</f>
        <v/>
      </c>
      <c r="K2586">
        <f>IF(OR($A2586="",$B2586=""),"",$B2586&amp;"|"&amp;$A2586)</f>
        <v/>
      </c>
      <c r="L2586">
        <f>IF($A2586="",0,IF($F2586="",IFERROR(N(INDEX(Settings!$G$11:$G$18,MATCH($C2586,Settings!$D$11:$D$18,0))),0),N($F2586)))</f>
        <v/>
      </c>
    </row>
    <row r="2587">
      <c r="A2587" s="69" t="n"/>
      <c r="B2587" s="70" t="n"/>
      <c r="C2587" s="70" t="n"/>
      <c r="D2587" s="71" t="n"/>
      <c r="E2587" s="71" t="n"/>
      <c r="F2587" s="70" t="n"/>
      <c r="G2587" s="72">
        <f>IF(OR($A2587="",$B2587=""),"",ROUND(MAX(0,MOD(I2587-H2587,1)*24-L2587/60),2))</f>
        <v/>
      </c>
      <c r="H2587">
        <f>IF($A2587="","",IF($D2587="",IFERROR(INDEX(Settings!$E$11:$E$18,MATCH($C2587,Settings!$D$11:$D$18,0)),0),$D2587))</f>
        <v/>
      </c>
      <c r="I2587">
        <f>IF($A2587="","",IF($E2587="",IFERROR(INDEX(Settings!$F$11:$F$18,MATCH($C2587,Settings!$D$11:$D$18,0)),0),$E2587))</f>
        <v/>
      </c>
      <c r="J2587">
        <f>IF($A2587="",0,WEEKDAY($A2587,2))</f>
        <v/>
      </c>
      <c r="K2587">
        <f>IF(OR($A2587="",$B2587=""),"",$B2587&amp;"|"&amp;$A2587)</f>
        <v/>
      </c>
      <c r="L2587">
        <f>IF($A2587="",0,IF($F2587="",IFERROR(N(INDEX(Settings!$G$11:$G$18,MATCH($C2587,Settings!$D$11:$D$18,0))),0),N($F2587)))</f>
        <v/>
      </c>
    </row>
    <row r="2588">
      <c r="A2588" s="69" t="n"/>
      <c r="B2588" s="70" t="n"/>
      <c r="C2588" s="70" t="n"/>
      <c r="D2588" s="71" t="n"/>
      <c r="E2588" s="71" t="n"/>
      <c r="F2588" s="70" t="n"/>
      <c r="G2588" s="72">
        <f>IF(OR($A2588="",$B2588=""),"",ROUND(MAX(0,MOD(I2588-H2588,1)*24-L2588/60),2))</f>
        <v/>
      </c>
      <c r="H2588">
        <f>IF($A2588="","",IF($D2588="",IFERROR(INDEX(Settings!$E$11:$E$18,MATCH($C2588,Settings!$D$11:$D$18,0)),0),$D2588))</f>
        <v/>
      </c>
      <c r="I2588">
        <f>IF($A2588="","",IF($E2588="",IFERROR(INDEX(Settings!$F$11:$F$18,MATCH($C2588,Settings!$D$11:$D$18,0)),0),$E2588))</f>
        <v/>
      </c>
      <c r="J2588">
        <f>IF($A2588="",0,WEEKDAY($A2588,2))</f>
        <v/>
      </c>
      <c r="K2588">
        <f>IF(OR($A2588="",$B2588=""),"",$B2588&amp;"|"&amp;$A2588)</f>
        <v/>
      </c>
      <c r="L2588">
        <f>IF($A2588="",0,IF($F2588="",IFERROR(N(INDEX(Settings!$G$11:$G$18,MATCH($C2588,Settings!$D$11:$D$18,0))),0),N($F2588)))</f>
        <v/>
      </c>
    </row>
    <row r="2589">
      <c r="A2589" s="69" t="n"/>
      <c r="B2589" s="70" t="n"/>
      <c r="C2589" s="70" t="n"/>
      <c r="D2589" s="71" t="n"/>
      <c r="E2589" s="71" t="n"/>
      <c r="F2589" s="70" t="n"/>
      <c r="G2589" s="72">
        <f>IF(OR($A2589="",$B2589=""),"",ROUND(MAX(0,MOD(I2589-H2589,1)*24-L2589/60),2))</f>
        <v/>
      </c>
      <c r="H2589">
        <f>IF($A2589="","",IF($D2589="",IFERROR(INDEX(Settings!$E$11:$E$18,MATCH($C2589,Settings!$D$11:$D$18,0)),0),$D2589))</f>
        <v/>
      </c>
      <c r="I2589">
        <f>IF($A2589="","",IF($E2589="",IFERROR(INDEX(Settings!$F$11:$F$18,MATCH($C2589,Settings!$D$11:$D$18,0)),0),$E2589))</f>
        <v/>
      </c>
      <c r="J2589">
        <f>IF($A2589="",0,WEEKDAY($A2589,2))</f>
        <v/>
      </c>
      <c r="K2589">
        <f>IF(OR($A2589="",$B2589=""),"",$B2589&amp;"|"&amp;$A2589)</f>
        <v/>
      </c>
      <c r="L2589">
        <f>IF($A2589="",0,IF($F2589="",IFERROR(N(INDEX(Settings!$G$11:$G$18,MATCH($C2589,Settings!$D$11:$D$18,0))),0),N($F2589)))</f>
        <v/>
      </c>
    </row>
    <row r="2590">
      <c r="A2590" s="69" t="n"/>
      <c r="B2590" s="70" t="n"/>
      <c r="C2590" s="70" t="n"/>
      <c r="D2590" s="71" t="n"/>
      <c r="E2590" s="71" t="n"/>
      <c r="F2590" s="70" t="n"/>
      <c r="G2590" s="72">
        <f>IF(OR($A2590="",$B2590=""),"",ROUND(MAX(0,MOD(I2590-H2590,1)*24-L2590/60),2))</f>
        <v/>
      </c>
      <c r="H2590">
        <f>IF($A2590="","",IF($D2590="",IFERROR(INDEX(Settings!$E$11:$E$18,MATCH($C2590,Settings!$D$11:$D$18,0)),0),$D2590))</f>
        <v/>
      </c>
      <c r="I2590">
        <f>IF($A2590="","",IF($E2590="",IFERROR(INDEX(Settings!$F$11:$F$18,MATCH($C2590,Settings!$D$11:$D$18,0)),0),$E2590))</f>
        <v/>
      </c>
      <c r="J2590">
        <f>IF($A2590="",0,WEEKDAY($A2590,2))</f>
        <v/>
      </c>
      <c r="K2590">
        <f>IF(OR($A2590="",$B2590=""),"",$B2590&amp;"|"&amp;$A2590)</f>
        <v/>
      </c>
      <c r="L2590">
        <f>IF($A2590="",0,IF($F2590="",IFERROR(N(INDEX(Settings!$G$11:$G$18,MATCH($C2590,Settings!$D$11:$D$18,0))),0),N($F2590)))</f>
        <v/>
      </c>
    </row>
    <row r="2591">
      <c r="A2591" s="69" t="n"/>
      <c r="B2591" s="70" t="n"/>
      <c r="C2591" s="70" t="n"/>
      <c r="D2591" s="71" t="n"/>
      <c r="E2591" s="71" t="n"/>
      <c r="F2591" s="70" t="n"/>
      <c r="G2591" s="72">
        <f>IF(OR($A2591="",$B2591=""),"",ROUND(MAX(0,MOD(I2591-H2591,1)*24-L2591/60),2))</f>
        <v/>
      </c>
      <c r="H2591">
        <f>IF($A2591="","",IF($D2591="",IFERROR(INDEX(Settings!$E$11:$E$18,MATCH($C2591,Settings!$D$11:$D$18,0)),0),$D2591))</f>
        <v/>
      </c>
      <c r="I2591">
        <f>IF($A2591="","",IF($E2591="",IFERROR(INDEX(Settings!$F$11:$F$18,MATCH($C2591,Settings!$D$11:$D$18,0)),0),$E2591))</f>
        <v/>
      </c>
      <c r="J2591">
        <f>IF($A2591="",0,WEEKDAY($A2591,2))</f>
        <v/>
      </c>
      <c r="K2591">
        <f>IF(OR($A2591="",$B2591=""),"",$B2591&amp;"|"&amp;$A2591)</f>
        <v/>
      </c>
      <c r="L2591">
        <f>IF($A2591="",0,IF($F2591="",IFERROR(N(INDEX(Settings!$G$11:$G$18,MATCH($C2591,Settings!$D$11:$D$18,0))),0),N($F2591)))</f>
        <v/>
      </c>
    </row>
    <row r="2592">
      <c r="A2592" s="69" t="n"/>
      <c r="B2592" s="70" t="n"/>
      <c r="C2592" s="70" t="n"/>
      <c r="D2592" s="71" t="n"/>
      <c r="E2592" s="71" t="n"/>
      <c r="F2592" s="70" t="n"/>
      <c r="G2592" s="72">
        <f>IF(OR($A2592="",$B2592=""),"",ROUND(MAX(0,MOD(I2592-H2592,1)*24-L2592/60),2))</f>
        <v/>
      </c>
      <c r="H2592">
        <f>IF($A2592="","",IF($D2592="",IFERROR(INDEX(Settings!$E$11:$E$18,MATCH($C2592,Settings!$D$11:$D$18,0)),0),$D2592))</f>
        <v/>
      </c>
      <c r="I2592">
        <f>IF($A2592="","",IF($E2592="",IFERROR(INDEX(Settings!$F$11:$F$18,MATCH($C2592,Settings!$D$11:$D$18,0)),0),$E2592))</f>
        <v/>
      </c>
      <c r="J2592">
        <f>IF($A2592="",0,WEEKDAY($A2592,2))</f>
        <v/>
      </c>
      <c r="K2592">
        <f>IF(OR($A2592="",$B2592=""),"",$B2592&amp;"|"&amp;$A2592)</f>
        <v/>
      </c>
      <c r="L2592">
        <f>IF($A2592="",0,IF($F2592="",IFERROR(N(INDEX(Settings!$G$11:$G$18,MATCH($C2592,Settings!$D$11:$D$18,0))),0),N($F2592)))</f>
        <v/>
      </c>
    </row>
    <row r="2593">
      <c r="A2593" s="69" t="n"/>
      <c r="B2593" s="70" t="n"/>
      <c r="C2593" s="70" t="n"/>
      <c r="D2593" s="71" t="n"/>
      <c r="E2593" s="71" t="n"/>
      <c r="F2593" s="70" t="n"/>
      <c r="G2593" s="72">
        <f>IF(OR($A2593="",$B2593=""),"",ROUND(MAX(0,MOD(I2593-H2593,1)*24-L2593/60),2))</f>
        <v/>
      </c>
      <c r="H2593">
        <f>IF($A2593="","",IF($D2593="",IFERROR(INDEX(Settings!$E$11:$E$18,MATCH($C2593,Settings!$D$11:$D$18,0)),0),$D2593))</f>
        <v/>
      </c>
      <c r="I2593">
        <f>IF($A2593="","",IF($E2593="",IFERROR(INDEX(Settings!$F$11:$F$18,MATCH($C2593,Settings!$D$11:$D$18,0)),0),$E2593))</f>
        <v/>
      </c>
      <c r="J2593">
        <f>IF($A2593="",0,WEEKDAY($A2593,2))</f>
        <v/>
      </c>
      <c r="K2593">
        <f>IF(OR($A2593="",$B2593=""),"",$B2593&amp;"|"&amp;$A2593)</f>
        <v/>
      </c>
      <c r="L2593">
        <f>IF($A2593="",0,IF($F2593="",IFERROR(N(INDEX(Settings!$G$11:$G$18,MATCH($C2593,Settings!$D$11:$D$18,0))),0),N($F2593)))</f>
        <v/>
      </c>
    </row>
    <row r="2594">
      <c r="A2594" s="69" t="n"/>
      <c r="B2594" s="70" t="n"/>
      <c r="C2594" s="70" t="n"/>
      <c r="D2594" s="71" t="n"/>
      <c r="E2594" s="71" t="n"/>
      <c r="F2594" s="70" t="n"/>
      <c r="G2594" s="72">
        <f>IF(OR($A2594="",$B2594=""),"",ROUND(MAX(0,MOD(I2594-H2594,1)*24-L2594/60),2))</f>
        <v/>
      </c>
      <c r="H2594">
        <f>IF($A2594="","",IF($D2594="",IFERROR(INDEX(Settings!$E$11:$E$18,MATCH($C2594,Settings!$D$11:$D$18,0)),0),$D2594))</f>
        <v/>
      </c>
      <c r="I2594">
        <f>IF($A2594="","",IF($E2594="",IFERROR(INDEX(Settings!$F$11:$F$18,MATCH($C2594,Settings!$D$11:$D$18,0)),0),$E2594))</f>
        <v/>
      </c>
      <c r="J2594">
        <f>IF($A2594="",0,WEEKDAY($A2594,2))</f>
        <v/>
      </c>
      <c r="K2594">
        <f>IF(OR($A2594="",$B2594=""),"",$B2594&amp;"|"&amp;$A2594)</f>
        <v/>
      </c>
      <c r="L2594">
        <f>IF($A2594="",0,IF($F2594="",IFERROR(N(INDEX(Settings!$G$11:$G$18,MATCH($C2594,Settings!$D$11:$D$18,0))),0),N($F2594)))</f>
        <v/>
      </c>
    </row>
    <row r="2595">
      <c r="A2595" s="69" t="n"/>
      <c r="B2595" s="70" t="n"/>
      <c r="C2595" s="70" t="n"/>
      <c r="D2595" s="71" t="n"/>
      <c r="E2595" s="71" t="n"/>
      <c r="F2595" s="70" t="n"/>
      <c r="G2595" s="72">
        <f>IF(OR($A2595="",$B2595=""),"",ROUND(MAX(0,MOD(I2595-H2595,1)*24-L2595/60),2))</f>
        <v/>
      </c>
      <c r="H2595">
        <f>IF($A2595="","",IF($D2595="",IFERROR(INDEX(Settings!$E$11:$E$18,MATCH($C2595,Settings!$D$11:$D$18,0)),0),$D2595))</f>
        <v/>
      </c>
      <c r="I2595">
        <f>IF($A2595="","",IF($E2595="",IFERROR(INDEX(Settings!$F$11:$F$18,MATCH($C2595,Settings!$D$11:$D$18,0)),0),$E2595))</f>
        <v/>
      </c>
      <c r="J2595">
        <f>IF($A2595="",0,WEEKDAY($A2595,2))</f>
        <v/>
      </c>
      <c r="K2595">
        <f>IF(OR($A2595="",$B2595=""),"",$B2595&amp;"|"&amp;$A2595)</f>
        <v/>
      </c>
      <c r="L2595">
        <f>IF($A2595="",0,IF($F2595="",IFERROR(N(INDEX(Settings!$G$11:$G$18,MATCH($C2595,Settings!$D$11:$D$18,0))),0),N($F2595)))</f>
        <v/>
      </c>
    </row>
    <row r="2596">
      <c r="A2596" s="69" t="n"/>
      <c r="B2596" s="70" t="n"/>
      <c r="C2596" s="70" t="n"/>
      <c r="D2596" s="71" t="n"/>
      <c r="E2596" s="71" t="n"/>
      <c r="F2596" s="70" t="n"/>
      <c r="G2596" s="72">
        <f>IF(OR($A2596="",$B2596=""),"",ROUND(MAX(0,MOD(I2596-H2596,1)*24-L2596/60),2))</f>
        <v/>
      </c>
      <c r="H2596">
        <f>IF($A2596="","",IF($D2596="",IFERROR(INDEX(Settings!$E$11:$E$18,MATCH($C2596,Settings!$D$11:$D$18,0)),0),$D2596))</f>
        <v/>
      </c>
      <c r="I2596">
        <f>IF($A2596="","",IF($E2596="",IFERROR(INDEX(Settings!$F$11:$F$18,MATCH($C2596,Settings!$D$11:$D$18,0)),0),$E2596))</f>
        <v/>
      </c>
      <c r="J2596">
        <f>IF($A2596="",0,WEEKDAY($A2596,2))</f>
        <v/>
      </c>
      <c r="K2596">
        <f>IF(OR($A2596="",$B2596=""),"",$B2596&amp;"|"&amp;$A2596)</f>
        <v/>
      </c>
      <c r="L2596">
        <f>IF($A2596="",0,IF($F2596="",IFERROR(N(INDEX(Settings!$G$11:$G$18,MATCH($C2596,Settings!$D$11:$D$18,0))),0),N($F2596)))</f>
        <v/>
      </c>
    </row>
    <row r="2597">
      <c r="A2597" s="69" t="n"/>
      <c r="B2597" s="70" t="n"/>
      <c r="C2597" s="70" t="n"/>
      <c r="D2597" s="71" t="n"/>
      <c r="E2597" s="71" t="n"/>
      <c r="F2597" s="70" t="n"/>
      <c r="G2597" s="72">
        <f>IF(OR($A2597="",$B2597=""),"",ROUND(MAX(0,MOD(I2597-H2597,1)*24-L2597/60),2))</f>
        <v/>
      </c>
      <c r="H2597">
        <f>IF($A2597="","",IF($D2597="",IFERROR(INDEX(Settings!$E$11:$E$18,MATCH($C2597,Settings!$D$11:$D$18,0)),0),$D2597))</f>
        <v/>
      </c>
      <c r="I2597">
        <f>IF($A2597="","",IF($E2597="",IFERROR(INDEX(Settings!$F$11:$F$18,MATCH($C2597,Settings!$D$11:$D$18,0)),0),$E2597))</f>
        <v/>
      </c>
      <c r="J2597">
        <f>IF($A2597="",0,WEEKDAY($A2597,2))</f>
        <v/>
      </c>
      <c r="K2597">
        <f>IF(OR($A2597="",$B2597=""),"",$B2597&amp;"|"&amp;$A2597)</f>
        <v/>
      </c>
      <c r="L2597">
        <f>IF($A2597="",0,IF($F2597="",IFERROR(N(INDEX(Settings!$G$11:$G$18,MATCH($C2597,Settings!$D$11:$D$18,0))),0),N($F2597)))</f>
        <v/>
      </c>
    </row>
    <row r="2598">
      <c r="A2598" s="69" t="n"/>
      <c r="B2598" s="70" t="n"/>
      <c r="C2598" s="70" t="n"/>
      <c r="D2598" s="71" t="n"/>
      <c r="E2598" s="71" t="n"/>
      <c r="F2598" s="70" t="n"/>
      <c r="G2598" s="72">
        <f>IF(OR($A2598="",$B2598=""),"",ROUND(MAX(0,MOD(I2598-H2598,1)*24-L2598/60),2))</f>
        <v/>
      </c>
      <c r="H2598">
        <f>IF($A2598="","",IF($D2598="",IFERROR(INDEX(Settings!$E$11:$E$18,MATCH($C2598,Settings!$D$11:$D$18,0)),0),$D2598))</f>
        <v/>
      </c>
      <c r="I2598">
        <f>IF($A2598="","",IF($E2598="",IFERROR(INDEX(Settings!$F$11:$F$18,MATCH($C2598,Settings!$D$11:$D$18,0)),0),$E2598))</f>
        <v/>
      </c>
      <c r="J2598">
        <f>IF($A2598="",0,WEEKDAY($A2598,2))</f>
        <v/>
      </c>
      <c r="K2598">
        <f>IF(OR($A2598="",$B2598=""),"",$B2598&amp;"|"&amp;$A2598)</f>
        <v/>
      </c>
      <c r="L2598">
        <f>IF($A2598="",0,IF($F2598="",IFERROR(N(INDEX(Settings!$G$11:$G$18,MATCH($C2598,Settings!$D$11:$D$18,0))),0),N($F2598)))</f>
        <v/>
      </c>
    </row>
    <row r="2599">
      <c r="A2599" s="69" t="n"/>
      <c r="B2599" s="70" t="n"/>
      <c r="C2599" s="70" t="n"/>
      <c r="D2599" s="71" t="n"/>
      <c r="E2599" s="71" t="n"/>
      <c r="F2599" s="70" t="n"/>
      <c r="G2599" s="72">
        <f>IF(OR($A2599="",$B2599=""),"",ROUND(MAX(0,MOD(I2599-H2599,1)*24-L2599/60),2))</f>
        <v/>
      </c>
      <c r="H2599">
        <f>IF($A2599="","",IF($D2599="",IFERROR(INDEX(Settings!$E$11:$E$18,MATCH($C2599,Settings!$D$11:$D$18,0)),0),$D2599))</f>
        <v/>
      </c>
      <c r="I2599">
        <f>IF($A2599="","",IF($E2599="",IFERROR(INDEX(Settings!$F$11:$F$18,MATCH($C2599,Settings!$D$11:$D$18,0)),0),$E2599))</f>
        <v/>
      </c>
      <c r="J2599">
        <f>IF($A2599="",0,WEEKDAY($A2599,2))</f>
        <v/>
      </c>
      <c r="K2599">
        <f>IF(OR($A2599="",$B2599=""),"",$B2599&amp;"|"&amp;$A2599)</f>
        <v/>
      </c>
      <c r="L2599">
        <f>IF($A2599="",0,IF($F2599="",IFERROR(N(INDEX(Settings!$G$11:$G$18,MATCH($C2599,Settings!$D$11:$D$18,0))),0),N($F2599)))</f>
        <v/>
      </c>
    </row>
    <row r="2600">
      <c r="A2600" s="69" t="n"/>
      <c r="B2600" s="70" t="n"/>
      <c r="C2600" s="70" t="n"/>
      <c r="D2600" s="71" t="n"/>
      <c r="E2600" s="71" t="n"/>
      <c r="F2600" s="70" t="n"/>
      <c r="G2600" s="72">
        <f>IF(OR($A2600="",$B2600=""),"",ROUND(MAX(0,MOD(I2600-H2600,1)*24-L2600/60),2))</f>
        <v/>
      </c>
      <c r="H2600">
        <f>IF($A2600="","",IF($D2600="",IFERROR(INDEX(Settings!$E$11:$E$18,MATCH($C2600,Settings!$D$11:$D$18,0)),0),$D2600))</f>
        <v/>
      </c>
      <c r="I2600">
        <f>IF($A2600="","",IF($E2600="",IFERROR(INDEX(Settings!$F$11:$F$18,MATCH($C2600,Settings!$D$11:$D$18,0)),0),$E2600))</f>
        <v/>
      </c>
      <c r="J2600">
        <f>IF($A2600="",0,WEEKDAY($A2600,2))</f>
        <v/>
      </c>
      <c r="K2600">
        <f>IF(OR($A2600="",$B2600=""),"",$B2600&amp;"|"&amp;$A2600)</f>
        <v/>
      </c>
      <c r="L2600">
        <f>IF($A2600="",0,IF($F2600="",IFERROR(N(INDEX(Settings!$G$11:$G$18,MATCH($C2600,Settings!$D$11:$D$18,0))),0),N($F2600)))</f>
        <v/>
      </c>
    </row>
    <row r="2601">
      <c r="A2601" s="69" t="n"/>
      <c r="B2601" s="70" t="n"/>
      <c r="C2601" s="70" t="n"/>
      <c r="D2601" s="71" t="n"/>
      <c r="E2601" s="71" t="n"/>
      <c r="F2601" s="70" t="n"/>
      <c r="G2601" s="72">
        <f>IF(OR($A2601="",$B2601=""),"",ROUND(MAX(0,MOD(I2601-H2601,1)*24-L2601/60),2))</f>
        <v/>
      </c>
      <c r="H2601">
        <f>IF($A2601="","",IF($D2601="",IFERROR(INDEX(Settings!$E$11:$E$18,MATCH($C2601,Settings!$D$11:$D$18,0)),0),$D2601))</f>
        <v/>
      </c>
      <c r="I2601">
        <f>IF($A2601="","",IF($E2601="",IFERROR(INDEX(Settings!$F$11:$F$18,MATCH($C2601,Settings!$D$11:$D$18,0)),0),$E2601))</f>
        <v/>
      </c>
      <c r="J2601">
        <f>IF($A2601="",0,WEEKDAY($A2601,2))</f>
        <v/>
      </c>
      <c r="K2601">
        <f>IF(OR($A2601="",$B2601=""),"",$B2601&amp;"|"&amp;$A2601)</f>
        <v/>
      </c>
      <c r="L2601">
        <f>IF($A2601="",0,IF($F2601="",IFERROR(N(INDEX(Settings!$G$11:$G$18,MATCH($C2601,Settings!$D$11:$D$18,0))),0),N($F2601)))</f>
        <v/>
      </c>
    </row>
    <row r="2602">
      <c r="A2602" s="69" t="n"/>
      <c r="B2602" s="70" t="n"/>
      <c r="C2602" s="70" t="n"/>
      <c r="D2602" s="71" t="n"/>
      <c r="E2602" s="71" t="n"/>
      <c r="F2602" s="70" t="n"/>
      <c r="G2602" s="72">
        <f>IF(OR($A2602="",$B2602=""),"",ROUND(MAX(0,MOD(I2602-H2602,1)*24-L2602/60),2))</f>
        <v/>
      </c>
      <c r="H2602">
        <f>IF($A2602="","",IF($D2602="",IFERROR(INDEX(Settings!$E$11:$E$18,MATCH($C2602,Settings!$D$11:$D$18,0)),0),$D2602))</f>
        <v/>
      </c>
      <c r="I2602">
        <f>IF($A2602="","",IF($E2602="",IFERROR(INDEX(Settings!$F$11:$F$18,MATCH($C2602,Settings!$D$11:$D$18,0)),0),$E2602))</f>
        <v/>
      </c>
      <c r="J2602">
        <f>IF($A2602="",0,WEEKDAY($A2602,2))</f>
        <v/>
      </c>
      <c r="K2602">
        <f>IF(OR($A2602="",$B2602=""),"",$B2602&amp;"|"&amp;$A2602)</f>
        <v/>
      </c>
      <c r="L2602">
        <f>IF($A2602="",0,IF($F2602="",IFERROR(N(INDEX(Settings!$G$11:$G$18,MATCH($C2602,Settings!$D$11:$D$18,0))),0),N($F2602)))</f>
        <v/>
      </c>
    </row>
    <row r="2603">
      <c r="A2603" s="69" t="n"/>
      <c r="B2603" s="70" t="n"/>
      <c r="C2603" s="70" t="n"/>
      <c r="D2603" s="71" t="n"/>
      <c r="E2603" s="71" t="n"/>
      <c r="F2603" s="70" t="n"/>
      <c r="G2603" s="72">
        <f>IF(OR($A2603="",$B2603=""),"",ROUND(MAX(0,MOD(I2603-H2603,1)*24-L2603/60),2))</f>
        <v/>
      </c>
      <c r="H2603">
        <f>IF($A2603="","",IF($D2603="",IFERROR(INDEX(Settings!$E$11:$E$18,MATCH($C2603,Settings!$D$11:$D$18,0)),0),$D2603))</f>
        <v/>
      </c>
      <c r="I2603">
        <f>IF($A2603="","",IF($E2603="",IFERROR(INDEX(Settings!$F$11:$F$18,MATCH($C2603,Settings!$D$11:$D$18,0)),0),$E2603))</f>
        <v/>
      </c>
      <c r="J2603">
        <f>IF($A2603="",0,WEEKDAY($A2603,2))</f>
        <v/>
      </c>
      <c r="K2603">
        <f>IF(OR($A2603="",$B2603=""),"",$B2603&amp;"|"&amp;$A2603)</f>
        <v/>
      </c>
      <c r="L2603">
        <f>IF($A2603="",0,IF($F2603="",IFERROR(N(INDEX(Settings!$G$11:$G$18,MATCH($C2603,Settings!$D$11:$D$18,0))),0),N($F2603)))</f>
        <v/>
      </c>
    </row>
    <row r="2604">
      <c r="A2604" s="69" t="n"/>
      <c r="B2604" s="70" t="n"/>
      <c r="C2604" s="70" t="n"/>
      <c r="D2604" s="71" t="n"/>
      <c r="E2604" s="71" t="n"/>
      <c r="F2604" s="70" t="n"/>
      <c r="G2604" s="72">
        <f>IF(OR($A2604="",$B2604=""),"",ROUND(MAX(0,MOD(I2604-H2604,1)*24-L2604/60),2))</f>
        <v/>
      </c>
      <c r="H2604">
        <f>IF($A2604="","",IF($D2604="",IFERROR(INDEX(Settings!$E$11:$E$18,MATCH($C2604,Settings!$D$11:$D$18,0)),0),$D2604))</f>
        <v/>
      </c>
      <c r="I2604">
        <f>IF($A2604="","",IF($E2604="",IFERROR(INDEX(Settings!$F$11:$F$18,MATCH($C2604,Settings!$D$11:$D$18,0)),0),$E2604))</f>
        <v/>
      </c>
      <c r="J2604">
        <f>IF($A2604="",0,WEEKDAY($A2604,2))</f>
        <v/>
      </c>
      <c r="K2604">
        <f>IF(OR($A2604="",$B2604=""),"",$B2604&amp;"|"&amp;$A2604)</f>
        <v/>
      </c>
      <c r="L2604">
        <f>IF($A2604="",0,IF($F2604="",IFERROR(N(INDEX(Settings!$G$11:$G$18,MATCH($C2604,Settings!$D$11:$D$18,0))),0),N($F2604)))</f>
        <v/>
      </c>
    </row>
    <row r="2605">
      <c r="A2605" s="69" t="n"/>
      <c r="B2605" s="70" t="n"/>
      <c r="C2605" s="70" t="n"/>
      <c r="D2605" s="71" t="n"/>
      <c r="E2605" s="71" t="n"/>
      <c r="F2605" s="70" t="n"/>
      <c r="G2605" s="72">
        <f>IF(OR($A2605="",$B2605=""),"",ROUND(MAX(0,MOD(I2605-H2605,1)*24-L2605/60),2))</f>
        <v/>
      </c>
      <c r="H2605">
        <f>IF($A2605="","",IF($D2605="",IFERROR(INDEX(Settings!$E$11:$E$18,MATCH($C2605,Settings!$D$11:$D$18,0)),0),$D2605))</f>
        <v/>
      </c>
      <c r="I2605">
        <f>IF($A2605="","",IF($E2605="",IFERROR(INDEX(Settings!$F$11:$F$18,MATCH($C2605,Settings!$D$11:$D$18,0)),0),$E2605))</f>
        <v/>
      </c>
      <c r="J2605">
        <f>IF($A2605="",0,WEEKDAY($A2605,2))</f>
        <v/>
      </c>
      <c r="K2605">
        <f>IF(OR($A2605="",$B2605=""),"",$B2605&amp;"|"&amp;$A2605)</f>
        <v/>
      </c>
      <c r="L2605">
        <f>IF($A2605="",0,IF($F2605="",IFERROR(N(INDEX(Settings!$G$11:$G$18,MATCH($C2605,Settings!$D$11:$D$18,0))),0),N($F2605)))</f>
        <v/>
      </c>
    </row>
    <row r="2606">
      <c r="A2606" s="69" t="n"/>
      <c r="B2606" s="70" t="n"/>
      <c r="C2606" s="70" t="n"/>
      <c r="D2606" s="71" t="n"/>
      <c r="E2606" s="71" t="n"/>
      <c r="F2606" s="70" t="n"/>
      <c r="G2606" s="72">
        <f>IF(OR($A2606="",$B2606=""),"",ROUND(MAX(0,MOD(I2606-H2606,1)*24-L2606/60),2))</f>
        <v/>
      </c>
      <c r="H2606">
        <f>IF($A2606="","",IF($D2606="",IFERROR(INDEX(Settings!$E$11:$E$18,MATCH($C2606,Settings!$D$11:$D$18,0)),0),$D2606))</f>
        <v/>
      </c>
      <c r="I2606">
        <f>IF($A2606="","",IF($E2606="",IFERROR(INDEX(Settings!$F$11:$F$18,MATCH($C2606,Settings!$D$11:$D$18,0)),0),$E2606))</f>
        <v/>
      </c>
      <c r="J2606">
        <f>IF($A2606="",0,WEEKDAY($A2606,2))</f>
        <v/>
      </c>
      <c r="K2606">
        <f>IF(OR($A2606="",$B2606=""),"",$B2606&amp;"|"&amp;$A2606)</f>
        <v/>
      </c>
      <c r="L2606">
        <f>IF($A2606="",0,IF($F2606="",IFERROR(N(INDEX(Settings!$G$11:$G$18,MATCH($C2606,Settings!$D$11:$D$18,0))),0),N($F2606)))</f>
        <v/>
      </c>
    </row>
    <row r="2607">
      <c r="A2607" s="69" t="n"/>
      <c r="B2607" s="70" t="n"/>
      <c r="C2607" s="70" t="n"/>
      <c r="D2607" s="71" t="n"/>
      <c r="E2607" s="71" t="n"/>
      <c r="F2607" s="70" t="n"/>
      <c r="G2607" s="72">
        <f>IF(OR($A2607="",$B2607=""),"",ROUND(MAX(0,MOD(I2607-H2607,1)*24-L2607/60),2))</f>
        <v/>
      </c>
      <c r="H2607">
        <f>IF($A2607="","",IF($D2607="",IFERROR(INDEX(Settings!$E$11:$E$18,MATCH($C2607,Settings!$D$11:$D$18,0)),0),$D2607))</f>
        <v/>
      </c>
      <c r="I2607">
        <f>IF($A2607="","",IF($E2607="",IFERROR(INDEX(Settings!$F$11:$F$18,MATCH($C2607,Settings!$D$11:$D$18,0)),0),$E2607))</f>
        <v/>
      </c>
      <c r="J2607">
        <f>IF($A2607="",0,WEEKDAY($A2607,2))</f>
        <v/>
      </c>
      <c r="K2607">
        <f>IF(OR($A2607="",$B2607=""),"",$B2607&amp;"|"&amp;$A2607)</f>
        <v/>
      </c>
      <c r="L2607">
        <f>IF($A2607="",0,IF($F2607="",IFERROR(N(INDEX(Settings!$G$11:$G$18,MATCH($C2607,Settings!$D$11:$D$18,0))),0),N($F2607)))</f>
        <v/>
      </c>
    </row>
    <row r="2608">
      <c r="A2608" s="69" t="n"/>
      <c r="B2608" s="70" t="n"/>
      <c r="C2608" s="70" t="n"/>
      <c r="D2608" s="71" t="n"/>
      <c r="E2608" s="71" t="n"/>
      <c r="F2608" s="70" t="n"/>
      <c r="G2608" s="72">
        <f>IF(OR($A2608="",$B2608=""),"",ROUND(MAX(0,MOD(I2608-H2608,1)*24-L2608/60),2))</f>
        <v/>
      </c>
      <c r="H2608">
        <f>IF($A2608="","",IF($D2608="",IFERROR(INDEX(Settings!$E$11:$E$18,MATCH($C2608,Settings!$D$11:$D$18,0)),0),$D2608))</f>
        <v/>
      </c>
      <c r="I2608">
        <f>IF($A2608="","",IF($E2608="",IFERROR(INDEX(Settings!$F$11:$F$18,MATCH($C2608,Settings!$D$11:$D$18,0)),0),$E2608))</f>
        <v/>
      </c>
      <c r="J2608">
        <f>IF($A2608="",0,WEEKDAY($A2608,2))</f>
        <v/>
      </c>
      <c r="K2608">
        <f>IF(OR($A2608="",$B2608=""),"",$B2608&amp;"|"&amp;$A2608)</f>
        <v/>
      </c>
      <c r="L2608">
        <f>IF($A2608="",0,IF($F2608="",IFERROR(N(INDEX(Settings!$G$11:$G$18,MATCH($C2608,Settings!$D$11:$D$18,0))),0),N($F2608)))</f>
        <v/>
      </c>
    </row>
    <row r="2609">
      <c r="A2609" s="69" t="n"/>
      <c r="B2609" s="70" t="n"/>
      <c r="C2609" s="70" t="n"/>
      <c r="D2609" s="71" t="n"/>
      <c r="E2609" s="71" t="n"/>
      <c r="F2609" s="70" t="n"/>
      <c r="G2609" s="72">
        <f>IF(OR($A2609="",$B2609=""),"",ROUND(MAX(0,MOD(I2609-H2609,1)*24-L2609/60),2))</f>
        <v/>
      </c>
      <c r="H2609">
        <f>IF($A2609="","",IF($D2609="",IFERROR(INDEX(Settings!$E$11:$E$18,MATCH($C2609,Settings!$D$11:$D$18,0)),0),$D2609))</f>
        <v/>
      </c>
      <c r="I2609">
        <f>IF($A2609="","",IF($E2609="",IFERROR(INDEX(Settings!$F$11:$F$18,MATCH($C2609,Settings!$D$11:$D$18,0)),0),$E2609))</f>
        <v/>
      </c>
      <c r="J2609">
        <f>IF($A2609="",0,WEEKDAY($A2609,2))</f>
        <v/>
      </c>
      <c r="K2609">
        <f>IF(OR($A2609="",$B2609=""),"",$B2609&amp;"|"&amp;$A2609)</f>
        <v/>
      </c>
      <c r="L2609">
        <f>IF($A2609="",0,IF($F2609="",IFERROR(N(INDEX(Settings!$G$11:$G$18,MATCH($C2609,Settings!$D$11:$D$18,0))),0),N($F2609)))</f>
        <v/>
      </c>
    </row>
    <row r="2610">
      <c r="A2610" s="69" t="n"/>
      <c r="B2610" s="70" t="n"/>
      <c r="C2610" s="70" t="n"/>
      <c r="D2610" s="71" t="n"/>
      <c r="E2610" s="71" t="n"/>
      <c r="F2610" s="70" t="n"/>
      <c r="G2610" s="72">
        <f>IF(OR($A2610="",$B2610=""),"",ROUND(MAX(0,MOD(I2610-H2610,1)*24-L2610/60),2))</f>
        <v/>
      </c>
      <c r="H2610">
        <f>IF($A2610="","",IF($D2610="",IFERROR(INDEX(Settings!$E$11:$E$18,MATCH($C2610,Settings!$D$11:$D$18,0)),0),$D2610))</f>
        <v/>
      </c>
      <c r="I2610">
        <f>IF($A2610="","",IF($E2610="",IFERROR(INDEX(Settings!$F$11:$F$18,MATCH($C2610,Settings!$D$11:$D$18,0)),0),$E2610))</f>
        <v/>
      </c>
      <c r="J2610">
        <f>IF($A2610="",0,WEEKDAY($A2610,2))</f>
        <v/>
      </c>
      <c r="K2610">
        <f>IF(OR($A2610="",$B2610=""),"",$B2610&amp;"|"&amp;$A2610)</f>
        <v/>
      </c>
      <c r="L2610">
        <f>IF($A2610="",0,IF($F2610="",IFERROR(N(INDEX(Settings!$G$11:$G$18,MATCH($C2610,Settings!$D$11:$D$18,0))),0),N($F2610)))</f>
        <v/>
      </c>
    </row>
    <row r="2611">
      <c r="A2611" s="69" t="n"/>
      <c r="B2611" s="70" t="n"/>
      <c r="C2611" s="70" t="n"/>
      <c r="D2611" s="71" t="n"/>
      <c r="E2611" s="71" t="n"/>
      <c r="F2611" s="70" t="n"/>
      <c r="G2611" s="72">
        <f>IF(OR($A2611="",$B2611=""),"",ROUND(MAX(0,MOD(I2611-H2611,1)*24-L2611/60),2))</f>
        <v/>
      </c>
      <c r="H2611">
        <f>IF($A2611="","",IF($D2611="",IFERROR(INDEX(Settings!$E$11:$E$18,MATCH($C2611,Settings!$D$11:$D$18,0)),0),$D2611))</f>
        <v/>
      </c>
      <c r="I2611">
        <f>IF($A2611="","",IF($E2611="",IFERROR(INDEX(Settings!$F$11:$F$18,MATCH($C2611,Settings!$D$11:$D$18,0)),0),$E2611))</f>
        <v/>
      </c>
      <c r="J2611">
        <f>IF($A2611="",0,WEEKDAY($A2611,2))</f>
        <v/>
      </c>
      <c r="K2611">
        <f>IF(OR($A2611="",$B2611=""),"",$B2611&amp;"|"&amp;$A2611)</f>
        <v/>
      </c>
      <c r="L2611">
        <f>IF($A2611="",0,IF($F2611="",IFERROR(N(INDEX(Settings!$G$11:$G$18,MATCH($C2611,Settings!$D$11:$D$18,0))),0),N($F2611)))</f>
        <v/>
      </c>
    </row>
    <row r="2612">
      <c r="A2612" s="69" t="n"/>
      <c r="B2612" s="70" t="n"/>
      <c r="C2612" s="70" t="n"/>
      <c r="D2612" s="71" t="n"/>
      <c r="E2612" s="71" t="n"/>
      <c r="F2612" s="70" t="n"/>
      <c r="G2612" s="72">
        <f>IF(OR($A2612="",$B2612=""),"",ROUND(MAX(0,MOD(I2612-H2612,1)*24-L2612/60),2))</f>
        <v/>
      </c>
      <c r="H2612">
        <f>IF($A2612="","",IF($D2612="",IFERROR(INDEX(Settings!$E$11:$E$18,MATCH($C2612,Settings!$D$11:$D$18,0)),0),$D2612))</f>
        <v/>
      </c>
      <c r="I2612">
        <f>IF($A2612="","",IF($E2612="",IFERROR(INDEX(Settings!$F$11:$F$18,MATCH($C2612,Settings!$D$11:$D$18,0)),0),$E2612))</f>
        <v/>
      </c>
      <c r="J2612">
        <f>IF($A2612="",0,WEEKDAY($A2612,2))</f>
        <v/>
      </c>
      <c r="K2612">
        <f>IF(OR($A2612="",$B2612=""),"",$B2612&amp;"|"&amp;$A2612)</f>
        <v/>
      </c>
      <c r="L2612">
        <f>IF($A2612="",0,IF($F2612="",IFERROR(N(INDEX(Settings!$G$11:$G$18,MATCH($C2612,Settings!$D$11:$D$18,0))),0),N($F2612)))</f>
        <v/>
      </c>
    </row>
    <row r="2613">
      <c r="A2613" s="69" t="n"/>
      <c r="B2613" s="70" t="n"/>
      <c r="C2613" s="70" t="n"/>
      <c r="D2613" s="71" t="n"/>
      <c r="E2613" s="71" t="n"/>
      <c r="F2613" s="70" t="n"/>
      <c r="G2613" s="72">
        <f>IF(OR($A2613="",$B2613=""),"",ROUND(MAX(0,MOD(I2613-H2613,1)*24-L2613/60),2))</f>
        <v/>
      </c>
      <c r="H2613">
        <f>IF($A2613="","",IF($D2613="",IFERROR(INDEX(Settings!$E$11:$E$18,MATCH($C2613,Settings!$D$11:$D$18,0)),0),$D2613))</f>
        <v/>
      </c>
      <c r="I2613">
        <f>IF($A2613="","",IF($E2613="",IFERROR(INDEX(Settings!$F$11:$F$18,MATCH($C2613,Settings!$D$11:$D$18,0)),0),$E2613))</f>
        <v/>
      </c>
      <c r="J2613">
        <f>IF($A2613="",0,WEEKDAY($A2613,2))</f>
        <v/>
      </c>
      <c r="K2613">
        <f>IF(OR($A2613="",$B2613=""),"",$B2613&amp;"|"&amp;$A2613)</f>
        <v/>
      </c>
      <c r="L2613">
        <f>IF($A2613="",0,IF($F2613="",IFERROR(N(INDEX(Settings!$G$11:$G$18,MATCH($C2613,Settings!$D$11:$D$18,0))),0),N($F2613)))</f>
        <v/>
      </c>
    </row>
    <row r="2614">
      <c r="A2614" s="69" t="n"/>
      <c r="B2614" s="70" t="n"/>
      <c r="C2614" s="70" t="n"/>
      <c r="D2614" s="71" t="n"/>
      <c r="E2614" s="71" t="n"/>
      <c r="F2614" s="70" t="n"/>
      <c r="G2614" s="72">
        <f>IF(OR($A2614="",$B2614=""),"",ROUND(MAX(0,MOD(I2614-H2614,1)*24-L2614/60),2))</f>
        <v/>
      </c>
      <c r="H2614">
        <f>IF($A2614="","",IF($D2614="",IFERROR(INDEX(Settings!$E$11:$E$18,MATCH($C2614,Settings!$D$11:$D$18,0)),0),$D2614))</f>
        <v/>
      </c>
      <c r="I2614">
        <f>IF($A2614="","",IF($E2614="",IFERROR(INDEX(Settings!$F$11:$F$18,MATCH($C2614,Settings!$D$11:$D$18,0)),0),$E2614))</f>
        <v/>
      </c>
      <c r="J2614">
        <f>IF($A2614="",0,WEEKDAY($A2614,2))</f>
        <v/>
      </c>
      <c r="K2614">
        <f>IF(OR($A2614="",$B2614=""),"",$B2614&amp;"|"&amp;$A2614)</f>
        <v/>
      </c>
      <c r="L2614">
        <f>IF($A2614="",0,IF($F2614="",IFERROR(N(INDEX(Settings!$G$11:$G$18,MATCH($C2614,Settings!$D$11:$D$18,0))),0),N($F2614)))</f>
        <v/>
      </c>
    </row>
    <row r="2615">
      <c r="A2615" s="69" t="n"/>
      <c r="B2615" s="70" t="n"/>
      <c r="C2615" s="70" t="n"/>
      <c r="D2615" s="71" t="n"/>
      <c r="E2615" s="71" t="n"/>
      <c r="F2615" s="70" t="n"/>
      <c r="G2615" s="72">
        <f>IF(OR($A2615="",$B2615=""),"",ROUND(MAX(0,MOD(I2615-H2615,1)*24-L2615/60),2))</f>
        <v/>
      </c>
      <c r="H2615">
        <f>IF($A2615="","",IF($D2615="",IFERROR(INDEX(Settings!$E$11:$E$18,MATCH($C2615,Settings!$D$11:$D$18,0)),0),$D2615))</f>
        <v/>
      </c>
      <c r="I2615">
        <f>IF($A2615="","",IF($E2615="",IFERROR(INDEX(Settings!$F$11:$F$18,MATCH($C2615,Settings!$D$11:$D$18,0)),0),$E2615))</f>
        <v/>
      </c>
      <c r="J2615">
        <f>IF($A2615="",0,WEEKDAY($A2615,2))</f>
        <v/>
      </c>
      <c r="K2615">
        <f>IF(OR($A2615="",$B2615=""),"",$B2615&amp;"|"&amp;$A2615)</f>
        <v/>
      </c>
      <c r="L2615">
        <f>IF($A2615="",0,IF($F2615="",IFERROR(N(INDEX(Settings!$G$11:$G$18,MATCH($C2615,Settings!$D$11:$D$18,0))),0),N($F2615)))</f>
        <v/>
      </c>
    </row>
    <row r="2616">
      <c r="A2616" s="69" t="n"/>
      <c r="B2616" s="70" t="n"/>
      <c r="C2616" s="70" t="n"/>
      <c r="D2616" s="71" t="n"/>
      <c r="E2616" s="71" t="n"/>
      <c r="F2616" s="70" t="n"/>
      <c r="G2616" s="72">
        <f>IF(OR($A2616="",$B2616=""),"",ROUND(MAX(0,MOD(I2616-H2616,1)*24-L2616/60),2))</f>
        <v/>
      </c>
      <c r="H2616">
        <f>IF($A2616="","",IF($D2616="",IFERROR(INDEX(Settings!$E$11:$E$18,MATCH($C2616,Settings!$D$11:$D$18,0)),0),$D2616))</f>
        <v/>
      </c>
      <c r="I2616">
        <f>IF($A2616="","",IF($E2616="",IFERROR(INDEX(Settings!$F$11:$F$18,MATCH($C2616,Settings!$D$11:$D$18,0)),0),$E2616))</f>
        <v/>
      </c>
      <c r="J2616">
        <f>IF($A2616="",0,WEEKDAY($A2616,2))</f>
        <v/>
      </c>
      <c r="K2616">
        <f>IF(OR($A2616="",$B2616=""),"",$B2616&amp;"|"&amp;$A2616)</f>
        <v/>
      </c>
      <c r="L2616">
        <f>IF($A2616="",0,IF($F2616="",IFERROR(N(INDEX(Settings!$G$11:$G$18,MATCH($C2616,Settings!$D$11:$D$18,0))),0),N($F2616)))</f>
        <v/>
      </c>
    </row>
    <row r="2617">
      <c r="A2617" s="69" t="n"/>
      <c r="B2617" s="70" t="n"/>
      <c r="C2617" s="70" t="n"/>
      <c r="D2617" s="71" t="n"/>
      <c r="E2617" s="71" t="n"/>
      <c r="F2617" s="70" t="n"/>
      <c r="G2617" s="72">
        <f>IF(OR($A2617="",$B2617=""),"",ROUND(MAX(0,MOD(I2617-H2617,1)*24-L2617/60),2))</f>
        <v/>
      </c>
      <c r="H2617">
        <f>IF($A2617="","",IF($D2617="",IFERROR(INDEX(Settings!$E$11:$E$18,MATCH($C2617,Settings!$D$11:$D$18,0)),0),$D2617))</f>
        <v/>
      </c>
      <c r="I2617">
        <f>IF($A2617="","",IF($E2617="",IFERROR(INDEX(Settings!$F$11:$F$18,MATCH($C2617,Settings!$D$11:$D$18,0)),0),$E2617))</f>
        <v/>
      </c>
      <c r="J2617">
        <f>IF($A2617="",0,WEEKDAY($A2617,2))</f>
        <v/>
      </c>
      <c r="K2617">
        <f>IF(OR($A2617="",$B2617=""),"",$B2617&amp;"|"&amp;$A2617)</f>
        <v/>
      </c>
      <c r="L2617">
        <f>IF($A2617="",0,IF($F2617="",IFERROR(N(INDEX(Settings!$G$11:$G$18,MATCH($C2617,Settings!$D$11:$D$18,0))),0),N($F2617)))</f>
        <v/>
      </c>
    </row>
    <row r="2618">
      <c r="A2618" s="69" t="n"/>
      <c r="B2618" s="70" t="n"/>
      <c r="C2618" s="70" t="n"/>
      <c r="D2618" s="71" t="n"/>
      <c r="E2618" s="71" t="n"/>
      <c r="F2618" s="70" t="n"/>
      <c r="G2618" s="72">
        <f>IF(OR($A2618="",$B2618=""),"",ROUND(MAX(0,MOD(I2618-H2618,1)*24-L2618/60),2))</f>
        <v/>
      </c>
      <c r="H2618">
        <f>IF($A2618="","",IF($D2618="",IFERROR(INDEX(Settings!$E$11:$E$18,MATCH($C2618,Settings!$D$11:$D$18,0)),0),$D2618))</f>
        <v/>
      </c>
      <c r="I2618">
        <f>IF($A2618="","",IF($E2618="",IFERROR(INDEX(Settings!$F$11:$F$18,MATCH($C2618,Settings!$D$11:$D$18,0)),0),$E2618))</f>
        <v/>
      </c>
      <c r="J2618">
        <f>IF($A2618="",0,WEEKDAY($A2618,2))</f>
        <v/>
      </c>
      <c r="K2618">
        <f>IF(OR($A2618="",$B2618=""),"",$B2618&amp;"|"&amp;$A2618)</f>
        <v/>
      </c>
      <c r="L2618">
        <f>IF($A2618="",0,IF($F2618="",IFERROR(N(INDEX(Settings!$G$11:$G$18,MATCH($C2618,Settings!$D$11:$D$18,0))),0),N($F2618)))</f>
        <v/>
      </c>
    </row>
    <row r="2619">
      <c r="A2619" s="69" t="n"/>
      <c r="B2619" s="70" t="n"/>
      <c r="C2619" s="70" t="n"/>
      <c r="D2619" s="71" t="n"/>
      <c r="E2619" s="71" t="n"/>
      <c r="F2619" s="70" t="n"/>
      <c r="G2619" s="72">
        <f>IF(OR($A2619="",$B2619=""),"",ROUND(MAX(0,MOD(I2619-H2619,1)*24-L2619/60),2))</f>
        <v/>
      </c>
      <c r="H2619">
        <f>IF($A2619="","",IF($D2619="",IFERROR(INDEX(Settings!$E$11:$E$18,MATCH($C2619,Settings!$D$11:$D$18,0)),0),$D2619))</f>
        <v/>
      </c>
      <c r="I2619">
        <f>IF($A2619="","",IF($E2619="",IFERROR(INDEX(Settings!$F$11:$F$18,MATCH($C2619,Settings!$D$11:$D$18,0)),0),$E2619))</f>
        <v/>
      </c>
      <c r="J2619">
        <f>IF($A2619="",0,WEEKDAY($A2619,2))</f>
        <v/>
      </c>
      <c r="K2619">
        <f>IF(OR($A2619="",$B2619=""),"",$B2619&amp;"|"&amp;$A2619)</f>
        <v/>
      </c>
      <c r="L2619">
        <f>IF($A2619="",0,IF($F2619="",IFERROR(N(INDEX(Settings!$G$11:$G$18,MATCH($C2619,Settings!$D$11:$D$18,0))),0),N($F2619)))</f>
        <v/>
      </c>
    </row>
    <row r="2620">
      <c r="A2620" s="69" t="n"/>
      <c r="B2620" s="70" t="n"/>
      <c r="C2620" s="70" t="n"/>
      <c r="D2620" s="71" t="n"/>
      <c r="E2620" s="71" t="n"/>
      <c r="F2620" s="70" t="n"/>
      <c r="G2620" s="72">
        <f>IF(OR($A2620="",$B2620=""),"",ROUND(MAX(0,MOD(I2620-H2620,1)*24-L2620/60),2))</f>
        <v/>
      </c>
      <c r="H2620">
        <f>IF($A2620="","",IF($D2620="",IFERROR(INDEX(Settings!$E$11:$E$18,MATCH($C2620,Settings!$D$11:$D$18,0)),0),$D2620))</f>
        <v/>
      </c>
      <c r="I2620">
        <f>IF($A2620="","",IF($E2620="",IFERROR(INDEX(Settings!$F$11:$F$18,MATCH($C2620,Settings!$D$11:$D$18,0)),0),$E2620))</f>
        <v/>
      </c>
      <c r="J2620">
        <f>IF($A2620="",0,WEEKDAY($A2620,2))</f>
        <v/>
      </c>
      <c r="K2620">
        <f>IF(OR($A2620="",$B2620=""),"",$B2620&amp;"|"&amp;$A2620)</f>
        <v/>
      </c>
      <c r="L2620">
        <f>IF($A2620="",0,IF($F2620="",IFERROR(N(INDEX(Settings!$G$11:$G$18,MATCH($C2620,Settings!$D$11:$D$18,0))),0),N($F2620)))</f>
        <v/>
      </c>
    </row>
    <row r="2621">
      <c r="A2621" s="69" t="n"/>
      <c r="B2621" s="70" t="n"/>
      <c r="C2621" s="70" t="n"/>
      <c r="D2621" s="71" t="n"/>
      <c r="E2621" s="71" t="n"/>
      <c r="F2621" s="70" t="n"/>
      <c r="G2621" s="72">
        <f>IF(OR($A2621="",$B2621=""),"",ROUND(MAX(0,MOD(I2621-H2621,1)*24-L2621/60),2))</f>
        <v/>
      </c>
      <c r="H2621">
        <f>IF($A2621="","",IF($D2621="",IFERROR(INDEX(Settings!$E$11:$E$18,MATCH($C2621,Settings!$D$11:$D$18,0)),0),$D2621))</f>
        <v/>
      </c>
      <c r="I2621">
        <f>IF($A2621="","",IF($E2621="",IFERROR(INDEX(Settings!$F$11:$F$18,MATCH($C2621,Settings!$D$11:$D$18,0)),0),$E2621))</f>
        <v/>
      </c>
      <c r="J2621">
        <f>IF($A2621="",0,WEEKDAY($A2621,2))</f>
        <v/>
      </c>
      <c r="K2621">
        <f>IF(OR($A2621="",$B2621=""),"",$B2621&amp;"|"&amp;$A2621)</f>
        <v/>
      </c>
      <c r="L2621">
        <f>IF($A2621="",0,IF($F2621="",IFERROR(N(INDEX(Settings!$G$11:$G$18,MATCH($C2621,Settings!$D$11:$D$18,0))),0),N($F2621)))</f>
        <v/>
      </c>
    </row>
    <row r="2622">
      <c r="A2622" s="69" t="n"/>
      <c r="B2622" s="70" t="n"/>
      <c r="C2622" s="70" t="n"/>
      <c r="D2622" s="71" t="n"/>
      <c r="E2622" s="71" t="n"/>
      <c r="F2622" s="70" t="n"/>
      <c r="G2622" s="72">
        <f>IF(OR($A2622="",$B2622=""),"",ROUND(MAX(0,MOD(I2622-H2622,1)*24-L2622/60),2))</f>
        <v/>
      </c>
      <c r="H2622">
        <f>IF($A2622="","",IF($D2622="",IFERROR(INDEX(Settings!$E$11:$E$18,MATCH($C2622,Settings!$D$11:$D$18,0)),0),$D2622))</f>
        <v/>
      </c>
      <c r="I2622">
        <f>IF($A2622="","",IF($E2622="",IFERROR(INDEX(Settings!$F$11:$F$18,MATCH($C2622,Settings!$D$11:$D$18,0)),0),$E2622))</f>
        <v/>
      </c>
      <c r="J2622">
        <f>IF($A2622="",0,WEEKDAY($A2622,2))</f>
        <v/>
      </c>
      <c r="K2622">
        <f>IF(OR($A2622="",$B2622=""),"",$B2622&amp;"|"&amp;$A2622)</f>
        <v/>
      </c>
      <c r="L2622">
        <f>IF($A2622="",0,IF($F2622="",IFERROR(N(INDEX(Settings!$G$11:$G$18,MATCH($C2622,Settings!$D$11:$D$18,0))),0),N($F2622)))</f>
        <v/>
      </c>
    </row>
    <row r="2623">
      <c r="A2623" s="69" t="n"/>
      <c r="B2623" s="70" t="n"/>
      <c r="C2623" s="70" t="n"/>
      <c r="D2623" s="71" t="n"/>
      <c r="E2623" s="71" t="n"/>
      <c r="F2623" s="70" t="n"/>
      <c r="G2623" s="72">
        <f>IF(OR($A2623="",$B2623=""),"",ROUND(MAX(0,MOD(I2623-H2623,1)*24-L2623/60),2))</f>
        <v/>
      </c>
      <c r="H2623">
        <f>IF($A2623="","",IF($D2623="",IFERROR(INDEX(Settings!$E$11:$E$18,MATCH($C2623,Settings!$D$11:$D$18,0)),0),$D2623))</f>
        <v/>
      </c>
      <c r="I2623">
        <f>IF($A2623="","",IF($E2623="",IFERROR(INDEX(Settings!$F$11:$F$18,MATCH($C2623,Settings!$D$11:$D$18,0)),0),$E2623))</f>
        <v/>
      </c>
      <c r="J2623">
        <f>IF($A2623="",0,WEEKDAY($A2623,2))</f>
        <v/>
      </c>
      <c r="K2623">
        <f>IF(OR($A2623="",$B2623=""),"",$B2623&amp;"|"&amp;$A2623)</f>
        <v/>
      </c>
      <c r="L2623">
        <f>IF($A2623="",0,IF($F2623="",IFERROR(N(INDEX(Settings!$G$11:$G$18,MATCH($C2623,Settings!$D$11:$D$18,0))),0),N($F2623)))</f>
        <v/>
      </c>
    </row>
    <row r="2624">
      <c r="A2624" s="69" t="n"/>
      <c r="B2624" s="70" t="n"/>
      <c r="C2624" s="70" t="n"/>
      <c r="D2624" s="71" t="n"/>
      <c r="E2624" s="71" t="n"/>
      <c r="F2624" s="70" t="n"/>
      <c r="G2624" s="72">
        <f>IF(OR($A2624="",$B2624=""),"",ROUND(MAX(0,MOD(I2624-H2624,1)*24-L2624/60),2))</f>
        <v/>
      </c>
      <c r="H2624">
        <f>IF($A2624="","",IF($D2624="",IFERROR(INDEX(Settings!$E$11:$E$18,MATCH($C2624,Settings!$D$11:$D$18,0)),0),$D2624))</f>
        <v/>
      </c>
      <c r="I2624">
        <f>IF($A2624="","",IF($E2624="",IFERROR(INDEX(Settings!$F$11:$F$18,MATCH($C2624,Settings!$D$11:$D$18,0)),0),$E2624))</f>
        <v/>
      </c>
      <c r="J2624">
        <f>IF($A2624="",0,WEEKDAY($A2624,2))</f>
        <v/>
      </c>
      <c r="K2624">
        <f>IF(OR($A2624="",$B2624=""),"",$B2624&amp;"|"&amp;$A2624)</f>
        <v/>
      </c>
      <c r="L2624">
        <f>IF($A2624="",0,IF($F2624="",IFERROR(N(INDEX(Settings!$G$11:$G$18,MATCH($C2624,Settings!$D$11:$D$18,0))),0),N($F2624)))</f>
        <v/>
      </c>
    </row>
    <row r="2625">
      <c r="A2625" s="69" t="n"/>
      <c r="B2625" s="70" t="n"/>
      <c r="C2625" s="70" t="n"/>
      <c r="D2625" s="71" t="n"/>
      <c r="E2625" s="71" t="n"/>
      <c r="F2625" s="70" t="n"/>
      <c r="G2625" s="72">
        <f>IF(OR($A2625="",$B2625=""),"",ROUND(MAX(0,MOD(I2625-H2625,1)*24-L2625/60),2))</f>
        <v/>
      </c>
      <c r="H2625">
        <f>IF($A2625="","",IF($D2625="",IFERROR(INDEX(Settings!$E$11:$E$18,MATCH($C2625,Settings!$D$11:$D$18,0)),0),$D2625))</f>
        <v/>
      </c>
      <c r="I2625">
        <f>IF($A2625="","",IF($E2625="",IFERROR(INDEX(Settings!$F$11:$F$18,MATCH($C2625,Settings!$D$11:$D$18,0)),0),$E2625))</f>
        <v/>
      </c>
      <c r="J2625">
        <f>IF($A2625="",0,WEEKDAY($A2625,2))</f>
        <v/>
      </c>
      <c r="K2625">
        <f>IF(OR($A2625="",$B2625=""),"",$B2625&amp;"|"&amp;$A2625)</f>
        <v/>
      </c>
      <c r="L2625">
        <f>IF($A2625="",0,IF($F2625="",IFERROR(N(INDEX(Settings!$G$11:$G$18,MATCH($C2625,Settings!$D$11:$D$18,0))),0),N($F2625)))</f>
        <v/>
      </c>
    </row>
    <row r="2626">
      <c r="A2626" s="69" t="n"/>
      <c r="B2626" s="70" t="n"/>
      <c r="C2626" s="70" t="n"/>
      <c r="D2626" s="71" t="n"/>
      <c r="E2626" s="71" t="n"/>
      <c r="F2626" s="70" t="n"/>
      <c r="G2626" s="72">
        <f>IF(OR($A2626="",$B2626=""),"",ROUND(MAX(0,MOD(I2626-H2626,1)*24-L2626/60),2))</f>
        <v/>
      </c>
      <c r="H2626">
        <f>IF($A2626="","",IF($D2626="",IFERROR(INDEX(Settings!$E$11:$E$18,MATCH($C2626,Settings!$D$11:$D$18,0)),0),$D2626))</f>
        <v/>
      </c>
      <c r="I2626">
        <f>IF($A2626="","",IF($E2626="",IFERROR(INDEX(Settings!$F$11:$F$18,MATCH($C2626,Settings!$D$11:$D$18,0)),0),$E2626))</f>
        <v/>
      </c>
      <c r="J2626">
        <f>IF($A2626="",0,WEEKDAY($A2626,2))</f>
        <v/>
      </c>
      <c r="K2626">
        <f>IF(OR($A2626="",$B2626=""),"",$B2626&amp;"|"&amp;$A2626)</f>
        <v/>
      </c>
      <c r="L2626">
        <f>IF($A2626="",0,IF($F2626="",IFERROR(N(INDEX(Settings!$G$11:$G$18,MATCH($C2626,Settings!$D$11:$D$18,0))),0),N($F2626)))</f>
        <v/>
      </c>
    </row>
    <row r="2627">
      <c r="A2627" s="69" t="n"/>
      <c r="B2627" s="70" t="n"/>
      <c r="C2627" s="70" t="n"/>
      <c r="D2627" s="71" t="n"/>
      <c r="E2627" s="71" t="n"/>
      <c r="F2627" s="70" t="n"/>
      <c r="G2627" s="72">
        <f>IF(OR($A2627="",$B2627=""),"",ROUND(MAX(0,MOD(I2627-H2627,1)*24-L2627/60),2))</f>
        <v/>
      </c>
      <c r="H2627">
        <f>IF($A2627="","",IF($D2627="",IFERROR(INDEX(Settings!$E$11:$E$18,MATCH($C2627,Settings!$D$11:$D$18,0)),0),$D2627))</f>
        <v/>
      </c>
      <c r="I2627">
        <f>IF($A2627="","",IF($E2627="",IFERROR(INDEX(Settings!$F$11:$F$18,MATCH($C2627,Settings!$D$11:$D$18,0)),0),$E2627))</f>
        <v/>
      </c>
      <c r="J2627">
        <f>IF($A2627="",0,WEEKDAY($A2627,2))</f>
        <v/>
      </c>
      <c r="K2627">
        <f>IF(OR($A2627="",$B2627=""),"",$B2627&amp;"|"&amp;$A2627)</f>
        <v/>
      </c>
      <c r="L2627">
        <f>IF($A2627="",0,IF($F2627="",IFERROR(N(INDEX(Settings!$G$11:$G$18,MATCH($C2627,Settings!$D$11:$D$18,0))),0),N($F2627)))</f>
        <v/>
      </c>
    </row>
    <row r="2628">
      <c r="A2628" s="69" t="n"/>
      <c r="B2628" s="70" t="n"/>
      <c r="C2628" s="70" t="n"/>
      <c r="D2628" s="71" t="n"/>
      <c r="E2628" s="71" t="n"/>
      <c r="F2628" s="70" t="n"/>
      <c r="G2628" s="72">
        <f>IF(OR($A2628="",$B2628=""),"",ROUND(MAX(0,MOD(I2628-H2628,1)*24-L2628/60),2))</f>
        <v/>
      </c>
      <c r="H2628">
        <f>IF($A2628="","",IF($D2628="",IFERROR(INDEX(Settings!$E$11:$E$18,MATCH($C2628,Settings!$D$11:$D$18,0)),0),$D2628))</f>
        <v/>
      </c>
      <c r="I2628">
        <f>IF($A2628="","",IF($E2628="",IFERROR(INDEX(Settings!$F$11:$F$18,MATCH($C2628,Settings!$D$11:$D$18,0)),0),$E2628))</f>
        <v/>
      </c>
      <c r="J2628">
        <f>IF($A2628="",0,WEEKDAY($A2628,2))</f>
        <v/>
      </c>
      <c r="K2628">
        <f>IF(OR($A2628="",$B2628=""),"",$B2628&amp;"|"&amp;$A2628)</f>
        <v/>
      </c>
      <c r="L2628">
        <f>IF($A2628="",0,IF($F2628="",IFERROR(N(INDEX(Settings!$G$11:$G$18,MATCH($C2628,Settings!$D$11:$D$18,0))),0),N($F2628)))</f>
        <v/>
      </c>
    </row>
    <row r="2629">
      <c r="A2629" s="69" t="n"/>
      <c r="B2629" s="70" t="n"/>
      <c r="C2629" s="70" t="n"/>
      <c r="D2629" s="71" t="n"/>
      <c r="E2629" s="71" t="n"/>
      <c r="F2629" s="70" t="n"/>
      <c r="G2629" s="72">
        <f>IF(OR($A2629="",$B2629=""),"",ROUND(MAX(0,MOD(I2629-H2629,1)*24-L2629/60),2))</f>
        <v/>
      </c>
      <c r="H2629">
        <f>IF($A2629="","",IF($D2629="",IFERROR(INDEX(Settings!$E$11:$E$18,MATCH($C2629,Settings!$D$11:$D$18,0)),0),$D2629))</f>
        <v/>
      </c>
      <c r="I2629">
        <f>IF($A2629="","",IF($E2629="",IFERROR(INDEX(Settings!$F$11:$F$18,MATCH($C2629,Settings!$D$11:$D$18,0)),0),$E2629))</f>
        <v/>
      </c>
      <c r="J2629">
        <f>IF($A2629="",0,WEEKDAY($A2629,2))</f>
        <v/>
      </c>
      <c r="K2629">
        <f>IF(OR($A2629="",$B2629=""),"",$B2629&amp;"|"&amp;$A2629)</f>
        <v/>
      </c>
      <c r="L2629">
        <f>IF($A2629="",0,IF($F2629="",IFERROR(N(INDEX(Settings!$G$11:$G$18,MATCH($C2629,Settings!$D$11:$D$18,0))),0),N($F2629)))</f>
        <v/>
      </c>
    </row>
    <row r="2630">
      <c r="A2630" s="69" t="n"/>
      <c r="B2630" s="70" t="n"/>
      <c r="C2630" s="70" t="n"/>
      <c r="D2630" s="71" t="n"/>
      <c r="E2630" s="71" t="n"/>
      <c r="F2630" s="70" t="n"/>
      <c r="G2630" s="72">
        <f>IF(OR($A2630="",$B2630=""),"",ROUND(MAX(0,MOD(I2630-H2630,1)*24-L2630/60),2))</f>
        <v/>
      </c>
      <c r="H2630">
        <f>IF($A2630="","",IF($D2630="",IFERROR(INDEX(Settings!$E$11:$E$18,MATCH($C2630,Settings!$D$11:$D$18,0)),0),$D2630))</f>
        <v/>
      </c>
      <c r="I2630">
        <f>IF($A2630="","",IF($E2630="",IFERROR(INDEX(Settings!$F$11:$F$18,MATCH($C2630,Settings!$D$11:$D$18,0)),0),$E2630))</f>
        <v/>
      </c>
      <c r="J2630">
        <f>IF($A2630="",0,WEEKDAY($A2630,2))</f>
        <v/>
      </c>
      <c r="K2630">
        <f>IF(OR($A2630="",$B2630=""),"",$B2630&amp;"|"&amp;$A2630)</f>
        <v/>
      </c>
      <c r="L2630">
        <f>IF($A2630="",0,IF($F2630="",IFERROR(N(INDEX(Settings!$G$11:$G$18,MATCH($C2630,Settings!$D$11:$D$18,0))),0),N($F2630)))</f>
        <v/>
      </c>
    </row>
    <row r="2631">
      <c r="A2631" s="69" t="n"/>
      <c r="B2631" s="70" t="n"/>
      <c r="C2631" s="70" t="n"/>
      <c r="D2631" s="71" t="n"/>
      <c r="E2631" s="71" t="n"/>
      <c r="F2631" s="70" t="n"/>
      <c r="G2631" s="72">
        <f>IF(OR($A2631="",$B2631=""),"",ROUND(MAX(0,MOD(I2631-H2631,1)*24-L2631/60),2))</f>
        <v/>
      </c>
      <c r="H2631">
        <f>IF($A2631="","",IF($D2631="",IFERROR(INDEX(Settings!$E$11:$E$18,MATCH($C2631,Settings!$D$11:$D$18,0)),0),$D2631))</f>
        <v/>
      </c>
      <c r="I2631">
        <f>IF($A2631="","",IF($E2631="",IFERROR(INDEX(Settings!$F$11:$F$18,MATCH($C2631,Settings!$D$11:$D$18,0)),0),$E2631))</f>
        <v/>
      </c>
      <c r="J2631">
        <f>IF($A2631="",0,WEEKDAY($A2631,2))</f>
        <v/>
      </c>
      <c r="K2631">
        <f>IF(OR($A2631="",$B2631=""),"",$B2631&amp;"|"&amp;$A2631)</f>
        <v/>
      </c>
      <c r="L2631">
        <f>IF($A2631="",0,IF($F2631="",IFERROR(N(INDEX(Settings!$G$11:$G$18,MATCH($C2631,Settings!$D$11:$D$18,0))),0),N($F2631)))</f>
        <v/>
      </c>
    </row>
    <row r="2632">
      <c r="A2632" s="69" t="n"/>
      <c r="B2632" s="70" t="n"/>
      <c r="C2632" s="70" t="n"/>
      <c r="D2632" s="71" t="n"/>
      <c r="E2632" s="71" t="n"/>
      <c r="F2632" s="70" t="n"/>
      <c r="G2632" s="72">
        <f>IF(OR($A2632="",$B2632=""),"",ROUND(MAX(0,MOD(I2632-H2632,1)*24-L2632/60),2))</f>
        <v/>
      </c>
      <c r="H2632">
        <f>IF($A2632="","",IF($D2632="",IFERROR(INDEX(Settings!$E$11:$E$18,MATCH($C2632,Settings!$D$11:$D$18,0)),0),$D2632))</f>
        <v/>
      </c>
      <c r="I2632">
        <f>IF($A2632="","",IF($E2632="",IFERROR(INDEX(Settings!$F$11:$F$18,MATCH($C2632,Settings!$D$11:$D$18,0)),0),$E2632))</f>
        <v/>
      </c>
      <c r="J2632">
        <f>IF($A2632="",0,WEEKDAY($A2632,2))</f>
        <v/>
      </c>
      <c r="K2632">
        <f>IF(OR($A2632="",$B2632=""),"",$B2632&amp;"|"&amp;$A2632)</f>
        <v/>
      </c>
      <c r="L2632">
        <f>IF($A2632="",0,IF($F2632="",IFERROR(N(INDEX(Settings!$G$11:$G$18,MATCH($C2632,Settings!$D$11:$D$18,0))),0),N($F2632)))</f>
        <v/>
      </c>
    </row>
    <row r="2633">
      <c r="A2633" s="69" t="n"/>
      <c r="B2633" s="70" t="n"/>
      <c r="C2633" s="70" t="n"/>
      <c r="D2633" s="71" t="n"/>
      <c r="E2633" s="71" t="n"/>
      <c r="F2633" s="70" t="n"/>
      <c r="G2633" s="72">
        <f>IF(OR($A2633="",$B2633=""),"",ROUND(MAX(0,MOD(I2633-H2633,1)*24-L2633/60),2))</f>
        <v/>
      </c>
      <c r="H2633">
        <f>IF($A2633="","",IF($D2633="",IFERROR(INDEX(Settings!$E$11:$E$18,MATCH($C2633,Settings!$D$11:$D$18,0)),0),$D2633))</f>
        <v/>
      </c>
      <c r="I2633">
        <f>IF($A2633="","",IF($E2633="",IFERROR(INDEX(Settings!$F$11:$F$18,MATCH($C2633,Settings!$D$11:$D$18,0)),0),$E2633))</f>
        <v/>
      </c>
      <c r="J2633">
        <f>IF($A2633="",0,WEEKDAY($A2633,2))</f>
        <v/>
      </c>
      <c r="K2633">
        <f>IF(OR($A2633="",$B2633=""),"",$B2633&amp;"|"&amp;$A2633)</f>
        <v/>
      </c>
      <c r="L2633">
        <f>IF($A2633="",0,IF($F2633="",IFERROR(N(INDEX(Settings!$G$11:$G$18,MATCH($C2633,Settings!$D$11:$D$18,0))),0),N($F2633)))</f>
        <v/>
      </c>
    </row>
    <row r="2634">
      <c r="A2634" s="69" t="n"/>
      <c r="B2634" s="70" t="n"/>
      <c r="C2634" s="70" t="n"/>
      <c r="D2634" s="71" t="n"/>
      <c r="E2634" s="71" t="n"/>
      <c r="F2634" s="70" t="n"/>
      <c r="G2634" s="72">
        <f>IF(OR($A2634="",$B2634=""),"",ROUND(MAX(0,MOD(I2634-H2634,1)*24-L2634/60),2))</f>
        <v/>
      </c>
      <c r="H2634">
        <f>IF($A2634="","",IF($D2634="",IFERROR(INDEX(Settings!$E$11:$E$18,MATCH($C2634,Settings!$D$11:$D$18,0)),0),$D2634))</f>
        <v/>
      </c>
      <c r="I2634">
        <f>IF($A2634="","",IF($E2634="",IFERROR(INDEX(Settings!$F$11:$F$18,MATCH($C2634,Settings!$D$11:$D$18,0)),0),$E2634))</f>
        <v/>
      </c>
      <c r="J2634">
        <f>IF($A2634="",0,WEEKDAY($A2634,2))</f>
        <v/>
      </c>
      <c r="K2634">
        <f>IF(OR($A2634="",$B2634=""),"",$B2634&amp;"|"&amp;$A2634)</f>
        <v/>
      </c>
      <c r="L2634">
        <f>IF($A2634="",0,IF($F2634="",IFERROR(N(INDEX(Settings!$G$11:$G$18,MATCH($C2634,Settings!$D$11:$D$18,0))),0),N($F2634)))</f>
        <v/>
      </c>
    </row>
    <row r="2635">
      <c r="A2635" s="69" t="n"/>
      <c r="B2635" s="70" t="n"/>
      <c r="C2635" s="70" t="n"/>
      <c r="D2635" s="71" t="n"/>
      <c r="E2635" s="71" t="n"/>
      <c r="F2635" s="70" t="n"/>
      <c r="G2635" s="72">
        <f>IF(OR($A2635="",$B2635=""),"",ROUND(MAX(0,MOD(I2635-H2635,1)*24-L2635/60),2))</f>
        <v/>
      </c>
      <c r="H2635">
        <f>IF($A2635="","",IF($D2635="",IFERROR(INDEX(Settings!$E$11:$E$18,MATCH($C2635,Settings!$D$11:$D$18,0)),0),$D2635))</f>
        <v/>
      </c>
      <c r="I2635">
        <f>IF($A2635="","",IF($E2635="",IFERROR(INDEX(Settings!$F$11:$F$18,MATCH($C2635,Settings!$D$11:$D$18,0)),0),$E2635))</f>
        <v/>
      </c>
      <c r="J2635">
        <f>IF($A2635="",0,WEEKDAY($A2635,2))</f>
        <v/>
      </c>
      <c r="K2635">
        <f>IF(OR($A2635="",$B2635=""),"",$B2635&amp;"|"&amp;$A2635)</f>
        <v/>
      </c>
      <c r="L2635">
        <f>IF($A2635="",0,IF($F2635="",IFERROR(N(INDEX(Settings!$G$11:$G$18,MATCH($C2635,Settings!$D$11:$D$18,0))),0),N($F2635)))</f>
        <v/>
      </c>
    </row>
    <row r="2636">
      <c r="A2636" s="69" t="n"/>
      <c r="B2636" s="70" t="n"/>
      <c r="C2636" s="70" t="n"/>
      <c r="D2636" s="71" t="n"/>
      <c r="E2636" s="71" t="n"/>
      <c r="F2636" s="70" t="n"/>
      <c r="G2636" s="72">
        <f>IF(OR($A2636="",$B2636=""),"",ROUND(MAX(0,MOD(I2636-H2636,1)*24-L2636/60),2))</f>
        <v/>
      </c>
      <c r="H2636">
        <f>IF($A2636="","",IF($D2636="",IFERROR(INDEX(Settings!$E$11:$E$18,MATCH($C2636,Settings!$D$11:$D$18,0)),0),$D2636))</f>
        <v/>
      </c>
      <c r="I2636">
        <f>IF($A2636="","",IF($E2636="",IFERROR(INDEX(Settings!$F$11:$F$18,MATCH($C2636,Settings!$D$11:$D$18,0)),0),$E2636))</f>
        <v/>
      </c>
      <c r="J2636">
        <f>IF($A2636="",0,WEEKDAY($A2636,2))</f>
        <v/>
      </c>
      <c r="K2636">
        <f>IF(OR($A2636="",$B2636=""),"",$B2636&amp;"|"&amp;$A2636)</f>
        <v/>
      </c>
      <c r="L2636">
        <f>IF($A2636="",0,IF($F2636="",IFERROR(N(INDEX(Settings!$G$11:$G$18,MATCH($C2636,Settings!$D$11:$D$18,0))),0),N($F2636)))</f>
        <v/>
      </c>
    </row>
    <row r="2637">
      <c r="A2637" s="69" t="n"/>
      <c r="B2637" s="70" t="n"/>
      <c r="C2637" s="70" t="n"/>
      <c r="D2637" s="71" t="n"/>
      <c r="E2637" s="71" t="n"/>
      <c r="F2637" s="70" t="n"/>
      <c r="G2637" s="72">
        <f>IF(OR($A2637="",$B2637=""),"",ROUND(MAX(0,MOD(I2637-H2637,1)*24-L2637/60),2))</f>
        <v/>
      </c>
      <c r="H2637">
        <f>IF($A2637="","",IF($D2637="",IFERROR(INDEX(Settings!$E$11:$E$18,MATCH($C2637,Settings!$D$11:$D$18,0)),0),$D2637))</f>
        <v/>
      </c>
      <c r="I2637">
        <f>IF($A2637="","",IF($E2637="",IFERROR(INDEX(Settings!$F$11:$F$18,MATCH($C2637,Settings!$D$11:$D$18,0)),0),$E2637))</f>
        <v/>
      </c>
      <c r="J2637">
        <f>IF($A2637="",0,WEEKDAY($A2637,2))</f>
        <v/>
      </c>
      <c r="K2637">
        <f>IF(OR($A2637="",$B2637=""),"",$B2637&amp;"|"&amp;$A2637)</f>
        <v/>
      </c>
      <c r="L2637">
        <f>IF($A2637="",0,IF($F2637="",IFERROR(N(INDEX(Settings!$G$11:$G$18,MATCH($C2637,Settings!$D$11:$D$18,0))),0),N($F2637)))</f>
        <v/>
      </c>
    </row>
    <row r="2638">
      <c r="A2638" s="69" t="n"/>
      <c r="B2638" s="70" t="n"/>
      <c r="C2638" s="70" t="n"/>
      <c r="D2638" s="71" t="n"/>
      <c r="E2638" s="71" t="n"/>
      <c r="F2638" s="70" t="n"/>
      <c r="G2638" s="72">
        <f>IF(OR($A2638="",$B2638=""),"",ROUND(MAX(0,MOD(I2638-H2638,1)*24-L2638/60),2))</f>
        <v/>
      </c>
      <c r="H2638">
        <f>IF($A2638="","",IF($D2638="",IFERROR(INDEX(Settings!$E$11:$E$18,MATCH($C2638,Settings!$D$11:$D$18,0)),0),$D2638))</f>
        <v/>
      </c>
      <c r="I2638">
        <f>IF($A2638="","",IF($E2638="",IFERROR(INDEX(Settings!$F$11:$F$18,MATCH($C2638,Settings!$D$11:$D$18,0)),0),$E2638))</f>
        <v/>
      </c>
      <c r="J2638">
        <f>IF($A2638="",0,WEEKDAY($A2638,2))</f>
        <v/>
      </c>
      <c r="K2638">
        <f>IF(OR($A2638="",$B2638=""),"",$B2638&amp;"|"&amp;$A2638)</f>
        <v/>
      </c>
      <c r="L2638">
        <f>IF($A2638="",0,IF($F2638="",IFERROR(N(INDEX(Settings!$G$11:$G$18,MATCH($C2638,Settings!$D$11:$D$18,0))),0),N($F2638)))</f>
        <v/>
      </c>
    </row>
    <row r="2639">
      <c r="A2639" s="69" t="n"/>
      <c r="B2639" s="70" t="n"/>
      <c r="C2639" s="70" t="n"/>
      <c r="D2639" s="71" t="n"/>
      <c r="E2639" s="71" t="n"/>
      <c r="F2639" s="70" t="n"/>
      <c r="G2639" s="72">
        <f>IF(OR($A2639="",$B2639=""),"",ROUND(MAX(0,MOD(I2639-H2639,1)*24-L2639/60),2))</f>
        <v/>
      </c>
      <c r="H2639">
        <f>IF($A2639="","",IF($D2639="",IFERROR(INDEX(Settings!$E$11:$E$18,MATCH($C2639,Settings!$D$11:$D$18,0)),0),$D2639))</f>
        <v/>
      </c>
      <c r="I2639">
        <f>IF($A2639="","",IF($E2639="",IFERROR(INDEX(Settings!$F$11:$F$18,MATCH($C2639,Settings!$D$11:$D$18,0)),0),$E2639))</f>
        <v/>
      </c>
      <c r="J2639">
        <f>IF($A2639="",0,WEEKDAY($A2639,2))</f>
        <v/>
      </c>
      <c r="K2639">
        <f>IF(OR($A2639="",$B2639=""),"",$B2639&amp;"|"&amp;$A2639)</f>
        <v/>
      </c>
      <c r="L2639">
        <f>IF($A2639="",0,IF($F2639="",IFERROR(N(INDEX(Settings!$G$11:$G$18,MATCH($C2639,Settings!$D$11:$D$18,0))),0),N($F2639)))</f>
        <v/>
      </c>
    </row>
    <row r="2640">
      <c r="A2640" s="69" t="n"/>
      <c r="B2640" s="70" t="n"/>
      <c r="C2640" s="70" t="n"/>
      <c r="D2640" s="71" t="n"/>
      <c r="E2640" s="71" t="n"/>
      <c r="F2640" s="70" t="n"/>
      <c r="G2640" s="72">
        <f>IF(OR($A2640="",$B2640=""),"",ROUND(MAX(0,MOD(I2640-H2640,1)*24-L2640/60),2))</f>
        <v/>
      </c>
      <c r="H2640">
        <f>IF($A2640="","",IF($D2640="",IFERROR(INDEX(Settings!$E$11:$E$18,MATCH($C2640,Settings!$D$11:$D$18,0)),0),$D2640))</f>
        <v/>
      </c>
      <c r="I2640">
        <f>IF($A2640="","",IF($E2640="",IFERROR(INDEX(Settings!$F$11:$F$18,MATCH($C2640,Settings!$D$11:$D$18,0)),0),$E2640))</f>
        <v/>
      </c>
      <c r="J2640">
        <f>IF($A2640="",0,WEEKDAY($A2640,2))</f>
        <v/>
      </c>
      <c r="K2640">
        <f>IF(OR($A2640="",$B2640=""),"",$B2640&amp;"|"&amp;$A2640)</f>
        <v/>
      </c>
      <c r="L2640">
        <f>IF($A2640="",0,IF($F2640="",IFERROR(N(INDEX(Settings!$G$11:$G$18,MATCH($C2640,Settings!$D$11:$D$18,0))),0),N($F2640)))</f>
        <v/>
      </c>
    </row>
    <row r="2641">
      <c r="A2641" s="69" t="n"/>
      <c r="B2641" s="70" t="n"/>
      <c r="C2641" s="70" t="n"/>
      <c r="D2641" s="71" t="n"/>
      <c r="E2641" s="71" t="n"/>
      <c r="F2641" s="70" t="n"/>
      <c r="G2641" s="72">
        <f>IF(OR($A2641="",$B2641=""),"",ROUND(MAX(0,MOD(I2641-H2641,1)*24-L2641/60),2))</f>
        <v/>
      </c>
      <c r="H2641">
        <f>IF($A2641="","",IF($D2641="",IFERROR(INDEX(Settings!$E$11:$E$18,MATCH($C2641,Settings!$D$11:$D$18,0)),0),$D2641))</f>
        <v/>
      </c>
      <c r="I2641">
        <f>IF($A2641="","",IF($E2641="",IFERROR(INDEX(Settings!$F$11:$F$18,MATCH($C2641,Settings!$D$11:$D$18,0)),0),$E2641))</f>
        <v/>
      </c>
      <c r="J2641">
        <f>IF($A2641="",0,WEEKDAY($A2641,2))</f>
        <v/>
      </c>
      <c r="K2641">
        <f>IF(OR($A2641="",$B2641=""),"",$B2641&amp;"|"&amp;$A2641)</f>
        <v/>
      </c>
      <c r="L2641">
        <f>IF($A2641="",0,IF($F2641="",IFERROR(N(INDEX(Settings!$G$11:$G$18,MATCH($C2641,Settings!$D$11:$D$18,0))),0),N($F2641)))</f>
        <v/>
      </c>
    </row>
    <row r="2642">
      <c r="A2642" s="69" t="n"/>
      <c r="B2642" s="70" t="n"/>
      <c r="C2642" s="70" t="n"/>
      <c r="D2642" s="71" t="n"/>
      <c r="E2642" s="71" t="n"/>
      <c r="F2642" s="70" t="n"/>
      <c r="G2642" s="72">
        <f>IF(OR($A2642="",$B2642=""),"",ROUND(MAX(0,MOD(I2642-H2642,1)*24-L2642/60),2))</f>
        <v/>
      </c>
      <c r="H2642">
        <f>IF($A2642="","",IF($D2642="",IFERROR(INDEX(Settings!$E$11:$E$18,MATCH($C2642,Settings!$D$11:$D$18,0)),0),$D2642))</f>
        <v/>
      </c>
      <c r="I2642">
        <f>IF($A2642="","",IF($E2642="",IFERROR(INDEX(Settings!$F$11:$F$18,MATCH($C2642,Settings!$D$11:$D$18,0)),0),$E2642))</f>
        <v/>
      </c>
      <c r="J2642">
        <f>IF($A2642="",0,WEEKDAY($A2642,2))</f>
        <v/>
      </c>
      <c r="K2642">
        <f>IF(OR($A2642="",$B2642=""),"",$B2642&amp;"|"&amp;$A2642)</f>
        <v/>
      </c>
      <c r="L2642">
        <f>IF($A2642="",0,IF($F2642="",IFERROR(N(INDEX(Settings!$G$11:$G$18,MATCH($C2642,Settings!$D$11:$D$18,0))),0),N($F2642)))</f>
        <v/>
      </c>
    </row>
    <row r="2643">
      <c r="A2643" s="69" t="n"/>
      <c r="B2643" s="70" t="n"/>
      <c r="C2643" s="70" t="n"/>
      <c r="D2643" s="71" t="n"/>
      <c r="E2643" s="71" t="n"/>
      <c r="F2643" s="70" t="n"/>
      <c r="G2643" s="72">
        <f>IF(OR($A2643="",$B2643=""),"",ROUND(MAX(0,MOD(I2643-H2643,1)*24-L2643/60),2))</f>
        <v/>
      </c>
      <c r="H2643">
        <f>IF($A2643="","",IF($D2643="",IFERROR(INDEX(Settings!$E$11:$E$18,MATCH($C2643,Settings!$D$11:$D$18,0)),0),$D2643))</f>
        <v/>
      </c>
      <c r="I2643">
        <f>IF($A2643="","",IF($E2643="",IFERROR(INDEX(Settings!$F$11:$F$18,MATCH($C2643,Settings!$D$11:$D$18,0)),0),$E2643))</f>
        <v/>
      </c>
      <c r="J2643">
        <f>IF($A2643="",0,WEEKDAY($A2643,2))</f>
        <v/>
      </c>
      <c r="K2643">
        <f>IF(OR($A2643="",$B2643=""),"",$B2643&amp;"|"&amp;$A2643)</f>
        <v/>
      </c>
      <c r="L2643">
        <f>IF($A2643="",0,IF($F2643="",IFERROR(N(INDEX(Settings!$G$11:$G$18,MATCH($C2643,Settings!$D$11:$D$18,0))),0),N($F2643)))</f>
        <v/>
      </c>
    </row>
    <row r="2644">
      <c r="A2644" s="69" t="n"/>
      <c r="B2644" s="70" t="n"/>
      <c r="C2644" s="70" t="n"/>
      <c r="D2644" s="71" t="n"/>
      <c r="E2644" s="71" t="n"/>
      <c r="F2644" s="70" t="n"/>
      <c r="G2644" s="72">
        <f>IF(OR($A2644="",$B2644=""),"",ROUND(MAX(0,MOD(I2644-H2644,1)*24-L2644/60),2))</f>
        <v/>
      </c>
      <c r="H2644">
        <f>IF($A2644="","",IF($D2644="",IFERROR(INDEX(Settings!$E$11:$E$18,MATCH($C2644,Settings!$D$11:$D$18,0)),0),$D2644))</f>
        <v/>
      </c>
      <c r="I2644">
        <f>IF($A2644="","",IF($E2644="",IFERROR(INDEX(Settings!$F$11:$F$18,MATCH($C2644,Settings!$D$11:$D$18,0)),0),$E2644))</f>
        <v/>
      </c>
      <c r="J2644">
        <f>IF($A2644="",0,WEEKDAY($A2644,2))</f>
        <v/>
      </c>
      <c r="K2644">
        <f>IF(OR($A2644="",$B2644=""),"",$B2644&amp;"|"&amp;$A2644)</f>
        <v/>
      </c>
      <c r="L2644">
        <f>IF($A2644="",0,IF($F2644="",IFERROR(N(INDEX(Settings!$G$11:$G$18,MATCH($C2644,Settings!$D$11:$D$18,0))),0),N($F2644)))</f>
        <v/>
      </c>
    </row>
    <row r="2645">
      <c r="A2645" s="69" t="n"/>
      <c r="B2645" s="70" t="n"/>
      <c r="C2645" s="70" t="n"/>
      <c r="D2645" s="71" t="n"/>
      <c r="E2645" s="71" t="n"/>
      <c r="F2645" s="70" t="n"/>
      <c r="G2645" s="72">
        <f>IF(OR($A2645="",$B2645=""),"",ROUND(MAX(0,MOD(I2645-H2645,1)*24-L2645/60),2))</f>
        <v/>
      </c>
      <c r="H2645">
        <f>IF($A2645="","",IF($D2645="",IFERROR(INDEX(Settings!$E$11:$E$18,MATCH($C2645,Settings!$D$11:$D$18,0)),0),$D2645))</f>
        <v/>
      </c>
      <c r="I2645">
        <f>IF($A2645="","",IF($E2645="",IFERROR(INDEX(Settings!$F$11:$F$18,MATCH($C2645,Settings!$D$11:$D$18,0)),0),$E2645))</f>
        <v/>
      </c>
      <c r="J2645">
        <f>IF($A2645="",0,WEEKDAY($A2645,2))</f>
        <v/>
      </c>
      <c r="K2645">
        <f>IF(OR($A2645="",$B2645=""),"",$B2645&amp;"|"&amp;$A2645)</f>
        <v/>
      </c>
      <c r="L2645">
        <f>IF($A2645="",0,IF($F2645="",IFERROR(N(INDEX(Settings!$G$11:$G$18,MATCH($C2645,Settings!$D$11:$D$18,0))),0),N($F2645)))</f>
        <v/>
      </c>
    </row>
    <row r="2646">
      <c r="A2646" s="69" t="n"/>
      <c r="B2646" s="70" t="n"/>
      <c r="C2646" s="70" t="n"/>
      <c r="D2646" s="71" t="n"/>
      <c r="E2646" s="71" t="n"/>
      <c r="F2646" s="70" t="n"/>
      <c r="G2646" s="72">
        <f>IF(OR($A2646="",$B2646=""),"",ROUND(MAX(0,MOD(I2646-H2646,1)*24-L2646/60),2))</f>
        <v/>
      </c>
      <c r="H2646">
        <f>IF($A2646="","",IF($D2646="",IFERROR(INDEX(Settings!$E$11:$E$18,MATCH($C2646,Settings!$D$11:$D$18,0)),0),$D2646))</f>
        <v/>
      </c>
      <c r="I2646">
        <f>IF($A2646="","",IF($E2646="",IFERROR(INDEX(Settings!$F$11:$F$18,MATCH($C2646,Settings!$D$11:$D$18,0)),0),$E2646))</f>
        <v/>
      </c>
      <c r="J2646">
        <f>IF($A2646="",0,WEEKDAY($A2646,2))</f>
        <v/>
      </c>
      <c r="K2646">
        <f>IF(OR($A2646="",$B2646=""),"",$B2646&amp;"|"&amp;$A2646)</f>
        <v/>
      </c>
      <c r="L2646">
        <f>IF($A2646="",0,IF($F2646="",IFERROR(N(INDEX(Settings!$G$11:$G$18,MATCH($C2646,Settings!$D$11:$D$18,0))),0),N($F2646)))</f>
        <v/>
      </c>
    </row>
    <row r="2647">
      <c r="A2647" s="69" t="n"/>
      <c r="B2647" s="70" t="n"/>
      <c r="C2647" s="70" t="n"/>
      <c r="D2647" s="71" t="n"/>
      <c r="E2647" s="71" t="n"/>
      <c r="F2647" s="70" t="n"/>
      <c r="G2647" s="72">
        <f>IF(OR($A2647="",$B2647=""),"",ROUND(MAX(0,MOD(I2647-H2647,1)*24-L2647/60),2))</f>
        <v/>
      </c>
      <c r="H2647">
        <f>IF($A2647="","",IF($D2647="",IFERROR(INDEX(Settings!$E$11:$E$18,MATCH($C2647,Settings!$D$11:$D$18,0)),0),$D2647))</f>
        <v/>
      </c>
      <c r="I2647">
        <f>IF($A2647="","",IF($E2647="",IFERROR(INDEX(Settings!$F$11:$F$18,MATCH($C2647,Settings!$D$11:$D$18,0)),0),$E2647))</f>
        <v/>
      </c>
      <c r="J2647">
        <f>IF($A2647="",0,WEEKDAY($A2647,2))</f>
        <v/>
      </c>
      <c r="K2647">
        <f>IF(OR($A2647="",$B2647=""),"",$B2647&amp;"|"&amp;$A2647)</f>
        <v/>
      </c>
      <c r="L2647">
        <f>IF($A2647="",0,IF($F2647="",IFERROR(N(INDEX(Settings!$G$11:$G$18,MATCH($C2647,Settings!$D$11:$D$18,0))),0),N($F2647)))</f>
        <v/>
      </c>
    </row>
    <row r="2648">
      <c r="A2648" s="69" t="n"/>
      <c r="B2648" s="70" t="n"/>
      <c r="C2648" s="70" t="n"/>
      <c r="D2648" s="71" t="n"/>
      <c r="E2648" s="71" t="n"/>
      <c r="F2648" s="70" t="n"/>
      <c r="G2648" s="72">
        <f>IF(OR($A2648="",$B2648=""),"",ROUND(MAX(0,MOD(I2648-H2648,1)*24-L2648/60),2))</f>
        <v/>
      </c>
      <c r="H2648">
        <f>IF($A2648="","",IF($D2648="",IFERROR(INDEX(Settings!$E$11:$E$18,MATCH($C2648,Settings!$D$11:$D$18,0)),0),$D2648))</f>
        <v/>
      </c>
      <c r="I2648">
        <f>IF($A2648="","",IF($E2648="",IFERROR(INDEX(Settings!$F$11:$F$18,MATCH($C2648,Settings!$D$11:$D$18,0)),0),$E2648))</f>
        <v/>
      </c>
      <c r="J2648">
        <f>IF($A2648="",0,WEEKDAY($A2648,2))</f>
        <v/>
      </c>
      <c r="K2648">
        <f>IF(OR($A2648="",$B2648=""),"",$B2648&amp;"|"&amp;$A2648)</f>
        <v/>
      </c>
      <c r="L2648">
        <f>IF($A2648="",0,IF($F2648="",IFERROR(N(INDEX(Settings!$G$11:$G$18,MATCH($C2648,Settings!$D$11:$D$18,0))),0),N($F2648)))</f>
        <v/>
      </c>
    </row>
    <row r="2649">
      <c r="A2649" s="69" t="n"/>
      <c r="B2649" s="70" t="n"/>
      <c r="C2649" s="70" t="n"/>
      <c r="D2649" s="71" t="n"/>
      <c r="E2649" s="71" t="n"/>
      <c r="F2649" s="70" t="n"/>
      <c r="G2649" s="72">
        <f>IF(OR($A2649="",$B2649=""),"",ROUND(MAX(0,MOD(I2649-H2649,1)*24-L2649/60),2))</f>
        <v/>
      </c>
      <c r="H2649">
        <f>IF($A2649="","",IF($D2649="",IFERROR(INDEX(Settings!$E$11:$E$18,MATCH($C2649,Settings!$D$11:$D$18,0)),0),$D2649))</f>
        <v/>
      </c>
      <c r="I2649">
        <f>IF($A2649="","",IF($E2649="",IFERROR(INDEX(Settings!$F$11:$F$18,MATCH($C2649,Settings!$D$11:$D$18,0)),0),$E2649))</f>
        <v/>
      </c>
      <c r="J2649">
        <f>IF($A2649="",0,WEEKDAY($A2649,2))</f>
        <v/>
      </c>
      <c r="K2649">
        <f>IF(OR($A2649="",$B2649=""),"",$B2649&amp;"|"&amp;$A2649)</f>
        <v/>
      </c>
      <c r="L2649">
        <f>IF($A2649="",0,IF($F2649="",IFERROR(N(INDEX(Settings!$G$11:$G$18,MATCH($C2649,Settings!$D$11:$D$18,0))),0),N($F2649)))</f>
        <v/>
      </c>
    </row>
    <row r="2650">
      <c r="A2650" s="69" t="n"/>
      <c r="B2650" s="70" t="n"/>
      <c r="C2650" s="70" t="n"/>
      <c r="D2650" s="71" t="n"/>
      <c r="E2650" s="71" t="n"/>
      <c r="F2650" s="70" t="n"/>
      <c r="G2650" s="72">
        <f>IF(OR($A2650="",$B2650=""),"",ROUND(MAX(0,MOD(I2650-H2650,1)*24-L2650/60),2))</f>
        <v/>
      </c>
      <c r="H2650">
        <f>IF($A2650="","",IF($D2650="",IFERROR(INDEX(Settings!$E$11:$E$18,MATCH($C2650,Settings!$D$11:$D$18,0)),0),$D2650))</f>
        <v/>
      </c>
      <c r="I2650">
        <f>IF($A2650="","",IF($E2650="",IFERROR(INDEX(Settings!$F$11:$F$18,MATCH($C2650,Settings!$D$11:$D$18,0)),0),$E2650))</f>
        <v/>
      </c>
      <c r="J2650">
        <f>IF($A2650="",0,WEEKDAY($A2650,2))</f>
        <v/>
      </c>
      <c r="K2650">
        <f>IF(OR($A2650="",$B2650=""),"",$B2650&amp;"|"&amp;$A2650)</f>
        <v/>
      </c>
      <c r="L2650">
        <f>IF($A2650="",0,IF($F2650="",IFERROR(N(INDEX(Settings!$G$11:$G$18,MATCH($C2650,Settings!$D$11:$D$18,0))),0),N($F2650)))</f>
        <v/>
      </c>
    </row>
    <row r="2651">
      <c r="A2651" s="69" t="n"/>
      <c r="B2651" s="70" t="n"/>
      <c r="C2651" s="70" t="n"/>
      <c r="D2651" s="71" t="n"/>
      <c r="E2651" s="71" t="n"/>
      <c r="F2651" s="70" t="n"/>
      <c r="G2651" s="72">
        <f>IF(OR($A2651="",$B2651=""),"",ROUND(MAX(0,MOD(I2651-H2651,1)*24-L2651/60),2))</f>
        <v/>
      </c>
      <c r="H2651">
        <f>IF($A2651="","",IF($D2651="",IFERROR(INDEX(Settings!$E$11:$E$18,MATCH($C2651,Settings!$D$11:$D$18,0)),0),$D2651))</f>
        <v/>
      </c>
      <c r="I2651">
        <f>IF($A2651="","",IF($E2651="",IFERROR(INDEX(Settings!$F$11:$F$18,MATCH($C2651,Settings!$D$11:$D$18,0)),0),$E2651))</f>
        <v/>
      </c>
      <c r="J2651">
        <f>IF($A2651="",0,WEEKDAY($A2651,2))</f>
        <v/>
      </c>
      <c r="K2651">
        <f>IF(OR($A2651="",$B2651=""),"",$B2651&amp;"|"&amp;$A2651)</f>
        <v/>
      </c>
      <c r="L2651">
        <f>IF($A2651="",0,IF($F2651="",IFERROR(N(INDEX(Settings!$G$11:$G$18,MATCH($C2651,Settings!$D$11:$D$18,0))),0),N($F2651)))</f>
        <v/>
      </c>
    </row>
    <row r="2652">
      <c r="A2652" s="69" t="n"/>
      <c r="B2652" s="70" t="n"/>
      <c r="C2652" s="70" t="n"/>
      <c r="D2652" s="71" t="n"/>
      <c r="E2652" s="71" t="n"/>
      <c r="F2652" s="70" t="n"/>
      <c r="G2652" s="72">
        <f>IF(OR($A2652="",$B2652=""),"",ROUND(MAX(0,MOD(I2652-H2652,1)*24-L2652/60),2))</f>
        <v/>
      </c>
      <c r="H2652">
        <f>IF($A2652="","",IF($D2652="",IFERROR(INDEX(Settings!$E$11:$E$18,MATCH($C2652,Settings!$D$11:$D$18,0)),0),$D2652))</f>
        <v/>
      </c>
      <c r="I2652">
        <f>IF($A2652="","",IF($E2652="",IFERROR(INDEX(Settings!$F$11:$F$18,MATCH($C2652,Settings!$D$11:$D$18,0)),0),$E2652))</f>
        <v/>
      </c>
      <c r="J2652">
        <f>IF($A2652="",0,WEEKDAY($A2652,2))</f>
        <v/>
      </c>
      <c r="K2652">
        <f>IF(OR($A2652="",$B2652=""),"",$B2652&amp;"|"&amp;$A2652)</f>
        <v/>
      </c>
      <c r="L2652">
        <f>IF($A2652="",0,IF($F2652="",IFERROR(N(INDEX(Settings!$G$11:$G$18,MATCH($C2652,Settings!$D$11:$D$18,0))),0),N($F2652)))</f>
        <v/>
      </c>
    </row>
    <row r="2653">
      <c r="A2653" s="69" t="n"/>
      <c r="B2653" s="70" t="n"/>
      <c r="C2653" s="70" t="n"/>
      <c r="D2653" s="71" t="n"/>
      <c r="E2653" s="71" t="n"/>
      <c r="F2653" s="70" t="n"/>
      <c r="G2653" s="72">
        <f>IF(OR($A2653="",$B2653=""),"",ROUND(MAX(0,MOD(I2653-H2653,1)*24-L2653/60),2))</f>
        <v/>
      </c>
      <c r="H2653">
        <f>IF($A2653="","",IF($D2653="",IFERROR(INDEX(Settings!$E$11:$E$18,MATCH($C2653,Settings!$D$11:$D$18,0)),0),$D2653))</f>
        <v/>
      </c>
      <c r="I2653">
        <f>IF($A2653="","",IF($E2653="",IFERROR(INDEX(Settings!$F$11:$F$18,MATCH($C2653,Settings!$D$11:$D$18,0)),0),$E2653))</f>
        <v/>
      </c>
      <c r="J2653">
        <f>IF($A2653="",0,WEEKDAY($A2653,2))</f>
        <v/>
      </c>
      <c r="K2653">
        <f>IF(OR($A2653="",$B2653=""),"",$B2653&amp;"|"&amp;$A2653)</f>
        <v/>
      </c>
      <c r="L2653">
        <f>IF($A2653="",0,IF($F2653="",IFERROR(N(INDEX(Settings!$G$11:$G$18,MATCH($C2653,Settings!$D$11:$D$18,0))),0),N($F2653)))</f>
        <v/>
      </c>
    </row>
    <row r="2654">
      <c r="A2654" s="69" t="n"/>
      <c r="B2654" s="70" t="n"/>
      <c r="C2654" s="70" t="n"/>
      <c r="D2654" s="71" t="n"/>
      <c r="E2654" s="71" t="n"/>
      <c r="F2654" s="70" t="n"/>
      <c r="G2654" s="72">
        <f>IF(OR($A2654="",$B2654=""),"",ROUND(MAX(0,MOD(I2654-H2654,1)*24-L2654/60),2))</f>
        <v/>
      </c>
      <c r="H2654">
        <f>IF($A2654="","",IF($D2654="",IFERROR(INDEX(Settings!$E$11:$E$18,MATCH($C2654,Settings!$D$11:$D$18,0)),0),$D2654))</f>
        <v/>
      </c>
      <c r="I2654">
        <f>IF($A2654="","",IF($E2654="",IFERROR(INDEX(Settings!$F$11:$F$18,MATCH($C2654,Settings!$D$11:$D$18,0)),0),$E2654))</f>
        <v/>
      </c>
      <c r="J2654">
        <f>IF($A2654="",0,WEEKDAY($A2654,2))</f>
        <v/>
      </c>
      <c r="K2654">
        <f>IF(OR($A2654="",$B2654=""),"",$B2654&amp;"|"&amp;$A2654)</f>
        <v/>
      </c>
      <c r="L2654">
        <f>IF($A2654="",0,IF($F2654="",IFERROR(N(INDEX(Settings!$G$11:$G$18,MATCH($C2654,Settings!$D$11:$D$18,0))),0),N($F2654)))</f>
        <v/>
      </c>
    </row>
    <row r="2655">
      <c r="A2655" s="69" t="n"/>
      <c r="B2655" s="70" t="n"/>
      <c r="C2655" s="70" t="n"/>
      <c r="D2655" s="71" t="n"/>
      <c r="E2655" s="71" t="n"/>
      <c r="F2655" s="70" t="n"/>
      <c r="G2655" s="72">
        <f>IF(OR($A2655="",$B2655=""),"",ROUND(MAX(0,MOD(I2655-H2655,1)*24-L2655/60),2))</f>
        <v/>
      </c>
      <c r="H2655">
        <f>IF($A2655="","",IF($D2655="",IFERROR(INDEX(Settings!$E$11:$E$18,MATCH($C2655,Settings!$D$11:$D$18,0)),0),$D2655))</f>
        <v/>
      </c>
      <c r="I2655">
        <f>IF($A2655="","",IF($E2655="",IFERROR(INDEX(Settings!$F$11:$F$18,MATCH($C2655,Settings!$D$11:$D$18,0)),0),$E2655))</f>
        <v/>
      </c>
      <c r="J2655">
        <f>IF($A2655="",0,WEEKDAY($A2655,2))</f>
        <v/>
      </c>
      <c r="K2655">
        <f>IF(OR($A2655="",$B2655=""),"",$B2655&amp;"|"&amp;$A2655)</f>
        <v/>
      </c>
      <c r="L2655">
        <f>IF($A2655="",0,IF($F2655="",IFERROR(N(INDEX(Settings!$G$11:$G$18,MATCH($C2655,Settings!$D$11:$D$18,0))),0),N($F2655)))</f>
        <v/>
      </c>
    </row>
    <row r="2656">
      <c r="A2656" s="69" t="n"/>
      <c r="B2656" s="70" t="n"/>
      <c r="C2656" s="70" t="n"/>
      <c r="D2656" s="71" t="n"/>
      <c r="E2656" s="71" t="n"/>
      <c r="F2656" s="70" t="n"/>
      <c r="G2656" s="72">
        <f>IF(OR($A2656="",$B2656=""),"",ROUND(MAX(0,MOD(I2656-H2656,1)*24-L2656/60),2))</f>
        <v/>
      </c>
      <c r="H2656">
        <f>IF($A2656="","",IF($D2656="",IFERROR(INDEX(Settings!$E$11:$E$18,MATCH($C2656,Settings!$D$11:$D$18,0)),0),$D2656))</f>
        <v/>
      </c>
      <c r="I2656">
        <f>IF($A2656="","",IF($E2656="",IFERROR(INDEX(Settings!$F$11:$F$18,MATCH($C2656,Settings!$D$11:$D$18,0)),0),$E2656))</f>
        <v/>
      </c>
      <c r="J2656">
        <f>IF($A2656="",0,WEEKDAY($A2656,2))</f>
        <v/>
      </c>
      <c r="K2656">
        <f>IF(OR($A2656="",$B2656=""),"",$B2656&amp;"|"&amp;$A2656)</f>
        <v/>
      </c>
      <c r="L2656">
        <f>IF($A2656="",0,IF($F2656="",IFERROR(N(INDEX(Settings!$G$11:$G$18,MATCH($C2656,Settings!$D$11:$D$18,0))),0),N($F2656)))</f>
        <v/>
      </c>
    </row>
    <row r="2657">
      <c r="A2657" s="69" t="n"/>
      <c r="B2657" s="70" t="n"/>
      <c r="C2657" s="70" t="n"/>
      <c r="D2657" s="71" t="n"/>
      <c r="E2657" s="71" t="n"/>
      <c r="F2657" s="70" t="n"/>
      <c r="G2657" s="72">
        <f>IF(OR($A2657="",$B2657=""),"",ROUND(MAX(0,MOD(I2657-H2657,1)*24-L2657/60),2))</f>
        <v/>
      </c>
      <c r="H2657">
        <f>IF($A2657="","",IF($D2657="",IFERROR(INDEX(Settings!$E$11:$E$18,MATCH($C2657,Settings!$D$11:$D$18,0)),0),$D2657))</f>
        <v/>
      </c>
      <c r="I2657">
        <f>IF($A2657="","",IF($E2657="",IFERROR(INDEX(Settings!$F$11:$F$18,MATCH($C2657,Settings!$D$11:$D$18,0)),0),$E2657))</f>
        <v/>
      </c>
      <c r="J2657">
        <f>IF($A2657="",0,WEEKDAY($A2657,2))</f>
        <v/>
      </c>
      <c r="K2657">
        <f>IF(OR($A2657="",$B2657=""),"",$B2657&amp;"|"&amp;$A2657)</f>
        <v/>
      </c>
      <c r="L2657">
        <f>IF($A2657="",0,IF($F2657="",IFERROR(N(INDEX(Settings!$G$11:$G$18,MATCH($C2657,Settings!$D$11:$D$18,0))),0),N($F2657)))</f>
        <v/>
      </c>
    </row>
    <row r="2658">
      <c r="A2658" s="69" t="n"/>
      <c r="B2658" s="70" t="n"/>
      <c r="C2658" s="70" t="n"/>
      <c r="D2658" s="71" t="n"/>
      <c r="E2658" s="71" t="n"/>
      <c r="F2658" s="70" t="n"/>
      <c r="G2658" s="72">
        <f>IF(OR($A2658="",$B2658=""),"",ROUND(MAX(0,MOD(I2658-H2658,1)*24-L2658/60),2))</f>
        <v/>
      </c>
      <c r="H2658">
        <f>IF($A2658="","",IF($D2658="",IFERROR(INDEX(Settings!$E$11:$E$18,MATCH($C2658,Settings!$D$11:$D$18,0)),0),$D2658))</f>
        <v/>
      </c>
      <c r="I2658">
        <f>IF($A2658="","",IF($E2658="",IFERROR(INDEX(Settings!$F$11:$F$18,MATCH($C2658,Settings!$D$11:$D$18,0)),0),$E2658))</f>
        <v/>
      </c>
      <c r="J2658">
        <f>IF($A2658="",0,WEEKDAY($A2658,2))</f>
        <v/>
      </c>
      <c r="K2658">
        <f>IF(OR($A2658="",$B2658=""),"",$B2658&amp;"|"&amp;$A2658)</f>
        <v/>
      </c>
      <c r="L2658">
        <f>IF($A2658="",0,IF($F2658="",IFERROR(N(INDEX(Settings!$G$11:$G$18,MATCH($C2658,Settings!$D$11:$D$18,0))),0),N($F2658)))</f>
        <v/>
      </c>
    </row>
    <row r="2659">
      <c r="A2659" s="69" t="n"/>
      <c r="B2659" s="70" t="n"/>
      <c r="C2659" s="70" t="n"/>
      <c r="D2659" s="71" t="n"/>
      <c r="E2659" s="71" t="n"/>
      <c r="F2659" s="70" t="n"/>
      <c r="G2659" s="72">
        <f>IF(OR($A2659="",$B2659=""),"",ROUND(MAX(0,MOD(I2659-H2659,1)*24-L2659/60),2))</f>
        <v/>
      </c>
      <c r="H2659">
        <f>IF($A2659="","",IF($D2659="",IFERROR(INDEX(Settings!$E$11:$E$18,MATCH($C2659,Settings!$D$11:$D$18,0)),0),$D2659))</f>
        <v/>
      </c>
      <c r="I2659">
        <f>IF($A2659="","",IF($E2659="",IFERROR(INDEX(Settings!$F$11:$F$18,MATCH($C2659,Settings!$D$11:$D$18,0)),0),$E2659))</f>
        <v/>
      </c>
      <c r="J2659">
        <f>IF($A2659="",0,WEEKDAY($A2659,2))</f>
        <v/>
      </c>
      <c r="K2659">
        <f>IF(OR($A2659="",$B2659=""),"",$B2659&amp;"|"&amp;$A2659)</f>
        <v/>
      </c>
      <c r="L2659">
        <f>IF($A2659="",0,IF($F2659="",IFERROR(N(INDEX(Settings!$G$11:$G$18,MATCH($C2659,Settings!$D$11:$D$18,0))),0),N($F2659)))</f>
        <v/>
      </c>
    </row>
    <row r="2660">
      <c r="A2660" s="69" t="n"/>
      <c r="B2660" s="70" t="n"/>
      <c r="C2660" s="70" t="n"/>
      <c r="D2660" s="71" t="n"/>
      <c r="E2660" s="71" t="n"/>
      <c r="F2660" s="70" t="n"/>
      <c r="G2660" s="72">
        <f>IF(OR($A2660="",$B2660=""),"",ROUND(MAX(0,MOD(I2660-H2660,1)*24-L2660/60),2))</f>
        <v/>
      </c>
      <c r="H2660">
        <f>IF($A2660="","",IF($D2660="",IFERROR(INDEX(Settings!$E$11:$E$18,MATCH($C2660,Settings!$D$11:$D$18,0)),0),$D2660))</f>
        <v/>
      </c>
      <c r="I2660">
        <f>IF($A2660="","",IF($E2660="",IFERROR(INDEX(Settings!$F$11:$F$18,MATCH($C2660,Settings!$D$11:$D$18,0)),0),$E2660))</f>
        <v/>
      </c>
      <c r="J2660">
        <f>IF($A2660="",0,WEEKDAY($A2660,2))</f>
        <v/>
      </c>
      <c r="K2660">
        <f>IF(OR($A2660="",$B2660=""),"",$B2660&amp;"|"&amp;$A2660)</f>
        <v/>
      </c>
      <c r="L2660">
        <f>IF($A2660="",0,IF($F2660="",IFERROR(N(INDEX(Settings!$G$11:$G$18,MATCH($C2660,Settings!$D$11:$D$18,0))),0),N($F2660)))</f>
        <v/>
      </c>
    </row>
    <row r="2661">
      <c r="A2661" s="69" t="n"/>
      <c r="B2661" s="70" t="n"/>
      <c r="C2661" s="70" t="n"/>
      <c r="D2661" s="71" t="n"/>
      <c r="E2661" s="71" t="n"/>
      <c r="F2661" s="70" t="n"/>
      <c r="G2661" s="72">
        <f>IF(OR($A2661="",$B2661=""),"",ROUND(MAX(0,MOD(I2661-H2661,1)*24-L2661/60),2))</f>
        <v/>
      </c>
      <c r="H2661">
        <f>IF($A2661="","",IF($D2661="",IFERROR(INDEX(Settings!$E$11:$E$18,MATCH($C2661,Settings!$D$11:$D$18,0)),0),$D2661))</f>
        <v/>
      </c>
      <c r="I2661">
        <f>IF($A2661="","",IF($E2661="",IFERROR(INDEX(Settings!$F$11:$F$18,MATCH($C2661,Settings!$D$11:$D$18,0)),0),$E2661))</f>
        <v/>
      </c>
      <c r="J2661">
        <f>IF($A2661="",0,WEEKDAY($A2661,2))</f>
        <v/>
      </c>
      <c r="K2661">
        <f>IF(OR($A2661="",$B2661=""),"",$B2661&amp;"|"&amp;$A2661)</f>
        <v/>
      </c>
      <c r="L2661">
        <f>IF($A2661="",0,IF($F2661="",IFERROR(N(INDEX(Settings!$G$11:$G$18,MATCH($C2661,Settings!$D$11:$D$18,0))),0),N($F2661)))</f>
        <v/>
      </c>
    </row>
    <row r="2662">
      <c r="A2662" s="69" t="n"/>
      <c r="B2662" s="70" t="n"/>
      <c r="C2662" s="70" t="n"/>
      <c r="D2662" s="71" t="n"/>
      <c r="E2662" s="71" t="n"/>
      <c r="F2662" s="70" t="n"/>
      <c r="G2662" s="72">
        <f>IF(OR($A2662="",$B2662=""),"",ROUND(MAX(0,MOD(I2662-H2662,1)*24-L2662/60),2))</f>
        <v/>
      </c>
      <c r="H2662">
        <f>IF($A2662="","",IF($D2662="",IFERROR(INDEX(Settings!$E$11:$E$18,MATCH($C2662,Settings!$D$11:$D$18,0)),0),$D2662))</f>
        <v/>
      </c>
      <c r="I2662">
        <f>IF($A2662="","",IF($E2662="",IFERROR(INDEX(Settings!$F$11:$F$18,MATCH($C2662,Settings!$D$11:$D$18,0)),0),$E2662))</f>
        <v/>
      </c>
      <c r="J2662">
        <f>IF($A2662="",0,WEEKDAY($A2662,2))</f>
        <v/>
      </c>
      <c r="K2662">
        <f>IF(OR($A2662="",$B2662=""),"",$B2662&amp;"|"&amp;$A2662)</f>
        <v/>
      </c>
      <c r="L2662">
        <f>IF($A2662="",0,IF($F2662="",IFERROR(N(INDEX(Settings!$G$11:$G$18,MATCH($C2662,Settings!$D$11:$D$18,0))),0),N($F2662)))</f>
        <v/>
      </c>
    </row>
    <row r="2663">
      <c r="A2663" s="69" t="n"/>
      <c r="B2663" s="70" t="n"/>
      <c r="C2663" s="70" t="n"/>
      <c r="D2663" s="71" t="n"/>
      <c r="E2663" s="71" t="n"/>
      <c r="F2663" s="70" t="n"/>
      <c r="G2663" s="72">
        <f>IF(OR($A2663="",$B2663=""),"",ROUND(MAX(0,MOD(I2663-H2663,1)*24-L2663/60),2))</f>
        <v/>
      </c>
      <c r="H2663">
        <f>IF($A2663="","",IF($D2663="",IFERROR(INDEX(Settings!$E$11:$E$18,MATCH($C2663,Settings!$D$11:$D$18,0)),0),$D2663))</f>
        <v/>
      </c>
      <c r="I2663">
        <f>IF($A2663="","",IF($E2663="",IFERROR(INDEX(Settings!$F$11:$F$18,MATCH($C2663,Settings!$D$11:$D$18,0)),0),$E2663))</f>
        <v/>
      </c>
      <c r="J2663">
        <f>IF($A2663="",0,WEEKDAY($A2663,2))</f>
        <v/>
      </c>
      <c r="K2663">
        <f>IF(OR($A2663="",$B2663=""),"",$B2663&amp;"|"&amp;$A2663)</f>
        <v/>
      </c>
      <c r="L2663">
        <f>IF($A2663="",0,IF($F2663="",IFERROR(N(INDEX(Settings!$G$11:$G$18,MATCH($C2663,Settings!$D$11:$D$18,0))),0),N($F2663)))</f>
        <v/>
      </c>
    </row>
    <row r="2664">
      <c r="A2664" s="69" t="n"/>
      <c r="B2664" s="70" t="n"/>
      <c r="C2664" s="70" t="n"/>
      <c r="D2664" s="71" t="n"/>
      <c r="E2664" s="71" t="n"/>
      <c r="F2664" s="70" t="n"/>
      <c r="G2664" s="72">
        <f>IF(OR($A2664="",$B2664=""),"",ROUND(MAX(0,MOD(I2664-H2664,1)*24-L2664/60),2))</f>
        <v/>
      </c>
      <c r="H2664">
        <f>IF($A2664="","",IF($D2664="",IFERROR(INDEX(Settings!$E$11:$E$18,MATCH($C2664,Settings!$D$11:$D$18,0)),0),$D2664))</f>
        <v/>
      </c>
      <c r="I2664">
        <f>IF($A2664="","",IF($E2664="",IFERROR(INDEX(Settings!$F$11:$F$18,MATCH($C2664,Settings!$D$11:$D$18,0)),0),$E2664))</f>
        <v/>
      </c>
      <c r="J2664">
        <f>IF($A2664="",0,WEEKDAY($A2664,2))</f>
        <v/>
      </c>
      <c r="K2664">
        <f>IF(OR($A2664="",$B2664=""),"",$B2664&amp;"|"&amp;$A2664)</f>
        <v/>
      </c>
      <c r="L2664">
        <f>IF($A2664="",0,IF($F2664="",IFERROR(N(INDEX(Settings!$G$11:$G$18,MATCH($C2664,Settings!$D$11:$D$18,0))),0),N($F2664)))</f>
        <v/>
      </c>
    </row>
    <row r="2665">
      <c r="A2665" s="69" t="n"/>
      <c r="B2665" s="70" t="n"/>
      <c r="C2665" s="70" t="n"/>
      <c r="D2665" s="71" t="n"/>
      <c r="E2665" s="71" t="n"/>
      <c r="F2665" s="70" t="n"/>
      <c r="G2665" s="72">
        <f>IF(OR($A2665="",$B2665=""),"",ROUND(MAX(0,MOD(I2665-H2665,1)*24-L2665/60),2))</f>
        <v/>
      </c>
      <c r="H2665">
        <f>IF($A2665="","",IF($D2665="",IFERROR(INDEX(Settings!$E$11:$E$18,MATCH($C2665,Settings!$D$11:$D$18,0)),0),$D2665))</f>
        <v/>
      </c>
      <c r="I2665">
        <f>IF($A2665="","",IF($E2665="",IFERROR(INDEX(Settings!$F$11:$F$18,MATCH($C2665,Settings!$D$11:$D$18,0)),0),$E2665))</f>
        <v/>
      </c>
      <c r="J2665">
        <f>IF($A2665="",0,WEEKDAY($A2665,2))</f>
        <v/>
      </c>
      <c r="K2665">
        <f>IF(OR($A2665="",$B2665=""),"",$B2665&amp;"|"&amp;$A2665)</f>
        <v/>
      </c>
      <c r="L2665">
        <f>IF($A2665="",0,IF($F2665="",IFERROR(N(INDEX(Settings!$G$11:$G$18,MATCH($C2665,Settings!$D$11:$D$18,0))),0),N($F2665)))</f>
        <v/>
      </c>
    </row>
    <row r="2666">
      <c r="A2666" s="69" t="n"/>
      <c r="B2666" s="70" t="n"/>
      <c r="C2666" s="70" t="n"/>
      <c r="D2666" s="71" t="n"/>
      <c r="E2666" s="71" t="n"/>
      <c r="F2666" s="70" t="n"/>
      <c r="G2666" s="72">
        <f>IF(OR($A2666="",$B2666=""),"",ROUND(MAX(0,MOD(I2666-H2666,1)*24-L2666/60),2))</f>
        <v/>
      </c>
      <c r="H2666">
        <f>IF($A2666="","",IF($D2666="",IFERROR(INDEX(Settings!$E$11:$E$18,MATCH($C2666,Settings!$D$11:$D$18,0)),0),$D2666))</f>
        <v/>
      </c>
      <c r="I2666">
        <f>IF($A2666="","",IF($E2666="",IFERROR(INDEX(Settings!$F$11:$F$18,MATCH($C2666,Settings!$D$11:$D$18,0)),0),$E2666))</f>
        <v/>
      </c>
      <c r="J2666">
        <f>IF($A2666="",0,WEEKDAY($A2666,2))</f>
        <v/>
      </c>
      <c r="K2666">
        <f>IF(OR($A2666="",$B2666=""),"",$B2666&amp;"|"&amp;$A2666)</f>
        <v/>
      </c>
      <c r="L2666">
        <f>IF($A2666="",0,IF($F2666="",IFERROR(N(INDEX(Settings!$G$11:$G$18,MATCH($C2666,Settings!$D$11:$D$18,0))),0),N($F2666)))</f>
        <v/>
      </c>
    </row>
    <row r="2667">
      <c r="A2667" s="69" t="n"/>
      <c r="B2667" s="70" t="n"/>
      <c r="C2667" s="70" t="n"/>
      <c r="D2667" s="71" t="n"/>
      <c r="E2667" s="71" t="n"/>
      <c r="F2667" s="70" t="n"/>
      <c r="G2667" s="72">
        <f>IF(OR($A2667="",$B2667=""),"",ROUND(MAX(0,MOD(I2667-H2667,1)*24-L2667/60),2))</f>
        <v/>
      </c>
      <c r="H2667">
        <f>IF($A2667="","",IF($D2667="",IFERROR(INDEX(Settings!$E$11:$E$18,MATCH($C2667,Settings!$D$11:$D$18,0)),0),$D2667))</f>
        <v/>
      </c>
      <c r="I2667">
        <f>IF($A2667="","",IF($E2667="",IFERROR(INDEX(Settings!$F$11:$F$18,MATCH($C2667,Settings!$D$11:$D$18,0)),0),$E2667))</f>
        <v/>
      </c>
      <c r="J2667">
        <f>IF($A2667="",0,WEEKDAY($A2667,2))</f>
        <v/>
      </c>
      <c r="K2667">
        <f>IF(OR($A2667="",$B2667=""),"",$B2667&amp;"|"&amp;$A2667)</f>
        <v/>
      </c>
      <c r="L2667">
        <f>IF($A2667="",0,IF($F2667="",IFERROR(N(INDEX(Settings!$G$11:$G$18,MATCH($C2667,Settings!$D$11:$D$18,0))),0),N($F2667)))</f>
        <v/>
      </c>
    </row>
    <row r="2668">
      <c r="A2668" s="69" t="n"/>
      <c r="B2668" s="70" t="n"/>
      <c r="C2668" s="70" t="n"/>
      <c r="D2668" s="71" t="n"/>
      <c r="E2668" s="71" t="n"/>
      <c r="F2668" s="70" t="n"/>
      <c r="G2668" s="72">
        <f>IF(OR($A2668="",$B2668=""),"",ROUND(MAX(0,MOD(I2668-H2668,1)*24-L2668/60),2))</f>
        <v/>
      </c>
      <c r="H2668">
        <f>IF($A2668="","",IF($D2668="",IFERROR(INDEX(Settings!$E$11:$E$18,MATCH($C2668,Settings!$D$11:$D$18,0)),0),$D2668))</f>
        <v/>
      </c>
      <c r="I2668">
        <f>IF($A2668="","",IF($E2668="",IFERROR(INDEX(Settings!$F$11:$F$18,MATCH($C2668,Settings!$D$11:$D$18,0)),0),$E2668))</f>
        <v/>
      </c>
      <c r="J2668">
        <f>IF($A2668="",0,WEEKDAY($A2668,2))</f>
        <v/>
      </c>
      <c r="K2668">
        <f>IF(OR($A2668="",$B2668=""),"",$B2668&amp;"|"&amp;$A2668)</f>
        <v/>
      </c>
      <c r="L2668">
        <f>IF($A2668="",0,IF($F2668="",IFERROR(N(INDEX(Settings!$G$11:$G$18,MATCH($C2668,Settings!$D$11:$D$18,0))),0),N($F2668)))</f>
        <v/>
      </c>
    </row>
    <row r="2669">
      <c r="A2669" s="69" t="n"/>
      <c r="B2669" s="70" t="n"/>
      <c r="C2669" s="70" t="n"/>
      <c r="D2669" s="71" t="n"/>
      <c r="E2669" s="71" t="n"/>
      <c r="F2669" s="70" t="n"/>
      <c r="G2669" s="72">
        <f>IF(OR($A2669="",$B2669=""),"",ROUND(MAX(0,MOD(I2669-H2669,1)*24-L2669/60),2))</f>
        <v/>
      </c>
      <c r="H2669">
        <f>IF($A2669="","",IF($D2669="",IFERROR(INDEX(Settings!$E$11:$E$18,MATCH($C2669,Settings!$D$11:$D$18,0)),0),$D2669))</f>
        <v/>
      </c>
      <c r="I2669">
        <f>IF($A2669="","",IF($E2669="",IFERROR(INDEX(Settings!$F$11:$F$18,MATCH($C2669,Settings!$D$11:$D$18,0)),0),$E2669))</f>
        <v/>
      </c>
      <c r="J2669">
        <f>IF($A2669="",0,WEEKDAY($A2669,2))</f>
        <v/>
      </c>
      <c r="K2669">
        <f>IF(OR($A2669="",$B2669=""),"",$B2669&amp;"|"&amp;$A2669)</f>
        <v/>
      </c>
      <c r="L2669">
        <f>IF($A2669="",0,IF($F2669="",IFERROR(N(INDEX(Settings!$G$11:$G$18,MATCH($C2669,Settings!$D$11:$D$18,0))),0),N($F2669)))</f>
        <v/>
      </c>
    </row>
    <row r="2670">
      <c r="A2670" s="69" t="n"/>
      <c r="B2670" s="70" t="n"/>
      <c r="C2670" s="70" t="n"/>
      <c r="D2670" s="71" t="n"/>
      <c r="E2670" s="71" t="n"/>
      <c r="F2670" s="70" t="n"/>
      <c r="G2670" s="72">
        <f>IF(OR($A2670="",$B2670=""),"",ROUND(MAX(0,MOD(I2670-H2670,1)*24-L2670/60),2))</f>
        <v/>
      </c>
      <c r="H2670">
        <f>IF($A2670="","",IF($D2670="",IFERROR(INDEX(Settings!$E$11:$E$18,MATCH($C2670,Settings!$D$11:$D$18,0)),0),$D2670))</f>
        <v/>
      </c>
      <c r="I2670">
        <f>IF($A2670="","",IF($E2670="",IFERROR(INDEX(Settings!$F$11:$F$18,MATCH($C2670,Settings!$D$11:$D$18,0)),0),$E2670))</f>
        <v/>
      </c>
      <c r="J2670">
        <f>IF($A2670="",0,WEEKDAY($A2670,2))</f>
        <v/>
      </c>
      <c r="K2670">
        <f>IF(OR($A2670="",$B2670=""),"",$B2670&amp;"|"&amp;$A2670)</f>
        <v/>
      </c>
      <c r="L2670">
        <f>IF($A2670="",0,IF($F2670="",IFERROR(N(INDEX(Settings!$G$11:$G$18,MATCH($C2670,Settings!$D$11:$D$18,0))),0),N($F2670)))</f>
        <v/>
      </c>
    </row>
    <row r="2671">
      <c r="A2671" s="69" t="n"/>
      <c r="B2671" s="70" t="n"/>
      <c r="C2671" s="70" t="n"/>
      <c r="D2671" s="71" t="n"/>
      <c r="E2671" s="71" t="n"/>
      <c r="F2671" s="70" t="n"/>
      <c r="G2671" s="72">
        <f>IF(OR($A2671="",$B2671=""),"",ROUND(MAX(0,MOD(I2671-H2671,1)*24-L2671/60),2))</f>
        <v/>
      </c>
      <c r="H2671">
        <f>IF($A2671="","",IF($D2671="",IFERROR(INDEX(Settings!$E$11:$E$18,MATCH($C2671,Settings!$D$11:$D$18,0)),0),$D2671))</f>
        <v/>
      </c>
      <c r="I2671">
        <f>IF($A2671="","",IF($E2671="",IFERROR(INDEX(Settings!$F$11:$F$18,MATCH($C2671,Settings!$D$11:$D$18,0)),0),$E2671))</f>
        <v/>
      </c>
      <c r="J2671">
        <f>IF($A2671="",0,WEEKDAY($A2671,2))</f>
        <v/>
      </c>
      <c r="K2671">
        <f>IF(OR($A2671="",$B2671=""),"",$B2671&amp;"|"&amp;$A2671)</f>
        <v/>
      </c>
      <c r="L2671">
        <f>IF($A2671="",0,IF($F2671="",IFERROR(N(INDEX(Settings!$G$11:$G$18,MATCH($C2671,Settings!$D$11:$D$18,0))),0),N($F2671)))</f>
        <v/>
      </c>
    </row>
    <row r="2672">
      <c r="A2672" s="69" t="n"/>
      <c r="B2672" s="70" t="n"/>
      <c r="C2672" s="70" t="n"/>
      <c r="D2672" s="71" t="n"/>
      <c r="E2672" s="71" t="n"/>
      <c r="F2672" s="70" t="n"/>
      <c r="G2672" s="72">
        <f>IF(OR($A2672="",$B2672=""),"",ROUND(MAX(0,MOD(I2672-H2672,1)*24-L2672/60),2))</f>
        <v/>
      </c>
      <c r="H2672">
        <f>IF($A2672="","",IF($D2672="",IFERROR(INDEX(Settings!$E$11:$E$18,MATCH($C2672,Settings!$D$11:$D$18,0)),0),$D2672))</f>
        <v/>
      </c>
      <c r="I2672">
        <f>IF($A2672="","",IF($E2672="",IFERROR(INDEX(Settings!$F$11:$F$18,MATCH($C2672,Settings!$D$11:$D$18,0)),0),$E2672))</f>
        <v/>
      </c>
      <c r="J2672">
        <f>IF($A2672="",0,WEEKDAY($A2672,2))</f>
        <v/>
      </c>
      <c r="K2672">
        <f>IF(OR($A2672="",$B2672=""),"",$B2672&amp;"|"&amp;$A2672)</f>
        <v/>
      </c>
      <c r="L2672">
        <f>IF($A2672="",0,IF($F2672="",IFERROR(N(INDEX(Settings!$G$11:$G$18,MATCH($C2672,Settings!$D$11:$D$18,0))),0),N($F2672)))</f>
        <v/>
      </c>
    </row>
    <row r="2673">
      <c r="A2673" s="69" t="n"/>
      <c r="B2673" s="70" t="n"/>
      <c r="C2673" s="70" t="n"/>
      <c r="D2673" s="71" t="n"/>
      <c r="E2673" s="71" t="n"/>
      <c r="F2673" s="70" t="n"/>
      <c r="G2673" s="72">
        <f>IF(OR($A2673="",$B2673=""),"",ROUND(MAX(0,MOD(I2673-H2673,1)*24-L2673/60),2))</f>
        <v/>
      </c>
      <c r="H2673">
        <f>IF($A2673="","",IF($D2673="",IFERROR(INDEX(Settings!$E$11:$E$18,MATCH($C2673,Settings!$D$11:$D$18,0)),0),$D2673))</f>
        <v/>
      </c>
      <c r="I2673">
        <f>IF($A2673="","",IF($E2673="",IFERROR(INDEX(Settings!$F$11:$F$18,MATCH($C2673,Settings!$D$11:$D$18,0)),0),$E2673))</f>
        <v/>
      </c>
      <c r="J2673">
        <f>IF($A2673="",0,WEEKDAY($A2673,2))</f>
        <v/>
      </c>
      <c r="K2673">
        <f>IF(OR($A2673="",$B2673=""),"",$B2673&amp;"|"&amp;$A2673)</f>
        <v/>
      </c>
      <c r="L2673">
        <f>IF($A2673="",0,IF($F2673="",IFERROR(N(INDEX(Settings!$G$11:$G$18,MATCH($C2673,Settings!$D$11:$D$18,0))),0),N($F2673)))</f>
        <v/>
      </c>
    </row>
    <row r="2674">
      <c r="A2674" s="69" t="n"/>
      <c r="B2674" s="70" t="n"/>
      <c r="C2674" s="70" t="n"/>
      <c r="D2674" s="71" t="n"/>
      <c r="E2674" s="71" t="n"/>
      <c r="F2674" s="70" t="n"/>
      <c r="G2674" s="72">
        <f>IF(OR($A2674="",$B2674=""),"",ROUND(MAX(0,MOD(I2674-H2674,1)*24-L2674/60),2))</f>
        <v/>
      </c>
      <c r="H2674">
        <f>IF($A2674="","",IF($D2674="",IFERROR(INDEX(Settings!$E$11:$E$18,MATCH($C2674,Settings!$D$11:$D$18,0)),0),$D2674))</f>
        <v/>
      </c>
      <c r="I2674">
        <f>IF($A2674="","",IF($E2674="",IFERROR(INDEX(Settings!$F$11:$F$18,MATCH($C2674,Settings!$D$11:$D$18,0)),0),$E2674))</f>
        <v/>
      </c>
      <c r="J2674">
        <f>IF($A2674="",0,WEEKDAY($A2674,2))</f>
        <v/>
      </c>
      <c r="K2674">
        <f>IF(OR($A2674="",$B2674=""),"",$B2674&amp;"|"&amp;$A2674)</f>
        <v/>
      </c>
      <c r="L2674">
        <f>IF($A2674="",0,IF($F2674="",IFERROR(N(INDEX(Settings!$G$11:$G$18,MATCH($C2674,Settings!$D$11:$D$18,0))),0),N($F2674)))</f>
        <v/>
      </c>
    </row>
    <row r="2675">
      <c r="A2675" s="69" t="n"/>
      <c r="B2675" s="70" t="n"/>
      <c r="C2675" s="70" t="n"/>
      <c r="D2675" s="71" t="n"/>
      <c r="E2675" s="71" t="n"/>
      <c r="F2675" s="70" t="n"/>
      <c r="G2675" s="72">
        <f>IF(OR($A2675="",$B2675=""),"",ROUND(MAX(0,MOD(I2675-H2675,1)*24-L2675/60),2))</f>
        <v/>
      </c>
      <c r="H2675">
        <f>IF($A2675="","",IF($D2675="",IFERROR(INDEX(Settings!$E$11:$E$18,MATCH($C2675,Settings!$D$11:$D$18,0)),0),$D2675))</f>
        <v/>
      </c>
      <c r="I2675">
        <f>IF($A2675="","",IF($E2675="",IFERROR(INDEX(Settings!$F$11:$F$18,MATCH($C2675,Settings!$D$11:$D$18,0)),0),$E2675))</f>
        <v/>
      </c>
      <c r="J2675">
        <f>IF($A2675="",0,WEEKDAY($A2675,2))</f>
        <v/>
      </c>
      <c r="K2675">
        <f>IF(OR($A2675="",$B2675=""),"",$B2675&amp;"|"&amp;$A2675)</f>
        <v/>
      </c>
      <c r="L2675">
        <f>IF($A2675="",0,IF($F2675="",IFERROR(N(INDEX(Settings!$G$11:$G$18,MATCH($C2675,Settings!$D$11:$D$18,0))),0),N($F2675)))</f>
        <v/>
      </c>
    </row>
    <row r="2676">
      <c r="A2676" s="69" t="n"/>
      <c r="B2676" s="70" t="n"/>
      <c r="C2676" s="70" t="n"/>
      <c r="D2676" s="71" t="n"/>
      <c r="E2676" s="71" t="n"/>
      <c r="F2676" s="70" t="n"/>
      <c r="G2676" s="72">
        <f>IF(OR($A2676="",$B2676=""),"",ROUND(MAX(0,MOD(I2676-H2676,1)*24-L2676/60),2))</f>
        <v/>
      </c>
      <c r="H2676">
        <f>IF($A2676="","",IF($D2676="",IFERROR(INDEX(Settings!$E$11:$E$18,MATCH($C2676,Settings!$D$11:$D$18,0)),0),$D2676))</f>
        <v/>
      </c>
      <c r="I2676">
        <f>IF($A2676="","",IF($E2676="",IFERROR(INDEX(Settings!$F$11:$F$18,MATCH($C2676,Settings!$D$11:$D$18,0)),0),$E2676))</f>
        <v/>
      </c>
      <c r="J2676">
        <f>IF($A2676="",0,WEEKDAY($A2676,2))</f>
        <v/>
      </c>
      <c r="K2676">
        <f>IF(OR($A2676="",$B2676=""),"",$B2676&amp;"|"&amp;$A2676)</f>
        <v/>
      </c>
      <c r="L2676">
        <f>IF($A2676="",0,IF($F2676="",IFERROR(N(INDEX(Settings!$G$11:$G$18,MATCH($C2676,Settings!$D$11:$D$18,0))),0),N($F2676)))</f>
        <v/>
      </c>
    </row>
    <row r="2677">
      <c r="A2677" s="69" t="n"/>
      <c r="B2677" s="70" t="n"/>
      <c r="C2677" s="70" t="n"/>
      <c r="D2677" s="71" t="n"/>
      <c r="E2677" s="71" t="n"/>
      <c r="F2677" s="70" t="n"/>
      <c r="G2677" s="72">
        <f>IF(OR($A2677="",$B2677=""),"",ROUND(MAX(0,MOD(I2677-H2677,1)*24-L2677/60),2))</f>
        <v/>
      </c>
      <c r="H2677">
        <f>IF($A2677="","",IF($D2677="",IFERROR(INDEX(Settings!$E$11:$E$18,MATCH($C2677,Settings!$D$11:$D$18,0)),0),$D2677))</f>
        <v/>
      </c>
      <c r="I2677">
        <f>IF($A2677="","",IF($E2677="",IFERROR(INDEX(Settings!$F$11:$F$18,MATCH($C2677,Settings!$D$11:$D$18,0)),0),$E2677))</f>
        <v/>
      </c>
      <c r="J2677">
        <f>IF($A2677="",0,WEEKDAY($A2677,2))</f>
        <v/>
      </c>
      <c r="K2677">
        <f>IF(OR($A2677="",$B2677=""),"",$B2677&amp;"|"&amp;$A2677)</f>
        <v/>
      </c>
      <c r="L2677">
        <f>IF($A2677="",0,IF($F2677="",IFERROR(N(INDEX(Settings!$G$11:$G$18,MATCH($C2677,Settings!$D$11:$D$18,0))),0),N($F2677)))</f>
        <v/>
      </c>
    </row>
    <row r="2678">
      <c r="A2678" s="69" t="n"/>
      <c r="B2678" s="70" t="n"/>
      <c r="C2678" s="70" t="n"/>
      <c r="D2678" s="71" t="n"/>
      <c r="E2678" s="71" t="n"/>
      <c r="F2678" s="70" t="n"/>
      <c r="G2678" s="72">
        <f>IF(OR($A2678="",$B2678=""),"",ROUND(MAX(0,MOD(I2678-H2678,1)*24-L2678/60),2))</f>
        <v/>
      </c>
      <c r="H2678">
        <f>IF($A2678="","",IF($D2678="",IFERROR(INDEX(Settings!$E$11:$E$18,MATCH($C2678,Settings!$D$11:$D$18,0)),0),$D2678))</f>
        <v/>
      </c>
      <c r="I2678">
        <f>IF($A2678="","",IF($E2678="",IFERROR(INDEX(Settings!$F$11:$F$18,MATCH($C2678,Settings!$D$11:$D$18,0)),0),$E2678))</f>
        <v/>
      </c>
      <c r="J2678">
        <f>IF($A2678="",0,WEEKDAY($A2678,2))</f>
        <v/>
      </c>
      <c r="K2678">
        <f>IF(OR($A2678="",$B2678=""),"",$B2678&amp;"|"&amp;$A2678)</f>
        <v/>
      </c>
      <c r="L2678">
        <f>IF($A2678="",0,IF($F2678="",IFERROR(N(INDEX(Settings!$G$11:$G$18,MATCH($C2678,Settings!$D$11:$D$18,0))),0),N($F2678)))</f>
        <v/>
      </c>
    </row>
    <row r="2679">
      <c r="A2679" s="69" t="n"/>
      <c r="B2679" s="70" t="n"/>
      <c r="C2679" s="70" t="n"/>
      <c r="D2679" s="71" t="n"/>
      <c r="E2679" s="71" t="n"/>
      <c r="F2679" s="70" t="n"/>
      <c r="G2679" s="72">
        <f>IF(OR($A2679="",$B2679=""),"",ROUND(MAX(0,MOD(I2679-H2679,1)*24-L2679/60),2))</f>
        <v/>
      </c>
      <c r="H2679">
        <f>IF($A2679="","",IF($D2679="",IFERROR(INDEX(Settings!$E$11:$E$18,MATCH($C2679,Settings!$D$11:$D$18,0)),0),$D2679))</f>
        <v/>
      </c>
      <c r="I2679">
        <f>IF($A2679="","",IF($E2679="",IFERROR(INDEX(Settings!$F$11:$F$18,MATCH($C2679,Settings!$D$11:$D$18,0)),0),$E2679))</f>
        <v/>
      </c>
      <c r="J2679">
        <f>IF($A2679="",0,WEEKDAY($A2679,2))</f>
        <v/>
      </c>
      <c r="K2679">
        <f>IF(OR($A2679="",$B2679=""),"",$B2679&amp;"|"&amp;$A2679)</f>
        <v/>
      </c>
      <c r="L2679">
        <f>IF($A2679="",0,IF($F2679="",IFERROR(N(INDEX(Settings!$G$11:$G$18,MATCH($C2679,Settings!$D$11:$D$18,0))),0),N($F2679)))</f>
        <v/>
      </c>
    </row>
    <row r="2680">
      <c r="A2680" s="69" t="n"/>
      <c r="B2680" s="70" t="n"/>
      <c r="C2680" s="70" t="n"/>
      <c r="D2680" s="71" t="n"/>
      <c r="E2680" s="71" t="n"/>
      <c r="F2680" s="70" t="n"/>
      <c r="G2680" s="72">
        <f>IF(OR($A2680="",$B2680=""),"",ROUND(MAX(0,MOD(I2680-H2680,1)*24-L2680/60),2))</f>
        <v/>
      </c>
      <c r="H2680">
        <f>IF($A2680="","",IF($D2680="",IFERROR(INDEX(Settings!$E$11:$E$18,MATCH($C2680,Settings!$D$11:$D$18,0)),0),$D2680))</f>
        <v/>
      </c>
      <c r="I2680">
        <f>IF($A2680="","",IF($E2680="",IFERROR(INDEX(Settings!$F$11:$F$18,MATCH($C2680,Settings!$D$11:$D$18,0)),0),$E2680))</f>
        <v/>
      </c>
      <c r="J2680">
        <f>IF($A2680="",0,WEEKDAY($A2680,2))</f>
        <v/>
      </c>
      <c r="K2680">
        <f>IF(OR($A2680="",$B2680=""),"",$B2680&amp;"|"&amp;$A2680)</f>
        <v/>
      </c>
      <c r="L2680">
        <f>IF($A2680="",0,IF($F2680="",IFERROR(N(INDEX(Settings!$G$11:$G$18,MATCH($C2680,Settings!$D$11:$D$18,0))),0),N($F2680)))</f>
        <v/>
      </c>
    </row>
    <row r="2681">
      <c r="A2681" s="69" t="n"/>
      <c r="B2681" s="70" t="n"/>
      <c r="C2681" s="70" t="n"/>
      <c r="D2681" s="71" t="n"/>
      <c r="E2681" s="71" t="n"/>
      <c r="F2681" s="70" t="n"/>
      <c r="G2681" s="72">
        <f>IF(OR($A2681="",$B2681=""),"",ROUND(MAX(0,MOD(I2681-H2681,1)*24-L2681/60),2))</f>
        <v/>
      </c>
      <c r="H2681">
        <f>IF($A2681="","",IF($D2681="",IFERROR(INDEX(Settings!$E$11:$E$18,MATCH($C2681,Settings!$D$11:$D$18,0)),0),$D2681))</f>
        <v/>
      </c>
      <c r="I2681">
        <f>IF($A2681="","",IF($E2681="",IFERROR(INDEX(Settings!$F$11:$F$18,MATCH($C2681,Settings!$D$11:$D$18,0)),0),$E2681))</f>
        <v/>
      </c>
      <c r="J2681">
        <f>IF($A2681="",0,WEEKDAY($A2681,2))</f>
        <v/>
      </c>
      <c r="K2681">
        <f>IF(OR($A2681="",$B2681=""),"",$B2681&amp;"|"&amp;$A2681)</f>
        <v/>
      </c>
      <c r="L2681">
        <f>IF($A2681="",0,IF($F2681="",IFERROR(N(INDEX(Settings!$G$11:$G$18,MATCH($C2681,Settings!$D$11:$D$18,0))),0),N($F2681)))</f>
        <v/>
      </c>
    </row>
    <row r="2682">
      <c r="A2682" s="69" t="n"/>
      <c r="B2682" s="70" t="n"/>
      <c r="C2682" s="70" t="n"/>
      <c r="D2682" s="71" t="n"/>
      <c r="E2682" s="71" t="n"/>
      <c r="F2682" s="70" t="n"/>
      <c r="G2682" s="72">
        <f>IF(OR($A2682="",$B2682=""),"",ROUND(MAX(0,MOD(I2682-H2682,1)*24-L2682/60),2))</f>
        <v/>
      </c>
      <c r="H2682">
        <f>IF($A2682="","",IF($D2682="",IFERROR(INDEX(Settings!$E$11:$E$18,MATCH($C2682,Settings!$D$11:$D$18,0)),0),$D2682))</f>
        <v/>
      </c>
      <c r="I2682">
        <f>IF($A2682="","",IF($E2682="",IFERROR(INDEX(Settings!$F$11:$F$18,MATCH($C2682,Settings!$D$11:$D$18,0)),0),$E2682))</f>
        <v/>
      </c>
      <c r="J2682">
        <f>IF($A2682="",0,WEEKDAY($A2682,2))</f>
        <v/>
      </c>
      <c r="K2682">
        <f>IF(OR($A2682="",$B2682=""),"",$B2682&amp;"|"&amp;$A2682)</f>
        <v/>
      </c>
      <c r="L2682">
        <f>IF($A2682="",0,IF($F2682="",IFERROR(N(INDEX(Settings!$G$11:$G$18,MATCH($C2682,Settings!$D$11:$D$18,0))),0),N($F2682)))</f>
        <v/>
      </c>
    </row>
    <row r="2683">
      <c r="A2683" s="69" t="n"/>
      <c r="B2683" s="70" t="n"/>
      <c r="C2683" s="70" t="n"/>
      <c r="D2683" s="71" t="n"/>
      <c r="E2683" s="71" t="n"/>
      <c r="F2683" s="70" t="n"/>
      <c r="G2683" s="72">
        <f>IF(OR($A2683="",$B2683=""),"",ROUND(MAX(0,MOD(I2683-H2683,1)*24-L2683/60),2))</f>
        <v/>
      </c>
      <c r="H2683">
        <f>IF($A2683="","",IF($D2683="",IFERROR(INDEX(Settings!$E$11:$E$18,MATCH($C2683,Settings!$D$11:$D$18,0)),0),$D2683))</f>
        <v/>
      </c>
      <c r="I2683">
        <f>IF($A2683="","",IF($E2683="",IFERROR(INDEX(Settings!$F$11:$F$18,MATCH($C2683,Settings!$D$11:$D$18,0)),0),$E2683))</f>
        <v/>
      </c>
      <c r="J2683">
        <f>IF($A2683="",0,WEEKDAY($A2683,2))</f>
        <v/>
      </c>
      <c r="K2683">
        <f>IF(OR($A2683="",$B2683=""),"",$B2683&amp;"|"&amp;$A2683)</f>
        <v/>
      </c>
      <c r="L2683">
        <f>IF($A2683="",0,IF($F2683="",IFERROR(N(INDEX(Settings!$G$11:$G$18,MATCH($C2683,Settings!$D$11:$D$18,0))),0),N($F2683)))</f>
        <v/>
      </c>
    </row>
    <row r="2684">
      <c r="A2684" s="69" t="n"/>
      <c r="B2684" s="70" t="n"/>
      <c r="C2684" s="70" t="n"/>
      <c r="D2684" s="71" t="n"/>
      <c r="E2684" s="71" t="n"/>
      <c r="F2684" s="70" t="n"/>
      <c r="G2684" s="72">
        <f>IF(OR($A2684="",$B2684=""),"",ROUND(MAX(0,MOD(I2684-H2684,1)*24-L2684/60),2))</f>
        <v/>
      </c>
      <c r="H2684">
        <f>IF($A2684="","",IF($D2684="",IFERROR(INDEX(Settings!$E$11:$E$18,MATCH($C2684,Settings!$D$11:$D$18,0)),0),$D2684))</f>
        <v/>
      </c>
      <c r="I2684">
        <f>IF($A2684="","",IF($E2684="",IFERROR(INDEX(Settings!$F$11:$F$18,MATCH($C2684,Settings!$D$11:$D$18,0)),0),$E2684))</f>
        <v/>
      </c>
      <c r="J2684">
        <f>IF($A2684="",0,WEEKDAY($A2684,2))</f>
        <v/>
      </c>
      <c r="K2684">
        <f>IF(OR($A2684="",$B2684=""),"",$B2684&amp;"|"&amp;$A2684)</f>
        <v/>
      </c>
      <c r="L2684">
        <f>IF($A2684="",0,IF($F2684="",IFERROR(N(INDEX(Settings!$G$11:$G$18,MATCH($C2684,Settings!$D$11:$D$18,0))),0),N($F2684)))</f>
        <v/>
      </c>
    </row>
    <row r="2685">
      <c r="A2685" s="69" t="n"/>
      <c r="B2685" s="70" t="n"/>
      <c r="C2685" s="70" t="n"/>
      <c r="D2685" s="71" t="n"/>
      <c r="E2685" s="71" t="n"/>
      <c r="F2685" s="70" t="n"/>
      <c r="G2685" s="72">
        <f>IF(OR($A2685="",$B2685=""),"",ROUND(MAX(0,MOD(I2685-H2685,1)*24-L2685/60),2))</f>
        <v/>
      </c>
      <c r="H2685">
        <f>IF($A2685="","",IF($D2685="",IFERROR(INDEX(Settings!$E$11:$E$18,MATCH($C2685,Settings!$D$11:$D$18,0)),0),$D2685))</f>
        <v/>
      </c>
      <c r="I2685">
        <f>IF($A2685="","",IF($E2685="",IFERROR(INDEX(Settings!$F$11:$F$18,MATCH($C2685,Settings!$D$11:$D$18,0)),0),$E2685))</f>
        <v/>
      </c>
      <c r="J2685">
        <f>IF($A2685="",0,WEEKDAY($A2685,2))</f>
        <v/>
      </c>
      <c r="K2685">
        <f>IF(OR($A2685="",$B2685=""),"",$B2685&amp;"|"&amp;$A2685)</f>
        <v/>
      </c>
      <c r="L2685">
        <f>IF($A2685="",0,IF($F2685="",IFERROR(N(INDEX(Settings!$G$11:$G$18,MATCH($C2685,Settings!$D$11:$D$18,0))),0),N($F2685)))</f>
        <v/>
      </c>
    </row>
    <row r="2686">
      <c r="A2686" s="69" t="n"/>
      <c r="B2686" s="70" t="n"/>
      <c r="C2686" s="70" t="n"/>
      <c r="D2686" s="71" t="n"/>
      <c r="E2686" s="71" t="n"/>
      <c r="F2686" s="70" t="n"/>
      <c r="G2686" s="72">
        <f>IF(OR($A2686="",$B2686=""),"",ROUND(MAX(0,MOD(I2686-H2686,1)*24-L2686/60),2))</f>
        <v/>
      </c>
      <c r="H2686">
        <f>IF($A2686="","",IF($D2686="",IFERROR(INDEX(Settings!$E$11:$E$18,MATCH($C2686,Settings!$D$11:$D$18,0)),0),$D2686))</f>
        <v/>
      </c>
      <c r="I2686">
        <f>IF($A2686="","",IF($E2686="",IFERROR(INDEX(Settings!$F$11:$F$18,MATCH($C2686,Settings!$D$11:$D$18,0)),0),$E2686))</f>
        <v/>
      </c>
      <c r="J2686">
        <f>IF($A2686="",0,WEEKDAY($A2686,2))</f>
        <v/>
      </c>
      <c r="K2686">
        <f>IF(OR($A2686="",$B2686=""),"",$B2686&amp;"|"&amp;$A2686)</f>
        <v/>
      </c>
      <c r="L2686">
        <f>IF($A2686="",0,IF($F2686="",IFERROR(N(INDEX(Settings!$G$11:$G$18,MATCH($C2686,Settings!$D$11:$D$18,0))),0),N($F2686)))</f>
        <v/>
      </c>
    </row>
    <row r="2687">
      <c r="A2687" s="69" t="n"/>
      <c r="B2687" s="70" t="n"/>
      <c r="C2687" s="70" t="n"/>
      <c r="D2687" s="71" t="n"/>
      <c r="E2687" s="71" t="n"/>
      <c r="F2687" s="70" t="n"/>
      <c r="G2687" s="72">
        <f>IF(OR($A2687="",$B2687=""),"",ROUND(MAX(0,MOD(I2687-H2687,1)*24-L2687/60),2))</f>
        <v/>
      </c>
      <c r="H2687">
        <f>IF($A2687="","",IF($D2687="",IFERROR(INDEX(Settings!$E$11:$E$18,MATCH($C2687,Settings!$D$11:$D$18,0)),0),$D2687))</f>
        <v/>
      </c>
      <c r="I2687">
        <f>IF($A2687="","",IF($E2687="",IFERROR(INDEX(Settings!$F$11:$F$18,MATCH($C2687,Settings!$D$11:$D$18,0)),0),$E2687))</f>
        <v/>
      </c>
      <c r="J2687">
        <f>IF($A2687="",0,WEEKDAY($A2687,2))</f>
        <v/>
      </c>
      <c r="K2687">
        <f>IF(OR($A2687="",$B2687=""),"",$B2687&amp;"|"&amp;$A2687)</f>
        <v/>
      </c>
      <c r="L2687">
        <f>IF($A2687="",0,IF($F2687="",IFERROR(N(INDEX(Settings!$G$11:$G$18,MATCH($C2687,Settings!$D$11:$D$18,0))),0),N($F2687)))</f>
        <v/>
      </c>
    </row>
    <row r="2688">
      <c r="A2688" s="69" t="n"/>
      <c r="B2688" s="70" t="n"/>
      <c r="C2688" s="70" t="n"/>
      <c r="D2688" s="71" t="n"/>
      <c r="E2688" s="71" t="n"/>
      <c r="F2688" s="70" t="n"/>
      <c r="G2688" s="72">
        <f>IF(OR($A2688="",$B2688=""),"",ROUND(MAX(0,MOD(I2688-H2688,1)*24-L2688/60),2))</f>
        <v/>
      </c>
      <c r="H2688">
        <f>IF($A2688="","",IF($D2688="",IFERROR(INDEX(Settings!$E$11:$E$18,MATCH($C2688,Settings!$D$11:$D$18,0)),0),$D2688))</f>
        <v/>
      </c>
      <c r="I2688">
        <f>IF($A2688="","",IF($E2688="",IFERROR(INDEX(Settings!$F$11:$F$18,MATCH($C2688,Settings!$D$11:$D$18,0)),0),$E2688))</f>
        <v/>
      </c>
      <c r="J2688">
        <f>IF($A2688="",0,WEEKDAY($A2688,2))</f>
        <v/>
      </c>
      <c r="K2688">
        <f>IF(OR($A2688="",$B2688=""),"",$B2688&amp;"|"&amp;$A2688)</f>
        <v/>
      </c>
      <c r="L2688">
        <f>IF($A2688="",0,IF($F2688="",IFERROR(N(INDEX(Settings!$G$11:$G$18,MATCH($C2688,Settings!$D$11:$D$18,0))),0),N($F2688)))</f>
        <v/>
      </c>
    </row>
    <row r="2689">
      <c r="A2689" s="69" t="n"/>
      <c r="B2689" s="70" t="n"/>
      <c r="C2689" s="70" t="n"/>
      <c r="D2689" s="71" t="n"/>
      <c r="E2689" s="71" t="n"/>
      <c r="F2689" s="70" t="n"/>
      <c r="G2689" s="72">
        <f>IF(OR($A2689="",$B2689=""),"",ROUND(MAX(0,MOD(I2689-H2689,1)*24-L2689/60),2))</f>
        <v/>
      </c>
      <c r="H2689">
        <f>IF($A2689="","",IF($D2689="",IFERROR(INDEX(Settings!$E$11:$E$18,MATCH($C2689,Settings!$D$11:$D$18,0)),0),$D2689))</f>
        <v/>
      </c>
      <c r="I2689">
        <f>IF($A2689="","",IF($E2689="",IFERROR(INDEX(Settings!$F$11:$F$18,MATCH($C2689,Settings!$D$11:$D$18,0)),0),$E2689))</f>
        <v/>
      </c>
      <c r="J2689">
        <f>IF($A2689="",0,WEEKDAY($A2689,2))</f>
        <v/>
      </c>
      <c r="K2689">
        <f>IF(OR($A2689="",$B2689=""),"",$B2689&amp;"|"&amp;$A2689)</f>
        <v/>
      </c>
      <c r="L2689">
        <f>IF($A2689="",0,IF($F2689="",IFERROR(N(INDEX(Settings!$G$11:$G$18,MATCH($C2689,Settings!$D$11:$D$18,0))),0),N($F2689)))</f>
        <v/>
      </c>
    </row>
    <row r="2690">
      <c r="A2690" s="69" t="n"/>
      <c r="B2690" s="70" t="n"/>
      <c r="C2690" s="70" t="n"/>
      <c r="D2690" s="71" t="n"/>
      <c r="E2690" s="71" t="n"/>
      <c r="F2690" s="70" t="n"/>
      <c r="G2690" s="72">
        <f>IF(OR($A2690="",$B2690=""),"",ROUND(MAX(0,MOD(I2690-H2690,1)*24-L2690/60),2))</f>
        <v/>
      </c>
      <c r="H2690">
        <f>IF($A2690="","",IF($D2690="",IFERROR(INDEX(Settings!$E$11:$E$18,MATCH($C2690,Settings!$D$11:$D$18,0)),0),$D2690))</f>
        <v/>
      </c>
      <c r="I2690">
        <f>IF($A2690="","",IF($E2690="",IFERROR(INDEX(Settings!$F$11:$F$18,MATCH($C2690,Settings!$D$11:$D$18,0)),0),$E2690))</f>
        <v/>
      </c>
      <c r="J2690">
        <f>IF($A2690="",0,WEEKDAY($A2690,2))</f>
        <v/>
      </c>
      <c r="K2690">
        <f>IF(OR($A2690="",$B2690=""),"",$B2690&amp;"|"&amp;$A2690)</f>
        <v/>
      </c>
      <c r="L2690">
        <f>IF($A2690="",0,IF($F2690="",IFERROR(N(INDEX(Settings!$G$11:$G$18,MATCH($C2690,Settings!$D$11:$D$18,0))),0),N($F2690)))</f>
        <v/>
      </c>
    </row>
    <row r="2691">
      <c r="A2691" s="69" t="n"/>
      <c r="B2691" s="70" t="n"/>
      <c r="C2691" s="70" t="n"/>
      <c r="D2691" s="71" t="n"/>
      <c r="E2691" s="71" t="n"/>
      <c r="F2691" s="70" t="n"/>
      <c r="G2691" s="72">
        <f>IF(OR($A2691="",$B2691=""),"",ROUND(MAX(0,MOD(I2691-H2691,1)*24-L2691/60),2))</f>
        <v/>
      </c>
      <c r="H2691">
        <f>IF($A2691="","",IF($D2691="",IFERROR(INDEX(Settings!$E$11:$E$18,MATCH($C2691,Settings!$D$11:$D$18,0)),0),$D2691))</f>
        <v/>
      </c>
      <c r="I2691">
        <f>IF($A2691="","",IF($E2691="",IFERROR(INDEX(Settings!$F$11:$F$18,MATCH($C2691,Settings!$D$11:$D$18,0)),0),$E2691))</f>
        <v/>
      </c>
      <c r="J2691">
        <f>IF($A2691="",0,WEEKDAY($A2691,2))</f>
        <v/>
      </c>
      <c r="K2691">
        <f>IF(OR($A2691="",$B2691=""),"",$B2691&amp;"|"&amp;$A2691)</f>
        <v/>
      </c>
      <c r="L2691">
        <f>IF($A2691="",0,IF($F2691="",IFERROR(N(INDEX(Settings!$G$11:$G$18,MATCH($C2691,Settings!$D$11:$D$18,0))),0),N($F2691)))</f>
        <v/>
      </c>
    </row>
    <row r="2692">
      <c r="A2692" s="69" t="n"/>
      <c r="B2692" s="70" t="n"/>
      <c r="C2692" s="70" t="n"/>
      <c r="D2692" s="71" t="n"/>
      <c r="E2692" s="71" t="n"/>
      <c r="F2692" s="70" t="n"/>
      <c r="G2692" s="72">
        <f>IF(OR($A2692="",$B2692=""),"",ROUND(MAX(0,MOD(I2692-H2692,1)*24-L2692/60),2))</f>
        <v/>
      </c>
      <c r="H2692">
        <f>IF($A2692="","",IF($D2692="",IFERROR(INDEX(Settings!$E$11:$E$18,MATCH($C2692,Settings!$D$11:$D$18,0)),0),$D2692))</f>
        <v/>
      </c>
      <c r="I2692">
        <f>IF($A2692="","",IF($E2692="",IFERROR(INDEX(Settings!$F$11:$F$18,MATCH($C2692,Settings!$D$11:$D$18,0)),0),$E2692))</f>
        <v/>
      </c>
      <c r="J2692">
        <f>IF($A2692="",0,WEEKDAY($A2692,2))</f>
        <v/>
      </c>
      <c r="K2692">
        <f>IF(OR($A2692="",$B2692=""),"",$B2692&amp;"|"&amp;$A2692)</f>
        <v/>
      </c>
      <c r="L2692">
        <f>IF($A2692="",0,IF($F2692="",IFERROR(N(INDEX(Settings!$G$11:$G$18,MATCH($C2692,Settings!$D$11:$D$18,0))),0),N($F2692)))</f>
        <v/>
      </c>
    </row>
    <row r="2693">
      <c r="A2693" s="69" t="n"/>
      <c r="B2693" s="70" t="n"/>
      <c r="C2693" s="70" t="n"/>
      <c r="D2693" s="71" t="n"/>
      <c r="E2693" s="71" t="n"/>
      <c r="F2693" s="70" t="n"/>
      <c r="G2693" s="72">
        <f>IF(OR($A2693="",$B2693=""),"",ROUND(MAX(0,MOD(I2693-H2693,1)*24-L2693/60),2))</f>
        <v/>
      </c>
      <c r="H2693">
        <f>IF($A2693="","",IF($D2693="",IFERROR(INDEX(Settings!$E$11:$E$18,MATCH($C2693,Settings!$D$11:$D$18,0)),0),$D2693))</f>
        <v/>
      </c>
      <c r="I2693">
        <f>IF($A2693="","",IF($E2693="",IFERROR(INDEX(Settings!$F$11:$F$18,MATCH($C2693,Settings!$D$11:$D$18,0)),0),$E2693))</f>
        <v/>
      </c>
      <c r="J2693">
        <f>IF($A2693="",0,WEEKDAY($A2693,2))</f>
        <v/>
      </c>
      <c r="K2693">
        <f>IF(OR($A2693="",$B2693=""),"",$B2693&amp;"|"&amp;$A2693)</f>
        <v/>
      </c>
      <c r="L2693">
        <f>IF($A2693="",0,IF($F2693="",IFERROR(N(INDEX(Settings!$G$11:$G$18,MATCH($C2693,Settings!$D$11:$D$18,0))),0),N($F2693)))</f>
        <v/>
      </c>
    </row>
    <row r="2694">
      <c r="A2694" s="69" t="n"/>
      <c r="B2694" s="70" t="n"/>
      <c r="C2694" s="70" t="n"/>
      <c r="D2694" s="71" t="n"/>
      <c r="E2694" s="71" t="n"/>
      <c r="F2694" s="70" t="n"/>
      <c r="G2694" s="72">
        <f>IF(OR($A2694="",$B2694=""),"",ROUND(MAX(0,MOD(I2694-H2694,1)*24-L2694/60),2))</f>
        <v/>
      </c>
      <c r="H2694">
        <f>IF($A2694="","",IF($D2694="",IFERROR(INDEX(Settings!$E$11:$E$18,MATCH($C2694,Settings!$D$11:$D$18,0)),0),$D2694))</f>
        <v/>
      </c>
      <c r="I2694">
        <f>IF($A2694="","",IF($E2694="",IFERROR(INDEX(Settings!$F$11:$F$18,MATCH($C2694,Settings!$D$11:$D$18,0)),0),$E2694))</f>
        <v/>
      </c>
      <c r="J2694">
        <f>IF($A2694="",0,WEEKDAY($A2694,2))</f>
        <v/>
      </c>
      <c r="K2694">
        <f>IF(OR($A2694="",$B2694=""),"",$B2694&amp;"|"&amp;$A2694)</f>
        <v/>
      </c>
      <c r="L2694">
        <f>IF($A2694="",0,IF($F2694="",IFERROR(N(INDEX(Settings!$G$11:$G$18,MATCH($C2694,Settings!$D$11:$D$18,0))),0),N($F2694)))</f>
        <v/>
      </c>
    </row>
    <row r="2695">
      <c r="A2695" s="69" t="n"/>
      <c r="B2695" s="70" t="n"/>
      <c r="C2695" s="70" t="n"/>
      <c r="D2695" s="71" t="n"/>
      <c r="E2695" s="71" t="n"/>
      <c r="F2695" s="70" t="n"/>
      <c r="G2695" s="72">
        <f>IF(OR($A2695="",$B2695=""),"",ROUND(MAX(0,MOD(I2695-H2695,1)*24-L2695/60),2))</f>
        <v/>
      </c>
      <c r="H2695">
        <f>IF($A2695="","",IF($D2695="",IFERROR(INDEX(Settings!$E$11:$E$18,MATCH($C2695,Settings!$D$11:$D$18,0)),0),$D2695))</f>
        <v/>
      </c>
      <c r="I2695">
        <f>IF($A2695="","",IF($E2695="",IFERROR(INDEX(Settings!$F$11:$F$18,MATCH($C2695,Settings!$D$11:$D$18,0)),0),$E2695))</f>
        <v/>
      </c>
      <c r="J2695">
        <f>IF($A2695="",0,WEEKDAY($A2695,2))</f>
        <v/>
      </c>
      <c r="K2695">
        <f>IF(OR($A2695="",$B2695=""),"",$B2695&amp;"|"&amp;$A2695)</f>
        <v/>
      </c>
      <c r="L2695">
        <f>IF($A2695="",0,IF($F2695="",IFERROR(N(INDEX(Settings!$G$11:$G$18,MATCH($C2695,Settings!$D$11:$D$18,0))),0),N($F2695)))</f>
        <v/>
      </c>
    </row>
    <row r="2696">
      <c r="A2696" s="69" t="n"/>
      <c r="B2696" s="70" t="n"/>
      <c r="C2696" s="70" t="n"/>
      <c r="D2696" s="71" t="n"/>
      <c r="E2696" s="71" t="n"/>
      <c r="F2696" s="70" t="n"/>
      <c r="G2696" s="72">
        <f>IF(OR($A2696="",$B2696=""),"",ROUND(MAX(0,MOD(I2696-H2696,1)*24-L2696/60),2))</f>
        <v/>
      </c>
      <c r="H2696">
        <f>IF($A2696="","",IF($D2696="",IFERROR(INDEX(Settings!$E$11:$E$18,MATCH($C2696,Settings!$D$11:$D$18,0)),0),$D2696))</f>
        <v/>
      </c>
      <c r="I2696">
        <f>IF($A2696="","",IF($E2696="",IFERROR(INDEX(Settings!$F$11:$F$18,MATCH($C2696,Settings!$D$11:$D$18,0)),0),$E2696))</f>
        <v/>
      </c>
      <c r="J2696">
        <f>IF($A2696="",0,WEEKDAY($A2696,2))</f>
        <v/>
      </c>
      <c r="K2696">
        <f>IF(OR($A2696="",$B2696=""),"",$B2696&amp;"|"&amp;$A2696)</f>
        <v/>
      </c>
      <c r="L2696">
        <f>IF($A2696="",0,IF($F2696="",IFERROR(N(INDEX(Settings!$G$11:$G$18,MATCH($C2696,Settings!$D$11:$D$18,0))),0),N($F2696)))</f>
        <v/>
      </c>
    </row>
    <row r="2697">
      <c r="A2697" s="69" t="n"/>
      <c r="B2697" s="70" t="n"/>
      <c r="C2697" s="70" t="n"/>
      <c r="D2697" s="71" t="n"/>
      <c r="E2697" s="71" t="n"/>
      <c r="F2697" s="70" t="n"/>
      <c r="G2697" s="72">
        <f>IF(OR($A2697="",$B2697=""),"",ROUND(MAX(0,MOD(I2697-H2697,1)*24-L2697/60),2))</f>
        <v/>
      </c>
      <c r="H2697">
        <f>IF($A2697="","",IF($D2697="",IFERROR(INDEX(Settings!$E$11:$E$18,MATCH($C2697,Settings!$D$11:$D$18,0)),0),$D2697))</f>
        <v/>
      </c>
      <c r="I2697">
        <f>IF($A2697="","",IF($E2697="",IFERROR(INDEX(Settings!$F$11:$F$18,MATCH($C2697,Settings!$D$11:$D$18,0)),0),$E2697))</f>
        <v/>
      </c>
      <c r="J2697">
        <f>IF($A2697="",0,WEEKDAY($A2697,2))</f>
        <v/>
      </c>
      <c r="K2697">
        <f>IF(OR($A2697="",$B2697=""),"",$B2697&amp;"|"&amp;$A2697)</f>
        <v/>
      </c>
      <c r="L2697">
        <f>IF($A2697="",0,IF($F2697="",IFERROR(N(INDEX(Settings!$G$11:$G$18,MATCH($C2697,Settings!$D$11:$D$18,0))),0),N($F2697)))</f>
        <v/>
      </c>
    </row>
    <row r="2698">
      <c r="A2698" s="69" t="n"/>
      <c r="B2698" s="70" t="n"/>
      <c r="C2698" s="70" t="n"/>
      <c r="D2698" s="71" t="n"/>
      <c r="E2698" s="71" t="n"/>
      <c r="F2698" s="70" t="n"/>
      <c r="G2698" s="72">
        <f>IF(OR($A2698="",$B2698=""),"",ROUND(MAX(0,MOD(I2698-H2698,1)*24-L2698/60),2))</f>
        <v/>
      </c>
      <c r="H2698">
        <f>IF($A2698="","",IF($D2698="",IFERROR(INDEX(Settings!$E$11:$E$18,MATCH($C2698,Settings!$D$11:$D$18,0)),0),$D2698))</f>
        <v/>
      </c>
      <c r="I2698">
        <f>IF($A2698="","",IF($E2698="",IFERROR(INDEX(Settings!$F$11:$F$18,MATCH($C2698,Settings!$D$11:$D$18,0)),0),$E2698))</f>
        <v/>
      </c>
      <c r="J2698">
        <f>IF($A2698="",0,WEEKDAY($A2698,2))</f>
        <v/>
      </c>
      <c r="K2698">
        <f>IF(OR($A2698="",$B2698=""),"",$B2698&amp;"|"&amp;$A2698)</f>
        <v/>
      </c>
      <c r="L2698">
        <f>IF($A2698="",0,IF($F2698="",IFERROR(N(INDEX(Settings!$G$11:$G$18,MATCH($C2698,Settings!$D$11:$D$18,0))),0),N($F2698)))</f>
        <v/>
      </c>
    </row>
    <row r="2699">
      <c r="A2699" s="69" t="n"/>
      <c r="B2699" s="70" t="n"/>
      <c r="C2699" s="70" t="n"/>
      <c r="D2699" s="71" t="n"/>
      <c r="E2699" s="71" t="n"/>
      <c r="F2699" s="70" t="n"/>
      <c r="G2699" s="72">
        <f>IF(OR($A2699="",$B2699=""),"",ROUND(MAX(0,MOD(I2699-H2699,1)*24-L2699/60),2))</f>
        <v/>
      </c>
      <c r="H2699">
        <f>IF($A2699="","",IF($D2699="",IFERROR(INDEX(Settings!$E$11:$E$18,MATCH($C2699,Settings!$D$11:$D$18,0)),0),$D2699))</f>
        <v/>
      </c>
      <c r="I2699">
        <f>IF($A2699="","",IF($E2699="",IFERROR(INDEX(Settings!$F$11:$F$18,MATCH($C2699,Settings!$D$11:$D$18,0)),0),$E2699))</f>
        <v/>
      </c>
      <c r="J2699">
        <f>IF($A2699="",0,WEEKDAY($A2699,2))</f>
        <v/>
      </c>
      <c r="K2699">
        <f>IF(OR($A2699="",$B2699=""),"",$B2699&amp;"|"&amp;$A2699)</f>
        <v/>
      </c>
      <c r="L2699">
        <f>IF($A2699="",0,IF($F2699="",IFERROR(N(INDEX(Settings!$G$11:$G$18,MATCH($C2699,Settings!$D$11:$D$18,0))),0),N($F2699)))</f>
        <v/>
      </c>
    </row>
    <row r="2700">
      <c r="A2700" s="69" t="n"/>
      <c r="B2700" s="70" t="n"/>
      <c r="C2700" s="70" t="n"/>
      <c r="D2700" s="71" t="n"/>
      <c r="E2700" s="71" t="n"/>
      <c r="F2700" s="70" t="n"/>
      <c r="G2700" s="72">
        <f>IF(OR($A2700="",$B2700=""),"",ROUND(MAX(0,MOD(I2700-H2700,1)*24-L2700/60),2))</f>
        <v/>
      </c>
      <c r="H2700">
        <f>IF($A2700="","",IF($D2700="",IFERROR(INDEX(Settings!$E$11:$E$18,MATCH($C2700,Settings!$D$11:$D$18,0)),0),$D2700))</f>
        <v/>
      </c>
      <c r="I2700">
        <f>IF($A2700="","",IF($E2700="",IFERROR(INDEX(Settings!$F$11:$F$18,MATCH($C2700,Settings!$D$11:$D$18,0)),0),$E2700))</f>
        <v/>
      </c>
      <c r="J2700">
        <f>IF($A2700="",0,WEEKDAY($A2700,2))</f>
        <v/>
      </c>
      <c r="K2700">
        <f>IF(OR($A2700="",$B2700=""),"",$B2700&amp;"|"&amp;$A2700)</f>
        <v/>
      </c>
      <c r="L2700">
        <f>IF($A2700="",0,IF($F2700="",IFERROR(N(INDEX(Settings!$G$11:$G$18,MATCH($C2700,Settings!$D$11:$D$18,0))),0),N($F2700)))</f>
        <v/>
      </c>
    </row>
    <row r="2701">
      <c r="A2701" s="69" t="n"/>
      <c r="B2701" s="70" t="n"/>
      <c r="C2701" s="70" t="n"/>
      <c r="D2701" s="71" t="n"/>
      <c r="E2701" s="71" t="n"/>
      <c r="F2701" s="70" t="n"/>
      <c r="G2701" s="72">
        <f>IF(OR($A2701="",$B2701=""),"",ROUND(MAX(0,MOD(I2701-H2701,1)*24-L2701/60),2))</f>
        <v/>
      </c>
      <c r="H2701">
        <f>IF($A2701="","",IF($D2701="",IFERROR(INDEX(Settings!$E$11:$E$18,MATCH($C2701,Settings!$D$11:$D$18,0)),0),$D2701))</f>
        <v/>
      </c>
      <c r="I2701">
        <f>IF($A2701="","",IF($E2701="",IFERROR(INDEX(Settings!$F$11:$F$18,MATCH($C2701,Settings!$D$11:$D$18,0)),0),$E2701))</f>
        <v/>
      </c>
      <c r="J2701">
        <f>IF($A2701="",0,WEEKDAY($A2701,2))</f>
        <v/>
      </c>
      <c r="K2701">
        <f>IF(OR($A2701="",$B2701=""),"",$B2701&amp;"|"&amp;$A2701)</f>
        <v/>
      </c>
      <c r="L2701">
        <f>IF($A2701="",0,IF($F2701="",IFERROR(N(INDEX(Settings!$G$11:$G$18,MATCH($C2701,Settings!$D$11:$D$18,0))),0),N($F2701)))</f>
        <v/>
      </c>
    </row>
    <row r="2702">
      <c r="A2702" s="69" t="n"/>
      <c r="B2702" s="70" t="n"/>
      <c r="C2702" s="70" t="n"/>
      <c r="D2702" s="71" t="n"/>
      <c r="E2702" s="71" t="n"/>
      <c r="F2702" s="70" t="n"/>
      <c r="G2702" s="72">
        <f>IF(OR($A2702="",$B2702=""),"",ROUND(MAX(0,MOD(I2702-H2702,1)*24-L2702/60),2))</f>
        <v/>
      </c>
      <c r="H2702">
        <f>IF($A2702="","",IF($D2702="",IFERROR(INDEX(Settings!$E$11:$E$18,MATCH($C2702,Settings!$D$11:$D$18,0)),0),$D2702))</f>
        <v/>
      </c>
      <c r="I2702">
        <f>IF($A2702="","",IF($E2702="",IFERROR(INDEX(Settings!$F$11:$F$18,MATCH($C2702,Settings!$D$11:$D$18,0)),0),$E2702))</f>
        <v/>
      </c>
      <c r="J2702">
        <f>IF($A2702="",0,WEEKDAY($A2702,2))</f>
        <v/>
      </c>
      <c r="K2702">
        <f>IF(OR($A2702="",$B2702=""),"",$B2702&amp;"|"&amp;$A2702)</f>
        <v/>
      </c>
      <c r="L2702">
        <f>IF($A2702="",0,IF($F2702="",IFERROR(N(INDEX(Settings!$G$11:$G$18,MATCH($C2702,Settings!$D$11:$D$18,0))),0),N($F2702)))</f>
        <v/>
      </c>
    </row>
    <row r="2703">
      <c r="A2703" s="69" t="n"/>
      <c r="B2703" s="70" t="n"/>
      <c r="C2703" s="70" t="n"/>
      <c r="D2703" s="71" t="n"/>
      <c r="E2703" s="71" t="n"/>
      <c r="F2703" s="70" t="n"/>
      <c r="G2703" s="72">
        <f>IF(OR($A2703="",$B2703=""),"",ROUND(MAX(0,MOD(I2703-H2703,1)*24-L2703/60),2))</f>
        <v/>
      </c>
      <c r="H2703">
        <f>IF($A2703="","",IF($D2703="",IFERROR(INDEX(Settings!$E$11:$E$18,MATCH($C2703,Settings!$D$11:$D$18,0)),0),$D2703))</f>
        <v/>
      </c>
      <c r="I2703">
        <f>IF($A2703="","",IF($E2703="",IFERROR(INDEX(Settings!$F$11:$F$18,MATCH($C2703,Settings!$D$11:$D$18,0)),0),$E2703))</f>
        <v/>
      </c>
      <c r="J2703">
        <f>IF($A2703="",0,WEEKDAY($A2703,2))</f>
        <v/>
      </c>
      <c r="K2703">
        <f>IF(OR($A2703="",$B2703=""),"",$B2703&amp;"|"&amp;$A2703)</f>
        <v/>
      </c>
      <c r="L2703">
        <f>IF($A2703="",0,IF($F2703="",IFERROR(N(INDEX(Settings!$G$11:$G$18,MATCH($C2703,Settings!$D$11:$D$18,0))),0),N($F2703)))</f>
        <v/>
      </c>
    </row>
    <row r="2704">
      <c r="A2704" s="69" t="n"/>
      <c r="B2704" s="70" t="n"/>
      <c r="C2704" s="70" t="n"/>
      <c r="D2704" s="71" t="n"/>
      <c r="E2704" s="71" t="n"/>
      <c r="F2704" s="70" t="n"/>
      <c r="G2704" s="72">
        <f>IF(OR($A2704="",$B2704=""),"",ROUND(MAX(0,MOD(I2704-H2704,1)*24-L2704/60),2))</f>
        <v/>
      </c>
      <c r="H2704">
        <f>IF($A2704="","",IF($D2704="",IFERROR(INDEX(Settings!$E$11:$E$18,MATCH($C2704,Settings!$D$11:$D$18,0)),0),$D2704))</f>
        <v/>
      </c>
      <c r="I2704">
        <f>IF($A2704="","",IF($E2704="",IFERROR(INDEX(Settings!$F$11:$F$18,MATCH($C2704,Settings!$D$11:$D$18,0)),0),$E2704))</f>
        <v/>
      </c>
      <c r="J2704">
        <f>IF($A2704="",0,WEEKDAY($A2704,2))</f>
        <v/>
      </c>
      <c r="K2704">
        <f>IF(OR($A2704="",$B2704=""),"",$B2704&amp;"|"&amp;$A2704)</f>
        <v/>
      </c>
      <c r="L2704">
        <f>IF($A2704="",0,IF($F2704="",IFERROR(N(INDEX(Settings!$G$11:$G$18,MATCH($C2704,Settings!$D$11:$D$18,0))),0),N($F2704)))</f>
        <v/>
      </c>
    </row>
    <row r="2705">
      <c r="A2705" s="69" t="n"/>
      <c r="B2705" s="70" t="n"/>
      <c r="C2705" s="70" t="n"/>
      <c r="D2705" s="71" t="n"/>
      <c r="E2705" s="71" t="n"/>
      <c r="F2705" s="70" t="n"/>
      <c r="G2705" s="72">
        <f>IF(OR($A2705="",$B2705=""),"",ROUND(MAX(0,MOD(I2705-H2705,1)*24-L2705/60),2))</f>
        <v/>
      </c>
      <c r="H2705">
        <f>IF($A2705="","",IF($D2705="",IFERROR(INDEX(Settings!$E$11:$E$18,MATCH($C2705,Settings!$D$11:$D$18,0)),0),$D2705))</f>
        <v/>
      </c>
      <c r="I2705">
        <f>IF($A2705="","",IF($E2705="",IFERROR(INDEX(Settings!$F$11:$F$18,MATCH($C2705,Settings!$D$11:$D$18,0)),0),$E2705))</f>
        <v/>
      </c>
      <c r="J2705">
        <f>IF($A2705="",0,WEEKDAY($A2705,2))</f>
        <v/>
      </c>
      <c r="K2705">
        <f>IF(OR($A2705="",$B2705=""),"",$B2705&amp;"|"&amp;$A2705)</f>
        <v/>
      </c>
      <c r="L2705">
        <f>IF($A2705="",0,IF($F2705="",IFERROR(N(INDEX(Settings!$G$11:$G$18,MATCH($C2705,Settings!$D$11:$D$18,0))),0),N($F2705)))</f>
        <v/>
      </c>
    </row>
    <row r="2706">
      <c r="A2706" s="69" t="n"/>
      <c r="B2706" s="70" t="n"/>
      <c r="C2706" s="70" t="n"/>
      <c r="D2706" s="71" t="n"/>
      <c r="E2706" s="71" t="n"/>
      <c r="F2706" s="70" t="n"/>
      <c r="G2706" s="72">
        <f>IF(OR($A2706="",$B2706=""),"",ROUND(MAX(0,MOD(I2706-H2706,1)*24-L2706/60),2))</f>
        <v/>
      </c>
      <c r="H2706">
        <f>IF($A2706="","",IF($D2706="",IFERROR(INDEX(Settings!$E$11:$E$18,MATCH($C2706,Settings!$D$11:$D$18,0)),0),$D2706))</f>
        <v/>
      </c>
      <c r="I2706">
        <f>IF($A2706="","",IF($E2706="",IFERROR(INDEX(Settings!$F$11:$F$18,MATCH($C2706,Settings!$D$11:$D$18,0)),0),$E2706))</f>
        <v/>
      </c>
      <c r="J2706">
        <f>IF($A2706="",0,WEEKDAY($A2706,2))</f>
        <v/>
      </c>
      <c r="K2706">
        <f>IF(OR($A2706="",$B2706=""),"",$B2706&amp;"|"&amp;$A2706)</f>
        <v/>
      </c>
      <c r="L2706">
        <f>IF($A2706="",0,IF($F2706="",IFERROR(N(INDEX(Settings!$G$11:$G$18,MATCH($C2706,Settings!$D$11:$D$18,0))),0),N($F2706)))</f>
        <v/>
      </c>
    </row>
    <row r="2707">
      <c r="A2707" s="69" t="n"/>
      <c r="B2707" s="70" t="n"/>
      <c r="C2707" s="70" t="n"/>
      <c r="D2707" s="71" t="n"/>
      <c r="E2707" s="71" t="n"/>
      <c r="F2707" s="70" t="n"/>
      <c r="G2707" s="72">
        <f>IF(OR($A2707="",$B2707=""),"",ROUND(MAX(0,MOD(I2707-H2707,1)*24-L2707/60),2))</f>
        <v/>
      </c>
      <c r="H2707">
        <f>IF($A2707="","",IF($D2707="",IFERROR(INDEX(Settings!$E$11:$E$18,MATCH($C2707,Settings!$D$11:$D$18,0)),0),$D2707))</f>
        <v/>
      </c>
      <c r="I2707">
        <f>IF($A2707="","",IF($E2707="",IFERROR(INDEX(Settings!$F$11:$F$18,MATCH($C2707,Settings!$D$11:$D$18,0)),0),$E2707))</f>
        <v/>
      </c>
      <c r="J2707">
        <f>IF($A2707="",0,WEEKDAY($A2707,2))</f>
        <v/>
      </c>
      <c r="K2707">
        <f>IF(OR($A2707="",$B2707=""),"",$B2707&amp;"|"&amp;$A2707)</f>
        <v/>
      </c>
      <c r="L2707">
        <f>IF($A2707="",0,IF($F2707="",IFERROR(N(INDEX(Settings!$G$11:$G$18,MATCH($C2707,Settings!$D$11:$D$18,0))),0),N($F2707)))</f>
        <v/>
      </c>
    </row>
    <row r="2708">
      <c r="A2708" s="69" t="n"/>
      <c r="B2708" s="70" t="n"/>
      <c r="C2708" s="70" t="n"/>
      <c r="D2708" s="71" t="n"/>
      <c r="E2708" s="71" t="n"/>
      <c r="F2708" s="70" t="n"/>
      <c r="G2708" s="72">
        <f>IF(OR($A2708="",$B2708=""),"",ROUND(MAX(0,MOD(I2708-H2708,1)*24-L2708/60),2))</f>
        <v/>
      </c>
      <c r="H2708">
        <f>IF($A2708="","",IF($D2708="",IFERROR(INDEX(Settings!$E$11:$E$18,MATCH($C2708,Settings!$D$11:$D$18,0)),0),$D2708))</f>
        <v/>
      </c>
      <c r="I2708">
        <f>IF($A2708="","",IF($E2708="",IFERROR(INDEX(Settings!$F$11:$F$18,MATCH($C2708,Settings!$D$11:$D$18,0)),0),$E2708))</f>
        <v/>
      </c>
      <c r="J2708">
        <f>IF($A2708="",0,WEEKDAY($A2708,2))</f>
        <v/>
      </c>
      <c r="K2708">
        <f>IF(OR($A2708="",$B2708=""),"",$B2708&amp;"|"&amp;$A2708)</f>
        <v/>
      </c>
      <c r="L2708">
        <f>IF($A2708="",0,IF($F2708="",IFERROR(N(INDEX(Settings!$G$11:$G$18,MATCH($C2708,Settings!$D$11:$D$18,0))),0),N($F2708)))</f>
        <v/>
      </c>
    </row>
    <row r="2709">
      <c r="A2709" s="69" t="n"/>
      <c r="B2709" s="70" t="n"/>
      <c r="C2709" s="70" t="n"/>
      <c r="D2709" s="71" t="n"/>
      <c r="E2709" s="71" t="n"/>
      <c r="F2709" s="70" t="n"/>
      <c r="G2709" s="72">
        <f>IF(OR($A2709="",$B2709=""),"",ROUND(MAX(0,MOD(I2709-H2709,1)*24-L2709/60),2))</f>
        <v/>
      </c>
      <c r="H2709">
        <f>IF($A2709="","",IF($D2709="",IFERROR(INDEX(Settings!$E$11:$E$18,MATCH($C2709,Settings!$D$11:$D$18,0)),0),$D2709))</f>
        <v/>
      </c>
      <c r="I2709">
        <f>IF($A2709="","",IF($E2709="",IFERROR(INDEX(Settings!$F$11:$F$18,MATCH($C2709,Settings!$D$11:$D$18,0)),0),$E2709))</f>
        <v/>
      </c>
      <c r="J2709">
        <f>IF($A2709="",0,WEEKDAY($A2709,2))</f>
        <v/>
      </c>
      <c r="K2709">
        <f>IF(OR($A2709="",$B2709=""),"",$B2709&amp;"|"&amp;$A2709)</f>
        <v/>
      </c>
      <c r="L2709">
        <f>IF($A2709="",0,IF($F2709="",IFERROR(N(INDEX(Settings!$G$11:$G$18,MATCH($C2709,Settings!$D$11:$D$18,0))),0),N($F2709)))</f>
        <v/>
      </c>
    </row>
    <row r="2710">
      <c r="A2710" s="69" t="n"/>
      <c r="B2710" s="70" t="n"/>
      <c r="C2710" s="70" t="n"/>
      <c r="D2710" s="71" t="n"/>
      <c r="E2710" s="71" t="n"/>
      <c r="F2710" s="70" t="n"/>
      <c r="G2710" s="72">
        <f>IF(OR($A2710="",$B2710=""),"",ROUND(MAX(0,MOD(I2710-H2710,1)*24-L2710/60),2))</f>
        <v/>
      </c>
      <c r="H2710">
        <f>IF($A2710="","",IF($D2710="",IFERROR(INDEX(Settings!$E$11:$E$18,MATCH($C2710,Settings!$D$11:$D$18,0)),0),$D2710))</f>
        <v/>
      </c>
      <c r="I2710">
        <f>IF($A2710="","",IF($E2710="",IFERROR(INDEX(Settings!$F$11:$F$18,MATCH($C2710,Settings!$D$11:$D$18,0)),0),$E2710))</f>
        <v/>
      </c>
      <c r="J2710">
        <f>IF($A2710="",0,WEEKDAY($A2710,2))</f>
        <v/>
      </c>
      <c r="K2710">
        <f>IF(OR($A2710="",$B2710=""),"",$B2710&amp;"|"&amp;$A2710)</f>
        <v/>
      </c>
      <c r="L2710">
        <f>IF($A2710="",0,IF($F2710="",IFERROR(N(INDEX(Settings!$G$11:$G$18,MATCH($C2710,Settings!$D$11:$D$18,0))),0),N($F2710)))</f>
        <v/>
      </c>
    </row>
    <row r="2711">
      <c r="A2711" s="69" t="n"/>
      <c r="B2711" s="70" t="n"/>
      <c r="C2711" s="70" t="n"/>
      <c r="D2711" s="71" t="n"/>
      <c r="E2711" s="71" t="n"/>
      <c r="F2711" s="70" t="n"/>
      <c r="G2711" s="72">
        <f>IF(OR($A2711="",$B2711=""),"",ROUND(MAX(0,MOD(I2711-H2711,1)*24-L2711/60),2))</f>
        <v/>
      </c>
      <c r="H2711">
        <f>IF($A2711="","",IF($D2711="",IFERROR(INDEX(Settings!$E$11:$E$18,MATCH($C2711,Settings!$D$11:$D$18,0)),0),$D2711))</f>
        <v/>
      </c>
      <c r="I2711">
        <f>IF($A2711="","",IF($E2711="",IFERROR(INDEX(Settings!$F$11:$F$18,MATCH($C2711,Settings!$D$11:$D$18,0)),0),$E2711))</f>
        <v/>
      </c>
      <c r="J2711">
        <f>IF($A2711="",0,WEEKDAY($A2711,2))</f>
        <v/>
      </c>
      <c r="K2711">
        <f>IF(OR($A2711="",$B2711=""),"",$B2711&amp;"|"&amp;$A2711)</f>
        <v/>
      </c>
      <c r="L2711">
        <f>IF($A2711="",0,IF($F2711="",IFERROR(N(INDEX(Settings!$G$11:$G$18,MATCH($C2711,Settings!$D$11:$D$18,0))),0),N($F2711)))</f>
        <v/>
      </c>
    </row>
    <row r="2712">
      <c r="A2712" s="69" t="n"/>
      <c r="B2712" s="70" t="n"/>
      <c r="C2712" s="70" t="n"/>
      <c r="D2712" s="71" t="n"/>
      <c r="E2712" s="71" t="n"/>
      <c r="F2712" s="70" t="n"/>
      <c r="G2712" s="72">
        <f>IF(OR($A2712="",$B2712=""),"",ROUND(MAX(0,MOD(I2712-H2712,1)*24-L2712/60),2))</f>
        <v/>
      </c>
      <c r="H2712">
        <f>IF($A2712="","",IF($D2712="",IFERROR(INDEX(Settings!$E$11:$E$18,MATCH($C2712,Settings!$D$11:$D$18,0)),0),$D2712))</f>
        <v/>
      </c>
      <c r="I2712">
        <f>IF($A2712="","",IF($E2712="",IFERROR(INDEX(Settings!$F$11:$F$18,MATCH($C2712,Settings!$D$11:$D$18,0)),0),$E2712))</f>
        <v/>
      </c>
      <c r="J2712">
        <f>IF($A2712="",0,WEEKDAY($A2712,2))</f>
        <v/>
      </c>
      <c r="K2712">
        <f>IF(OR($A2712="",$B2712=""),"",$B2712&amp;"|"&amp;$A2712)</f>
        <v/>
      </c>
      <c r="L2712">
        <f>IF($A2712="",0,IF($F2712="",IFERROR(N(INDEX(Settings!$G$11:$G$18,MATCH($C2712,Settings!$D$11:$D$18,0))),0),N($F2712)))</f>
        <v/>
      </c>
    </row>
    <row r="2713">
      <c r="A2713" s="69" t="n"/>
      <c r="B2713" s="70" t="n"/>
      <c r="C2713" s="70" t="n"/>
      <c r="D2713" s="71" t="n"/>
      <c r="E2713" s="71" t="n"/>
      <c r="F2713" s="70" t="n"/>
      <c r="G2713" s="72">
        <f>IF(OR($A2713="",$B2713=""),"",ROUND(MAX(0,MOD(I2713-H2713,1)*24-L2713/60),2))</f>
        <v/>
      </c>
      <c r="H2713">
        <f>IF($A2713="","",IF($D2713="",IFERROR(INDEX(Settings!$E$11:$E$18,MATCH($C2713,Settings!$D$11:$D$18,0)),0),$D2713))</f>
        <v/>
      </c>
      <c r="I2713">
        <f>IF($A2713="","",IF($E2713="",IFERROR(INDEX(Settings!$F$11:$F$18,MATCH($C2713,Settings!$D$11:$D$18,0)),0),$E2713))</f>
        <v/>
      </c>
      <c r="J2713">
        <f>IF($A2713="",0,WEEKDAY($A2713,2))</f>
        <v/>
      </c>
      <c r="K2713">
        <f>IF(OR($A2713="",$B2713=""),"",$B2713&amp;"|"&amp;$A2713)</f>
        <v/>
      </c>
      <c r="L2713">
        <f>IF($A2713="",0,IF($F2713="",IFERROR(N(INDEX(Settings!$G$11:$G$18,MATCH($C2713,Settings!$D$11:$D$18,0))),0),N($F2713)))</f>
        <v/>
      </c>
    </row>
    <row r="2714">
      <c r="A2714" s="69" t="n"/>
      <c r="B2714" s="70" t="n"/>
      <c r="C2714" s="70" t="n"/>
      <c r="D2714" s="71" t="n"/>
      <c r="E2714" s="71" t="n"/>
      <c r="F2714" s="70" t="n"/>
      <c r="G2714" s="72">
        <f>IF(OR($A2714="",$B2714=""),"",ROUND(MAX(0,MOD(I2714-H2714,1)*24-L2714/60),2))</f>
        <v/>
      </c>
      <c r="H2714">
        <f>IF($A2714="","",IF($D2714="",IFERROR(INDEX(Settings!$E$11:$E$18,MATCH($C2714,Settings!$D$11:$D$18,0)),0),$D2714))</f>
        <v/>
      </c>
      <c r="I2714">
        <f>IF($A2714="","",IF($E2714="",IFERROR(INDEX(Settings!$F$11:$F$18,MATCH($C2714,Settings!$D$11:$D$18,0)),0),$E2714))</f>
        <v/>
      </c>
      <c r="J2714">
        <f>IF($A2714="",0,WEEKDAY($A2714,2))</f>
        <v/>
      </c>
      <c r="K2714">
        <f>IF(OR($A2714="",$B2714=""),"",$B2714&amp;"|"&amp;$A2714)</f>
        <v/>
      </c>
      <c r="L2714">
        <f>IF($A2714="",0,IF($F2714="",IFERROR(N(INDEX(Settings!$G$11:$G$18,MATCH($C2714,Settings!$D$11:$D$18,0))),0),N($F2714)))</f>
        <v/>
      </c>
    </row>
    <row r="2715">
      <c r="A2715" s="69" t="n"/>
      <c r="B2715" s="70" t="n"/>
      <c r="C2715" s="70" t="n"/>
      <c r="D2715" s="71" t="n"/>
      <c r="E2715" s="71" t="n"/>
      <c r="F2715" s="70" t="n"/>
      <c r="G2715" s="72">
        <f>IF(OR($A2715="",$B2715=""),"",ROUND(MAX(0,MOD(I2715-H2715,1)*24-L2715/60),2))</f>
        <v/>
      </c>
      <c r="H2715">
        <f>IF($A2715="","",IF($D2715="",IFERROR(INDEX(Settings!$E$11:$E$18,MATCH($C2715,Settings!$D$11:$D$18,0)),0),$D2715))</f>
        <v/>
      </c>
      <c r="I2715">
        <f>IF($A2715="","",IF($E2715="",IFERROR(INDEX(Settings!$F$11:$F$18,MATCH($C2715,Settings!$D$11:$D$18,0)),0),$E2715))</f>
        <v/>
      </c>
      <c r="J2715">
        <f>IF($A2715="",0,WEEKDAY($A2715,2))</f>
        <v/>
      </c>
      <c r="K2715">
        <f>IF(OR($A2715="",$B2715=""),"",$B2715&amp;"|"&amp;$A2715)</f>
        <v/>
      </c>
      <c r="L2715">
        <f>IF($A2715="",0,IF($F2715="",IFERROR(N(INDEX(Settings!$G$11:$G$18,MATCH($C2715,Settings!$D$11:$D$18,0))),0),N($F2715)))</f>
        <v/>
      </c>
    </row>
    <row r="2716">
      <c r="A2716" s="69" t="n"/>
      <c r="B2716" s="70" t="n"/>
      <c r="C2716" s="70" t="n"/>
      <c r="D2716" s="71" t="n"/>
      <c r="E2716" s="71" t="n"/>
      <c r="F2716" s="70" t="n"/>
      <c r="G2716" s="72">
        <f>IF(OR($A2716="",$B2716=""),"",ROUND(MAX(0,MOD(I2716-H2716,1)*24-L2716/60),2))</f>
        <v/>
      </c>
      <c r="H2716">
        <f>IF($A2716="","",IF($D2716="",IFERROR(INDEX(Settings!$E$11:$E$18,MATCH($C2716,Settings!$D$11:$D$18,0)),0),$D2716))</f>
        <v/>
      </c>
      <c r="I2716">
        <f>IF($A2716="","",IF($E2716="",IFERROR(INDEX(Settings!$F$11:$F$18,MATCH($C2716,Settings!$D$11:$D$18,0)),0),$E2716))</f>
        <v/>
      </c>
      <c r="J2716">
        <f>IF($A2716="",0,WEEKDAY($A2716,2))</f>
        <v/>
      </c>
      <c r="K2716">
        <f>IF(OR($A2716="",$B2716=""),"",$B2716&amp;"|"&amp;$A2716)</f>
        <v/>
      </c>
      <c r="L2716">
        <f>IF($A2716="",0,IF($F2716="",IFERROR(N(INDEX(Settings!$G$11:$G$18,MATCH($C2716,Settings!$D$11:$D$18,0))),0),N($F2716)))</f>
        <v/>
      </c>
    </row>
    <row r="2717">
      <c r="A2717" s="69" t="n"/>
      <c r="B2717" s="70" t="n"/>
      <c r="C2717" s="70" t="n"/>
      <c r="D2717" s="71" t="n"/>
      <c r="E2717" s="71" t="n"/>
      <c r="F2717" s="70" t="n"/>
      <c r="G2717" s="72">
        <f>IF(OR($A2717="",$B2717=""),"",ROUND(MAX(0,MOD(I2717-H2717,1)*24-L2717/60),2))</f>
        <v/>
      </c>
      <c r="H2717">
        <f>IF($A2717="","",IF($D2717="",IFERROR(INDEX(Settings!$E$11:$E$18,MATCH($C2717,Settings!$D$11:$D$18,0)),0),$D2717))</f>
        <v/>
      </c>
      <c r="I2717">
        <f>IF($A2717="","",IF($E2717="",IFERROR(INDEX(Settings!$F$11:$F$18,MATCH($C2717,Settings!$D$11:$D$18,0)),0),$E2717))</f>
        <v/>
      </c>
      <c r="J2717">
        <f>IF($A2717="",0,WEEKDAY($A2717,2))</f>
        <v/>
      </c>
      <c r="K2717">
        <f>IF(OR($A2717="",$B2717=""),"",$B2717&amp;"|"&amp;$A2717)</f>
        <v/>
      </c>
      <c r="L2717">
        <f>IF($A2717="",0,IF($F2717="",IFERROR(N(INDEX(Settings!$G$11:$G$18,MATCH($C2717,Settings!$D$11:$D$18,0))),0),N($F2717)))</f>
        <v/>
      </c>
    </row>
    <row r="2718">
      <c r="A2718" s="69" t="n"/>
      <c r="B2718" s="70" t="n"/>
      <c r="C2718" s="70" t="n"/>
      <c r="D2718" s="71" t="n"/>
      <c r="E2718" s="71" t="n"/>
      <c r="F2718" s="70" t="n"/>
      <c r="G2718" s="72">
        <f>IF(OR($A2718="",$B2718=""),"",ROUND(MAX(0,MOD(I2718-H2718,1)*24-L2718/60),2))</f>
        <v/>
      </c>
      <c r="H2718">
        <f>IF($A2718="","",IF($D2718="",IFERROR(INDEX(Settings!$E$11:$E$18,MATCH($C2718,Settings!$D$11:$D$18,0)),0),$D2718))</f>
        <v/>
      </c>
      <c r="I2718">
        <f>IF($A2718="","",IF($E2718="",IFERROR(INDEX(Settings!$F$11:$F$18,MATCH($C2718,Settings!$D$11:$D$18,0)),0),$E2718))</f>
        <v/>
      </c>
      <c r="J2718">
        <f>IF($A2718="",0,WEEKDAY($A2718,2))</f>
        <v/>
      </c>
      <c r="K2718">
        <f>IF(OR($A2718="",$B2718=""),"",$B2718&amp;"|"&amp;$A2718)</f>
        <v/>
      </c>
      <c r="L2718">
        <f>IF($A2718="",0,IF($F2718="",IFERROR(N(INDEX(Settings!$G$11:$G$18,MATCH($C2718,Settings!$D$11:$D$18,0))),0),N($F2718)))</f>
        <v/>
      </c>
    </row>
    <row r="2719">
      <c r="A2719" s="69" t="n"/>
      <c r="B2719" s="70" t="n"/>
      <c r="C2719" s="70" t="n"/>
      <c r="D2719" s="71" t="n"/>
      <c r="E2719" s="71" t="n"/>
      <c r="F2719" s="70" t="n"/>
      <c r="G2719" s="72">
        <f>IF(OR($A2719="",$B2719=""),"",ROUND(MAX(0,MOD(I2719-H2719,1)*24-L2719/60),2))</f>
        <v/>
      </c>
      <c r="H2719">
        <f>IF($A2719="","",IF($D2719="",IFERROR(INDEX(Settings!$E$11:$E$18,MATCH($C2719,Settings!$D$11:$D$18,0)),0),$D2719))</f>
        <v/>
      </c>
      <c r="I2719">
        <f>IF($A2719="","",IF($E2719="",IFERROR(INDEX(Settings!$F$11:$F$18,MATCH($C2719,Settings!$D$11:$D$18,0)),0),$E2719))</f>
        <v/>
      </c>
      <c r="J2719">
        <f>IF($A2719="",0,WEEKDAY($A2719,2))</f>
        <v/>
      </c>
      <c r="K2719">
        <f>IF(OR($A2719="",$B2719=""),"",$B2719&amp;"|"&amp;$A2719)</f>
        <v/>
      </c>
      <c r="L2719">
        <f>IF($A2719="",0,IF($F2719="",IFERROR(N(INDEX(Settings!$G$11:$G$18,MATCH($C2719,Settings!$D$11:$D$18,0))),0),N($F2719)))</f>
        <v/>
      </c>
    </row>
    <row r="2720">
      <c r="A2720" s="69" t="n"/>
      <c r="B2720" s="70" t="n"/>
      <c r="C2720" s="70" t="n"/>
      <c r="D2720" s="71" t="n"/>
      <c r="E2720" s="71" t="n"/>
      <c r="F2720" s="70" t="n"/>
      <c r="G2720" s="72">
        <f>IF(OR($A2720="",$B2720=""),"",ROUND(MAX(0,MOD(I2720-H2720,1)*24-L2720/60),2))</f>
        <v/>
      </c>
      <c r="H2720">
        <f>IF($A2720="","",IF($D2720="",IFERROR(INDEX(Settings!$E$11:$E$18,MATCH($C2720,Settings!$D$11:$D$18,0)),0),$D2720))</f>
        <v/>
      </c>
      <c r="I2720">
        <f>IF($A2720="","",IF($E2720="",IFERROR(INDEX(Settings!$F$11:$F$18,MATCH($C2720,Settings!$D$11:$D$18,0)),0),$E2720))</f>
        <v/>
      </c>
      <c r="J2720">
        <f>IF($A2720="",0,WEEKDAY($A2720,2))</f>
        <v/>
      </c>
      <c r="K2720">
        <f>IF(OR($A2720="",$B2720=""),"",$B2720&amp;"|"&amp;$A2720)</f>
        <v/>
      </c>
      <c r="L2720">
        <f>IF($A2720="",0,IF($F2720="",IFERROR(N(INDEX(Settings!$G$11:$G$18,MATCH($C2720,Settings!$D$11:$D$18,0))),0),N($F2720)))</f>
        <v/>
      </c>
    </row>
    <row r="2721">
      <c r="A2721" s="69" t="n"/>
      <c r="B2721" s="70" t="n"/>
      <c r="C2721" s="70" t="n"/>
      <c r="D2721" s="71" t="n"/>
      <c r="E2721" s="71" t="n"/>
      <c r="F2721" s="70" t="n"/>
      <c r="G2721" s="72">
        <f>IF(OR($A2721="",$B2721=""),"",ROUND(MAX(0,MOD(I2721-H2721,1)*24-L2721/60),2))</f>
        <v/>
      </c>
      <c r="H2721">
        <f>IF($A2721="","",IF($D2721="",IFERROR(INDEX(Settings!$E$11:$E$18,MATCH($C2721,Settings!$D$11:$D$18,0)),0),$D2721))</f>
        <v/>
      </c>
      <c r="I2721">
        <f>IF($A2721="","",IF($E2721="",IFERROR(INDEX(Settings!$F$11:$F$18,MATCH($C2721,Settings!$D$11:$D$18,0)),0),$E2721))</f>
        <v/>
      </c>
      <c r="J2721">
        <f>IF($A2721="",0,WEEKDAY($A2721,2))</f>
        <v/>
      </c>
      <c r="K2721">
        <f>IF(OR($A2721="",$B2721=""),"",$B2721&amp;"|"&amp;$A2721)</f>
        <v/>
      </c>
      <c r="L2721">
        <f>IF($A2721="",0,IF($F2721="",IFERROR(N(INDEX(Settings!$G$11:$G$18,MATCH($C2721,Settings!$D$11:$D$18,0))),0),N($F2721)))</f>
        <v/>
      </c>
    </row>
    <row r="2722">
      <c r="A2722" s="69" t="n"/>
      <c r="B2722" s="70" t="n"/>
      <c r="C2722" s="70" t="n"/>
      <c r="D2722" s="71" t="n"/>
      <c r="E2722" s="71" t="n"/>
      <c r="F2722" s="70" t="n"/>
      <c r="G2722" s="72">
        <f>IF(OR($A2722="",$B2722=""),"",ROUND(MAX(0,MOD(I2722-H2722,1)*24-L2722/60),2))</f>
        <v/>
      </c>
      <c r="H2722">
        <f>IF($A2722="","",IF($D2722="",IFERROR(INDEX(Settings!$E$11:$E$18,MATCH($C2722,Settings!$D$11:$D$18,0)),0),$D2722))</f>
        <v/>
      </c>
      <c r="I2722">
        <f>IF($A2722="","",IF($E2722="",IFERROR(INDEX(Settings!$F$11:$F$18,MATCH($C2722,Settings!$D$11:$D$18,0)),0),$E2722))</f>
        <v/>
      </c>
      <c r="J2722">
        <f>IF($A2722="",0,WEEKDAY($A2722,2))</f>
        <v/>
      </c>
      <c r="K2722">
        <f>IF(OR($A2722="",$B2722=""),"",$B2722&amp;"|"&amp;$A2722)</f>
        <v/>
      </c>
      <c r="L2722">
        <f>IF($A2722="",0,IF($F2722="",IFERROR(N(INDEX(Settings!$G$11:$G$18,MATCH($C2722,Settings!$D$11:$D$18,0))),0),N($F2722)))</f>
        <v/>
      </c>
    </row>
    <row r="2723">
      <c r="A2723" s="69" t="n"/>
      <c r="B2723" s="70" t="n"/>
      <c r="C2723" s="70" t="n"/>
      <c r="D2723" s="71" t="n"/>
      <c r="E2723" s="71" t="n"/>
      <c r="F2723" s="70" t="n"/>
      <c r="G2723" s="72">
        <f>IF(OR($A2723="",$B2723=""),"",ROUND(MAX(0,MOD(I2723-H2723,1)*24-L2723/60),2))</f>
        <v/>
      </c>
      <c r="H2723">
        <f>IF($A2723="","",IF($D2723="",IFERROR(INDEX(Settings!$E$11:$E$18,MATCH($C2723,Settings!$D$11:$D$18,0)),0),$D2723))</f>
        <v/>
      </c>
      <c r="I2723">
        <f>IF($A2723="","",IF($E2723="",IFERROR(INDEX(Settings!$F$11:$F$18,MATCH($C2723,Settings!$D$11:$D$18,0)),0),$E2723))</f>
        <v/>
      </c>
      <c r="J2723">
        <f>IF($A2723="",0,WEEKDAY($A2723,2))</f>
        <v/>
      </c>
      <c r="K2723">
        <f>IF(OR($A2723="",$B2723=""),"",$B2723&amp;"|"&amp;$A2723)</f>
        <v/>
      </c>
      <c r="L2723">
        <f>IF($A2723="",0,IF($F2723="",IFERROR(N(INDEX(Settings!$G$11:$G$18,MATCH($C2723,Settings!$D$11:$D$18,0))),0),N($F2723)))</f>
        <v/>
      </c>
    </row>
    <row r="2724">
      <c r="A2724" s="69" t="n"/>
      <c r="B2724" s="70" t="n"/>
      <c r="C2724" s="70" t="n"/>
      <c r="D2724" s="71" t="n"/>
      <c r="E2724" s="71" t="n"/>
      <c r="F2724" s="70" t="n"/>
      <c r="G2724" s="72">
        <f>IF(OR($A2724="",$B2724=""),"",ROUND(MAX(0,MOD(I2724-H2724,1)*24-L2724/60),2))</f>
        <v/>
      </c>
      <c r="H2724">
        <f>IF($A2724="","",IF($D2724="",IFERROR(INDEX(Settings!$E$11:$E$18,MATCH($C2724,Settings!$D$11:$D$18,0)),0),$D2724))</f>
        <v/>
      </c>
      <c r="I2724">
        <f>IF($A2724="","",IF($E2724="",IFERROR(INDEX(Settings!$F$11:$F$18,MATCH($C2724,Settings!$D$11:$D$18,0)),0),$E2724))</f>
        <v/>
      </c>
      <c r="J2724">
        <f>IF($A2724="",0,WEEKDAY($A2724,2))</f>
        <v/>
      </c>
      <c r="K2724">
        <f>IF(OR($A2724="",$B2724=""),"",$B2724&amp;"|"&amp;$A2724)</f>
        <v/>
      </c>
      <c r="L2724">
        <f>IF($A2724="",0,IF($F2724="",IFERROR(N(INDEX(Settings!$G$11:$G$18,MATCH($C2724,Settings!$D$11:$D$18,0))),0),N($F2724)))</f>
        <v/>
      </c>
    </row>
    <row r="2725">
      <c r="A2725" s="69" t="n"/>
      <c r="B2725" s="70" t="n"/>
      <c r="C2725" s="70" t="n"/>
      <c r="D2725" s="71" t="n"/>
      <c r="E2725" s="71" t="n"/>
      <c r="F2725" s="70" t="n"/>
      <c r="G2725" s="72">
        <f>IF(OR($A2725="",$B2725=""),"",ROUND(MAX(0,MOD(I2725-H2725,1)*24-L2725/60),2))</f>
        <v/>
      </c>
      <c r="H2725">
        <f>IF($A2725="","",IF($D2725="",IFERROR(INDEX(Settings!$E$11:$E$18,MATCH($C2725,Settings!$D$11:$D$18,0)),0),$D2725))</f>
        <v/>
      </c>
      <c r="I2725">
        <f>IF($A2725="","",IF($E2725="",IFERROR(INDEX(Settings!$F$11:$F$18,MATCH($C2725,Settings!$D$11:$D$18,0)),0),$E2725))</f>
        <v/>
      </c>
      <c r="J2725">
        <f>IF($A2725="",0,WEEKDAY($A2725,2))</f>
        <v/>
      </c>
      <c r="K2725">
        <f>IF(OR($A2725="",$B2725=""),"",$B2725&amp;"|"&amp;$A2725)</f>
        <v/>
      </c>
      <c r="L2725">
        <f>IF($A2725="",0,IF($F2725="",IFERROR(N(INDEX(Settings!$G$11:$G$18,MATCH($C2725,Settings!$D$11:$D$18,0))),0),N($F2725)))</f>
        <v/>
      </c>
    </row>
    <row r="2726">
      <c r="A2726" s="69" t="n"/>
      <c r="B2726" s="70" t="n"/>
      <c r="C2726" s="70" t="n"/>
      <c r="D2726" s="71" t="n"/>
      <c r="E2726" s="71" t="n"/>
      <c r="F2726" s="70" t="n"/>
      <c r="G2726" s="72">
        <f>IF(OR($A2726="",$B2726=""),"",ROUND(MAX(0,MOD(I2726-H2726,1)*24-L2726/60),2))</f>
        <v/>
      </c>
      <c r="H2726">
        <f>IF($A2726="","",IF($D2726="",IFERROR(INDEX(Settings!$E$11:$E$18,MATCH($C2726,Settings!$D$11:$D$18,0)),0),$D2726))</f>
        <v/>
      </c>
      <c r="I2726">
        <f>IF($A2726="","",IF($E2726="",IFERROR(INDEX(Settings!$F$11:$F$18,MATCH($C2726,Settings!$D$11:$D$18,0)),0),$E2726))</f>
        <v/>
      </c>
      <c r="J2726">
        <f>IF($A2726="",0,WEEKDAY($A2726,2))</f>
        <v/>
      </c>
      <c r="K2726">
        <f>IF(OR($A2726="",$B2726=""),"",$B2726&amp;"|"&amp;$A2726)</f>
        <v/>
      </c>
      <c r="L2726">
        <f>IF($A2726="",0,IF($F2726="",IFERROR(N(INDEX(Settings!$G$11:$G$18,MATCH($C2726,Settings!$D$11:$D$18,0))),0),N($F2726)))</f>
        <v/>
      </c>
    </row>
    <row r="2727">
      <c r="A2727" s="69" t="n"/>
      <c r="B2727" s="70" t="n"/>
      <c r="C2727" s="70" t="n"/>
      <c r="D2727" s="71" t="n"/>
      <c r="E2727" s="71" t="n"/>
      <c r="F2727" s="70" t="n"/>
      <c r="G2727" s="72">
        <f>IF(OR($A2727="",$B2727=""),"",ROUND(MAX(0,MOD(I2727-H2727,1)*24-L2727/60),2))</f>
        <v/>
      </c>
      <c r="H2727">
        <f>IF($A2727="","",IF($D2727="",IFERROR(INDEX(Settings!$E$11:$E$18,MATCH($C2727,Settings!$D$11:$D$18,0)),0),$D2727))</f>
        <v/>
      </c>
      <c r="I2727">
        <f>IF($A2727="","",IF($E2727="",IFERROR(INDEX(Settings!$F$11:$F$18,MATCH($C2727,Settings!$D$11:$D$18,0)),0),$E2727))</f>
        <v/>
      </c>
      <c r="J2727">
        <f>IF($A2727="",0,WEEKDAY($A2727,2))</f>
        <v/>
      </c>
      <c r="K2727">
        <f>IF(OR($A2727="",$B2727=""),"",$B2727&amp;"|"&amp;$A2727)</f>
        <v/>
      </c>
      <c r="L2727">
        <f>IF($A2727="",0,IF($F2727="",IFERROR(N(INDEX(Settings!$G$11:$G$18,MATCH($C2727,Settings!$D$11:$D$18,0))),0),N($F2727)))</f>
        <v/>
      </c>
    </row>
    <row r="2728">
      <c r="A2728" s="69" t="n"/>
      <c r="B2728" s="70" t="n"/>
      <c r="C2728" s="70" t="n"/>
      <c r="D2728" s="71" t="n"/>
      <c r="E2728" s="71" t="n"/>
      <c r="F2728" s="70" t="n"/>
      <c r="G2728" s="72">
        <f>IF(OR($A2728="",$B2728=""),"",ROUND(MAX(0,MOD(I2728-H2728,1)*24-L2728/60),2))</f>
        <v/>
      </c>
      <c r="H2728">
        <f>IF($A2728="","",IF($D2728="",IFERROR(INDEX(Settings!$E$11:$E$18,MATCH($C2728,Settings!$D$11:$D$18,0)),0),$D2728))</f>
        <v/>
      </c>
      <c r="I2728">
        <f>IF($A2728="","",IF($E2728="",IFERROR(INDEX(Settings!$F$11:$F$18,MATCH($C2728,Settings!$D$11:$D$18,0)),0),$E2728))</f>
        <v/>
      </c>
      <c r="J2728">
        <f>IF($A2728="",0,WEEKDAY($A2728,2))</f>
        <v/>
      </c>
      <c r="K2728">
        <f>IF(OR($A2728="",$B2728=""),"",$B2728&amp;"|"&amp;$A2728)</f>
        <v/>
      </c>
      <c r="L2728">
        <f>IF($A2728="",0,IF($F2728="",IFERROR(N(INDEX(Settings!$G$11:$G$18,MATCH($C2728,Settings!$D$11:$D$18,0))),0),N($F2728)))</f>
        <v/>
      </c>
    </row>
    <row r="2729">
      <c r="A2729" s="69" t="n"/>
      <c r="B2729" s="70" t="n"/>
      <c r="C2729" s="70" t="n"/>
      <c r="D2729" s="71" t="n"/>
      <c r="E2729" s="71" t="n"/>
      <c r="F2729" s="70" t="n"/>
      <c r="G2729" s="72">
        <f>IF(OR($A2729="",$B2729=""),"",ROUND(MAX(0,MOD(I2729-H2729,1)*24-L2729/60),2))</f>
        <v/>
      </c>
      <c r="H2729">
        <f>IF($A2729="","",IF($D2729="",IFERROR(INDEX(Settings!$E$11:$E$18,MATCH($C2729,Settings!$D$11:$D$18,0)),0),$D2729))</f>
        <v/>
      </c>
      <c r="I2729">
        <f>IF($A2729="","",IF($E2729="",IFERROR(INDEX(Settings!$F$11:$F$18,MATCH($C2729,Settings!$D$11:$D$18,0)),0),$E2729))</f>
        <v/>
      </c>
      <c r="J2729">
        <f>IF($A2729="",0,WEEKDAY($A2729,2))</f>
        <v/>
      </c>
      <c r="K2729">
        <f>IF(OR($A2729="",$B2729=""),"",$B2729&amp;"|"&amp;$A2729)</f>
        <v/>
      </c>
      <c r="L2729">
        <f>IF($A2729="",0,IF($F2729="",IFERROR(N(INDEX(Settings!$G$11:$G$18,MATCH($C2729,Settings!$D$11:$D$18,0))),0),N($F2729)))</f>
        <v/>
      </c>
    </row>
    <row r="2730">
      <c r="A2730" s="69" t="n"/>
      <c r="B2730" s="70" t="n"/>
      <c r="C2730" s="70" t="n"/>
      <c r="D2730" s="71" t="n"/>
      <c r="E2730" s="71" t="n"/>
      <c r="F2730" s="70" t="n"/>
      <c r="G2730" s="72">
        <f>IF(OR($A2730="",$B2730=""),"",ROUND(MAX(0,MOD(I2730-H2730,1)*24-L2730/60),2))</f>
        <v/>
      </c>
      <c r="H2730">
        <f>IF($A2730="","",IF($D2730="",IFERROR(INDEX(Settings!$E$11:$E$18,MATCH($C2730,Settings!$D$11:$D$18,0)),0),$D2730))</f>
        <v/>
      </c>
      <c r="I2730">
        <f>IF($A2730="","",IF($E2730="",IFERROR(INDEX(Settings!$F$11:$F$18,MATCH($C2730,Settings!$D$11:$D$18,0)),0),$E2730))</f>
        <v/>
      </c>
      <c r="J2730">
        <f>IF($A2730="",0,WEEKDAY($A2730,2))</f>
        <v/>
      </c>
      <c r="K2730">
        <f>IF(OR($A2730="",$B2730=""),"",$B2730&amp;"|"&amp;$A2730)</f>
        <v/>
      </c>
      <c r="L2730">
        <f>IF($A2730="",0,IF($F2730="",IFERROR(N(INDEX(Settings!$G$11:$G$18,MATCH($C2730,Settings!$D$11:$D$18,0))),0),N($F2730)))</f>
        <v/>
      </c>
    </row>
    <row r="2731">
      <c r="A2731" s="69" t="n"/>
      <c r="B2731" s="70" t="n"/>
      <c r="C2731" s="70" t="n"/>
      <c r="D2731" s="71" t="n"/>
      <c r="E2731" s="71" t="n"/>
      <c r="F2731" s="70" t="n"/>
      <c r="G2731" s="72">
        <f>IF(OR($A2731="",$B2731=""),"",ROUND(MAX(0,MOD(I2731-H2731,1)*24-L2731/60),2))</f>
        <v/>
      </c>
      <c r="H2731">
        <f>IF($A2731="","",IF($D2731="",IFERROR(INDEX(Settings!$E$11:$E$18,MATCH($C2731,Settings!$D$11:$D$18,0)),0),$D2731))</f>
        <v/>
      </c>
      <c r="I2731">
        <f>IF($A2731="","",IF($E2731="",IFERROR(INDEX(Settings!$F$11:$F$18,MATCH($C2731,Settings!$D$11:$D$18,0)),0),$E2731))</f>
        <v/>
      </c>
      <c r="J2731">
        <f>IF($A2731="",0,WEEKDAY($A2731,2))</f>
        <v/>
      </c>
      <c r="K2731">
        <f>IF(OR($A2731="",$B2731=""),"",$B2731&amp;"|"&amp;$A2731)</f>
        <v/>
      </c>
      <c r="L2731">
        <f>IF($A2731="",0,IF($F2731="",IFERROR(N(INDEX(Settings!$G$11:$G$18,MATCH($C2731,Settings!$D$11:$D$18,0))),0),N($F2731)))</f>
        <v/>
      </c>
    </row>
    <row r="2732">
      <c r="A2732" s="69" t="n"/>
      <c r="B2732" s="70" t="n"/>
      <c r="C2732" s="70" t="n"/>
      <c r="D2732" s="71" t="n"/>
      <c r="E2732" s="71" t="n"/>
      <c r="F2732" s="70" t="n"/>
      <c r="G2732" s="72">
        <f>IF(OR($A2732="",$B2732=""),"",ROUND(MAX(0,MOD(I2732-H2732,1)*24-L2732/60),2))</f>
        <v/>
      </c>
      <c r="H2732">
        <f>IF($A2732="","",IF($D2732="",IFERROR(INDEX(Settings!$E$11:$E$18,MATCH($C2732,Settings!$D$11:$D$18,0)),0),$D2732))</f>
        <v/>
      </c>
      <c r="I2732">
        <f>IF($A2732="","",IF($E2732="",IFERROR(INDEX(Settings!$F$11:$F$18,MATCH($C2732,Settings!$D$11:$D$18,0)),0),$E2732))</f>
        <v/>
      </c>
      <c r="J2732">
        <f>IF($A2732="",0,WEEKDAY($A2732,2))</f>
        <v/>
      </c>
      <c r="K2732">
        <f>IF(OR($A2732="",$B2732=""),"",$B2732&amp;"|"&amp;$A2732)</f>
        <v/>
      </c>
      <c r="L2732">
        <f>IF($A2732="",0,IF($F2732="",IFERROR(N(INDEX(Settings!$G$11:$G$18,MATCH($C2732,Settings!$D$11:$D$18,0))),0),N($F2732)))</f>
        <v/>
      </c>
    </row>
    <row r="2733">
      <c r="A2733" s="69" t="n"/>
      <c r="B2733" s="70" t="n"/>
      <c r="C2733" s="70" t="n"/>
      <c r="D2733" s="71" t="n"/>
      <c r="E2733" s="71" t="n"/>
      <c r="F2733" s="70" t="n"/>
      <c r="G2733" s="72">
        <f>IF(OR($A2733="",$B2733=""),"",ROUND(MAX(0,MOD(I2733-H2733,1)*24-L2733/60),2))</f>
        <v/>
      </c>
      <c r="H2733">
        <f>IF($A2733="","",IF($D2733="",IFERROR(INDEX(Settings!$E$11:$E$18,MATCH($C2733,Settings!$D$11:$D$18,0)),0),$D2733))</f>
        <v/>
      </c>
      <c r="I2733">
        <f>IF($A2733="","",IF($E2733="",IFERROR(INDEX(Settings!$F$11:$F$18,MATCH($C2733,Settings!$D$11:$D$18,0)),0),$E2733))</f>
        <v/>
      </c>
      <c r="J2733">
        <f>IF($A2733="",0,WEEKDAY($A2733,2))</f>
        <v/>
      </c>
      <c r="K2733">
        <f>IF(OR($A2733="",$B2733=""),"",$B2733&amp;"|"&amp;$A2733)</f>
        <v/>
      </c>
      <c r="L2733">
        <f>IF($A2733="",0,IF($F2733="",IFERROR(N(INDEX(Settings!$G$11:$G$18,MATCH($C2733,Settings!$D$11:$D$18,0))),0),N($F2733)))</f>
        <v/>
      </c>
    </row>
    <row r="2734">
      <c r="A2734" s="69" t="n"/>
      <c r="B2734" s="70" t="n"/>
      <c r="C2734" s="70" t="n"/>
      <c r="D2734" s="71" t="n"/>
      <c r="E2734" s="71" t="n"/>
      <c r="F2734" s="70" t="n"/>
      <c r="G2734" s="72">
        <f>IF(OR($A2734="",$B2734=""),"",ROUND(MAX(0,MOD(I2734-H2734,1)*24-L2734/60),2))</f>
        <v/>
      </c>
      <c r="H2734">
        <f>IF($A2734="","",IF($D2734="",IFERROR(INDEX(Settings!$E$11:$E$18,MATCH($C2734,Settings!$D$11:$D$18,0)),0),$D2734))</f>
        <v/>
      </c>
      <c r="I2734">
        <f>IF($A2734="","",IF($E2734="",IFERROR(INDEX(Settings!$F$11:$F$18,MATCH($C2734,Settings!$D$11:$D$18,0)),0),$E2734))</f>
        <v/>
      </c>
      <c r="J2734">
        <f>IF($A2734="",0,WEEKDAY($A2734,2))</f>
        <v/>
      </c>
      <c r="K2734">
        <f>IF(OR($A2734="",$B2734=""),"",$B2734&amp;"|"&amp;$A2734)</f>
        <v/>
      </c>
      <c r="L2734">
        <f>IF($A2734="",0,IF($F2734="",IFERROR(N(INDEX(Settings!$G$11:$G$18,MATCH($C2734,Settings!$D$11:$D$18,0))),0),N($F2734)))</f>
        <v/>
      </c>
    </row>
    <row r="2735">
      <c r="A2735" s="69" t="n"/>
      <c r="B2735" s="70" t="n"/>
      <c r="C2735" s="70" t="n"/>
      <c r="D2735" s="71" t="n"/>
      <c r="E2735" s="71" t="n"/>
      <c r="F2735" s="70" t="n"/>
      <c r="G2735" s="72">
        <f>IF(OR($A2735="",$B2735=""),"",ROUND(MAX(0,MOD(I2735-H2735,1)*24-L2735/60),2))</f>
        <v/>
      </c>
      <c r="H2735">
        <f>IF($A2735="","",IF($D2735="",IFERROR(INDEX(Settings!$E$11:$E$18,MATCH($C2735,Settings!$D$11:$D$18,0)),0),$D2735))</f>
        <v/>
      </c>
      <c r="I2735">
        <f>IF($A2735="","",IF($E2735="",IFERROR(INDEX(Settings!$F$11:$F$18,MATCH($C2735,Settings!$D$11:$D$18,0)),0),$E2735))</f>
        <v/>
      </c>
      <c r="J2735">
        <f>IF($A2735="",0,WEEKDAY($A2735,2))</f>
        <v/>
      </c>
      <c r="K2735">
        <f>IF(OR($A2735="",$B2735=""),"",$B2735&amp;"|"&amp;$A2735)</f>
        <v/>
      </c>
      <c r="L2735">
        <f>IF($A2735="",0,IF($F2735="",IFERROR(N(INDEX(Settings!$G$11:$G$18,MATCH($C2735,Settings!$D$11:$D$18,0))),0),N($F2735)))</f>
        <v/>
      </c>
    </row>
    <row r="2736">
      <c r="A2736" s="69" t="n"/>
      <c r="B2736" s="70" t="n"/>
      <c r="C2736" s="70" t="n"/>
      <c r="D2736" s="71" t="n"/>
      <c r="E2736" s="71" t="n"/>
      <c r="F2736" s="70" t="n"/>
      <c r="G2736" s="72">
        <f>IF(OR($A2736="",$B2736=""),"",ROUND(MAX(0,MOD(I2736-H2736,1)*24-L2736/60),2))</f>
        <v/>
      </c>
      <c r="H2736">
        <f>IF($A2736="","",IF($D2736="",IFERROR(INDEX(Settings!$E$11:$E$18,MATCH($C2736,Settings!$D$11:$D$18,0)),0),$D2736))</f>
        <v/>
      </c>
      <c r="I2736">
        <f>IF($A2736="","",IF($E2736="",IFERROR(INDEX(Settings!$F$11:$F$18,MATCH($C2736,Settings!$D$11:$D$18,0)),0),$E2736))</f>
        <v/>
      </c>
      <c r="J2736">
        <f>IF($A2736="",0,WEEKDAY($A2736,2))</f>
        <v/>
      </c>
      <c r="K2736">
        <f>IF(OR($A2736="",$B2736=""),"",$B2736&amp;"|"&amp;$A2736)</f>
        <v/>
      </c>
      <c r="L2736">
        <f>IF($A2736="",0,IF($F2736="",IFERROR(N(INDEX(Settings!$G$11:$G$18,MATCH($C2736,Settings!$D$11:$D$18,0))),0),N($F2736)))</f>
        <v/>
      </c>
    </row>
    <row r="2737">
      <c r="A2737" s="69" t="n"/>
      <c r="B2737" s="70" t="n"/>
      <c r="C2737" s="70" t="n"/>
      <c r="D2737" s="71" t="n"/>
      <c r="E2737" s="71" t="n"/>
      <c r="F2737" s="70" t="n"/>
      <c r="G2737" s="72">
        <f>IF(OR($A2737="",$B2737=""),"",ROUND(MAX(0,MOD(I2737-H2737,1)*24-L2737/60),2))</f>
        <v/>
      </c>
      <c r="H2737">
        <f>IF($A2737="","",IF($D2737="",IFERROR(INDEX(Settings!$E$11:$E$18,MATCH($C2737,Settings!$D$11:$D$18,0)),0),$D2737))</f>
        <v/>
      </c>
      <c r="I2737">
        <f>IF($A2737="","",IF($E2737="",IFERROR(INDEX(Settings!$F$11:$F$18,MATCH($C2737,Settings!$D$11:$D$18,0)),0),$E2737))</f>
        <v/>
      </c>
      <c r="J2737">
        <f>IF($A2737="",0,WEEKDAY($A2737,2))</f>
        <v/>
      </c>
      <c r="K2737">
        <f>IF(OR($A2737="",$B2737=""),"",$B2737&amp;"|"&amp;$A2737)</f>
        <v/>
      </c>
      <c r="L2737">
        <f>IF($A2737="",0,IF($F2737="",IFERROR(N(INDEX(Settings!$G$11:$G$18,MATCH($C2737,Settings!$D$11:$D$18,0))),0),N($F2737)))</f>
        <v/>
      </c>
    </row>
    <row r="2738">
      <c r="A2738" s="69" t="n"/>
      <c r="B2738" s="70" t="n"/>
      <c r="C2738" s="70" t="n"/>
      <c r="D2738" s="71" t="n"/>
      <c r="E2738" s="71" t="n"/>
      <c r="F2738" s="70" t="n"/>
      <c r="G2738" s="72">
        <f>IF(OR($A2738="",$B2738=""),"",ROUND(MAX(0,MOD(I2738-H2738,1)*24-L2738/60),2))</f>
        <v/>
      </c>
      <c r="H2738">
        <f>IF($A2738="","",IF($D2738="",IFERROR(INDEX(Settings!$E$11:$E$18,MATCH($C2738,Settings!$D$11:$D$18,0)),0),$D2738))</f>
        <v/>
      </c>
      <c r="I2738">
        <f>IF($A2738="","",IF($E2738="",IFERROR(INDEX(Settings!$F$11:$F$18,MATCH($C2738,Settings!$D$11:$D$18,0)),0),$E2738))</f>
        <v/>
      </c>
      <c r="J2738">
        <f>IF($A2738="",0,WEEKDAY($A2738,2))</f>
        <v/>
      </c>
      <c r="K2738">
        <f>IF(OR($A2738="",$B2738=""),"",$B2738&amp;"|"&amp;$A2738)</f>
        <v/>
      </c>
      <c r="L2738">
        <f>IF($A2738="",0,IF($F2738="",IFERROR(N(INDEX(Settings!$G$11:$G$18,MATCH($C2738,Settings!$D$11:$D$18,0))),0),N($F2738)))</f>
        <v/>
      </c>
    </row>
    <row r="2739">
      <c r="A2739" s="69" t="n"/>
      <c r="B2739" s="70" t="n"/>
      <c r="C2739" s="70" t="n"/>
      <c r="D2739" s="71" t="n"/>
      <c r="E2739" s="71" t="n"/>
      <c r="F2739" s="70" t="n"/>
      <c r="G2739" s="72">
        <f>IF(OR($A2739="",$B2739=""),"",ROUND(MAX(0,MOD(I2739-H2739,1)*24-L2739/60),2))</f>
        <v/>
      </c>
      <c r="H2739">
        <f>IF($A2739="","",IF($D2739="",IFERROR(INDEX(Settings!$E$11:$E$18,MATCH($C2739,Settings!$D$11:$D$18,0)),0),$D2739))</f>
        <v/>
      </c>
      <c r="I2739">
        <f>IF($A2739="","",IF($E2739="",IFERROR(INDEX(Settings!$F$11:$F$18,MATCH($C2739,Settings!$D$11:$D$18,0)),0),$E2739))</f>
        <v/>
      </c>
      <c r="J2739">
        <f>IF($A2739="",0,WEEKDAY($A2739,2))</f>
        <v/>
      </c>
      <c r="K2739">
        <f>IF(OR($A2739="",$B2739=""),"",$B2739&amp;"|"&amp;$A2739)</f>
        <v/>
      </c>
      <c r="L2739">
        <f>IF($A2739="",0,IF($F2739="",IFERROR(N(INDEX(Settings!$G$11:$G$18,MATCH($C2739,Settings!$D$11:$D$18,0))),0),N($F2739)))</f>
        <v/>
      </c>
    </row>
    <row r="2740">
      <c r="A2740" s="69" t="n"/>
      <c r="B2740" s="70" t="n"/>
      <c r="C2740" s="70" t="n"/>
      <c r="D2740" s="71" t="n"/>
      <c r="E2740" s="71" t="n"/>
      <c r="F2740" s="70" t="n"/>
      <c r="G2740" s="72">
        <f>IF(OR($A2740="",$B2740=""),"",ROUND(MAX(0,MOD(I2740-H2740,1)*24-L2740/60),2))</f>
        <v/>
      </c>
      <c r="H2740">
        <f>IF($A2740="","",IF($D2740="",IFERROR(INDEX(Settings!$E$11:$E$18,MATCH($C2740,Settings!$D$11:$D$18,0)),0),$D2740))</f>
        <v/>
      </c>
      <c r="I2740">
        <f>IF($A2740="","",IF($E2740="",IFERROR(INDEX(Settings!$F$11:$F$18,MATCH($C2740,Settings!$D$11:$D$18,0)),0),$E2740))</f>
        <v/>
      </c>
      <c r="J2740">
        <f>IF($A2740="",0,WEEKDAY($A2740,2))</f>
        <v/>
      </c>
      <c r="K2740">
        <f>IF(OR($A2740="",$B2740=""),"",$B2740&amp;"|"&amp;$A2740)</f>
        <v/>
      </c>
      <c r="L2740">
        <f>IF($A2740="",0,IF($F2740="",IFERROR(N(INDEX(Settings!$G$11:$G$18,MATCH($C2740,Settings!$D$11:$D$18,0))),0),N($F2740)))</f>
        <v/>
      </c>
    </row>
    <row r="2741">
      <c r="A2741" s="69" t="n"/>
      <c r="B2741" s="70" t="n"/>
      <c r="C2741" s="70" t="n"/>
      <c r="D2741" s="71" t="n"/>
      <c r="E2741" s="71" t="n"/>
      <c r="F2741" s="70" t="n"/>
      <c r="G2741" s="72">
        <f>IF(OR($A2741="",$B2741=""),"",ROUND(MAX(0,MOD(I2741-H2741,1)*24-L2741/60),2))</f>
        <v/>
      </c>
      <c r="H2741">
        <f>IF($A2741="","",IF($D2741="",IFERROR(INDEX(Settings!$E$11:$E$18,MATCH($C2741,Settings!$D$11:$D$18,0)),0),$D2741))</f>
        <v/>
      </c>
      <c r="I2741">
        <f>IF($A2741="","",IF($E2741="",IFERROR(INDEX(Settings!$F$11:$F$18,MATCH($C2741,Settings!$D$11:$D$18,0)),0),$E2741))</f>
        <v/>
      </c>
      <c r="J2741">
        <f>IF($A2741="",0,WEEKDAY($A2741,2))</f>
        <v/>
      </c>
      <c r="K2741">
        <f>IF(OR($A2741="",$B2741=""),"",$B2741&amp;"|"&amp;$A2741)</f>
        <v/>
      </c>
      <c r="L2741">
        <f>IF($A2741="",0,IF($F2741="",IFERROR(N(INDEX(Settings!$G$11:$G$18,MATCH($C2741,Settings!$D$11:$D$18,0))),0),N($F2741)))</f>
        <v/>
      </c>
    </row>
    <row r="2742">
      <c r="A2742" s="69" t="n"/>
      <c r="B2742" s="70" t="n"/>
      <c r="C2742" s="70" t="n"/>
      <c r="D2742" s="71" t="n"/>
      <c r="E2742" s="71" t="n"/>
      <c r="F2742" s="70" t="n"/>
      <c r="G2742" s="72">
        <f>IF(OR($A2742="",$B2742=""),"",ROUND(MAX(0,MOD(I2742-H2742,1)*24-L2742/60),2))</f>
        <v/>
      </c>
      <c r="H2742">
        <f>IF($A2742="","",IF($D2742="",IFERROR(INDEX(Settings!$E$11:$E$18,MATCH($C2742,Settings!$D$11:$D$18,0)),0),$D2742))</f>
        <v/>
      </c>
      <c r="I2742">
        <f>IF($A2742="","",IF($E2742="",IFERROR(INDEX(Settings!$F$11:$F$18,MATCH($C2742,Settings!$D$11:$D$18,0)),0),$E2742))</f>
        <v/>
      </c>
      <c r="J2742">
        <f>IF($A2742="",0,WEEKDAY($A2742,2))</f>
        <v/>
      </c>
      <c r="K2742">
        <f>IF(OR($A2742="",$B2742=""),"",$B2742&amp;"|"&amp;$A2742)</f>
        <v/>
      </c>
      <c r="L2742">
        <f>IF($A2742="",0,IF($F2742="",IFERROR(N(INDEX(Settings!$G$11:$G$18,MATCH($C2742,Settings!$D$11:$D$18,0))),0),N($F2742)))</f>
        <v/>
      </c>
    </row>
    <row r="2743">
      <c r="A2743" s="69" t="n"/>
      <c r="B2743" s="70" t="n"/>
      <c r="C2743" s="70" t="n"/>
      <c r="D2743" s="71" t="n"/>
      <c r="E2743" s="71" t="n"/>
      <c r="F2743" s="70" t="n"/>
      <c r="G2743" s="72">
        <f>IF(OR($A2743="",$B2743=""),"",ROUND(MAX(0,MOD(I2743-H2743,1)*24-L2743/60),2))</f>
        <v/>
      </c>
      <c r="H2743">
        <f>IF($A2743="","",IF($D2743="",IFERROR(INDEX(Settings!$E$11:$E$18,MATCH($C2743,Settings!$D$11:$D$18,0)),0),$D2743))</f>
        <v/>
      </c>
      <c r="I2743">
        <f>IF($A2743="","",IF($E2743="",IFERROR(INDEX(Settings!$F$11:$F$18,MATCH($C2743,Settings!$D$11:$D$18,0)),0),$E2743))</f>
        <v/>
      </c>
      <c r="J2743">
        <f>IF($A2743="",0,WEEKDAY($A2743,2))</f>
        <v/>
      </c>
      <c r="K2743">
        <f>IF(OR($A2743="",$B2743=""),"",$B2743&amp;"|"&amp;$A2743)</f>
        <v/>
      </c>
      <c r="L2743">
        <f>IF($A2743="",0,IF($F2743="",IFERROR(N(INDEX(Settings!$G$11:$G$18,MATCH($C2743,Settings!$D$11:$D$18,0))),0),N($F2743)))</f>
        <v/>
      </c>
    </row>
    <row r="2744">
      <c r="A2744" s="69" t="n"/>
      <c r="B2744" s="70" t="n"/>
      <c r="C2744" s="70" t="n"/>
      <c r="D2744" s="71" t="n"/>
      <c r="E2744" s="71" t="n"/>
      <c r="F2744" s="70" t="n"/>
      <c r="G2744" s="72">
        <f>IF(OR($A2744="",$B2744=""),"",ROUND(MAX(0,MOD(I2744-H2744,1)*24-L2744/60),2))</f>
        <v/>
      </c>
      <c r="H2744">
        <f>IF($A2744="","",IF($D2744="",IFERROR(INDEX(Settings!$E$11:$E$18,MATCH($C2744,Settings!$D$11:$D$18,0)),0),$D2744))</f>
        <v/>
      </c>
      <c r="I2744">
        <f>IF($A2744="","",IF($E2744="",IFERROR(INDEX(Settings!$F$11:$F$18,MATCH($C2744,Settings!$D$11:$D$18,0)),0),$E2744))</f>
        <v/>
      </c>
      <c r="J2744">
        <f>IF($A2744="",0,WEEKDAY($A2744,2))</f>
        <v/>
      </c>
      <c r="K2744">
        <f>IF(OR($A2744="",$B2744=""),"",$B2744&amp;"|"&amp;$A2744)</f>
        <v/>
      </c>
      <c r="L2744">
        <f>IF($A2744="",0,IF($F2744="",IFERROR(N(INDEX(Settings!$G$11:$G$18,MATCH($C2744,Settings!$D$11:$D$18,0))),0),N($F2744)))</f>
        <v/>
      </c>
    </row>
    <row r="2745">
      <c r="A2745" s="69" t="n"/>
      <c r="B2745" s="70" t="n"/>
      <c r="C2745" s="70" t="n"/>
      <c r="D2745" s="71" t="n"/>
      <c r="E2745" s="71" t="n"/>
      <c r="F2745" s="70" t="n"/>
      <c r="G2745" s="72">
        <f>IF(OR($A2745="",$B2745=""),"",ROUND(MAX(0,MOD(I2745-H2745,1)*24-L2745/60),2))</f>
        <v/>
      </c>
      <c r="H2745">
        <f>IF($A2745="","",IF($D2745="",IFERROR(INDEX(Settings!$E$11:$E$18,MATCH($C2745,Settings!$D$11:$D$18,0)),0),$D2745))</f>
        <v/>
      </c>
      <c r="I2745">
        <f>IF($A2745="","",IF($E2745="",IFERROR(INDEX(Settings!$F$11:$F$18,MATCH($C2745,Settings!$D$11:$D$18,0)),0),$E2745))</f>
        <v/>
      </c>
      <c r="J2745">
        <f>IF($A2745="",0,WEEKDAY($A2745,2))</f>
        <v/>
      </c>
      <c r="K2745">
        <f>IF(OR($A2745="",$B2745=""),"",$B2745&amp;"|"&amp;$A2745)</f>
        <v/>
      </c>
      <c r="L2745">
        <f>IF($A2745="",0,IF($F2745="",IFERROR(N(INDEX(Settings!$G$11:$G$18,MATCH($C2745,Settings!$D$11:$D$18,0))),0),N($F2745)))</f>
        <v/>
      </c>
    </row>
    <row r="2746">
      <c r="A2746" s="69" t="n"/>
      <c r="B2746" s="70" t="n"/>
      <c r="C2746" s="70" t="n"/>
      <c r="D2746" s="71" t="n"/>
      <c r="E2746" s="71" t="n"/>
      <c r="F2746" s="70" t="n"/>
      <c r="G2746" s="72">
        <f>IF(OR($A2746="",$B2746=""),"",ROUND(MAX(0,MOD(I2746-H2746,1)*24-L2746/60),2))</f>
        <v/>
      </c>
      <c r="H2746">
        <f>IF($A2746="","",IF($D2746="",IFERROR(INDEX(Settings!$E$11:$E$18,MATCH($C2746,Settings!$D$11:$D$18,0)),0),$D2746))</f>
        <v/>
      </c>
      <c r="I2746">
        <f>IF($A2746="","",IF($E2746="",IFERROR(INDEX(Settings!$F$11:$F$18,MATCH($C2746,Settings!$D$11:$D$18,0)),0),$E2746))</f>
        <v/>
      </c>
      <c r="J2746">
        <f>IF($A2746="",0,WEEKDAY($A2746,2))</f>
        <v/>
      </c>
      <c r="K2746">
        <f>IF(OR($A2746="",$B2746=""),"",$B2746&amp;"|"&amp;$A2746)</f>
        <v/>
      </c>
      <c r="L2746">
        <f>IF($A2746="",0,IF($F2746="",IFERROR(N(INDEX(Settings!$G$11:$G$18,MATCH($C2746,Settings!$D$11:$D$18,0))),0),N($F2746)))</f>
        <v/>
      </c>
    </row>
    <row r="2747">
      <c r="A2747" s="69" t="n"/>
      <c r="B2747" s="70" t="n"/>
      <c r="C2747" s="70" t="n"/>
      <c r="D2747" s="71" t="n"/>
      <c r="E2747" s="71" t="n"/>
      <c r="F2747" s="70" t="n"/>
      <c r="G2747" s="72">
        <f>IF(OR($A2747="",$B2747=""),"",ROUND(MAX(0,MOD(I2747-H2747,1)*24-L2747/60),2))</f>
        <v/>
      </c>
      <c r="H2747">
        <f>IF($A2747="","",IF($D2747="",IFERROR(INDEX(Settings!$E$11:$E$18,MATCH($C2747,Settings!$D$11:$D$18,0)),0),$D2747))</f>
        <v/>
      </c>
      <c r="I2747">
        <f>IF($A2747="","",IF($E2747="",IFERROR(INDEX(Settings!$F$11:$F$18,MATCH($C2747,Settings!$D$11:$D$18,0)),0),$E2747))</f>
        <v/>
      </c>
      <c r="J2747">
        <f>IF($A2747="",0,WEEKDAY($A2747,2))</f>
        <v/>
      </c>
      <c r="K2747">
        <f>IF(OR($A2747="",$B2747=""),"",$B2747&amp;"|"&amp;$A2747)</f>
        <v/>
      </c>
      <c r="L2747">
        <f>IF($A2747="",0,IF($F2747="",IFERROR(N(INDEX(Settings!$G$11:$G$18,MATCH($C2747,Settings!$D$11:$D$18,0))),0),N($F2747)))</f>
        <v/>
      </c>
    </row>
    <row r="2748">
      <c r="A2748" s="69" t="n"/>
      <c r="B2748" s="70" t="n"/>
      <c r="C2748" s="70" t="n"/>
      <c r="D2748" s="71" t="n"/>
      <c r="E2748" s="71" t="n"/>
      <c r="F2748" s="70" t="n"/>
      <c r="G2748" s="72">
        <f>IF(OR($A2748="",$B2748=""),"",ROUND(MAX(0,MOD(I2748-H2748,1)*24-L2748/60),2))</f>
        <v/>
      </c>
      <c r="H2748">
        <f>IF($A2748="","",IF($D2748="",IFERROR(INDEX(Settings!$E$11:$E$18,MATCH($C2748,Settings!$D$11:$D$18,0)),0),$D2748))</f>
        <v/>
      </c>
      <c r="I2748">
        <f>IF($A2748="","",IF($E2748="",IFERROR(INDEX(Settings!$F$11:$F$18,MATCH($C2748,Settings!$D$11:$D$18,0)),0),$E2748))</f>
        <v/>
      </c>
      <c r="J2748">
        <f>IF($A2748="",0,WEEKDAY($A2748,2))</f>
        <v/>
      </c>
      <c r="K2748">
        <f>IF(OR($A2748="",$B2748=""),"",$B2748&amp;"|"&amp;$A2748)</f>
        <v/>
      </c>
      <c r="L2748">
        <f>IF($A2748="",0,IF($F2748="",IFERROR(N(INDEX(Settings!$G$11:$G$18,MATCH($C2748,Settings!$D$11:$D$18,0))),0),N($F2748)))</f>
        <v/>
      </c>
    </row>
    <row r="2749">
      <c r="A2749" s="69" t="n"/>
      <c r="B2749" s="70" t="n"/>
      <c r="C2749" s="70" t="n"/>
      <c r="D2749" s="71" t="n"/>
      <c r="E2749" s="71" t="n"/>
      <c r="F2749" s="70" t="n"/>
      <c r="G2749" s="72">
        <f>IF(OR($A2749="",$B2749=""),"",ROUND(MAX(0,MOD(I2749-H2749,1)*24-L2749/60),2))</f>
        <v/>
      </c>
      <c r="H2749">
        <f>IF($A2749="","",IF($D2749="",IFERROR(INDEX(Settings!$E$11:$E$18,MATCH($C2749,Settings!$D$11:$D$18,0)),0),$D2749))</f>
        <v/>
      </c>
      <c r="I2749">
        <f>IF($A2749="","",IF($E2749="",IFERROR(INDEX(Settings!$F$11:$F$18,MATCH($C2749,Settings!$D$11:$D$18,0)),0),$E2749))</f>
        <v/>
      </c>
      <c r="J2749">
        <f>IF($A2749="",0,WEEKDAY($A2749,2))</f>
        <v/>
      </c>
      <c r="K2749">
        <f>IF(OR($A2749="",$B2749=""),"",$B2749&amp;"|"&amp;$A2749)</f>
        <v/>
      </c>
      <c r="L2749">
        <f>IF($A2749="",0,IF($F2749="",IFERROR(N(INDEX(Settings!$G$11:$G$18,MATCH($C2749,Settings!$D$11:$D$18,0))),0),N($F2749)))</f>
        <v/>
      </c>
    </row>
    <row r="2750">
      <c r="A2750" s="69" t="n"/>
      <c r="B2750" s="70" t="n"/>
      <c r="C2750" s="70" t="n"/>
      <c r="D2750" s="71" t="n"/>
      <c r="E2750" s="71" t="n"/>
      <c r="F2750" s="70" t="n"/>
      <c r="G2750" s="72">
        <f>IF(OR($A2750="",$B2750=""),"",ROUND(MAX(0,MOD(I2750-H2750,1)*24-L2750/60),2))</f>
        <v/>
      </c>
      <c r="H2750">
        <f>IF($A2750="","",IF($D2750="",IFERROR(INDEX(Settings!$E$11:$E$18,MATCH($C2750,Settings!$D$11:$D$18,0)),0),$D2750))</f>
        <v/>
      </c>
      <c r="I2750">
        <f>IF($A2750="","",IF($E2750="",IFERROR(INDEX(Settings!$F$11:$F$18,MATCH($C2750,Settings!$D$11:$D$18,0)),0),$E2750))</f>
        <v/>
      </c>
      <c r="J2750">
        <f>IF($A2750="",0,WEEKDAY($A2750,2))</f>
        <v/>
      </c>
      <c r="K2750">
        <f>IF(OR($A2750="",$B2750=""),"",$B2750&amp;"|"&amp;$A2750)</f>
        <v/>
      </c>
      <c r="L2750">
        <f>IF($A2750="",0,IF($F2750="",IFERROR(N(INDEX(Settings!$G$11:$G$18,MATCH($C2750,Settings!$D$11:$D$18,0))),0),N($F2750)))</f>
        <v/>
      </c>
    </row>
    <row r="2751">
      <c r="A2751" s="69" t="n"/>
      <c r="B2751" s="70" t="n"/>
      <c r="C2751" s="70" t="n"/>
      <c r="D2751" s="71" t="n"/>
      <c r="E2751" s="71" t="n"/>
      <c r="F2751" s="70" t="n"/>
      <c r="G2751" s="72">
        <f>IF(OR($A2751="",$B2751=""),"",ROUND(MAX(0,MOD(I2751-H2751,1)*24-L2751/60),2))</f>
        <v/>
      </c>
      <c r="H2751">
        <f>IF($A2751="","",IF($D2751="",IFERROR(INDEX(Settings!$E$11:$E$18,MATCH($C2751,Settings!$D$11:$D$18,0)),0),$D2751))</f>
        <v/>
      </c>
      <c r="I2751">
        <f>IF($A2751="","",IF($E2751="",IFERROR(INDEX(Settings!$F$11:$F$18,MATCH($C2751,Settings!$D$11:$D$18,0)),0),$E2751))</f>
        <v/>
      </c>
      <c r="J2751">
        <f>IF($A2751="",0,WEEKDAY($A2751,2))</f>
        <v/>
      </c>
      <c r="K2751">
        <f>IF(OR($A2751="",$B2751=""),"",$B2751&amp;"|"&amp;$A2751)</f>
        <v/>
      </c>
      <c r="L2751">
        <f>IF($A2751="",0,IF($F2751="",IFERROR(N(INDEX(Settings!$G$11:$G$18,MATCH($C2751,Settings!$D$11:$D$18,0))),0),N($F2751)))</f>
        <v/>
      </c>
    </row>
    <row r="2752">
      <c r="A2752" s="69" t="n"/>
      <c r="B2752" s="70" t="n"/>
      <c r="C2752" s="70" t="n"/>
      <c r="D2752" s="71" t="n"/>
      <c r="E2752" s="71" t="n"/>
      <c r="F2752" s="70" t="n"/>
      <c r="G2752" s="72">
        <f>IF(OR($A2752="",$B2752=""),"",ROUND(MAX(0,MOD(I2752-H2752,1)*24-L2752/60),2))</f>
        <v/>
      </c>
      <c r="H2752">
        <f>IF($A2752="","",IF($D2752="",IFERROR(INDEX(Settings!$E$11:$E$18,MATCH($C2752,Settings!$D$11:$D$18,0)),0),$D2752))</f>
        <v/>
      </c>
      <c r="I2752">
        <f>IF($A2752="","",IF($E2752="",IFERROR(INDEX(Settings!$F$11:$F$18,MATCH($C2752,Settings!$D$11:$D$18,0)),0),$E2752))</f>
        <v/>
      </c>
      <c r="J2752">
        <f>IF($A2752="",0,WEEKDAY($A2752,2))</f>
        <v/>
      </c>
      <c r="K2752">
        <f>IF(OR($A2752="",$B2752=""),"",$B2752&amp;"|"&amp;$A2752)</f>
        <v/>
      </c>
      <c r="L2752">
        <f>IF($A2752="",0,IF($F2752="",IFERROR(N(INDEX(Settings!$G$11:$G$18,MATCH($C2752,Settings!$D$11:$D$18,0))),0),N($F2752)))</f>
        <v/>
      </c>
    </row>
    <row r="2753">
      <c r="A2753" s="69" t="n"/>
      <c r="B2753" s="70" t="n"/>
      <c r="C2753" s="70" t="n"/>
      <c r="D2753" s="71" t="n"/>
      <c r="E2753" s="71" t="n"/>
      <c r="F2753" s="70" t="n"/>
      <c r="G2753" s="72">
        <f>IF(OR($A2753="",$B2753=""),"",ROUND(MAX(0,MOD(I2753-H2753,1)*24-L2753/60),2))</f>
        <v/>
      </c>
      <c r="H2753">
        <f>IF($A2753="","",IF($D2753="",IFERROR(INDEX(Settings!$E$11:$E$18,MATCH($C2753,Settings!$D$11:$D$18,0)),0),$D2753))</f>
        <v/>
      </c>
      <c r="I2753">
        <f>IF($A2753="","",IF($E2753="",IFERROR(INDEX(Settings!$F$11:$F$18,MATCH($C2753,Settings!$D$11:$D$18,0)),0),$E2753))</f>
        <v/>
      </c>
      <c r="J2753">
        <f>IF($A2753="",0,WEEKDAY($A2753,2))</f>
        <v/>
      </c>
      <c r="K2753">
        <f>IF(OR($A2753="",$B2753=""),"",$B2753&amp;"|"&amp;$A2753)</f>
        <v/>
      </c>
      <c r="L2753">
        <f>IF($A2753="",0,IF($F2753="",IFERROR(N(INDEX(Settings!$G$11:$G$18,MATCH($C2753,Settings!$D$11:$D$18,0))),0),N($F2753)))</f>
        <v/>
      </c>
    </row>
    <row r="2754">
      <c r="A2754" s="69" t="n"/>
      <c r="B2754" s="70" t="n"/>
      <c r="C2754" s="70" t="n"/>
      <c r="D2754" s="71" t="n"/>
      <c r="E2754" s="71" t="n"/>
      <c r="F2754" s="70" t="n"/>
      <c r="G2754" s="72">
        <f>IF(OR($A2754="",$B2754=""),"",ROUND(MAX(0,MOD(I2754-H2754,1)*24-L2754/60),2))</f>
        <v/>
      </c>
      <c r="H2754">
        <f>IF($A2754="","",IF($D2754="",IFERROR(INDEX(Settings!$E$11:$E$18,MATCH($C2754,Settings!$D$11:$D$18,0)),0),$D2754))</f>
        <v/>
      </c>
      <c r="I2754">
        <f>IF($A2754="","",IF($E2754="",IFERROR(INDEX(Settings!$F$11:$F$18,MATCH($C2754,Settings!$D$11:$D$18,0)),0),$E2754))</f>
        <v/>
      </c>
      <c r="J2754">
        <f>IF($A2754="",0,WEEKDAY($A2754,2))</f>
        <v/>
      </c>
      <c r="K2754">
        <f>IF(OR($A2754="",$B2754=""),"",$B2754&amp;"|"&amp;$A2754)</f>
        <v/>
      </c>
      <c r="L2754">
        <f>IF($A2754="",0,IF($F2754="",IFERROR(N(INDEX(Settings!$G$11:$G$18,MATCH($C2754,Settings!$D$11:$D$18,0))),0),N($F2754)))</f>
        <v/>
      </c>
    </row>
    <row r="2755">
      <c r="A2755" s="69" t="n"/>
      <c r="B2755" s="70" t="n"/>
      <c r="C2755" s="70" t="n"/>
      <c r="D2755" s="71" t="n"/>
      <c r="E2755" s="71" t="n"/>
      <c r="F2755" s="70" t="n"/>
      <c r="G2755" s="72">
        <f>IF(OR($A2755="",$B2755=""),"",ROUND(MAX(0,MOD(I2755-H2755,1)*24-L2755/60),2))</f>
        <v/>
      </c>
      <c r="H2755">
        <f>IF($A2755="","",IF($D2755="",IFERROR(INDEX(Settings!$E$11:$E$18,MATCH($C2755,Settings!$D$11:$D$18,0)),0),$D2755))</f>
        <v/>
      </c>
      <c r="I2755">
        <f>IF($A2755="","",IF($E2755="",IFERROR(INDEX(Settings!$F$11:$F$18,MATCH($C2755,Settings!$D$11:$D$18,0)),0),$E2755))</f>
        <v/>
      </c>
      <c r="J2755">
        <f>IF($A2755="",0,WEEKDAY($A2755,2))</f>
        <v/>
      </c>
      <c r="K2755">
        <f>IF(OR($A2755="",$B2755=""),"",$B2755&amp;"|"&amp;$A2755)</f>
        <v/>
      </c>
      <c r="L2755">
        <f>IF($A2755="",0,IF($F2755="",IFERROR(N(INDEX(Settings!$G$11:$G$18,MATCH($C2755,Settings!$D$11:$D$18,0))),0),N($F2755)))</f>
        <v/>
      </c>
    </row>
    <row r="2756">
      <c r="A2756" s="69" t="n"/>
      <c r="B2756" s="70" t="n"/>
      <c r="C2756" s="70" t="n"/>
      <c r="D2756" s="71" t="n"/>
      <c r="E2756" s="71" t="n"/>
      <c r="F2756" s="70" t="n"/>
      <c r="G2756" s="72">
        <f>IF(OR($A2756="",$B2756=""),"",ROUND(MAX(0,MOD(I2756-H2756,1)*24-L2756/60),2))</f>
        <v/>
      </c>
      <c r="H2756">
        <f>IF($A2756="","",IF($D2756="",IFERROR(INDEX(Settings!$E$11:$E$18,MATCH($C2756,Settings!$D$11:$D$18,0)),0),$D2756))</f>
        <v/>
      </c>
      <c r="I2756">
        <f>IF($A2756="","",IF($E2756="",IFERROR(INDEX(Settings!$F$11:$F$18,MATCH($C2756,Settings!$D$11:$D$18,0)),0),$E2756))</f>
        <v/>
      </c>
      <c r="J2756">
        <f>IF($A2756="",0,WEEKDAY($A2756,2))</f>
        <v/>
      </c>
      <c r="K2756">
        <f>IF(OR($A2756="",$B2756=""),"",$B2756&amp;"|"&amp;$A2756)</f>
        <v/>
      </c>
      <c r="L2756">
        <f>IF($A2756="",0,IF($F2756="",IFERROR(N(INDEX(Settings!$G$11:$G$18,MATCH($C2756,Settings!$D$11:$D$18,0))),0),N($F2756)))</f>
        <v/>
      </c>
    </row>
    <row r="2757">
      <c r="A2757" s="69" t="n"/>
      <c r="B2757" s="70" t="n"/>
      <c r="C2757" s="70" t="n"/>
      <c r="D2757" s="71" t="n"/>
      <c r="E2757" s="71" t="n"/>
      <c r="F2757" s="70" t="n"/>
      <c r="G2757" s="72">
        <f>IF(OR($A2757="",$B2757=""),"",ROUND(MAX(0,MOD(I2757-H2757,1)*24-L2757/60),2))</f>
        <v/>
      </c>
      <c r="H2757">
        <f>IF($A2757="","",IF($D2757="",IFERROR(INDEX(Settings!$E$11:$E$18,MATCH($C2757,Settings!$D$11:$D$18,0)),0),$D2757))</f>
        <v/>
      </c>
      <c r="I2757">
        <f>IF($A2757="","",IF($E2757="",IFERROR(INDEX(Settings!$F$11:$F$18,MATCH($C2757,Settings!$D$11:$D$18,0)),0),$E2757))</f>
        <v/>
      </c>
      <c r="J2757">
        <f>IF($A2757="",0,WEEKDAY($A2757,2))</f>
        <v/>
      </c>
      <c r="K2757">
        <f>IF(OR($A2757="",$B2757=""),"",$B2757&amp;"|"&amp;$A2757)</f>
        <v/>
      </c>
      <c r="L2757">
        <f>IF($A2757="",0,IF($F2757="",IFERROR(N(INDEX(Settings!$G$11:$G$18,MATCH($C2757,Settings!$D$11:$D$18,0))),0),N($F2757)))</f>
        <v/>
      </c>
    </row>
    <row r="2758">
      <c r="A2758" s="69" t="n"/>
      <c r="B2758" s="70" t="n"/>
      <c r="C2758" s="70" t="n"/>
      <c r="D2758" s="71" t="n"/>
      <c r="E2758" s="71" t="n"/>
      <c r="F2758" s="70" t="n"/>
      <c r="G2758" s="72">
        <f>IF(OR($A2758="",$B2758=""),"",ROUND(MAX(0,MOD(I2758-H2758,1)*24-L2758/60),2))</f>
        <v/>
      </c>
      <c r="H2758">
        <f>IF($A2758="","",IF($D2758="",IFERROR(INDEX(Settings!$E$11:$E$18,MATCH($C2758,Settings!$D$11:$D$18,0)),0),$D2758))</f>
        <v/>
      </c>
      <c r="I2758">
        <f>IF($A2758="","",IF($E2758="",IFERROR(INDEX(Settings!$F$11:$F$18,MATCH($C2758,Settings!$D$11:$D$18,0)),0),$E2758))</f>
        <v/>
      </c>
      <c r="J2758">
        <f>IF($A2758="",0,WEEKDAY($A2758,2))</f>
        <v/>
      </c>
      <c r="K2758">
        <f>IF(OR($A2758="",$B2758=""),"",$B2758&amp;"|"&amp;$A2758)</f>
        <v/>
      </c>
      <c r="L2758">
        <f>IF($A2758="",0,IF($F2758="",IFERROR(N(INDEX(Settings!$G$11:$G$18,MATCH($C2758,Settings!$D$11:$D$18,0))),0),N($F2758)))</f>
        <v/>
      </c>
    </row>
    <row r="2759">
      <c r="A2759" s="69" t="n"/>
      <c r="B2759" s="70" t="n"/>
      <c r="C2759" s="70" t="n"/>
      <c r="D2759" s="71" t="n"/>
      <c r="E2759" s="71" t="n"/>
      <c r="F2759" s="70" t="n"/>
      <c r="G2759" s="72">
        <f>IF(OR($A2759="",$B2759=""),"",ROUND(MAX(0,MOD(I2759-H2759,1)*24-L2759/60),2))</f>
        <v/>
      </c>
      <c r="H2759">
        <f>IF($A2759="","",IF($D2759="",IFERROR(INDEX(Settings!$E$11:$E$18,MATCH($C2759,Settings!$D$11:$D$18,0)),0),$D2759))</f>
        <v/>
      </c>
      <c r="I2759">
        <f>IF($A2759="","",IF($E2759="",IFERROR(INDEX(Settings!$F$11:$F$18,MATCH($C2759,Settings!$D$11:$D$18,0)),0),$E2759))</f>
        <v/>
      </c>
      <c r="J2759">
        <f>IF($A2759="",0,WEEKDAY($A2759,2))</f>
        <v/>
      </c>
      <c r="K2759">
        <f>IF(OR($A2759="",$B2759=""),"",$B2759&amp;"|"&amp;$A2759)</f>
        <v/>
      </c>
      <c r="L2759">
        <f>IF($A2759="",0,IF($F2759="",IFERROR(N(INDEX(Settings!$G$11:$G$18,MATCH($C2759,Settings!$D$11:$D$18,0))),0),N($F2759)))</f>
        <v/>
      </c>
    </row>
    <row r="2760">
      <c r="A2760" s="69" t="n"/>
      <c r="B2760" s="70" t="n"/>
      <c r="C2760" s="70" t="n"/>
      <c r="D2760" s="71" t="n"/>
      <c r="E2760" s="71" t="n"/>
      <c r="F2760" s="70" t="n"/>
      <c r="G2760" s="72">
        <f>IF(OR($A2760="",$B2760=""),"",ROUND(MAX(0,MOD(I2760-H2760,1)*24-L2760/60),2))</f>
        <v/>
      </c>
      <c r="H2760">
        <f>IF($A2760="","",IF($D2760="",IFERROR(INDEX(Settings!$E$11:$E$18,MATCH($C2760,Settings!$D$11:$D$18,0)),0),$D2760))</f>
        <v/>
      </c>
      <c r="I2760">
        <f>IF($A2760="","",IF($E2760="",IFERROR(INDEX(Settings!$F$11:$F$18,MATCH($C2760,Settings!$D$11:$D$18,0)),0),$E2760))</f>
        <v/>
      </c>
      <c r="J2760">
        <f>IF($A2760="",0,WEEKDAY($A2760,2))</f>
        <v/>
      </c>
      <c r="K2760">
        <f>IF(OR($A2760="",$B2760=""),"",$B2760&amp;"|"&amp;$A2760)</f>
        <v/>
      </c>
      <c r="L2760">
        <f>IF($A2760="",0,IF($F2760="",IFERROR(N(INDEX(Settings!$G$11:$G$18,MATCH($C2760,Settings!$D$11:$D$18,0))),0),N($F2760)))</f>
        <v/>
      </c>
    </row>
    <row r="2761">
      <c r="A2761" s="69" t="n"/>
      <c r="B2761" s="70" t="n"/>
      <c r="C2761" s="70" t="n"/>
      <c r="D2761" s="71" t="n"/>
      <c r="E2761" s="71" t="n"/>
      <c r="F2761" s="70" t="n"/>
      <c r="G2761" s="72">
        <f>IF(OR($A2761="",$B2761=""),"",ROUND(MAX(0,MOD(I2761-H2761,1)*24-L2761/60),2))</f>
        <v/>
      </c>
      <c r="H2761">
        <f>IF($A2761="","",IF($D2761="",IFERROR(INDEX(Settings!$E$11:$E$18,MATCH($C2761,Settings!$D$11:$D$18,0)),0),$D2761))</f>
        <v/>
      </c>
      <c r="I2761">
        <f>IF($A2761="","",IF($E2761="",IFERROR(INDEX(Settings!$F$11:$F$18,MATCH($C2761,Settings!$D$11:$D$18,0)),0),$E2761))</f>
        <v/>
      </c>
      <c r="J2761">
        <f>IF($A2761="",0,WEEKDAY($A2761,2))</f>
        <v/>
      </c>
      <c r="K2761">
        <f>IF(OR($A2761="",$B2761=""),"",$B2761&amp;"|"&amp;$A2761)</f>
        <v/>
      </c>
      <c r="L2761">
        <f>IF($A2761="",0,IF($F2761="",IFERROR(N(INDEX(Settings!$G$11:$G$18,MATCH($C2761,Settings!$D$11:$D$18,0))),0),N($F2761)))</f>
        <v/>
      </c>
    </row>
    <row r="2762">
      <c r="A2762" s="69" t="n"/>
      <c r="B2762" s="70" t="n"/>
      <c r="C2762" s="70" t="n"/>
      <c r="D2762" s="71" t="n"/>
      <c r="E2762" s="71" t="n"/>
      <c r="F2762" s="70" t="n"/>
      <c r="G2762" s="72">
        <f>IF(OR($A2762="",$B2762=""),"",ROUND(MAX(0,MOD(I2762-H2762,1)*24-L2762/60),2))</f>
        <v/>
      </c>
      <c r="H2762">
        <f>IF($A2762="","",IF($D2762="",IFERROR(INDEX(Settings!$E$11:$E$18,MATCH($C2762,Settings!$D$11:$D$18,0)),0),$D2762))</f>
        <v/>
      </c>
      <c r="I2762">
        <f>IF($A2762="","",IF($E2762="",IFERROR(INDEX(Settings!$F$11:$F$18,MATCH($C2762,Settings!$D$11:$D$18,0)),0),$E2762))</f>
        <v/>
      </c>
      <c r="J2762">
        <f>IF($A2762="",0,WEEKDAY($A2762,2))</f>
        <v/>
      </c>
      <c r="K2762">
        <f>IF(OR($A2762="",$B2762=""),"",$B2762&amp;"|"&amp;$A2762)</f>
        <v/>
      </c>
      <c r="L2762">
        <f>IF($A2762="",0,IF($F2762="",IFERROR(N(INDEX(Settings!$G$11:$G$18,MATCH($C2762,Settings!$D$11:$D$18,0))),0),N($F2762)))</f>
        <v/>
      </c>
    </row>
    <row r="2763">
      <c r="A2763" s="69" t="n"/>
      <c r="B2763" s="70" t="n"/>
      <c r="C2763" s="70" t="n"/>
      <c r="D2763" s="71" t="n"/>
      <c r="E2763" s="71" t="n"/>
      <c r="F2763" s="70" t="n"/>
      <c r="G2763" s="72">
        <f>IF(OR($A2763="",$B2763=""),"",ROUND(MAX(0,MOD(I2763-H2763,1)*24-L2763/60),2))</f>
        <v/>
      </c>
      <c r="H2763">
        <f>IF($A2763="","",IF($D2763="",IFERROR(INDEX(Settings!$E$11:$E$18,MATCH($C2763,Settings!$D$11:$D$18,0)),0),$D2763))</f>
        <v/>
      </c>
      <c r="I2763">
        <f>IF($A2763="","",IF($E2763="",IFERROR(INDEX(Settings!$F$11:$F$18,MATCH($C2763,Settings!$D$11:$D$18,0)),0),$E2763))</f>
        <v/>
      </c>
      <c r="J2763">
        <f>IF($A2763="",0,WEEKDAY($A2763,2))</f>
        <v/>
      </c>
      <c r="K2763">
        <f>IF(OR($A2763="",$B2763=""),"",$B2763&amp;"|"&amp;$A2763)</f>
        <v/>
      </c>
      <c r="L2763">
        <f>IF($A2763="",0,IF($F2763="",IFERROR(N(INDEX(Settings!$G$11:$G$18,MATCH($C2763,Settings!$D$11:$D$18,0))),0),N($F2763)))</f>
        <v/>
      </c>
    </row>
    <row r="2764">
      <c r="A2764" s="69" t="n"/>
      <c r="B2764" s="70" t="n"/>
      <c r="C2764" s="70" t="n"/>
      <c r="D2764" s="71" t="n"/>
      <c r="E2764" s="71" t="n"/>
      <c r="F2764" s="70" t="n"/>
      <c r="G2764" s="72">
        <f>IF(OR($A2764="",$B2764=""),"",ROUND(MAX(0,MOD(I2764-H2764,1)*24-L2764/60),2))</f>
        <v/>
      </c>
      <c r="H2764">
        <f>IF($A2764="","",IF($D2764="",IFERROR(INDEX(Settings!$E$11:$E$18,MATCH($C2764,Settings!$D$11:$D$18,0)),0),$D2764))</f>
        <v/>
      </c>
      <c r="I2764">
        <f>IF($A2764="","",IF($E2764="",IFERROR(INDEX(Settings!$F$11:$F$18,MATCH($C2764,Settings!$D$11:$D$18,0)),0),$E2764))</f>
        <v/>
      </c>
      <c r="J2764">
        <f>IF($A2764="",0,WEEKDAY($A2764,2))</f>
        <v/>
      </c>
      <c r="K2764">
        <f>IF(OR($A2764="",$B2764=""),"",$B2764&amp;"|"&amp;$A2764)</f>
        <v/>
      </c>
      <c r="L2764">
        <f>IF($A2764="",0,IF($F2764="",IFERROR(N(INDEX(Settings!$G$11:$G$18,MATCH($C2764,Settings!$D$11:$D$18,0))),0),N($F2764)))</f>
        <v/>
      </c>
    </row>
    <row r="2765">
      <c r="A2765" s="69" t="n"/>
      <c r="B2765" s="70" t="n"/>
      <c r="C2765" s="70" t="n"/>
      <c r="D2765" s="71" t="n"/>
      <c r="E2765" s="71" t="n"/>
      <c r="F2765" s="70" t="n"/>
      <c r="G2765" s="72">
        <f>IF(OR($A2765="",$B2765=""),"",ROUND(MAX(0,MOD(I2765-H2765,1)*24-L2765/60),2))</f>
        <v/>
      </c>
      <c r="H2765">
        <f>IF($A2765="","",IF($D2765="",IFERROR(INDEX(Settings!$E$11:$E$18,MATCH($C2765,Settings!$D$11:$D$18,0)),0),$D2765))</f>
        <v/>
      </c>
      <c r="I2765">
        <f>IF($A2765="","",IF($E2765="",IFERROR(INDEX(Settings!$F$11:$F$18,MATCH($C2765,Settings!$D$11:$D$18,0)),0),$E2765))</f>
        <v/>
      </c>
      <c r="J2765">
        <f>IF($A2765="",0,WEEKDAY($A2765,2))</f>
        <v/>
      </c>
      <c r="K2765">
        <f>IF(OR($A2765="",$B2765=""),"",$B2765&amp;"|"&amp;$A2765)</f>
        <v/>
      </c>
      <c r="L2765">
        <f>IF($A2765="",0,IF($F2765="",IFERROR(N(INDEX(Settings!$G$11:$G$18,MATCH($C2765,Settings!$D$11:$D$18,0))),0),N($F2765)))</f>
        <v/>
      </c>
    </row>
    <row r="2766">
      <c r="A2766" s="69" t="n"/>
      <c r="B2766" s="70" t="n"/>
      <c r="C2766" s="70" t="n"/>
      <c r="D2766" s="71" t="n"/>
      <c r="E2766" s="71" t="n"/>
      <c r="F2766" s="70" t="n"/>
      <c r="G2766" s="72">
        <f>IF(OR($A2766="",$B2766=""),"",ROUND(MAX(0,MOD(I2766-H2766,1)*24-L2766/60),2))</f>
        <v/>
      </c>
      <c r="H2766">
        <f>IF($A2766="","",IF($D2766="",IFERROR(INDEX(Settings!$E$11:$E$18,MATCH($C2766,Settings!$D$11:$D$18,0)),0),$D2766))</f>
        <v/>
      </c>
      <c r="I2766">
        <f>IF($A2766="","",IF($E2766="",IFERROR(INDEX(Settings!$F$11:$F$18,MATCH($C2766,Settings!$D$11:$D$18,0)),0),$E2766))</f>
        <v/>
      </c>
      <c r="J2766">
        <f>IF($A2766="",0,WEEKDAY($A2766,2))</f>
        <v/>
      </c>
      <c r="K2766">
        <f>IF(OR($A2766="",$B2766=""),"",$B2766&amp;"|"&amp;$A2766)</f>
        <v/>
      </c>
      <c r="L2766">
        <f>IF($A2766="",0,IF($F2766="",IFERROR(N(INDEX(Settings!$G$11:$G$18,MATCH($C2766,Settings!$D$11:$D$18,0))),0),N($F2766)))</f>
        <v/>
      </c>
    </row>
    <row r="2767">
      <c r="A2767" s="69" t="n"/>
      <c r="B2767" s="70" t="n"/>
      <c r="C2767" s="70" t="n"/>
      <c r="D2767" s="71" t="n"/>
      <c r="E2767" s="71" t="n"/>
      <c r="F2767" s="70" t="n"/>
      <c r="G2767" s="72">
        <f>IF(OR($A2767="",$B2767=""),"",ROUND(MAX(0,MOD(I2767-H2767,1)*24-L2767/60),2))</f>
        <v/>
      </c>
      <c r="H2767">
        <f>IF($A2767="","",IF($D2767="",IFERROR(INDEX(Settings!$E$11:$E$18,MATCH($C2767,Settings!$D$11:$D$18,0)),0),$D2767))</f>
        <v/>
      </c>
      <c r="I2767">
        <f>IF($A2767="","",IF($E2767="",IFERROR(INDEX(Settings!$F$11:$F$18,MATCH($C2767,Settings!$D$11:$D$18,0)),0),$E2767))</f>
        <v/>
      </c>
      <c r="J2767">
        <f>IF($A2767="",0,WEEKDAY($A2767,2))</f>
        <v/>
      </c>
      <c r="K2767">
        <f>IF(OR($A2767="",$B2767=""),"",$B2767&amp;"|"&amp;$A2767)</f>
        <v/>
      </c>
      <c r="L2767">
        <f>IF($A2767="",0,IF($F2767="",IFERROR(N(INDEX(Settings!$G$11:$G$18,MATCH($C2767,Settings!$D$11:$D$18,0))),0),N($F2767)))</f>
        <v/>
      </c>
    </row>
    <row r="2768">
      <c r="A2768" s="69" t="n"/>
      <c r="B2768" s="70" t="n"/>
      <c r="C2768" s="70" t="n"/>
      <c r="D2768" s="71" t="n"/>
      <c r="E2768" s="71" t="n"/>
      <c r="F2768" s="70" t="n"/>
      <c r="G2768" s="72">
        <f>IF(OR($A2768="",$B2768=""),"",ROUND(MAX(0,MOD(I2768-H2768,1)*24-L2768/60),2))</f>
        <v/>
      </c>
      <c r="H2768">
        <f>IF($A2768="","",IF($D2768="",IFERROR(INDEX(Settings!$E$11:$E$18,MATCH($C2768,Settings!$D$11:$D$18,0)),0),$D2768))</f>
        <v/>
      </c>
      <c r="I2768">
        <f>IF($A2768="","",IF($E2768="",IFERROR(INDEX(Settings!$F$11:$F$18,MATCH($C2768,Settings!$D$11:$D$18,0)),0),$E2768))</f>
        <v/>
      </c>
      <c r="J2768">
        <f>IF($A2768="",0,WEEKDAY($A2768,2))</f>
        <v/>
      </c>
      <c r="K2768">
        <f>IF(OR($A2768="",$B2768=""),"",$B2768&amp;"|"&amp;$A2768)</f>
        <v/>
      </c>
      <c r="L2768">
        <f>IF($A2768="",0,IF($F2768="",IFERROR(N(INDEX(Settings!$G$11:$G$18,MATCH($C2768,Settings!$D$11:$D$18,0))),0),N($F2768)))</f>
        <v/>
      </c>
    </row>
    <row r="2769">
      <c r="A2769" s="69" t="n"/>
      <c r="B2769" s="70" t="n"/>
      <c r="C2769" s="70" t="n"/>
      <c r="D2769" s="71" t="n"/>
      <c r="E2769" s="71" t="n"/>
      <c r="F2769" s="70" t="n"/>
      <c r="G2769" s="72">
        <f>IF(OR($A2769="",$B2769=""),"",ROUND(MAX(0,MOD(I2769-H2769,1)*24-L2769/60),2))</f>
        <v/>
      </c>
      <c r="H2769">
        <f>IF($A2769="","",IF($D2769="",IFERROR(INDEX(Settings!$E$11:$E$18,MATCH($C2769,Settings!$D$11:$D$18,0)),0),$D2769))</f>
        <v/>
      </c>
      <c r="I2769">
        <f>IF($A2769="","",IF($E2769="",IFERROR(INDEX(Settings!$F$11:$F$18,MATCH($C2769,Settings!$D$11:$D$18,0)),0),$E2769))</f>
        <v/>
      </c>
      <c r="J2769">
        <f>IF($A2769="",0,WEEKDAY($A2769,2))</f>
        <v/>
      </c>
      <c r="K2769">
        <f>IF(OR($A2769="",$B2769=""),"",$B2769&amp;"|"&amp;$A2769)</f>
        <v/>
      </c>
      <c r="L2769">
        <f>IF($A2769="",0,IF($F2769="",IFERROR(N(INDEX(Settings!$G$11:$G$18,MATCH($C2769,Settings!$D$11:$D$18,0))),0),N($F2769)))</f>
        <v/>
      </c>
    </row>
    <row r="2770">
      <c r="A2770" s="69" t="n"/>
      <c r="B2770" s="70" t="n"/>
      <c r="C2770" s="70" t="n"/>
      <c r="D2770" s="71" t="n"/>
      <c r="E2770" s="71" t="n"/>
      <c r="F2770" s="70" t="n"/>
      <c r="G2770" s="72">
        <f>IF(OR($A2770="",$B2770=""),"",ROUND(MAX(0,MOD(I2770-H2770,1)*24-L2770/60),2))</f>
        <v/>
      </c>
      <c r="H2770">
        <f>IF($A2770="","",IF($D2770="",IFERROR(INDEX(Settings!$E$11:$E$18,MATCH($C2770,Settings!$D$11:$D$18,0)),0),$D2770))</f>
        <v/>
      </c>
      <c r="I2770">
        <f>IF($A2770="","",IF($E2770="",IFERROR(INDEX(Settings!$F$11:$F$18,MATCH($C2770,Settings!$D$11:$D$18,0)),0),$E2770))</f>
        <v/>
      </c>
      <c r="J2770">
        <f>IF($A2770="",0,WEEKDAY($A2770,2))</f>
        <v/>
      </c>
      <c r="K2770">
        <f>IF(OR($A2770="",$B2770=""),"",$B2770&amp;"|"&amp;$A2770)</f>
        <v/>
      </c>
      <c r="L2770">
        <f>IF($A2770="",0,IF($F2770="",IFERROR(N(INDEX(Settings!$G$11:$G$18,MATCH($C2770,Settings!$D$11:$D$18,0))),0),N($F2770)))</f>
        <v/>
      </c>
    </row>
    <row r="2771">
      <c r="A2771" s="69" t="n"/>
      <c r="B2771" s="70" t="n"/>
      <c r="C2771" s="70" t="n"/>
      <c r="D2771" s="71" t="n"/>
      <c r="E2771" s="71" t="n"/>
      <c r="F2771" s="70" t="n"/>
      <c r="G2771" s="72">
        <f>IF(OR($A2771="",$B2771=""),"",ROUND(MAX(0,MOD(I2771-H2771,1)*24-L2771/60),2))</f>
        <v/>
      </c>
      <c r="H2771">
        <f>IF($A2771="","",IF($D2771="",IFERROR(INDEX(Settings!$E$11:$E$18,MATCH($C2771,Settings!$D$11:$D$18,0)),0),$D2771))</f>
        <v/>
      </c>
      <c r="I2771">
        <f>IF($A2771="","",IF($E2771="",IFERROR(INDEX(Settings!$F$11:$F$18,MATCH($C2771,Settings!$D$11:$D$18,0)),0),$E2771))</f>
        <v/>
      </c>
      <c r="J2771">
        <f>IF($A2771="",0,WEEKDAY($A2771,2))</f>
        <v/>
      </c>
      <c r="K2771">
        <f>IF(OR($A2771="",$B2771=""),"",$B2771&amp;"|"&amp;$A2771)</f>
        <v/>
      </c>
      <c r="L2771">
        <f>IF($A2771="",0,IF($F2771="",IFERROR(N(INDEX(Settings!$G$11:$G$18,MATCH($C2771,Settings!$D$11:$D$18,0))),0),N($F2771)))</f>
        <v/>
      </c>
    </row>
    <row r="2772">
      <c r="A2772" s="69" t="n"/>
      <c r="B2772" s="70" t="n"/>
      <c r="C2772" s="70" t="n"/>
      <c r="D2772" s="71" t="n"/>
      <c r="E2772" s="71" t="n"/>
      <c r="F2772" s="70" t="n"/>
      <c r="G2772" s="72">
        <f>IF(OR($A2772="",$B2772=""),"",ROUND(MAX(0,MOD(I2772-H2772,1)*24-L2772/60),2))</f>
        <v/>
      </c>
      <c r="H2772">
        <f>IF($A2772="","",IF($D2772="",IFERROR(INDEX(Settings!$E$11:$E$18,MATCH($C2772,Settings!$D$11:$D$18,0)),0),$D2772))</f>
        <v/>
      </c>
      <c r="I2772">
        <f>IF($A2772="","",IF($E2772="",IFERROR(INDEX(Settings!$F$11:$F$18,MATCH($C2772,Settings!$D$11:$D$18,0)),0),$E2772))</f>
        <v/>
      </c>
      <c r="J2772">
        <f>IF($A2772="",0,WEEKDAY($A2772,2))</f>
        <v/>
      </c>
      <c r="K2772">
        <f>IF(OR($A2772="",$B2772=""),"",$B2772&amp;"|"&amp;$A2772)</f>
        <v/>
      </c>
      <c r="L2772">
        <f>IF($A2772="",0,IF($F2772="",IFERROR(N(INDEX(Settings!$G$11:$G$18,MATCH($C2772,Settings!$D$11:$D$18,0))),0),N($F2772)))</f>
        <v/>
      </c>
    </row>
    <row r="2773">
      <c r="A2773" s="69" t="n"/>
      <c r="B2773" s="70" t="n"/>
      <c r="C2773" s="70" t="n"/>
      <c r="D2773" s="71" t="n"/>
      <c r="E2773" s="71" t="n"/>
      <c r="F2773" s="70" t="n"/>
      <c r="G2773" s="72">
        <f>IF(OR($A2773="",$B2773=""),"",ROUND(MAX(0,MOD(I2773-H2773,1)*24-L2773/60),2))</f>
        <v/>
      </c>
      <c r="H2773">
        <f>IF($A2773="","",IF($D2773="",IFERROR(INDEX(Settings!$E$11:$E$18,MATCH($C2773,Settings!$D$11:$D$18,0)),0),$D2773))</f>
        <v/>
      </c>
      <c r="I2773">
        <f>IF($A2773="","",IF($E2773="",IFERROR(INDEX(Settings!$F$11:$F$18,MATCH($C2773,Settings!$D$11:$D$18,0)),0),$E2773))</f>
        <v/>
      </c>
      <c r="J2773">
        <f>IF($A2773="",0,WEEKDAY($A2773,2))</f>
        <v/>
      </c>
      <c r="K2773">
        <f>IF(OR($A2773="",$B2773=""),"",$B2773&amp;"|"&amp;$A2773)</f>
        <v/>
      </c>
      <c r="L2773">
        <f>IF($A2773="",0,IF($F2773="",IFERROR(N(INDEX(Settings!$G$11:$G$18,MATCH($C2773,Settings!$D$11:$D$18,0))),0),N($F2773)))</f>
        <v/>
      </c>
    </row>
    <row r="2774">
      <c r="A2774" s="69" t="n"/>
      <c r="B2774" s="70" t="n"/>
      <c r="C2774" s="70" t="n"/>
      <c r="D2774" s="71" t="n"/>
      <c r="E2774" s="71" t="n"/>
      <c r="F2774" s="70" t="n"/>
      <c r="G2774" s="72">
        <f>IF(OR($A2774="",$B2774=""),"",ROUND(MAX(0,MOD(I2774-H2774,1)*24-L2774/60),2))</f>
        <v/>
      </c>
      <c r="H2774">
        <f>IF($A2774="","",IF($D2774="",IFERROR(INDEX(Settings!$E$11:$E$18,MATCH($C2774,Settings!$D$11:$D$18,0)),0),$D2774))</f>
        <v/>
      </c>
      <c r="I2774">
        <f>IF($A2774="","",IF($E2774="",IFERROR(INDEX(Settings!$F$11:$F$18,MATCH($C2774,Settings!$D$11:$D$18,0)),0),$E2774))</f>
        <v/>
      </c>
      <c r="J2774">
        <f>IF($A2774="",0,WEEKDAY($A2774,2))</f>
        <v/>
      </c>
      <c r="K2774">
        <f>IF(OR($A2774="",$B2774=""),"",$B2774&amp;"|"&amp;$A2774)</f>
        <v/>
      </c>
      <c r="L2774">
        <f>IF($A2774="",0,IF($F2774="",IFERROR(N(INDEX(Settings!$G$11:$G$18,MATCH($C2774,Settings!$D$11:$D$18,0))),0),N($F2774)))</f>
        <v/>
      </c>
    </row>
    <row r="2775">
      <c r="A2775" s="69" t="n"/>
      <c r="B2775" s="70" t="n"/>
      <c r="C2775" s="70" t="n"/>
      <c r="D2775" s="71" t="n"/>
      <c r="E2775" s="71" t="n"/>
      <c r="F2775" s="70" t="n"/>
      <c r="G2775" s="72">
        <f>IF(OR($A2775="",$B2775=""),"",ROUND(MAX(0,MOD(I2775-H2775,1)*24-L2775/60),2))</f>
        <v/>
      </c>
      <c r="H2775">
        <f>IF($A2775="","",IF($D2775="",IFERROR(INDEX(Settings!$E$11:$E$18,MATCH($C2775,Settings!$D$11:$D$18,0)),0),$D2775))</f>
        <v/>
      </c>
      <c r="I2775">
        <f>IF($A2775="","",IF($E2775="",IFERROR(INDEX(Settings!$F$11:$F$18,MATCH($C2775,Settings!$D$11:$D$18,0)),0),$E2775))</f>
        <v/>
      </c>
      <c r="J2775">
        <f>IF($A2775="",0,WEEKDAY($A2775,2))</f>
        <v/>
      </c>
      <c r="K2775">
        <f>IF(OR($A2775="",$B2775=""),"",$B2775&amp;"|"&amp;$A2775)</f>
        <v/>
      </c>
      <c r="L2775">
        <f>IF($A2775="",0,IF($F2775="",IFERROR(N(INDEX(Settings!$G$11:$G$18,MATCH($C2775,Settings!$D$11:$D$18,0))),0),N($F2775)))</f>
        <v/>
      </c>
    </row>
    <row r="2776">
      <c r="A2776" s="69" t="n"/>
      <c r="B2776" s="70" t="n"/>
      <c r="C2776" s="70" t="n"/>
      <c r="D2776" s="71" t="n"/>
      <c r="E2776" s="71" t="n"/>
      <c r="F2776" s="70" t="n"/>
      <c r="G2776" s="72">
        <f>IF(OR($A2776="",$B2776=""),"",ROUND(MAX(0,MOD(I2776-H2776,1)*24-L2776/60),2))</f>
        <v/>
      </c>
      <c r="H2776">
        <f>IF($A2776="","",IF($D2776="",IFERROR(INDEX(Settings!$E$11:$E$18,MATCH($C2776,Settings!$D$11:$D$18,0)),0),$D2776))</f>
        <v/>
      </c>
      <c r="I2776">
        <f>IF($A2776="","",IF($E2776="",IFERROR(INDEX(Settings!$F$11:$F$18,MATCH($C2776,Settings!$D$11:$D$18,0)),0),$E2776))</f>
        <v/>
      </c>
      <c r="J2776">
        <f>IF($A2776="",0,WEEKDAY($A2776,2))</f>
        <v/>
      </c>
      <c r="K2776">
        <f>IF(OR($A2776="",$B2776=""),"",$B2776&amp;"|"&amp;$A2776)</f>
        <v/>
      </c>
      <c r="L2776">
        <f>IF($A2776="",0,IF($F2776="",IFERROR(N(INDEX(Settings!$G$11:$G$18,MATCH($C2776,Settings!$D$11:$D$18,0))),0),N($F2776)))</f>
        <v/>
      </c>
    </row>
    <row r="2777">
      <c r="A2777" s="69" t="n"/>
      <c r="B2777" s="70" t="n"/>
      <c r="C2777" s="70" t="n"/>
      <c r="D2777" s="71" t="n"/>
      <c r="E2777" s="71" t="n"/>
      <c r="F2777" s="70" t="n"/>
      <c r="G2777" s="72">
        <f>IF(OR($A2777="",$B2777=""),"",ROUND(MAX(0,MOD(I2777-H2777,1)*24-L2777/60),2))</f>
        <v/>
      </c>
      <c r="H2777">
        <f>IF($A2777="","",IF($D2777="",IFERROR(INDEX(Settings!$E$11:$E$18,MATCH($C2777,Settings!$D$11:$D$18,0)),0),$D2777))</f>
        <v/>
      </c>
      <c r="I2777">
        <f>IF($A2777="","",IF($E2777="",IFERROR(INDEX(Settings!$F$11:$F$18,MATCH($C2777,Settings!$D$11:$D$18,0)),0),$E2777))</f>
        <v/>
      </c>
      <c r="J2777">
        <f>IF($A2777="",0,WEEKDAY($A2777,2))</f>
        <v/>
      </c>
      <c r="K2777">
        <f>IF(OR($A2777="",$B2777=""),"",$B2777&amp;"|"&amp;$A2777)</f>
        <v/>
      </c>
      <c r="L2777">
        <f>IF($A2777="",0,IF($F2777="",IFERROR(N(INDEX(Settings!$G$11:$G$18,MATCH($C2777,Settings!$D$11:$D$18,0))),0),N($F2777)))</f>
        <v/>
      </c>
    </row>
    <row r="2778">
      <c r="A2778" s="69" t="n"/>
      <c r="B2778" s="70" t="n"/>
      <c r="C2778" s="70" t="n"/>
      <c r="D2778" s="71" t="n"/>
      <c r="E2778" s="71" t="n"/>
      <c r="F2778" s="70" t="n"/>
      <c r="G2778" s="72">
        <f>IF(OR($A2778="",$B2778=""),"",ROUND(MAX(0,MOD(I2778-H2778,1)*24-L2778/60),2))</f>
        <v/>
      </c>
      <c r="H2778">
        <f>IF($A2778="","",IF($D2778="",IFERROR(INDEX(Settings!$E$11:$E$18,MATCH($C2778,Settings!$D$11:$D$18,0)),0),$D2778))</f>
        <v/>
      </c>
      <c r="I2778">
        <f>IF($A2778="","",IF($E2778="",IFERROR(INDEX(Settings!$F$11:$F$18,MATCH($C2778,Settings!$D$11:$D$18,0)),0),$E2778))</f>
        <v/>
      </c>
      <c r="J2778">
        <f>IF($A2778="",0,WEEKDAY($A2778,2))</f>
        <v/>
      </c>
      <c r="K2778">
        <f>IF(OR($A2778="",$B2778=""),"",$B2778&amp;"|"&amp;$A2778)</f>
        <v/>
      </c>
      <c r="L2778">
        <f>IF($A2778="",0,IF($F2778="",IFERROR(N(INDEX(Settings!$G$11:$G$18,MATCH($C2778,Settings!$D$11:$D$18,0))),0),N($F2778)))</f>
        <v/>
      </c>
    </row>
    <row r="2779">
      <c r="A2779" s="69" t="n"/>
      <c r="B2779" s="70" t="n"/>
      <c r="C2779" s="70" t="n"/>
      <c r="D2779" s="71" t="n"/>
      <c r="E2779" s="71" t="n"/>
      <c r="F2779" s="70" t="n"/>
      <c r="G2779" s="72">
        <f>IF(OR($A2779="",$B2779=""),"",ROUND(MAX(0,MOD(I2779-H2779,1)*24-L2779/60),2))</f>
        <v/>
      </c>
      <c r="H2779">
        <f>IF($A2779="","",IF($D2779="",IFERROR(INDEX(Settings!$E$11:$E$18,MATCH($C2779,Settings!$D$11:$D$18,0)),0),$D2779))</f>
        <v/>
      </c>
      <c r="I2779">
        <f>IF($A2779="","",IF($E2779="",IFERROR(INDEX(Settings!$F$11:$F$18,MATCH($C2779,Settings!$D$11:$D$18,0)),0),$E2779))</f>
        <v/>
      </c>
      <c r="J2779">
        <f>IF($A2779="",0,WEEKDAY($A2779,2))</f>
        <v/>
      </c>
      <c r="K2779">
        <f>IF(OR($A2779="",$B2779=""),"",$B2779&amp;"|"&amp;$A2779)</f>
        <v/>
      </c>
      <c r="L2779">
        <f>IF($A2779="",0,IF($F2779="",IFERROR(N(INDEX(Settings!$G$11:$G$18,MATCH($C2779,Settings!$D$11:$D$18,0))),0),N($F2779)))</f>
        <v/>
      </c>
    </row>
    <row r="2780">
      <c r="A2780" s="69" t="n"/>
      <c r="B2780" s="70" t="n"/>
      <c r="C2780" s="70" t="n"/>
      <c r="D2780" s="71" t="n"/>
      <c r="E2780" s="71" t="n"/>
      <c r="F2780" s="70" t="n"/>
      <c r="G2780" s="72">
        <f>IF(OR($A2780="",$B2780=""),"",ROUND(MAX(0,MOD(I2780-H2780,1)*24-L2780/60),2))</f>
        <v/>
      </c>
      <c r="H2780">
        <f>IF($A2780="","",IF($D2780="",IFERROR(INDEX(Settings!$E$11:$E$18,MATCH($C2780,Settings!$D$11:$D$18,0)),0),$D2780))</f>
        <v/>
      </c>
      <c r="I2780">
        <f>IF($A2780="","",IF($E2780="",IFERROR(INDEX(Settings!$F$11:$F$18,MATCH($C2780,Settings!$D$11:$D$18,0)),0),$E2780))</f>
        <v/>
      </c>
      <c r="J2780">
        <f>IF($A2780="",0,WEEKDAY($A2780,2))</f>
        <v/>
      </c>
      <c r="K2780">
        <f>IF(OR($A2780="",$B2780=""),"",$B2780&amp;"|"&amp;$A2780)</f>
        <v/>
      </c>
      <c r="L2780">
        <f>IF($A2780="",0,IF($F2780="",IFERROR(N(INDEX(Settings!$G$11:$G$18,MATCH($C2780,Settings!$D$11:$D$18,0))),0),N($F2780)))</f>
        <v/>
      </c>
    </row>
    <row r="2781">
      <c r="A2781" s="69" t="n"/>
      <c r="B2781" s="70" t="n"/>
      <c r="C2781" s="70" t="n"/>
      <c r="D2781" s="71" t="n"/>
      <c r="E2781" s="71" t="n"/>
      <c r="F2781" s="70" t="n"/>
      <c r="G2781" s="72">
        <f>IF(OR($A2781="",$B2781=""),"",ROUND(MAX(0,MOD(I2781-H2781,1)*24-L2781/60),2))</f>
        <v/>
      </c>
      <c r="H2781">
        <f>IF($A2781="","",IF($D2781="",IFERROR(INDEX(Settings!$E$11:$E$18,MATCH($C2781,Settings!$D$11:$D$18,0)),0),$D2781))</f>
        <v/>
      </c>
      <c r="I2781">
        <f>IF($A2781="","",IF($E2781="",IFERROR(INDEX(Settings!$F$11:$F$18,MATCH($C2781,Settings!$D$11:$D$18,0)),0),$E2781))</f>
        <v/>
      </c>
      <c r="J2781">
        <f>IF($A2781="",0,WEEKDAY($A2781,2))</f>
        <v/>
      </c>
      <c r="K2781">
        <f>IF(OR($A2781="",$B2781=""),"",$B2781&amp;"|"&amp;$A2781)</f>
        <v/>
      </c>
      <c r="L2781">
        <f>IF($A2781="",0,IF($F2781="",IFERROR(N(INDEX(Settings!$G$11:$G$18,MATCH($C2781,Settings!$D$11:$D$18,0))),0),N($F2781)))</f>
        <v/>
      </c>
    </row>
    <row r="2782">
      <c r="A2782" s="69" t="n"/>
      <c r="B2782" s="70" t="n"/>
      <c r="C2782" s="70" t="n"/>
      <c r="D2782" s="71" t="n"/>
      <c r="E2782" s="71" t="n"/>
      <c r="F2782" s="70" t="n"/>
      <c r="G2782" s="72">
        <f>IF(OR($A2782="",$B2782=""),"",ROUND(MAX(0,MOD(I2782-H2782,1)*24-L2782/60),2))</f>
        <v/>
      </c>
      <c r="H2782">
        <f>IF($A2782="","",IF($D2782="",IFERROR(INDEX(Settings!$E$11:$E$18,MATCH($C2782,Settings!$D$11:$D$18,0)),0),$D2782))</f>
        <v/>
      </c>
      <c r="I2782">
        <f>IF($A2782="","",IF($E2782="",IFERROR(INDEX(Settings!$F$11:$F$18,MATCH($C2782,Settings!$D$11:$D$18,0)),0),$E2782))</f>
        <v/>
      </c>
      <c r="J2782">
        <f>IF($A2782="",0,WEEKDAY($A2782,2))</f>
        <v/>
      </c>
      <c r="K2782">
        <f>IF(OR($A2782="",$B2782=""),"",$B2782&amp;"|"&amp;$A2782)</f>
        <v/>
      </c>
      <c r="L2782">
        <f>IF($A2782="",0,IF($F2782="",IFERROR(N(INDEX(Settings!$G$11:$G$18,MATCH($C2782,Settings!$D$11:$D$18,0))),0),N($F2782)))</f>
        <v/>
      </c>
    </row>
    <row r="2783">
      <c r="A2783" s="69" t="n"/>
      <c r="B2783" s="70" t="n"/>
      <c r="C2783" s="70" t="n"/>
      <c r="D2783" s="71" t="n"/>
      <c r="E2783" s="71" t="n"/>
      <c r="F2783" s="70" t="n"/>
      <c r="G2783" s="72">
        <f>IF(OR($A2783="",$B2783=""),"",ROUND(MAX(0,MOD(I2783-H2783,1)*24-L2783/60),2))</f>
        <v/>
      </c>
      <c r="H2783">
        <f>IF($A2783="","",IF($D2783="",IFERROR(INDEX(Settings!$E$11:$E$18,MATCH($C2783,Settings!$D$11:$D$18,0)),0),$D2783))</f>
        <v/>
      </c>
      <c r="I2783">
        <f>IF($A2783="","",IF($E2783="",IFERROR(INDEX(Settings!$F$11:$F$18,MATCH($C2783,Settings!$D$11:$D$18,0)),0),$E2783))</f>
        <v/>
      </c>
      <c r="J2783">
        <f>IF($A2783="",0,WEEKDAY($A2783,2))</f>
        <v/>
      </c>
      <c r="K2783">
        <f>IF(OR($A2783="",$B2783=""),"",$B2783&amp;"|"&amp;$A2783)</f>
        <v/>
      </c>
      <c r="L2783">
        <f>IF($A2783="",0,IF($F2783="",IFERROR(N(INDEX(Settings!$G$11:$G$18,MATCH($C2783,Settings!$D$11:$D$18,0))),0),N($F2783)))</f>
        <v/>
      </c>
    </row>
    <row r="2784">
      <c r="A2784" s="69" t="n"/>
      <c r="B2784" s="70" t="n"/>
      <c r="C2784" s="70" t="n"/>
      <c r="D2784" s="71" t="n"/>
      <c r="E2784" s="71" t="n"/>
      <c r="F2784" s="70" t="n"/>
      <c r="G2784" s="72">
        <f>IF(OR($A2784="",$B2784=""),"",ROUND(MAX(0,MOD(I2784-H2784,1)*24-L2784/60),2))</f>
        <v/>
      </c>
      <c r="H2784">
        <f>IF($A2784="","",IF($D2784="",IFERROR(INDEX(Settings!$E$11:$E$18,MATCH($C2784,Settings!$D$11:$D$18,0)),0),$D2784))</f>
        <v/>
      </c>
      <c r="I2784">
        <f>IF($A2784="","",IF($E2784="",IFERROR(INDEX(Settings!$F$11:$F$18,MATCH($C2784,Settings!$D$11:$D$18,0)),0),$E2784))</f>
        <v/>
      </c>
      <c r="J2784">
        <f>IF($A2784="",0,WEEKDAY($A2784,2))</f>
        <v/>
      </c>
      <c r="K2784">
        <f>IF(OR($A2784="",$B2784=""),"",$B2784&amp;"|"&amp;$A2784)</f>
        <v/>
      </c>
      <c r="L2784">
        <f>IF($A2784="",0,IF($F2784="",IFERROR(N(INDEX(Settings!$G$11:$G$18,MATCH($C2784,Settings!$D$11:$D$18,0))),0),N($F2784)))</f>
        <v/>
      </c>
    </row>
    <row r="2785">
      <c r="A2785" s="69" t="n"/>
      <c r="B2785" s="70" t="n"/>
      <c r="C2785" s="70" t="n"/>
      <c r="D2785" s="71" t="n"/>
      <c r="E2785" s="71" t="n"/>
      <c r="F2785" s="70" t="n"/>
      <c r="G2785" s="72">
        <f>IF(OR($A2785="",$B2785=""),"",ROUND(MAX(0,MOD(I2785-H2785,1)*24-L2785/60),2))</f>
        <v/>
      </c>
      <c r="H2785">
        <f>IF($A2785="","",IF($D2785="",IFERROR(INDEX(Settings!$E$11:$E$18,MATCH($C2785,Settings!$D$11:$D$18,0)),0),$D2785))</f>
        <v/>
      </c>
      <c r="I2785">
        <f>IF($A2785="","",IF($E2785="",IFERROR(INDEX(Settings!$F$11:$F$18,MATCH($C2785,Settings!$D$11:$D$18,0)),0),$E2785))</f>
        <v/>
      </c>
      <c r="J2785">
        <f>IF($A2785="",0,WEEKDAY($A2785,2))</f>
        <v/>
      </c>
      <c r="K2785">
        <f>IF(OR($A2785="",$B2785=""),"",$B2785&amp;"|"&amp;$A2785)</f>
        <v/>
      </c>
      <c r="L2785">
        <f>IF($A2785="",0,IF($F2785="",IFERROR(N(INDEX(Settings!$G$11:$G$18,MATCH($C2785,Settings!$D$11:$D$18,0))),0),N($F2785)))</f>
        <v/>
      </c>
    </row>
    <row r="2786">
      <c r="A2786" s="69" t="n"/>
      <c r="B2786" s="70" t="n"/>
      <c r="C2786" s="70" t="n"/>
      <c r="D2786" s="71" t="n"/>
      <c r="E2786" s="71" t="n"/>
      <c r="F2786" s="70" t="n"/>
      <c r="G2786" s="72">
        <f>IF(OR($A2786="",$B2786=""),"",ROUND(MAX(0,MOD(I2786-H2786,1)*24-L2786/60),2))</f>
        <v/>
      </c>
      <c r="H2786">
        <f>IF($A2786="","",IF($D2786="",IFERROR(INDEX(Settings!$E$11:$E$18,MATCH($C2786,Settings!$D$11:$D$18,0)),0),$D2786))</f>
        <v/>
      </c>
      <c r="I2786">
        <f>IF($A2786="","",IF($E2786="",IFERROR(INDEX(Settings!$F$11:$F$18,MATCH($C2786,Settings!$D$11:$D$18,0)),0),$E2786))</f>
        <v/>
      </c>
      <c r="J2786">
        <f>IF($A2786="",0,WEEKDAY($A2786,2))</f>
        <v/>
      </c>
      <c r="K2786">
        <f>IF(OR($A2786="",$B2786=""),"",$B2786&amp;"|"&amp;$A2786)</f>
        <v/>
      </c>
      <c r="L2786">
        <f>IF($A2786="",0,IF($F2786="",IFERROR(N(INDEX(Settings!$G$11:$G$18,MATCH($C2786,Settings!$D$11:$D$18,0))),0),N($F2786)))</f>
        <v/>
      </c>
    </row>
    <row r="2787">
      <c r="A2787" s="69" t="n"/>
      <c r="B2787" s="70" t="n"/>
      <c r="C2787" s="70" t="n"/>
      <c r="D2787" s="71" t="n"/>
      <c r="E2787" s="71" t="n"/>
      <c r="F2787" s="70" t="n"/>
      <c r="G2787" s="72">
        <f>IF(OR($A2787="",$B2787=""),"",ROUND(MAX(0,MOD(I2787-H2787,1)*24-L2787/60),2))</f>
        <v/>
      </c>
      <c r="H2787">
        <f>IF($A2787="","",IF($D2787="",IFERROR(INDEX(Settings!$E$11:$E$18,MATCH($C2787,Settings!$D$11:$D$18,0)),0),$D2787))</f>
        <v/>
      </c>
      <c r="I2787">
        <f>IF($A2787="","",IF($E2787="",IFERROR(INDEX(Settings!$F$11:$F$18,MATCH($C2787,Settings!$D$11:$D$18,0)),0),$E2787))</f>
        <v/>
      </c>
      <c r="J2787">
        <f>IF($A2787="",0,WEEKDAY($A2787,2))</f>
        <v/>
      </c>
      <c r="K2787">
        <f>IF(OR($A2787="",$B2787=""),"",$B2787&amp;"|"&amp;$A2787)</f>
        <v/>
      </c>
      <c r="L2787">
        <f>IF($A2787="",0,IF($F2787="",IFERROR(N(INDEX(Settings!$G$11:$G$18,MATCH($C2787,Settings!$D$11:$D$18,0))),0),N($F2787)))</f>
        <v/>
      </c>
    </row>
    <row r="2788">
      <c r="A2788" s="69" t="n"/>
      <c r="B2788" s="70" t="n"/>
      <c r="C2788" s="70" t="n"/>
      <c r="D2788" s="71" t="n"/>
      <c r="E2788" s="71" t="n"/>
      <c r="F2788" s="70" t="n"/>
      <c r="G2788" s="72">
        <f>IF(OR($A2788="",$B2788=""),"",ROUND(MAX(0,MOD(I2788-H2788,1)*24-L2788/60),2))</f>
        <v/>
      </c>
      <c r="H2788">
        <f>IF($A2788="","",IF($D2788="",IFERROR(INDEX(Settings!$E$11:$E$18,MATCH($C2788,Settings!$D$11:$D$18,0)),0),$D2788))</f>
        <v/>
      </c>
      <c r="I2788">
        <f>IF($A2788="","",IF($E2788="",IFERROR(INDEX(Settings!$F$11:$F$18,MATCH($C2788,Settings!$D$11:$D$18,0)),0),$E2788))</f>
        <v/>
      </c>
      <c r="J2788">
        <f>IF($A2788="",0,WEEKDAY($A2788,2))</f>
        <v/>
      </c>
      <c r="K2788">
        <f>IF(OR($A2788="",$B2788=""),"",$B2788&amp;"|"&amp;$A2788)</f>
        <v/>
      </c>
      <c r="L2788">
        <f>IF($A2788="",0,IF($F2788="",IFERROR(N(INDEX(Settings!$G$11:$G$18,MATCH($C2788,Settings!$D$11:$D$18,0))),0),N($F2788)))</f>
        <v/>
      </c>
    </row>
    <row r="2789">
      <c r="A2789" s="69" t="n"/>
      <c r="B2789" s="70" t="n"/>
      <c r="C2789" s="70" t="n"/>
      <c r="D2789" s="71" t="n"/>
      <c r="E2789" s="71" t="n"/>
      <c r="F2789" s="70" t="n"/>
      <c r="G2789" s="72">
        <f>IF(OR($A2789="",$B2789=""),"",ROUND(MAX(0,MOD(I2789-H2789,1)*24-L2789/60),2))</f>
        <v/>
      </c>
      <c r="H2789">
        <f>IF($A2789="","",IF($D2789="",IFERROR(INDEX(Settings!$E$11:$E$18,MATCH($C2789,Settings!$D$11:$D$18,0)),0),$D2789))</f>
        <v/>
      </c>
      <c r="I2789">
        <f>IF($A2789="","",IF($E2789="",IFERROR(INDEX(Settings!$F$11:$F$18,MATCH($C2789,Settings!$D$11:$D$18,0)),0),$E2789))</f>
        <v/>
      </c>
      <c r="J2789">
        <f>IF($A2789="",0,WEEKDAY($A2789,2))</f>
        <v/>
      </c>
      <c r="K2789">
        <f>IF(OR($A2789="",$B2789=""),"",$B2789&amp;"|"&amp;$A2789)</f>
        <v/>
      </c>
      <c r="L2789">
        <f>IF($A2789="",0,IF($F2789="",IFERROR(N(INDEX(Settings!$G$11:$G$18,MATCH($C2789,Settings!$D$11:$D$18,0))),0),N($F2789)))</f>
        <v/>
      </c>
    </row>
    <row r="2790">
      <c r="A2790" s="69" t="n"/>
      <c r="B2790" s="70" t="n"/>
      <c r="C2790" s="70" t="n"/>
      <c r="D2790" s="71" t="n"/>
      <c r="E2790" s="71" t="n"/>
      <c r="F2790" s="70" t="n"/>
      <c r="G2790" s="72">
        <f>IF(OR($A2790="",$B2790=""),"",ROUND(MAX(0,MOD(I2790-H2790,1)*24-L2790/60),2))</f>
        <v/>
      </c>
      <c r="H2790">
        <f>IF($A2790="","",IF($D2790="",IFERROR(INDEX(Settings!$E$11:$E$18,MATCH($C2790,Settings!$D$11:$D$18,0)),0),$D2790))</f>
        <v/>
      </c>
      <c r="I2790">
        <f>IF($A2790="","",IF($E2790="",IFERROR(INDEX(Settings!$F$11:$F$18,MATCH($C2790,Settings!$D$11:$D$18,0)),0),$E2790))</f>
        <v/>
      </c>
      <c r="J2790">
        <f>IF($A2790="",0,WEEKDAY($A2790,2))</f>
        <v/>
      </c>
      <c r="K2790">
        <f>IF(OR($A2790="",$B2790=""),"",$B2790&amp;"|"&amp;$A2790)</f>
        <v/>
      </c>
      <c r="L2790">
        <f>IF($A2790="",0,IF($F2790="",IFERROR(N(INDEX(Settings!$G$11:$G$18,MATCH($C2790,Settings!$D$11:$D$18,0))),0),N($F2790)))</f>
        <v/>
      </c>
    </row>
    <row r="2791">
      <c r="A2791" s="69" t="n"/>
      <c r="B2791" s="70" t="n"/>
      <c r="C2791" s="70" t="n"/>
      <c r="D2791" s="71" t="n"/>
      <c r="E2791" s="71" t="n"/>
      <c r="F2791" s="70" t="n"/>
      <c r="G2791" s="72">
        <f>IF(OR($A2791="",$B2791=""),"",ROUND(MAX(0,MOD(I2791-H2791,1)*24-L2791/60),2))</f>
        <v/>
      </c>
      <c r="H2791">
        <f>IF($A2791="","",IF($D2791="",IFERROR(INDEX(Settings!$E$11:$E$18,MATCH($C2791,Settings!$D$11:$D$18,0)),0),$D2791))</f>
        <v/>
      </c>
      <c r="I2791">
        <f>IF($A2791="","",IF($E2791="",IFERROR(INDEX(Settings!$F$11:$F$18,MATCH($C2791,Settings!$D$11:$D$18,0)),0),$E2791))</f>
        <v/>
      </c>
      <c r="J2791">
        <f>IF($A2791="",0,WEEKDAY($A2791,2))</f>
        <v/>
      </c>
      <c r="K2791">
        <f>IF(OR($A2791="",$B2791=""),"",$B2791&amp;"|"&amp;$A2791)</f>
        <v/>
      </c>
      <c r="L2791">
        <f>IF($A2791="",0,IF($F2791="",IFERROR(N(INDEX(Settings!$G$11:$G$18,MATCH($C2791,Settings!$D$11:$D$18,0))),0),N($F2791)))</f>
        <v/>
      </c>
    </row>
    <row r="2792">
      <c r="A2792" s="69" t="n"/>
      <c r="B2792" s="70" t="n"/>
      <c r="C2792" s="70" t="n"/>
      <c r="D2792" s="71" t="n"/>
      <c r="E2792" s="71" t="n"/>
      <c r="F2792" s="70" t="n"/>
      <c r="G2792" s="72">
        <f>IF(OR($A2792="",$B2792=""),"",ROUND(MAX(0,MOD(I2792-H2792,1)*24-L2792/60),2))</f>
        <v/>
      </c>
      <c r="H2792">
        <f>IF($A2792="","",IF($D2792="",IFERROR(INDEX(Settings!$E$11:$E$18,MATCH($C2792,Settings!$D$11:$D$18,0)),0),$D2792))</f>
        <v/>
      </c>
      <c r="I2792">
        <f>IF($A2792="","",IF($E2792="",IFERROR(INDEX(Settings!$F$11:$F$18,MATCH($C2792,Settings!$D$11:$D$18,0)),0),$E2792))</f>
        <v/>
      </c>
      <c r="J2792">
        <f>IF($A2792="",0,WEEKDAY($A2792,2))</f>
        <v/>
      </c>
      <c r="K2792">
        <f>IF(OR($A2792="",$B2792=""),"",$B2792&amp;"|"&amp;$A2792)</f>
        <v/>
      </c>
      <c r="L2792">
        <f>IF($A2792="",0,IF($F2792="",IFERROR(N(INDEX(Settings!$G$11:$G$18,MATCH($C2792,Settings!$D$11:$D$18,0))),0),N($F2792)))</f>
        <v/>
      </c>
    </row>
    <row r="2793">
      <c r="A2793" s="69" t="n"/>
      <c r="B2793" s="70" t="n"/>
      <c r="C2793" s="70" t="n"/>
      <c r="D2793" s="71" t="n"/>
      <c r="E2793" s="71" t="n"/>
      <c r="F2793" s="70" t="n"/>
      <c r="G2793" s="72">
        <f>IF(OR($A2793="",$B2793=""),"",ROUND(MAX(0,MOD(I2793-H2793,1)*24-L2793/60),2))</f>
        <v/>
      </c>
      <c r="H2793">
        <f>IF($A2793="","",IF($D2793="",IFERROR(INDEX(Settings!$E$11:$E$18,MATCH($C2793,Settings!$D$11:$D$18,0)),0),$D2793))</f>
        <v/>
      </c>
      <c r="I2793">
        <f>IF($A2793="","",IF($E2793="",IFERROR(INDEX(Settings!$F$11:$F$18,MATCH($C2793,Settings!$D$11:$D$18,0)),0),$E2793))</f>
        <v/>
      </c>
      <c r="J2793">
        <f>IF($A2793="",0,WEEKDAY($A2793,2))</f>
        <v/>
      </c>
      <c r="K2793">
        <f>IF(OR($A2793="",$B2793=""),"",$B2793&amp;"|"&amp;$A2793)</f>
        <v/>
      </c>
      <c r="L2793">
        <f>IF($A2793="",0,IF($F2793="",IFERROR(N(INDEX(Settings!$G$11:$G$18,MATCH($C2793,Settings!$D$11:$D$18,0))),0),N($F2793)))</f>
        <v/>
      </c>
    </row>
    <row r="2794">
      <c r="A2794" s="69" t="n"/>
      <c r="B2794" s="70" t="n"/>
      <c r="C2794" s="70" t="n"/>
      <c r="D2794" s="71" t="n"/>
      <c r="E2794" s="71" t="n"/>
      <c r="F2794" s="70" t="n"/>
      <c r="G2794" s="72">
        <f>IF(OR($A2794="",$B2794=""),"",ROUND(MAX(0,MOD(I2794-H2794,1)*24-L2794/60),2))</f>
        <v/>
      </c>
      <c r="H2794">
        <f>IF($A2794="","",IF($D2794="",IFERROR(INDEX(Settings!$E$11:$E$18,MATCH($C2794,Settings!$D$11:$D$18,0)),0),$D2794))</f>
        <v/>
      </c>
      <c r="I2794">
        <f>IF($A2794="","",IF($E2794="",IFERROR(INDEX(Settings!$F$11:$F$18,MATCH($C2794,Settings!$D$11:$D$18,0)),0),$E2794))</f>
        <v/>
      </c>
      <c r="J2794">
        <f>IF($A2794="",0,WEEKDAY($A2794,2))</f>
        <v/>
      </c>
      <c r="K2794">
        <f>IF(OR($A2794="",$B2794=""),"",$B2794&amp;"|"&amp;$A2794)</f>
        <v/>
      </c>
      <c r="L2794">
        <f>IF($A2794="",0,IF($F2794="",IFERROR(N(INDEX(Settings!$G$11:$G$18,MATCH($C2794,Settings!$D$11:$D$18,0))),0),N($F2794)))</f>
        <v/>
      </c>
    </row>
    <row r="2795">
      <c r="A2795" s="69" t="n"/>
      <c r="B2795" s="70" t="n"/>
      <c r="C2795" s="70" t="n"/>
      <c r="D2795" s="71" t="n"/>
      <c r="E2795" s="71" t="n"/>
      <c r="F2795" s="70" t="n"/>
      <c r="G2795" s="72">
        <f>IF(OR($A2795="",$B2795=""),"",ROUND(MAX(0,MOD(I2795-H2795,1)*24-L2795/60),2))</f>
        <v/>
      </c>
      <c r="H2795">
        <f>IF($A2795="","",IF($D2795="",IFERROR(INDEX(Settings!$E$11:$E$18,MATCH($C2795,Settings!$D$11:$D$18,0)),0),$D2795))</f>
        <v/>
      </c>
      <c r="I2795">
        <f>IF($A2795="","",IF($E2795="",IFERROR(INDEX(Settings!$F$11:$F$18,MATCH($C2795,Settings!$D$11:$D$18,0)),0),$E2795))</f>
        <v/>
      </c>
      <c r="J2795">
        <f>IF($A2795="",0,WEEKDAY($A2795,2))</f>
        <v/>
      </c>
      <c r="K2795">
        <f>IF(OR($A2795="",$B2795=""),"",$B2795&amp;"|"&amp;$A2795)</f>
        <v/>
      </c>
      <c r="L2795">
        <f>IF($A2795="",0,IF($F2795="",IFERROR(N(INDEX(Settings!$G$11:$G$18,MATCH($C2795,Settings!$D$11:$D$18,0))),0),N($F2795)))</f>
        <v/>
      </c>
    </row>
    <row r="2796">
      <c r="A2796" s="69" t="n"/>
      <c r="B2796" s="70" t="n"/>
      <c r="C2796" s="70" t="n"/>
      <c r="D2796" s="71" t="n"/>
      <c r="E2796" s="71" t="n"/>
      <c r="F2796" s="70" t="n"/>
      <c r="G2796" s="72">
        <f>IF(OR($A2796="",$B2796=""),"",ROUND(MAX(0,MOD(I2796-H2796,1)*24-L2796/60),2))</f>
        <v/>
      </c>
      <c r="H2796">
        <f>IF($A2796="","",IF($D2796="",IFERROR(INDEX(Settings!$E$11:$E$18,MATCH($C2796,Settings!$D$11:$D$18,0)),0),$D2796))</f>
        <v/>
      </c>
      <c r="I2796">
        <f>IF($A2796="","",IF($E2796="",IFERROR(INDEX(Settings!$F$11:$F$18,MATCH($C2796,Settings!$D$11:$D$18,0)),0),$E2796))</f>
        <v/>
      </c>
      <c r="J2796">
        <f>IF($A2796="",0,WEEKDAY($A2796,2))</f>
        <v/>
      </c>
      <c r="K2796">
        <f>IF(OR($A2796="",$B2796=""),"",$B2796&amp;"|"&amp;$A2796)</f>
        <v/>
      </c>
      <c r="L2796">
        <f>IF($A2796="",0,IF($F2796="",IFERROR(N(INDEX(Settings!$G$11:$G$18,MATCH($C2796,Settings!$D$11:$D$18,0))),0),N($F2796)))</f>
        <v/>
      </c>
    </row>
    <row r="2797">
      <c r="A2797" s="69" t="n"/>
      <c r="B2797" s="70" t="n"/>
      <c r="C2797" s="70" t="n"/>
      <c r="D2797" s="71" t="n"/>
      <c r="E2797" s="71" t="n"/>
      <c r="F2797" s="70" t="n"/>
      <c r="G2797" s="72">
        <f>IF(OR($A2797="",$B2797=""),"",ROUND(MAX(0,MOD(I2797-H2797,1)*24-L2797/60),2))</f>
        <v/>
      </c>
      <c r="H2797">
        <f>IF($A2797="","",IF($D2797="",IFERROR(INDEX(Settings!$E$11:$E$18,MATCH($C2797,Settings!$D$11:$D$18,0)),0),$D2797))</f>
        <v/>
      </c>
      <c r="I2797">
        <f>IF($A2797="","",IF($E2797="",IFERROR(INDEX(Settings!$F$11:$F$18,MATCH($C2797,Settings!$D$11:$D$18,0)),0),$E2797))</f>
        <v/>
      </c>
      <c r="J2797">
        <f>IF($A2797="",0,WEEKDAY($A2797,2))</f>
        <v/>
      </c>
      <c r="K2797">
        <f>IF(OR($A2797="",$B2797=""),"",$B2797&amp;"|"&amp;$A2797)</f>
        <v/>
      </c>
      <c r="L2797">
        <f>IF($A2797="",0,IF($F2797="",IFERROR(N(INDEX(Settings!$G$11:$G$18,MATCH($C2797,Settings!$D$11:$D$18,0))),0),N($F2797)))</f>
        <v/>
      </c>
    </row>
    <row r="2798">
      <c r="A2798" s="69" t="n"/>
      <c r="B2798" s="70" t="n"/>
      <c r="C2798" s="70" t="n"/>
      <c r="D2798" s="71" t="n"/>
      <c r="E2798" s="71" t="n"/>
      <c r="F2798" s="70" t="n"/>
      <c r="G2798" s="72">
        <f>IF(OR($A2798="",$B2798=""),"",ROUND(MAX(0,MOD(I2798-H2798,1)*24-L2798/60),2))</f>
        <v/>
      </c>
      <c r="H2798">
        <f>IF($A2798="","",IF($D2798="",IFERROR(INDEX(Settings!$E$11:$E$18,MATCH($C2798,Settings!$D$11:$D$18,0)),0),$D2798))</f>
        <v/>
      </c>
      <c r="I2798">
        <f>IF($A2798="","",IF($E2798="",IFERROR(INDEX(Settings!$F$11:$F$18,MATCH($C2798,Settings!$D$11:$D$18,0)),0),$E2798))</f>
        <v/>
      </c>
      <c r="J2798">
        <f>IF($A2798="",0,WEEKDAY($A2798,2))</f>
        <v/>
      </c>
      <c r="K2798">
        <f>IF(OR($A2798="",$B2798=""),"",$B2798&amp;"|"&amp;$A2798)</f>
        <v/>
      </c>
      <c r="L2798">
        <f>IF($A2798="",0,IF($F2798="",IFERROR(N(INDEX(Settings!$G$11:$G$18,MATCH($C2798,Settings!$D$11:$D$18,0))),0),N($F2798)))</f>
        <v/>
      </c>
    </row>
    <row r="2799">
      <c r="A2799" s="69" t="n"/>
      <c r="B2799" s="70" t="n"/>
      <c r="C2799" s="70" t="n"/>
      <c r="D2799" s="71" t="n"/>
      <c r="E2799" s="71" t="n"/>
      <c r="F2799" s="70" t="n"/>
      <c r="G2799" s="72">
        <f>IF(OR($A2799="",$B2799=""),"",ROUND(MAX(0,MOD(I2799-H2799,1)*24-L2799/60),2))</f>
        <v/>
      </c>
      <c r="H2799">
        <f>IF($A2799="","",IF($D2799="",IFERROR(INDEX(Settings!$E$11:$E$18,MATCH($C2799,Settings!$D$11:$D$18,0)),0),$D2799))</f>
        <v/>
      </c>
      <c r="I2799">
        <f>IF($A2799="","",IF($E2799="",IFERROR(INDEX(Settings!$F$11:$F$18,MATCH($C2799,Settings!$D$11:$D$18,0)),0),$E2799))</f>
        <v/>
      </c>
      <c r="J2799">
        <f>IF($A2799="",0,WEEKDAY($A2799,2))</f>
        <v/>
      </c>
      <c r="K2799">
        <f>IF(OR($A2799="",$B2799=""),"",$B2799&amp;"|"&amp;$A2799)</f>
        <v/>
      </c>
      <c r="L2799">
        <f>IF($A2799="",0,IF($F2799="",IFERROR(N(INDEX(Settings!$G$11:$G$18,MATCH($C2799,Settings!$D$11:$D$18,0))),0),N($F2799)))</f>
        <v/>
      </c>
    </row>
    <row r="2800">
      <c r="A2800" s="69" t="n"/>
      <c r="B2800" s="70" t="n"/>
      <c r="C2800" s="70" t="n"/>
      <c r="D2800" s="71" t="n"/>
      <c r="E2800" s="71" t="n"/>
      <c r="F2800" s="70" t="n"/>
      <c r="G2800" s="72">
        <f>IF(OR($A2800="",$B2800=""),"",ROUND(MAX(0,MOD(I2800-H2800,1)*24-L2800/60),2))</f>
        <v/>
      </c>
      <c r="H2800">
        <f>IF($A2800="","",IF($D2800="",IFERROR(INDEX(Settings!$E$11:$E$18,MATCH($C2800,Settings!$D$11:$D$18,0)),0),$D2800))</f>
        <v/>
      </c>
      <c r="I2800">
        <f>IF($A2800="","",IF($E2800="",IFERROR(INDEX(Settings!$F$11:$F$18,MATCH($C2800,Settings!$D$11:$D$18,0)),0),$E2800))</f>
        <v/>
      </c>
      <c r="J2800">
        <f>IF($A2800="",0,WEEKDAY($A2800,2))</f>
        <v/>
      </c>
      <c r="K2800">
        <f>IF(OR($A2800="",$B2800=""),"",$B2800&amp;"|"&amp;$A2800)</f>
        <v/>
      </c>
      <c r="L2800">
        <f>IF($A2800="",0,IF($F2800="",IFERROR(N(INDEX(Settings!$G$11:$G$18,MATCH($C2800,Settings!$D$11:$D$18,0))),0),N($F2800)))</f>
        <v/>
      </c>
    </row>
    <row r="2801">
      <c r="A2801" s="69" t="n"/>
      <c r="B2801" s="70" t="n"/>
      <c r="C2801" s="70" t="n"/>
      <c r="D2801" s="71" t="n"/>
      <c r="E2801" s="71" t="n"/>
      <c r="F2801" s="70" t="n"/>
      <c r="G2801" s="72">
        <f>IF(OR($A2801="",$B2801=""),"",ROUND(MAX(0,MOD(I2801-H2801,1)*24-L2801/60),2))</f>
        <v/>
      </c>
      <c r="H2801">
        <f>IF($A2801="","",IF($D2801="",IFERROR(INDEX(Settings!$E$11:$E$18,MATCH($C2801,Settings!$D$11:$D$18,0)),0),$D2801))</f>
        <v/>
      </c>
      <c r="I2801">
        <f>IF($A2801="","",IF($E2801="",IFERROR(INDEX(Settings!$F$11:$F$18,MATCH($C2801,Settings!$D$11:$D$18,0)),0),$E2801))</f>
        <v/>
      </c>
      <c r="J2801">
        <f>IF($A2801="",0,WEEKDAY($A2801,2))</f>
        <v/>
      </c>
      <c r="K2801">
        <f>IF(OR($A2801="",$B2801=""),"",$B2801&amp;"|"&amp;$A2801)</f>
        <v/>
      </c>
      <c r="L2801">
        <f>IF($A2801="",0,IF($F2801="",IFERROR(N(INDEX(Settings!$G$11:$G$18,MATCH($C2801,Settings!$D$11:$D$18,0))),0),N($F2801)))</f>
        <v/>
      </c>
    </row>
    <row r="2802">
      <c r="A2802" s="69" t="n"/>
      <c r="B2802" s="70" t="n"/>
      <c r="C2802" s="70" t="n"/>
      <c r="D2802" s="71" t="n"/>
      <c r="E2802" s="71" t="n"/>
      <c r="F2802" s="70" t="n"/>
      <c r="G2802" s="72">
        <f>IF(OR($A2802="",$B2802=""),"",ROUND(MAX(0,MOD(I2802-H2802,1)*24-L2802/60),2))</f>
        <v/>
      </c>
      <c r="H2802">
        <f>IF($A2802="","",IF($D2802="",IFERROR(INDEX(Settings!$E$11:$E$18,MATCH($C2802,Settings!$D$11:$D$18,0)),0),$D2802))</f>
        <v/>
      </c>
      <c r="I2802">
        <f>IF($A2802="","",IF($E2802="",IFERROR(INDEX(Settings!$F$11:$F$18,MATCH($C2802,Settings!$D$11:$D$18,0)),0),$E2802))</f>
        <v/>
      </c>
      <c r="J2802">
        <f>IF($A2802="",0,WEEKDAY($A2802,2))</f>
        <v/>
      </c>
      <c r="K2802">
        <f>IF(OR($A2802="",$B2802=""),"",$B2802&amp;"|"&amp;$A2802)</f>
        <v/>
      </c>
      <c r="L2802">
        <f>IF($A2802="",0,IF($F2802="",IFERROR(N(INDEX(Settings!$G$11:$G$18,MATCH($C2802,Settings!$D$11:$D$18,0))),0),N($F2802)))</f>
        <v/>
      </c>
    </row>
    <row r="2803">
      <c r="A2803" s="69" t="n"/>
      <c r="B2803" s="70" t="n"/>
      <c r="C2803" s="70" t="n"/>
      <c r="D2803" s="71" t="n"/>
      <c r="E2803" s="71" t="n"/>
      <c r="F2803" s="70" t="n"/>
      <c r="G2803" s="72">
        <f>IF(OR($A2803="",$B2803=""),"",ROUND(MAX(0,MOD(I2803-H2803,1)*24-L2803/60),2))</f>
        <v/>
      </c>
      <c r="H2803">
        <f>IF($A2803="","",IF($D2803="",IFERROR(INDEX(Settings!$E$11:$E$18,MATCH($C2803,Settings!$D$11:$D$18,0)),0),$D2803))</f>
        <v/>
      </c>
      <c r="I2803">
        <f>IF($A2803="","",IF($E2803="",IFERROR(INDEX(Settings!$F$11:$F$18,MATCH($C2803,Settings!$D$11:$D$18,0)),0),$E2803))</f>
        <v/>
      </c>
      <c r="J2803">
        <f>IF($A2803="",0,WEEKDAY($A2803,2))</f>
        <v/>
      </c>
      <c r="K2803">
        <f>IF(OR($A2803="",$B2803=""),"",$B2803&amp;"|"&amp;$A2803)</f>
        <v/>
      </c>
      <c r="L2803">
        <f>IF($A2803="",0,IF($F2803="",IFERROR(N(INDEX(Settings!$G$11:$G$18,MATCH($C2803,Settings!$D$11:$D$18,0))),0),N($F2803)))</f>
        <v/>
      </c>
    </row>
    <row r="2804">
      <c r="A2804" s="69" t="n"/>
      <c r="B2804" s="70" t="n"/>
      <c r="C2804" s="70" t="n"/>
      <c r="D2804" s="71" t="n"/>
      <c r="E2804" s="71" t="n"/>
      <c r="F2804" s="70" t="n"/>
      <c r="G2804" s="72">
        <f>IF(OR($A2804="",$B2804=""),"",ROUND(MAX(0,MOD(I2804-H2804,1)*24-L2804/60),2))</f>
        <v/>
      </c>
      <c r="H2804">
        <f>IF($A2804="","",IF($D2804="",IFERROR(INDEX(Settings!$E$11:$E$18,MATCH($C2804,Settings!$D$11:$D$18,0)),0),$D2804))</f>
        <v/>
      </c>
      <c r="I2804">
        <f>IF($A2804="","",IF($E2804="",IFERROR(INDEX(Settings!$F$11:$F$18,MATCH($C2804,Settings!$D$11:$D$18,0)),0),$E2804))</f>
        <v/>
      </c>
      <c r="J2804">
        <f>IF($A2804="",0,WEEKDAY($A2804,2))</f>
        <v/>
      </c>
      <c r="K2804">
        <f>IF(OR($A2804="",$B2804=""),"",$B2804&amp;"|"&amp;$A2804)</f>
        <v/>
      </c>
      <c r="L2804">
        <f>IF($A2804="",0,IF($F2804="",IFERROR(N(INDEX(Settings!$G$11:$G$18,MATCH($C2804,Settings!$D$11:$D$18,0))),0),N($F2804)))</f>
        <v/>
      </c>
    </row>
    <row r="2805">
      <c r="A2805" s="69" t="n"/>
      <c r="B2805" s="70" t="n"/>
      <c r="C2805" s="70" t="n"/>
      <c r="D2805" s="71" t="n"/>
      <c r="E2805" s="71" t="n"/>
      <c r="F2805" s="70" t="n"/>
      <c r="G2805" s="72">
        <f>IF(OR($A2805="",$B2805=""),"",ROUND(MAX(0,MOD(I2805-H2805,1)*24-L2805/60),2))</f>
        <v/>
      </c>
      <c r="H2805">
        <f>IF($A2805="","",IF($D2805="",IFERROR(INDEX(Settings!$E$11:$E$18,MATCH($C2805,Settings!$D$11:$D$18,0)),0),$D2805))</f>
        <v/>
      </c>
      <c r="I2805">
        <f>IF($A2805="","",IF($E2805="",IFERROR(INDEX(Settings!$F$11:$F$18,MATCH($C2805,Settings!$D$11:$D$18,0)),0),$E2805))</f>
        <v/>
      </c>
      <c r="J2805">
        <f>IF($A2805="",0,WEEKDAY($A2805,2))</f>
        <v/>
      </c>
      <c r="K2805">
        <f>IF(OR($A2805="",$B2805=""),"",$B2805&amp;"|"&amp;$A2805)</f>
        <v/>
      </c>
      <c r="L2805">
        <f>IF($A2805="",0,IF($F2805="",IFERROR(N(INDEX(Settings!$G$11:$G$18,MATCH($C2805,Settings!$D$11:$D$18,0))),0),N($F2805)))</f>
        <v/>
      </c>
    </row>
    <row r="2806">
      <c r="A2806" s="69" t="n"/>
      <c r="B2806" s="70" t="n"/>
      <c r="C2806" s="70" t="n"/>
      <c r="D2806" s="71" t="n"/>
      <c r="E2806" s="71" t="n"/>
      <c r="F2806" s="70" t="n"/>
      <c r="G2806" s="72">
        <f>IF(OR($A2806="",$B2806=""),"",ROUND(MAX(0,MOD(I2806-H2806,1)*24-L2806/60),2))</f>
        <v/>
      </c>
      <c r="H2806">
        <f>IF($A2806="","",IF($D2806="",IFERROR(INDEX(Settings!$E$11:$E$18,MATCH($C2806,Settings!$D$11:$D$18,0)),0),$D2806))</f>
        <v/>
      </c>
      <c r="I2806">
        <f>IF($A2806="","",IF($E2806="",IFERROR(INDEX(Settings!$F$11:$F$18,MATCH($C2806,Settings!$D$11:$D$18,0)),0),$E2806))</f>
        <v/>
      </c>
      <c r="J2806">
        <f>IF($A2806="",0,WEEKDAY($A2806,2))</f>
        <v/>
      </c>
      <c r="K2806">
        <f>IF(OR($A2806="",$B2806=""),"",$B2806&amp;"|"&amp;$A2806)</f>
        <v/>
      </c>
      <c r="L2806">
        <f>IF($A2806="",0,IF($F2806="",IFERROR(N(INDEX(Settings!$G$11:$G$18,MATCH($C2806,Settings!$D$11:$D$18,0))),0),N($F2806)))</f>
        <v/>
      </c>
    </row>
    <row r="2807">
      <c r="A2807" s="69" t="n"/>
      <c r="B2807" s="70" t="n"/>
      <c r="C2807" s="70" t="n"/>
      <c r="D2807" s="71" t="n"/>
      <c r="E2807" s="71" t="n"/>
      <c r="F2807" s="70" t="n"/>
      <c r="G2807" s="72">
        <f>IF(OR($A2807="",$B2807=""),"",ROUND(MAX(0,MOD(I2807-H2807,1)*24-L2807/60),2))</f>
        <v/>
      </c>
      <c r="H2807">
        <f>IF($A2807="","",IF($D2807="",IFERROR(INDEX(Settings!$E$11:$E$18,MATCH($C2807,Settings!$D$11:$D$18,0)),0),$D2807))</f>
        <v/>
      </c>
      <c r="I2807">
        <f>IF($A2807="","",IF($E2807="",IFERROR(INDEX(Settings!$F$11:$F$18,MATCH($C2807,Settings!$D$11:$D$18,0)),0),$E2807))</f>
        <v/>
      </c>
      <c r="J2807">
        <f>IF($A2807="",0,WEEKDAY($A2807,2))</f>
        <v/>
      </c>
      <c r="K2807">
        <f>IF(OR($A2807="",$B2807=""),"",$B2807&amp;"|"&amp;$A2807)</f>
        <v/>
      </c>
      <c r="L2807">
        <f>IF($A2807="",0,IF($F2807="",IFERROR(N(INDEX(Settings!$G$11:$G$18,MATCH($C2807,Settings!$D$11:$D$18,0))),0),N($F2807)))</f>
        <v/>
      </c>
    </row>
    <row r="2808">
      <c r="A2808" s="69" t="n"/>
      <c r="B2808" s="70" t="n"/>
      <c r="C2808" s="70" t="n"/>
      <c r="D2808" s="71" t="n"/>
      <c r="E2808" s="71" t="n"/>
      <c r="F2808" s="70" t="n"/>
      <c r="G2808" s="72">
        <f>IF(OR($A2808="",$B2808=""),"",ROUND(MAX(0,MOD(I2808-H2808,1)*24-L2808/60),2))</f>
        <v/>
      </c>
      <c r="H2808">
        <f>IF($A2808="","",IF($D2808="",IFERROR(INDEX(Settings!$E$11:$E$18,MATCH($C2808,Settings!$D$11:$D$18,0)),0),$D2808))</f>
        <v/>
      </c>
      <c r="I2808">
        <f>IF($A2808="","",IF($E2808="",IFERROR(INDEX(Settings!$F$11:$F$18,MATCH($C2808,Settings!$D$11:$D$18,0)),0),$E2808))</f>
        <v/>
      </c>
      <c r="J2808">
        <f>IF($A2808="",0,WEEKDAY($A2808,2))</f>
        <v/>
      </c>
      <c r="K2808">
        <f>IF(OR($A2808="",$B2808=""),"",$B2808&amp;"|"&amp;$A2808)</f>
        <v/>
      </c>
      <c r="L2808">
        <f>IF($A2808="",0,IF($F2808="",IFERROR(N(INDEX(Settings!$G$11:$G$18,MATCH($C2808,Settings!$D$11:$D$18,0))),0),N($F2808)))</f>
        <v/>
      </c>
    </row>
    <row r="2809">
      <c r="A2809" s="69" t="n"/>
      <c r="B2809" s="70" t="n"/>
      <c r="C2809" s="70" t="n"/>
      <c r="D2809" s="71" t="n"/>
      <c r="E2809" s="71" t="n"/>
      <c r="F2809" s="70" t="n"/>
      <c r="G2809" s="72">
        <f>IF(OR($A2809="",$B2809=""),"",ROUND(MAX(0,MOD(I2809-H2809,1)*24-L2809/60),2))</f>
        <v/>
      </c>
      <c r="H2809">
        <f>IF($A2809="","",IF($D2809="",IFERROR(INDEX(Settings!$E$11:$E$18,MATCH($C2809,Settings!$D$11:$D$18,0)),0),$D2809))</f>
        <v/>
      </c>
      <c r="I2809">
        <f>IF($A2809="","",IF($E2809="",IFERROR(INDEX(Settings!$F$11:$F$18,MATCH($C2809,Settings!$D$11:$D$18,0)),0),$E2809))</f>
        <v/>
      </c>
      <c r="J2809">
        <f>IF($A2809="",0,WEEKDAY($A2809,2))</f>
        <v/>
      </c>
      <c r="K2809">
        <f>IF(OR($A2809="",$B2809=""),"",$B2809&amp;"|"&amp;$A2809)</f>
        <v/>
      </c>
      <c r="L2809">
        <f>IF($A2809="",0,IF($F2809="",IFERROR(N(INDEX(Settings!$G$11:$G$18,MATCH($C2809,Settings!$D$11:$D$18,0))),0),N($F2809)))</f>
        <v/>
      </c>
    </row>
    <row r="2810">
      <c r="A2810" s="69" t="n"/>
      <c r="B2810" s="70" t="n"/>
      <c r="C2810" s="70" t="n"/>
      <c r="D2810" s="71" t="n"/>
      <c r="E2810" s="71" t="n"/>
      <c r="F2810" s="70" t="n"/>
      <c r="G2810" s="72">
        <f>IF(OR($A2810="",$B2810=""),"",ROUND(MAX(0,MOD(I2810-H2810,1)*24-L2810/60),2))</f>
        <v/>
      </c>
      <c r="H2810">
        <f>IF($A2810="","",IF($D2810="",IFERROR(INDEX(Settings!$E$11:$E$18,MATCH($C2810,Settings!$D$11:$D$18,0)),0),$D2810))</f>
        <v/>
      </c>
      <c r="I2810">
        <f>IF($A2810="","",IF($E2810="",IFERROR(INDEX(Settings!$F$11:$F$18,MATCH($C2810,Settings!$D$11:$D$18,0)),0),$E2810))</f>
        <v/>
      </c>
      <c r="J2810">
        <f>IF($A2810="",0,WEEKDAY($A2810,2))</f>
        <v/>
      </c>
      <c r="K2810">
        <f>IF(OR($A2810="",$B2810=""),"",$B2810&amp;"|"&amp;$A2810)</f>
        <v/>
      </c>
      <c r="L2810">
        <f>IF($A2810="",0,IF($F2810="",IFERROR(N(INDEX(Settings!$G$11:$G$18,MATCH($C2810,Settings!$D$11:$D$18,0))),0),N($F2810)))</f>
        <v/>
      </c>
    </row>
    <row r="2811">
      <c r="A2811" s="69" t="n"/>
      <c r="B2811" s="70" t="n"/>
      <c r="C2811" s="70" t="n"/>
      <c r="D2811" s="71" t="n"/>
      <c r="E2811" s="71" t="n"/>
      <c r="F2811" s="70" t="n"/>
      <c r="G2811" s="72">
        <f>IF(OR($A2811="",$B2811=""),"",ROUND(MAX(0,MOD(I2811-H2811,1)*24-L2811/60),2))</f>
        <v/>
      </c>
      <c r="H2811">
        <f>IF($A2811="","",IF($D2811="",IFERROR(INDEX(Settings!$E$11:$E$18,MATCH($C2811,Settings!$D$11:$D$18,0)),0),$D2811))</f>
        <v/>
      </c>
      <c r="I2811">
        <f>IF($A2811="","",IF($E2811="",IFERROR(INDEX(Settings!$F$11:$F$18,MATCH($C2811,Settings!$D$11:$D$18,0)),0),$E2811))</f>
        <v/>
      </c>
      <c r="J2811">
        <f>IF($A2811="",0,WEEKDAY($A2811,2))</f>
        <v/>
      </c>
      <c r="K2811">
        <f>IF(OR($A2811="",$B2811=""),"",$B2811&amp;"|"&amp;$A2811)</f>
        <v/>
      </c>
      <c r="L2811">
        <f>IF($A2811="",0,IF($F2811="",IFERROR(N(INDEX(Settings!$G$11:$G$18,MATCH($C2811,Settings!$D$11:$D$18,0))),0),N($F2811)))</f>
        <v/>
      </c>
    </row>
    <row r="2812">
      <c r="A2812" s="69" t="n"/>
      <c r="B2812" s="70" t="n"/>
      <c r="C2812" s="70" t="n"/>
      <c r="D2812" s="71" t="n"/>
      <c r="E2812" s="71" t="n"/>
      <c r="F2812" s="70" t="n"/>
      <c r="G2812" s="72">
        <f>IF(OR($A2812="",$B2812=""),"",ROUND(MAX(0,MOD(I2812-H2812,1)*24-L2812/60),2))</f>
        <v/>
      </c>
      <c r="H2812">
        <f>IF($A2812="","",IF($D2812="",IFERROR(INDEX(Settings!$E$11:$E$18,MATCH($C2812,Settings!$D$11:$D$18,0)),0),$D2812))</f>
        <v/>
      </c>
      <c r="I2812">
        <f>IF($A2812="","",IF($E2812="",IFERROR(INDEX(Settings!$F$11:$F$18,MATCH($C2812,Settings!$D$11:$D$18,0)),0),$E2812))</f>
        <v/>
      </c>
      <c r="J2812">
        <f>IF($A2812="",0,WEEKDAY($A2812,2))</f>
        <v/>
      </c>
      <c r="K2812">
        <f>IF(OR($A2812="",$B2812=""),"",$B2812&amp;"|"&amp;$A2812)</f>
        <v/>
      </c>
      <c r="L2812">
        <f>IF($A2812="",0,IF($F2812="",IFERROR(N(INDEX(Settings!$G$11:$G$18,MATCH($C2812,Settings!$D$11:$D$18,0))),0),N($F2812)))</f>
        <v/>
      </c>
    </row>
    <row r="2813">
      <c r="A2813" s="69" t="n"/>
      <c r="B2813" s="70" t="n"/>
      <c r="C2813" s="70" t="n"/>
      <c r="D2813" s="71" t="n"/>
      <c r="E2813" s="71" t="n"/>
      <c r="F2813" s="70" t="n"/>
      <c r="G2813" s="72">
        <f>IF(OR($A2813="",$B2813=""),"",ROUND(MAX(0,MOD(I2813-H2813,1)*24-L2813/60),2))</f>
        <v/>
      </c>
      <c r="H2813">
        <f>IF($A2813="","",IF($D2813="",IFERROR(INDEX(Settings!$E$11:$E$18,MATCH($C2813,Settings!$D$11:$D$18,0)),0),$D2813))</f>
        <v/>
      </c>
      <c r="I2813">
        <f>IF($A2813="","",IF($E2813="",IFERROR(INDEX(Settings!$F$11:$F$18,MATCH($C2813,Settings!$D$11:$D$18,0)),0),$E2813))</f>
        <v/>
      </c>
      <c r="J2813">
        <f>IF($A2813="",0,WEEKDAY($A2813,2))</f>
        <v/>
      </c>
      <c r="K2813">
        <f>IF(OR($A2813="",$B2813=""),"",$B2813&amp;"|"&amp;$A2813)</f>
        <v/>
      </c>
      <c r="L2813">
        <f>IF($A2813="",0,IF($F2813="",IFERROR(N(INDEX(Settings!$G$11:$G$18,MATCH($C2813,Settings!$D$11:$D$18,0))),0),N($F2813)))</f>
        <v/>
      </c>
    </row>
    <row r="2814">
      <c r="A2814" s="69" t="n"/>
      <c r="B2814" s="70" t="n"/>
      <c r="C2814" s="70" t="n"/>
      <c r="D2814" s="71" t="n"/>
      <c r="E2814" s="71" t="n"/>
      <c r="F2814" s="70" t="n"/>
      <c r="G2814" s="72">
        <f>IF(OR($A2814="",$B2814=""),"",ROUND(MAX(0,MOD(I2814-H2814,1)*24-L2814/60),2))</f>
        <v/>
      </c>
      <c r="H2814">
        <f>IF($A2814="","",IF($D2814="",IFERROR(INDEX(Settings!$E$11:$E$18,MATCH($C2814,Settings!$D$11:$D$18,0)),0),$D2814))</f>
        <v/>
      </c>
      <c r="I2814">
        <f>IF($A2814="","",IF($E2814="",IFERROR(INDEX(Settings!$F$11:$F$18,MATCH($C2814,Settings!$D$11:$D$18,0)),0),$E2814))</f>
        <v/>
      </c>
      <c r="J2814">
        <f>IF($A2814="",0,WEEKDAY($A2814,2))</f>
        <v/>
      </c>
      <c r="K2814">
        <f>IF(OR($A2814="",$B2814=""),"",$B2814&amp;"|"&amp;$A2814)</f>
        <v/>
      </c>
      <c r="L2814">
        <f>IF($A2814="",0,IF($F2814="",IFERROR(N(INDEX(Settings!$G$11:$G$18,MATCH($C2814,Settings!$D$11:$D$18,0))),0),N($F2814)))</f>
        <v/>
      </c>
    </row>
    <row r="2815">
      <c r="A2815" s="69" t="n"/>
      <c r="B2815" s="70" t="n"/>
      <c r="C2815" s="70" t="n"/>
      <c r="D2815" s="71" t="n"/>
      <c r="E2815" s="71" t="n"/>
      <c r="F2815" s="70" t="n"/>
      <c r="G2815" s="72">
        <f>IF(OR($A2815="",$B2815=""),"",ROUND(MAX(0,MOD(I2815-H2815,1)*24-L2815/60),2))</f>
        <v/>
      </c>
      <c r="H2815">
        <f>IF($A2815="","",IF($D2815="",IFERROR(INDEX(Settings!$E$11:$E$18,MATCH($C2815,Settings!$D$11:$D$18,0)),0),$D2815))</f>
        <v/>
      </c>
      <c r="I2815">
        <f>IF($A2815="","",IF($E2815="",IFERROR(INDEX(Settings!$F$11:$F$18,MATCH($C2815,Settings!$D$11:$D$18,0)),0),$E2815))</f>
        <v/>
      </c>
      <c r="J2815">
        <f>IF($A2815="",0,WEEKDAY($A2815,2))</f>
        <v/>
      </c>
      <c r="K2815">
        <f>IF(OR($A2815="",$B2815=""),"",$B2815&amp;"|"&amp;$A2815)</f>
        <v/>
      </c>
      <c r="L2815">
        <f>IF($A2815="",0,IF($F2815="",IFERROR(N(INDEX(Settings!$G$11:$G$18,MATCH($C2815,Settings!$D$11:$D$18,0))),0),N($F2815)))</f>
        <v/>
      </c>
    </row>
    <row r="2816">
      <c r="A2816" s="69" t="n"/>
      <c r="B2816" s="70" t="n"/>
      <c r="C2816" s="70" t="n"/>
      <c r="D2816" s="71" t="n"/>
      <c r="E2816" s="71" t="n"/>
      <c r="F2816" s="70" t="n"/>
      <c r="G2816" s="72">
        <f>IF(OR($A2816="",$B2816=""),"",ROUND(MAX(0,MOD(I2816-H2816,1)*24-L2816/60),2))</f>
        <v/>
      </c>
      <c r="H2816">
        <f>IF($A2816="","",IF($D2816="",IFERROR(INDEX(Settings!$E$11:$E$18,MATCH($C2816,Settings!$D$11:$D$18,0)),0),$D2816))</f>
        <v/>
      </c>
      <c r="I2816">
        <f>IF($A2816="","",IF($E2816="",IFERROR(INDEX(Settings!$F$11:$F$18,MATCH($C2816,Settings!$D$11:$D$18,0)),0),$E2816))</f>
        <v/>
      </c>
      <c r="J2816">
        <f>IF($A2816="",0,WEEKDAY($A2816,2))</f>
        <v/>
      </c>
      <c r="K2816">
        <f>IF(OR($A2816="",$B2816=""),"",$B2816&amp;"|"&amp;$A2816)</f>
        <v/>
      </c>
      <c r="L2816">
        <f>IF($A2816="",0,IF($F2816="",IFERROR(N(INDEX(Settings!$G$11:$G$18,MATCH($C2816,Settings!$D$11:$D$18,0))),0),N($F2816)))</f>
        <v/>
      </c>
    </row>
    <row r="2817">
      <c r="A2817" s="69" t="n"/>
      <c r="B2817" s="70" t="n"/>
      <c r="C2817" s="70" t="n"/>
      <c r="D2817" s="71" t="n"/>
      <c r="E2817" s="71" t="n"/>
      <c r="F2817" s="70" t="n"/>
      <c r="G2817" s="72">
        <f>IF(OR($A2817="",$B2817=""),"",ROUND(MAX(0,MOD(I2817-H2817,1)*24-L2817/60),2))</f>
        <v/>
      </c>
      <c r="H2817">
        <f>IF($A2817="","",IF($D2817="",IFERROR(INDEX(Settings!$E$11:$E$18,MATCH($C2817,Settings!$D$11:$D$18,0)),0),$D2817))</f>
        <v/>
      </c>
      <c r="I2817">
        <f>IF($A2817="","",IF($E2817="",IFERROR(INDEX(Settings!$F$11:$F$18,MATCH($C2817,Settings!$D$11:$D$18,0)),0),$E2817))</f>
        <v/>
      </c>
      <c r="J2817">
        <f>IF($A2817="",0,WEEKDAY($A2817,2))</f>
        <v/>
      </c>
      <c r="K2817">
        <f>IF(OR($A2817="",$B2817=""),"",$B2817&amp;"|"&amp;$A2817)</f>
        <v/>
      </c>
      <c r="L2817">
        <f>IF($A2817="",0,IF($F2817="",IFERROR(N(INDEX(Settings!$G$11:$G$18,MATCH($C2817,Settings!$D$11:$D$18,0))),0),N($F2817)))</f>
        <v/>
      </c>
    </row>
    <row r="2818">
      <c r="A2818" s="69" t="n"/>
      <c r="B2818" s="70" t="n"/>
      <c r="C2818" s="70" t="n"/>
      <c r="D2818" s="71" t="n"/>
      <c r="E2818" s="71" t="n"/>
      <c r="F2818" s="70" t="n"/>
      <c r="G2818" s="72">
        <f>IF(OR($A2818="",$B2818=""),"",ROUND(MAX(0,MOD(I2818-H2818,1)*24-L2818/60),2))</f>
        <v/>
      </c>
      <c r="H2818">
        <f>IF($A2818="","",IF($D2818="",IFERROR(INDEX(Settings!$E$11:$E$18,MATCH($C2818,Settings!$D$11:$D$18,0)),0),$D2818))</f>
        <v/>
      </c>
      <c r="I2818">
        <f>IF($A2818="","",IF($E2818="",IFERROR(INDEX(Settings!$F$11:$F$18,MATCH($C2818,Settings!$D$11:$D$18,0)),0),$E2818))</f>
        <v/>
      </c>
      <c r="J2818">
        <f>IF($A2818="",0,WEEKDAY($A2818,2))</f>
        <v/>
      </c>
      <c r="K2818">
        <f>IF(OR($A2818="",$B2818=""),"",$B2818&amp;"|"&amp;$A2818)</f>
        <v/>
      </c>
      <c r="L2818">
        <f>IF($A2818="",0,IF($F2818="",IFERROR(N(INDEX(Settings!$G$11:$G$18,MATCH($C2818,Settings!$D$11:$D$18,0))),0),N($F2818)))</f>
        <v/>
      </c>
    </row>
    <row r="2819">
      <c r="A2819" s="69" t="n"/>
      <c r="B2819" s="70" t="n"/>
      <c r="C2819" s="70" t="n"/>
      <c r="D2819" s="71" t="n"/>
      <c r="E2819" s="71" t="n"/>
      <c r="F2819" s="70" t="n"/>
      <c r="G2819" s="72">
        <f>IF(OR($A2819="",$B2819=""),"",ROUND(MAX(0,MOD(I2819-H2819,1)*24-L2819/60),2))</f>
        <v/>
      </c>
      <c r="H2819">
        <f>IF($A2819="","",IF($D2819="",IFERROR(INDEX(Settings!$E$11:$E$18,MATCH($C2819,Settings!$D$11:$D$18,0)),0),$D2819))</f>
        <v/>
      </c>
      <c r="I2819">
        <f>IF($A2819="","",IF($E2819="",IFERROR(INDEX(Settings!$F$11:$F$18,MATCH($C2819,Settings!$D$11:$D$18,0)),0),$E2819))</f>
        <v/>
      </c>
      <c r="J2819">
        <f>IF($A2819="",0,WEEKDAY($A2819,2))</f>
        <v/>
      </c>
      <c r="K2819">
        <f>IF(OR($A2819="",$B2819=""),"",$B2819&amp;"|"&amp;$A2819)</f>
        <v/>
      </c>
      <c r="L2819">
        <f>IF($A2819="",0,IF($F2819="",IFERROR(N(INDEX(Settings!$G$11:$G$18,MATCH($C2819,Settings!$D$11:$D$18,0))),0),N($F2819)))</f>
        <v/>
      </c>
    </row>
    <row r="2820">
      <c r="A2820" s="69" t="n"/>
      <c r="B2820" s="70" t="n"/>
      <c r="C2820" s="70" t="n"/>
      <c r="D2820" s="71" t="n"/>
      <c r="E2820" s="71" t="n"/>
      <c r="F2820" s="70" t="n"/>
      <c r="G2820" s="72">
        <f>IF(OR($A2820="",$B2820=""),"",ROUND(MAX(0,MOD(I2820-H2820,1)*24-L2820/60),2))</f>
        <v/>
      </c>
      <c r="H2820">
        <f>IF($A2820="","",IF($D2820="",IFERROR(INDEX(Settings!$E$11:$E$18,MATCH($C2820,Settings!$D$11:$D$18,0)),0),$D2820))</f>
        <v/>
      </c>
      <c r="I2820">
        <f>IF($A2820="","",IF($E2820="",IFERROR(INDEX(Settings!$F$11:$F$18,MATCH($C2820,Settings!$D$11:$D$18,0)),0),$E2820))</f>
        <v/>
      </c>
      <c r="J2820">
        <f>IF($A2820="",0,WEEKDAY($A2820,2))</f>
        <v/>
      </c>
      <c r="K2820">
        <f>IF(OR($A2820="",$B2820=""),"",$B2820&amp;"|"&amp;$A2820)</f>
        <v/>
      </c>
      <c r="L2820">
        <f>IF($A2820="",0,IF($F2820="",IFERROR(N(INDEX(Settings!$G$11:$G$18,MATCH($C2820,Settings!$D$11:$D$18,0))),0),N($F2820)))</f>
        <v/>
      </c>
    </row>
    <row r="2821">
      <c r="A2821" s="69" t="n"/>
      <c r="B2821" s="70" t="n"/>
      <c r="C2821" s="70" t="n"/>
      <c r="D2821" s="71" t="n"/>
      <c r="E2821" s="71" t="n"/>
      <c r="F2821" s="70" t="n"/>
      <c r="G2821" s="72">
        <f>IF(OR($A2821="",$B2821=""),"",ROUND(MAX(0,MOD(I2821-H2821,1)*24-L2821/60),2))</f>
        <v/>
      </c>
      <c r="H2821">
        <f>IF($A2821="","",IF($D2821="",IFERROR(INDEX(Settings!$E$11:$E$18,MATCH($C2821,Settings!$D$11:$D$18,0)),0),$D2821))</f>
        <v/>
      </c>
      <c r="I2821">
        <f>IF($A2821="","",IF($E2821="",IFERROR(INDEX(Settings!$F$11:$F$18,MATCH($C2821,Settings!$D$11:$D$18,0)),0),$E2821))</f>
        <v/>
      </c>
      <c r="J2821">
        <f>IF($A2821="",0,WEEKDAY($A2821,2))</f>
        <v/>
      </c>
      <c r="K2821">
        <f>IF(OR($A2821="",$B2821=""),"",$B2821&amp;"|"&amp;$A2821)</f>
        <v/>
      </c>
      <c r="L2821">
        <f>IF($A2821="",0,IF($F2821="",IFERROR(N(INDEX(Settings!$G$11:$G$18,MATCH($C2821,Settings!$D$11:$D$18,0))),0),N($F2821)))</f>
        <v/>
      </c>
    </row>
    <row r="2822">
      <c r="A2822" s="69" t="n"/>
      <c r="B2822" s="70" t="n"/>
      <c r="C2822" s="70" t="n"/>
      <c r="D2822" s="71" t="n"/>
      <c r="E2822" s="71" t="n"/>
      <c r="F2822" s="70" t="n"/>
      <c r="G2822" s="72">
        <f>IF(OR($A2822="",$B2822=""),"",ROUND(MAX(0,MOD(I2822-H2822,1)*24-L2822/60),2))</f>
        <v/>
      </c>
      <c r="H2822">
        <f>IF($A2822="","",IF($D2822="",IFERROR(INDEX(Settings!$E$11:$E$18,MATCH($C2822,Settings!$D$11:$D$18,0)),0),$D2822))</f>
        <v/>
      </c>
      <c r="I2822">
        <f>IF($A2822="","",IF($E2822="",IFERROR(INDEX(Settings!$F$11:$F$18,MATCH($C2822,Settings!$D$11:$D$18,0)),0),$E2822))</f>
        <v/>
      </c>
      <c r="J2822">
        <f>IF($A2822="",0,WEEKDAY($A2822,2))</f>
        <v/>
      </c>
      <c r="K2822">
        <f>IF(OR($A2822="",$B2822=""),"",$B2822&amp;"|"&amp;$A2822)</f>
        <v/>
      </c>
      <c r="L2822">
        <f>IF($A2822="",0,IF($F2822="",IFERROR(N(INDEX(Settings!$G$11:$G$18,MATCH($C2822,Settings!$D$11:$D$18,0))),0),N($F2822)))</f>
        <v/>
      </c>
    </row>
    <row r="2823">
      <c r="A2823" s="69" t="n"/>
      <c r="B2823" s="70" t="n"/>
      <c r="C2823" s="70" t="n"/>
      <c r="D2823" s="71" t="n"/>
      <c r="E2823" s="71" t="n"/>
      <c r="F2823" s="70" t="n"/>
      <c r="G2823" s="72">
        <f>IF(OR($A2823="",$B2823=""),"",ROUND(MAX(0,MOD(I2823-H2823,1)*24-L2823/60),2))</f>
        <v/>
      </c>
      <c r="H2823">
        <f>IF($A2823="","",IF($D2823="",IFERROR(INDEX(Settings!$E$11:$E$18,MATCH($C2823,Settings!$D$11:$D$18,0)),0),$D2823))</f>
        <v/>
      </c>
      <c r="I2823">
        <f>IF($A2823="","",IF($E2823="",IFERROR(INDEX(Settings!$F$11:$F$18,MATCH($C2823,Settings!$D$11:$D$18,0)),0),$E2823))</f>
        <v/>
      </c>
      <c r="J2823">
        <f>IF($A2823="",0,WEEKDAY($A2823,2))</f>
        <v/>
      </c>
      <c r="K2823">
        <f>IF(OR($A2823="",$B2823=""),"",$B2823&amp;"|"&amp;$A2823)</f>
        <v/>
      </c>
      <c r="L2823">
        <f>IF($A2823="",0,IF($F2823="",IFERROR(N(INDEX(Settings!$G$11:$G$18,MATCH($C2823,Settings!$D$11:$D$18,0))),0),N($F2823)))</f>
        <v/>
      </c>
    </row>
    <row r="2824">
      <c r="A2824" s="69" t="n"/>
      <c r="B2824" s="70" t="n"/>
      <c r="C2824" s="70" t="n"/>
      <c r="D2824" s="71" t="n"/>
      <c r="E2824" s="71" t="n"/>
      <c r="F2824" s="70" t="n"/>
      <c r="G2824" s="72">
        <f>IF(OR($A2824="",$B2824=""),"",ROUND(MAX(0,MOD(I2824-H2824,1)*24-L2824/60),2))</f>
        <v/>
      </c>
      <c r="H2824">
        <f>IF($A2824="","",IF($D2824="",IFERROR(INDEX(Settings!$E$11:$E$18,MATCH($C2824,Settings!$D$11:$D$18,0)),0),$D2824))</f>
        <v/>
      </c>
      <c r="I2824">
        <f>IF($A2824="","",IF($E2824="",IFERROR(INDEX(Settings!$F$11:$F$18,MATCH($C2824,Settings!$D$11:$D$18,0)),0),$E2824))</f>
        <v/>
      </c>
      <c r="J2824">
        <f>IF($A2824="",0,WEEKDAY($A2824,2))</f>
        <v/>
      </c>
      <c r="K2824">
        <f>IF(OR($A2824="",$B2824=""),"",$B2824&amp;"|"&amp;$A2824)</f>
        <v/>
      </c>
      <c r="L2824">
        <f>IF($A2824="",0,IF($F2824="",IFERROR(N(INDEX(Settings!$G$11:$G$18,MATCH($C2824,Settings!$D$11:$D$18,0))),0),N($F2824)))</f>
        <v/>
      </c>
    </row>
    <row r="2825">
      <c r="A2825" s="69" t="n"/>
      <c r="B2825" s="70" t="n"/>
      <c r="C2825" s="70" t="n"/>
      <c r="D2825" s="71" t="n"/>
      <c r="E2825" s="71" t="n"/>
      <c r="F2825" s="70" t="n"/>
      <c r="G2825" s="72">
        <f>IF(OR($A2825="",$B2825=""),"",ROUND(MAX(0,MOD(I2825-H2825,1)*24-L2825/60),2))</f>
        <v/>
      </c>
      <c r="H2825">
        <f>IF($A2825="","",IF($D2825="",IFERROR(INDEX(Settings!$E$11:$E$18,MATCH($C2825,Settings!$D$11:$D$18,0)),0),$D2825))</f>
        <v/>
      </c>
      <c r="I2825">
        <f>IF($A2825="","",IF($E2825="",IFERROR(INDEX(Settings!$F$11:$F$18,MATCH($C2825,Settings!$D$11:$D$18,0)),0),$E2825))</f>
        <v/>
      </c>
      <c r="J2825">
        <f>IF($A2825="",0,WEEKDAY($A2825,2))</f>
        <v/>
      </c>
      <c r="K2825">
        <f>IF(OR($A2825="",$B2825=""),"",$B2825&amp;"|"&amp;$A2825)</f>
        <v/>
      </c>
      <c r="L2825">
        <f>IF($A2825="",0,IF($F2825="",IFERROR(N(INDEX(Settings!$G$11:$G$18,MATCH($C2825,Settings!$D$11:$D$18,0))),0),N($F2825)))</f>
        <v/>
      </c>
    </row>
    <row r="2826">
      <c r="A2826" s="69" t="n"/>
      <c r="B2826" s="70" t="n"/>
      <c r="C2826" s="70" t="n"/>
      <c r="D2826" s="71" t="n"/>
      <c r="E2826" s="71" t="n"/>
      <c r="F2826" s="70" t="n"/>
      <c r="G2826" s="72">
        <f>IF(OR($A2826="",$B2826=""),"",ROUND(MAX(0,MOD(I2826-H2826,1)*24-L2826/60),2))</f>
        <v/>
      </c>
      <c r="H2826">
        <f>IF($A2826="","",IF($D2826="",IFERROR(INDEX(Settings!$E$11:$E$18,MATCH($C2826,Settings!$D$11:$D$18,0)),0),$D2826))</f>
        <v/>
      </c>
      <c r="I2826">
        <f>IF($A2826="","",IF($E2826="",IFERROR(INDEX(Settings!$F$11:$F$18,MATCH($C2826,Settings!$D$11:$D$18,0)),0),$E2826))</f>
        <v/>
      </c>
      <c r="J2826">
        <f>IF($A2826="",0,WEEKDAY($A2826,2))</f>
        <v/>
      </c>
      <c r="K2826">
        <f>IF(OR($A2826="",$B2826=""),"",$B2826&amp;"|"&amp;$A2826)</f>
        <v/>
      </c>
      <c r="L2826">
        <f>IF($A2826="",0,IF($F2826="",IFERROR(N(INDEX(Settings!$G$11:$G$18,MATCH($C2826,Settings!$D$11:$D$18,0))),0),N($F2826)))</f>
        <v/>
      </c>
    </row>
    <row r="2827">
      <c r="A2827" s="69" t="n"/>
      <c r="B2827" s="70" t="n"/>
      <c r="C2827" s="70" t="n"/>
      <c r="D2827" s="71" t="n"/>
      <c r="E2827" s="71" t="n"/>
      <c r="F2827" s="70" t="n"/>
      <c r="G2827" s="72">
        <f>IF(OR($A2827="",$B2827=""),"",ROUND(MAX(0,MOD(I2827-H2827,1)*24-L2827/60),2))</f>
        <v/>
      </c>
      <c r="H2827">
        <f>IF($A2827="","",IF($D2827="",IFERROR(INDEX(Settings!$E$11:$E$18,MATCH($C2827,Settings!$D$11:$D$18,0)),0),$D2827))</f>
        <v/>
      </c>
      <c r="I2827">
        <f>IF($A2827="","",IF($E2827="",IFERROR(INDEX(Settings!$F$11:$F$18,MATCH($C2827,Settings!$D$11:$D$18,0)),0),$E2827))</f>
        <v/>
      </c>
      <c r="J2827">
        <f>IF($A2827="",0,WEEKDAY($A2827,2))</f>
        <v/>
      </c>
      <c r="K2827">
        <f>IF(OR($A2827="",$B2827=""),"",$B2827&amp;"|"&amp;$A2827)</f>
        <v/>
      </c>
      <c r="L2827">
        <f>IF($A2827="",0,IF($F2827="",IFERROR(N(INDEX(Settings!$G$11:$G$18,MATCH($C2827,Settings!$D$11:$D$18,0))),0),N($F2827)))</f>
        <v/>
      </c>
    </row>
    <row r="2828">
      <c r="A2828" s="69" t="n"/>
      <c r="B2828" s="70" t="n"/>
      <c r="C2828" s="70" t="n"/>
      <c r="D2828" s="71" t="n"/>
      <c r="E2828" s="71" t="n"/>
      <c r="F2828" s="70" t="n"/>
      <c r="G2828" s="72">
        <f>IF(OR($A2828="",$B2828=""),"",ROUND(MAX(0,MOD(I2828-H2828,1)*24-L2828/60),2))</f>
        <v/>
      </c>
      <c r="H2828">
        <f>IF($A2828="","",IF($D2828="",IFERROR(INDEX(Settings!$E$11:$E$18,MATCH($C2828,Settings!$D$11:$D$18,0)),0),$D2828))</f>
        <v/>
      </c>
      <c r="I2828">
        <f>IF($A2828="","",IF($E2828="",IFERROR(INDEX(Settings!$F$11:$F$18,MATCH($C2828,Settings!$D$11:$D$18,0)),0),$E2828))</f>
        <v/>
      </c>
      <c r="J2828">
        <f>IF($A2828="",0,WEEKDAY($A2828,2))</f>
        <v/>
      </c>
      <c r="K2828">
        <f>IF(OR($A2828="",$B2828=""),"",$B2828&amp;"|"&amp;$A2828)</f>
        <v/>
      </c>
      <c r="L2828">
        <f>IF($A2828="",0,IF($F2828="",IFERROR(N(INDEX(Settings!$G$11:$G$18,MATCH($C2828,Settings!$D$11:$D$18,0))),0),N($F2828)))</f>
        <v/>
      </c>
    </row>
    <row r="2829">
      <c r="A2829" s="69" t="n"/>
      <c r="B2829" s="70" t="n"/>
      <c r="C2829" s="70" t="n"/>
      <c r="D2829" s="71" t="n"/>
      <c r="E2829" s="71" t="n"/>
      <c r="F2829" s="70" t="n"/>
      <c r="G2829" s="72">
        <f>IF(OR($A2829="",$B2829=""),"",ROUND(MAX(0,MOD(I2829-H2829,1)*24-L2829/60),2))</f>
        <v/>
      </c>
      <c r="H2829">
        <f>IF($A2829="","",IF($D2829="",IFERROR(INDEX(Settings!$E$11:$E$18,MATCH($C2829,Settings!$D$11:$D$18,0)),0),$D2829))</f>
        <v/>
      </c>
      <c r="I2829">
        <f>IF($A2829="","",IF($E2829="",IFERROR(INDEX(Settings!$F$11:$F$18,MATCH($C2829,Settings!$D$11:$D$18,0)),0),$E2829))</f>
        <v/>
      </c>
      <c r="J2829">
        <f>IF($A2829="",0,WEEKDAY($A2829,2))</f>
        <v/>
      </c>
      <c r="K2829">
        <f>IF(OR($A2829="",$B2829=""),"",$B2829&amp;"|"&amp;$A2829)</f>
        <v/>
      </c>
      <c r="L2829">
        <f>IF($A2829="",0,IF($F2829="",IFERROR(N(INDEX(Settings!$G$11:$G$18,MATCH($C2829,Settings!$D$11:$D$18,0))),0),N($F2829)))</f>
        <v/>
      </c>
    </row>
    <row r="2830">
      <c r="A2830" s="69" t="n"/>
      <c r="B2830" s="70" t="n"/>
      <c r="C2830" s="70" t="n"/>
      <c r="D2830" s="71" t="n"/>
      <c r="E2830" s="71" t="n"/>
      <c r="F2830" s="70" t="n"/>
      <c r="G2830" s="72">
        <f>IF(OR($A2830="",$B2830=""),"",ROUND(MAX(0,MOD(I2830-H2830,1)*24-L2830/60),2))</f>
        <v/>
      </c>
      <c r="H2830">
        <f>IF($A2830="","",IF($D2830="",IFERROR(INDEX(Settings!$E$11:$E$18,MATCH($C2830,Settings!$D$11:$D$18,0)),0),$D2830))</f>
        <v/>
      </c>
      <c r="I2830">
        <f>IF($A2830="","",IF($E2830="",IFERROR(INDEX(Settings!$F$11:$F$18,MATCH($C2830,Settings!$D$11:$D$18,0)),0),$E2830))</f>
        <v/>
      </c>
      <c r="J2830">
        <f>IF($A2830="",0,WEEKDAY($A2830,2))</f>
        <v/>
      </c>
      <c r="K2830">
        <f>IF(OR($A2830="",$B2830=""),"",$B2830&amp;"|"&amp;$A2830)</f>
        <v/>
      </c>
      <c r="L2830">
        <f>IF($A2830="",0,IF($F2830="",IFERROR(N(INDEX(Settings!$G$11:$G$18,MATCH($C2830,Settings!$D$11:$D$18,0))),0),N($F2830)))</f>
        <v/>
      </c>
    </row>
    <row r="2831">
      <c r="A2831" s="69" t="n"/>
      <c r="B2831" s="70" t="n"/>
      <c r="C2831" s="70" t="n"/>
      <c r="D2831" s="71" t="n"/>
      <c r="E2831" s="71" t="n"/>
      <c r="F2831" s="70" t="n"/>
      <c r="G2831" s="72">
        <f>IF(OR($A2831="",$B2831=""),"",ROUND(MAX(0,MOD(I2831-H2831,1)*24-L2831/60),2))</f>
        <v/>
      </c>
      <c r="H2831">
        <f>IF($A2831="","",IF($D2831="",IFERROR(INDEX(Settings!$E$11:$E$18,MATCH($C2831,Settings!$D$11:$D$18,0)),0),$D2831))</f>
        <v/>
      </c>
      <c r="I2831">
        <f>IF($A2831="","",IF($E2831="",IFERROR(INDEX(Settings!$F$11:$F$18,MATCH($C2831,Settings!$D$11:$D$18,0)),0),$E2831))</f>
        <v/>
      </c>
      <c r="J2831">
        <f>IF($A2831="",0,WEEKDAY($A2831,2))</f>
        <v/>
      </c>
      <c r="K2831">
        <f>IF(OR($A2831="",$B2831=""),"",$B2831&amp;"|"&amp;$A2831)</f>
        <v/>
      </c>
      <c r="L2831">
        <f>IF($A2831="",0,IF($F2831="",IFERROR(N(INDEX(Settings!$G$11:$G$18,MATCH($C2831,Settings!$D$11:$D$18,0))),0),N($F2831)))</f>
        <v/>
      </c>
    </row>
    <row r="2832">
      <c r="A2832" s="69" t="n"/>
      <c r="B2832" s="70" t="n"/>
      <c r="C2832" s="70" t="n"/>
      <c r="D2832" s="71" t="n"/>
      <c r="E2832" s="71" t="n"/>
      <c r="F2832" s="70" t="n"/>
      <c r="G2832" s="72">
        <f>IF(OR($A2832="",$B2832=""),"",ROUND(MAX(0,MOD(I2832-H2832,1)*24-L2832/60),2))</f>
        <v/>
      </c>
      <c r="H2832">
        <f>IF($A2832="","",IF($D2832="",IFERROR(INDEX(Settings!$E$11:$E$18,MATCH($C2832,Settings!$D$11:$D$18,0)),0),$D2832))</f>
        <v/>
      </c>
      <c r="I2832">
        <f>IF($A2832="","",IF($E2832="",IFERROR(INDEX(Settings!$F$11:$F$18,MATCH($C2832,Settings!$D$11:$D$18,0)),0),$E2832))</f>
        <v/>
      </c>
      <c r="J2832">
        <f>IF($A2832="",0,WEEKDAY($A2832,2))</f>
        <v/>
      </c>
      <c r="K2832">
        <f>IF(OR($A2832="",$B2832=""),"",$B2832&amp;"|"&amp;$A2832)</f>
        <v/>
      </c>
      <c r="L2832">
        <f>IF($A2832="",0,IF($F2832="",IFERROR(N(INDEX(Settings!$G$11:$G$18,MATCH($C2832,Settings!$D$11:$D$18,0))),0),N($F2832)))</f>
        <v/>
      </c>
    </row>
    <row r="2833">
      <c r="A2833" s="69" t="n"/>
      <c r="B2833" s="70" t="n"/>
      <c r="C2833" s="70" t="n"/>
      <c r="D2833" s="71" t="n"/>
      <c r="E2833" s="71" t="n"/>
      <c r="F2833" s="70" t="n"/>
      <c r="G2833" s="72">
        <f>IF(OR($A2833="",$B2833=""),"",ROUND(MAX(0,MOD(I2833-H2833,1)*24-L2833/60),2))</f>
        <v/>
      </c>
      <c r="H2833">
        <f>IF($A2833="","",IF($D2833="",IFERROR(INDEX(Settings!$E$11:$E$18,MATCH($C2833,Settings!$D$11:$D$18,0)),0),$D2833))</f>
        <v/>
      </c>
      <c r="I2833">
        <f>IF($A2833="","",IF($E2833="",IFERROR(INDEX(Settings!$F$11:$F$18,MATCH($C2833,Settings!$D$11:$D$18,0)),0),$E2833))</f>
        <v/>
      </c>
      <c r="J2833">
        <f>IF($A2833="",0,WEEKDAY($A2833,2))</f>
        <v/>
      </c>
      <c r="K2833">
        <f>IF(OR($A2833="",$B2833=""),"",$B2833&amp;"|"&amp;$A2833)</f>
        <v/>
      </c>
      <c r="L2833">
        <f>IF($A2833="",0,IF($F2833="",IFERROR(N(INDEX(Settings!$G$11:$G$18,MATCH($C2833,Settings!$D$11:$D$18,0))),0),N($F2833)))</f>
        <v/>
      </c>
    </row>
    <row r="2834">
      <c r="A2834" s="69" t="n"/>
      <c r="B2834" s="70" t="n"/>
      <c r="C2834" s="70" t="n"/>
      <c r="D2834" s="71" t="n"/>
      <c r="E2834" s="71" t="n"/>
      <c r="F2834" s="70" t="n"/>
      <c r="G2834" s="72">
        <f>IF(OR($A2834="",$B2834=""),"",ROUND(MAX(0,MOD(I2834-H2834,1)*24-L2834/60),2))</f>
        <v/>
      </c>
      <c r="H2834">
        <f>IF($A2834="","",IF($D2834="",IFERROR(INDEX(Settings!$E$11:$E$18,MATCH($C2834,Settings!$D$11:$D$18,0)),0),$D2834))</f>
        <v/>
      </c>
      <c r="I2834">
        <f>IF($A2834="","",IF($E2834="",IFERROR(INDEX(Settings!$F$11:$F$18,MATCH($C2834,Settings!$D$11:$D$18,0)),0),$E2834))</f>
        <v/>
      </c>
      <c r="J2834">
        <f>IF($A2834="",0,WEEKDAY($A2834,2))</f>
        <v/>
      </c>
      <c r="K2834">
        <f>IF(OR($A2834="",$B2834=""),"",$B2834&amp;"|"&amp;$A2834)</f>
        <v/>
      </c>
      <c r="L2834">
        <f>IF($A2834="",0,IF($F2834="",IFERROR(N(INDEX(Settings!$G$11:$G$18,MATCH($C2834,Settings!$D$11:$D$18,0))),0),N($F2834)))</f>
        <v/>
      </c>
    </row>
    <row r="2835">
      <c r="A2835" s="69" t="n"/>
      <c r="B2835" s="70" t="n"/>
      <c r="C2835" s="70" t="n"/>
      <c r="D2835" s="71" t="n"/>
      <c r="E2835" s="71" t="n"/>
      <c r="F2835" s="70" t="n"/>
      <c r="G2835" s="72">
        <f>IF(OR($A2835="",$B2835=""),"",ROUND(MAX(0,MOD(I2835-H2835,1)*24-L2835/60),2))</f>
        <v/>
      </c>
      <c r="H2835">
        <f>IF($A2835="","",IF($D2835="",IFERROR(INDEX(Settings!$E$11:$E$18,MATCH($C2835,Settings!$D$11:$D$18,0)),0),$D2835))</f>
        <v/>
      </c>
      <c r="I2835">
        <f>IF($A2835="","",IF($E2835="",IFERROR(INDEX(Settings!$F$11:$F$18,MATCH($C2835,Settings!$D$11:$D$18,0)),0),$E2835))</f>
        <v/>
      </c>
      <c r="J2835">
        <f>IF($A2835="",0,WEEKDAY($A2835,2))</f>
        <v/>
      </c>
      <c r="K2835">
        <f>IF(OR($A2835="",$B2835=""),"",$B2835&amp;"|"&amp;$A2835)</f>
        <v/>
      </c>
      <c r="L2835">
        <f>IF($A2835="",0,IF($F2835="",IFERROR(N(INDEX(Settings!$G$11:$G$18,MATCH($C2835,Settings!$D$11:$D$18,0))),0),N($F2835)))</f>
        <v/>
      </c>
    </row>
    <row r="2836">
      <c r="A2836" s="69" t="n"/>
      <c r="B2836" s="70" t="n"/>
      <c r="C2836" s="70" t="n"/>
      <c r="D2836" s="71" t="n"/>
      <c r="E2836" s="71" t="n"/>
      <c r="F2836" s="70" t="n"/>
      <c r="G2836" s="72">
        <f>IF(OR($A2836="",$B2836=""),"",ROUND(MAX(0,MOD(I2836-H2836,1)*24-L2836/60),2))</f>
        <v/>
      </c>
      <c r="H2836">
        <f>IF($A2836="","",IF($D2836="",IFERROR(INDEX(Settings!$E$11:$E$18,MATCH($C2836,Settings!$D$11:$D$18,0)),0),$D2836))</f>
        <v/>
      </c>
      <c r="I2836">
        <f>IF($A2836="","",IF($E2836="",IFERROR(INDEX(Settings!$F$11:$F$18,MATCH($C2836,Settings!$D$11:$D$18,0)),0),$E2836))</f>
        <v/>
      </c>
      <c r="J2836">
        <f>IF($A2836="",0,WEEKDAY($A2836,2))</f>
        <v/>
      </c>
      <c r="K2836">
        <f>IF(OR($A2836="",$B2836=""),"",$B2836&amp;"|"&amp;$A2836)</f>
        <v/>
      </c>
      <c r="L2836">
        <f>IF($A2836="",0,IF($F2836="",IFERROR(N(INDEX(Settings!$G$11:$G$18,MATCH($C2836,Settings!$D$11:$D$18,0))),0),N($F2836)))</f>
        <v/>
      </c>
    </row>
    <row r="2837">
      <c r="A2837" s="69" t="n"/>
      <c r="B2837" s="70" t="n"/>
      <c r="C2837" s="70" t="n"/>
      <c r="D2837" s="71" t="n"/>
      <c r="E2837" s="71" t="n"/>
      <c r="F2837" s="70" t="n"/>
      <c r="G2837" s="72">
        <f>IF(OR($A2837="",$B2837=""),"",ROUND(MAX(0,MOD(I2837-H2837,1)*24-L2837/60),2))</f>
        <v/>
      </c>
      <c r="H2837">
        <f>IF($A2837="","",IF($D2837="",IFERROR(INDEX(Settings!$E$11:$E$18,MATCH($C2837,Settings!$D$11:$D$18,0)),0),$D2837))</f>
        <v/>
      </c>
      <c r="I2837">
        <f>IF($A2837="","",IF($E2837="",IFERROR(INDEX(Settings!$F$11:$F$18,MATCH($C2837,Settings!$D$11:$D$18,0)),0),$E2837))</f>
        <v/>
      </c>
      <c r="J2837">
        <f>IF($A2837="",0,WEEKDAY($A2837,2))</f>
        <v/>
      </c>
      <c r="K2837">
        <f>IF(OR($A2837="",$B2837=""),"",$B2837&amp;"|"&amp;$A2837)</f>
        <v/>
      </c>
      <c r="L2837">
        <f>IF($A2837="",0,IF($F2837="",IFERROR(N(INDEX(Settings!$G$11:$G$18,MATCH($C2837,Settings!$D$11:$D$18,0))),0),N($F2837)))</f>
        <v/>
      </c>
    </row>
    <row r="2838">
      <c r="A2838" s="69" t="n"/>
      <c r="B2838" s="70" t="n"/>
      <c r="C2838" s="70" t="n"/>
      <c r="D2838" s="71" t="n"/>
      <c r="E2838" s="71" t="n"/>
      <c r="F2838" s="70" t="n"/>
      <c r="G2838" s="72">
        <f>IF(OR($A2838="",$B2838=""),"",ROUND(MAX(0,MOD(I2838-H2838,1)*24-L2838/60),2))</f>
        <v/>
      </c>
      <c r="H2838">
        <f>IF($A2838="","",IF($D2838="",IFERROR(INDEX(Settings!$E$11:$E$18,MATCH($C2838,Settings!$D$11:$D$18,0)),0),$D2838))</f>
        <v/>
      </c>
      <c r="I2838">
        <f>IF($A2838="","",IF($E2838="",IFERROR(INDEX(Settings!$F$11:$F$18,MATCH($C2838,Settings!$D$11:$D$18,0)),0),$E2838))</f>
        <v/>
      </c>
      <c r="J2838">
        <f>IF($A2838="",0,WEEKDAY($A2838,2))</f>
        <v/>
      </c>
      <c r="K2838">
        <f>IF(OR($A2838="",$B2838=""),"",$B2838&amp;"|"&amp;$A2838)</f>
        <v/>
      </c>
      <c r="L2838">
        <f>IF($A2838="",0,IF($F2838="",IFERROR(N(INDEX(Settings!$G$11:$G$18,MATCH($C2838,Settings!$D$11:$D$18,0))),0),N($F2838)))</f>
        <v/>
      </c>
    </row>
    <row r="2839">
      <c r="A2839" s="69" t="n"/>
      <c r="B2839" s="70" t="n"/>
      <c r="C2839" s="70" t="n"/>
      <c r="D2839" s="71" t="n"/>
      <c r="E2839" s="71" t="n"/>
      <c r="F2839" s="70" t="n"/>
      <c r="G2839" s="72">
        <f>IF(OR($A2839="",$B2839=""),"",ROUND(MAX(0,MOD(I2839-H2839,1)*24-L2839/60),2))</f>
        <v/>
      </c>
      <c r="H2839">
        <f>IF($A2839="","",IF($D2839="",IFERROR(INDEX(Settings!$E$11:$E$18,MATCH($C2839,Settings!$D$11:$D$18,0)),0),$D2839))</f>
        <v/>
      </c>
      <c r="I2839">
        <f>IF($A2839="","",IF($E2839="",IFERROR(INDEX(Settings!$F$11:$F$18,MATCH($C2839,Settings!$D$11:$D$18,0)),0),$E2839))</f>
        <v/>
      </c>
      <c r="J2839">
        <f>IF($A2839="",0,WEEKDAY($A2839,2))</f>
        <v/>
      </c>
      <c r="K2839">
        <f>IF(OR($A2839="",$B2839=""),"",$B2839&amp;"|"&amp;$A2839)</f>
        <v/>
      </c>
      <c r="L2839">
        <f>IF($A2839="",0,IF($F2839="",IFERROR(N(INDEX(Settings!$G$11:$G$18,MATCH($C2839,Settings!$D$11:$D$18,0))),0),N($F2839)))</f>
        <v/>
      </c>
    </row>
    <row r="2840">
      <c r="A2840" s="69" t="n"/>
      <c r="B2840" s="70" t="n"/>
      <c r="C2840" s="70" t="n"/>
      <c r="D2840" s="71" t="n"/>
      <c r="E2840" s="71" t="n"/>
      <c r="F2840" s="70" t="n"/>
      <c r="G2840" s="72">
        <f>IF(OR($A2840="",$B2840=""),"",ROUND(MAX(0,MOD(I2840-H2840,1)*24-L2840/60),2))</f>
        <v/>
      </c>
      <c r="H2840">
        <f>IF($A2840="","",IF($D2840="",IFERROR(INDEX(Settings!$E$11:$E$18,MATCH($C2840,Settings!$D$11:$D$18,0)),0),$D2840))</f>
        <v/>
      </c>
      <c r="I2840">
        <f>IF($A2840="","",IF($E2840="",IFERROR(INDEX(Settings!$F$11:$F$18,MATCH($C2840,Settings!$D$11:$D$18,0)),0),$E2840))</f>
        <v/>
      </c>
      <c r="J2840">
        <f>IF($A2840="",0,WEEKDAY($A2840,2))</f>
        <v/>
      </c>
      <c r="K2840">
        <f>IF(OR($A2840="",$B2840=""),"",$B2840&amp;"|"&amp;$A2840)</f>
        <v/>
      </c>
      <c r="L2840">
        <f>IF($A2840="",0,IF($F2840="",IFERROR(N(INDEX(Settings!$G$11:$G$18,MATCH($C2840,Settings!$D$11:$D$18,0))),0),N($F2840)))</f>
        <v/>
      </c>
    </row>
    <row r="2841">
      <c r="A2841" s="69" t="n"/>
      <c r="B2841" s="70" t="n"/>
      <c r="C2841" s="70" t="n"/>
      <c r="D2841" s="71" t="n"/>
      <c r="E2841" s="71" t="n"/>
      <c r="F2841" s="70" t="n"/>
      <c r="G2841" s="72">
        <f>IF(OR($A2841="",$B2841=""),"",ROUND(MAX(0,MOD(I2841-H2841,1)*24-L2841/60),2))</f>
        <v/>
      </c>
      <c r="H2841">
        <f>IF($A2841="","",IF($D2841="",IFERROR(INDEX(Settings!$E$11:$E$18,MATCH($C2841,Settings!$D$11:$D$18,0)),0),$D2841))</f>
        <v/>
      </c>
      <c r="I2841">
        <f>IF($A2841="","",IF($E2841="",IFERROR(INDEX(Settings!$F$11:$F$18,MATCH($C2841,Settings!$D$11:$D$18,0)),0),$E2841))</f>
        <v/>
      </c>
      <c r="J2841">
        <f>IF($A2841="",0,WEEKDAY($A2841,2))</f>
        <v/>
      </c>
      <c r="K2841">
        <f>IF(OR($A2841="",$B2841=""),"",$B2841&amp;"|"&amp;$A2841)</f>
        <v/>
      </c>
      <c r="L2841">
        <f>IF($A2841="",0,IF($F2841="",IFERROR(N(INDEX(Settings!$G$11:$G$18,MATCH($C2841,Settings!$D$11:$D$18,0))),0),N($F2841)))</f>
        <v/>
      </c>
    </row>
    <row r="2842">
      <c r="A2842" s="69" t="n"/>
      <c r="B2842" s="70" t="n"/>
      <c r="C2842" s="70" t="n"/>
      <c r="D2842" s="71" t="n"/>
      <c r="E2842" s="71" t="n"/>
      <c r="F2842" s="70" t="n"/>
      <c r="G2842" s="72">
        <f>IF(OR($A2842="",$B2842=""),"",ROUND(MAX(0,MOD(I2842-H2842,1)*24-L2842/60),2))</f>
        <v/>
      </c>
      <c r="H2842">
        <f>IF($A2842="","",IF($D2842="",IFERROR(INDEX(Settings!$E$11:$E$18,MATCH($C2842,Settings!$D$11:$D$18,0)),0),$D2842))</f>
        <v/>
      </c>
      <c r="I2842">
        <f>IF($A2842="","",IF($E2842="",IFERROR(INDEX(Settings!$F$11:$F$18,MATCH($C2842,Settings!$D$11:$D$18,0)),0),$E2842))</f>
        <v/>
      </c>
      <c r="J2842">
        <f>IF($A2842="",0,WEEKDAY($A2842,2))</f>
        <v/>
      </c>
      <c r="K2842">
        <f>IF(OR($A2842="",$B2842=""),"",$B2842&amp;"|"&amp;$A2842)</f>
        <v/>
      </c>
      <c r="L2842">
        <f>IF($A2842="",0,IF($F2842="",IFERROR(N(INDEX(Settings!$G$11:$G$18,MATCH($C2842,Settings!$D$11:$D$18,0))),0),N($F2842)))</f>
        <v/>
      </c>
    </row>
    <row r="2843">
      <c r="A2843" s="69" t="n"/>
      <c r="B2843" s="70" t="n"/>
      <c r="C2843" s="70" t="n"/>
      <c r="D2843" s="71" t="n"/>
      <c r="E2843" s="71" t="n"/>
      <c r="F2843" s="70" t="n"/>
      <c r="G2843" s="72">
        <f>IF(OR($A2843="",$B2843=""),"",ROUND(MAX(0,MOD(I2843-H2843,1)*24-L2843/60),2))</f>
        <v/>
      </c>
      <c r="H2843">
        <f>IF($A2843="","",IF($D2843="",IFERROR(INDEX(Settings!$E$11:$E$18,MATCH($C2843,Settings!$D$11:$D$18,0)),0),$D2843))</f>
        <v/>
      </c>
      <c r="I2843">
        <f>IF($A2843="","",IF($E2843="",IFERROR(INDEX(Settings!$F$11:$F$18,MATCH($C2843,Settings!$D$11:$D$18,0)),0),$E2843))</f>
        <v/>
      </c>
      <c r="J2843">
        <f>IF($A2843="",0,WEEKDAY($A2843,2))</f>
        <v/>
      </c>
      <c r="K2843">
        <f>IF(OR($A2843="",$B2843=""),"",$B2843&amp;"|"&amp;$A2843)</f>
        <v/>
      </c>
      <c r="L2843">
        <f>IF($A2843="",0,IF($F2843="",IFERROR(N(INDEX(Settings!$G$11:$G$18,MATCH($C2843,Settings!$D$11:$D$18,0))),0),N($F2843)))</f>
        <v/>
      </c>
    </row>
    <row r="2844">
      <c r="A2844" s="69" t="n"/>
      <c r="B2844" s="70" t="n"/>
      <c r="C2844" s="70" t="n"/>
      <c r="D2844" s="71" t="n"/>
      <c r="E2844" s="71" t="n"/>
      <c r="F2844" s="70" t="n"/>
      <c r="G2844" s="72">
        <f>IF(OR($A2844="",$B2844=""),"",ROUND(MAX(0,MOD(I2844-H2844,1)*24-L2844/60),2))</f>
        <v/>
      </c>
      <c r="H2844">
        <f>IF($A2844="","",IF($D2844="",IFERROR(INDEX(Settings!$E$11:$E$18,MATCH($C2844,Settings!$D$11:$D$18,0)),0),$D2844))</f>
        <v/>
      </c>
      <c r="I2844">
        <f>IF($A2844="","",IF($E2844="",IFERROR(INDEX(Settings!$F$11:$F$18,MATCH($C2844,Settings!$D$11:$D$18,0)),0),$E2844))</f>
        <v/>
      </c>
      <c r="J2844">
        <f>IF($A2844="",0,WEEKDAY($A2844,2))</f>
        <v/>
      </c>
      <c r="K2844">
        <f>IF(OR($A2844="",$B2844=""),"",$B2844&amp;"|"&amp;$A2844)</f>
        <v/>
      </c>
      <c r="L2844">
        <f>IF($A2844="",0,IF($F2844="",IFERROR(N(INDEX(Settings!$G$11:$G$18,MATCH($C2844,Settings!$D$11:$D$18,0))),0),N($F2844)))</f>
        <v/>
      </c>
    </row>
    <row r="2845">
      <c r="A2845" s="69" t="n"/>
      <c r="B2845" s="70" t="n"/>
      <c r="C2845" s="70" t="n"/>
      <c r="D2845" s="71" t="n"/>
      <c r="E2845" s="71" t="n"/>
      <c r="F2845" s="70" t="n"/>
      <c r="G2845" s="72">
        <f>IF(OR($A2845="",$B2845=""),"",ROUND(MAX(0,MOD(I2845-H2845,1)*24-L2845/60),2))</f>
        <v/>
      </c>
      <c r="H2845">
        <f>IF($A2845="","",IF($D2845="",IFERROR(INDEX(Settings!$E$11:$E$18,MATCH($C2845,Settings!$D$11:$D$18,0)),0),$D2845))</f>
        <v/>
      </c>
      <c r="I2845">
        <f>IF($A2845="","",IF($E2845="",IFERROR(INDEX(Settings!$F$11:$F$18,MATCH($C2845,Settings!$D$11:$D$18,0)),0),$E2845))</f>
        <v/>
      </c>
      <c r="J2845">
        <f>IF($A2845="",0,WEEKDAY($A2845,2))</f>
        <v/>
      </c>
      <c r="K2845">
        <f>IF(OR($A2845="",$B2845=""),"",$B2845&amp;"|"&amp;$A2845)</f>
        <v/>
      </c>
      <c r="L2845">
        <f>IF($A2845="",0,IF($F2845="",IFERROR(N(INDEX(Settings!$G$11:$G$18,MATCH($C2845,Settings!$D$11:$D$18,0))),0),N($F2845)))</f>
        <v/>
      </c>
    </row>
    <row r="2846">
      <c r="A2846" s="69" t="n"/>
      <c r="B2846" s="70" t="n"/>
      <c r="C2846" s="70" t="n"/>
      <c r="D2846" s="71" t="n"/>
      <c r="E2846" s="71" t="n"/>
      <c r="F2846" s="70" t="n"/>
      <c r="G2846" s="72">
        <f>IF(OR($A2846="",$B2846=""),"",ROUND(MAX(0,MOD(I2846-H2846,1)*24-L2846/60),2))</f>
        <v/>
      </c>
      <c r="H2846">
        <f>IF($A2846="","",IF($D2846="",IFERROR(INDEX(Settings!$E$11:$E$18,MATCH($C2846,Settings!$D$11:$D$18,0)),0),$D2846))</f>
        <v/>
      </c>
      <c r="I2846">
        <f>IF($A2846="","",IF($E2846="",IFERROR(INDEX(Settings!$F$11:$F$18,MATCH($C2846,Settings!$D$11:$D$18,0)),0),$E2846))</f>
        <v/>
      </c>
      <c r="J2846">
        <f>IF($A2846="",0,WEEKDAY($A2846,2))</f>
        <v/>
      </c>
      <c r="K2846">
        <f>IF(OR($A2846="",$B2846=""),"",$B2846&amp;"|"&amp;$A2846)</f>
        <v/>
      </c>
      <c r="L2846">
        <f>IF($A2846="",0,IF($F2846="",IFERROR(N(INDEX(Settings!$G$11:$G$18,MATCH($C2846,Settings!$D$11:$D$18,0))),0),N($F2846)))</f>
        <v/>
      </c>
    </row>
    <row r="2847">
      <c r="A2847" s="69" t="n"/>
      <c r="B2847" s="70" t="n"/>
      <c r="C2847" s="70" t="n"/>
      <c r="D2847" s="71" t="n"/>
      <c r="E2847" s="71" t="n"/>
      <c r="F2847" s="70" t="n"/>
      <c r="G2847" s="72">
        <f>IF(OR($A2847="",$B2847=""),"",ROUND(MAX(0,MOD(I2847-H2847,1)*24-L2847/60),2))</f>
        <v/>
      </c>
      <c r="H2847">
        <f>IF($A2847="","",IF($D2847="",IFERROR(INDEX(Settings!$E$11:$E$18,MATCH($C2847,Settings!$D$11:$D$18,0)),0),$D2847))</f>
        <v/>
      </c>
      <c r="I2847">
        <f>IF($A2847="","",IF($E2847="",IFERROR(INDEX(Settings!$F$11:$F$18,MATCH($C2847,Settings!$D$11:$D$18,0)),0),$E2847))</f>
        <v/>
      </c>
      <c r="J2847">
        <f>IF($A2847="",0,WEEKDAY($A2847,2))</f>
        <v/>
      </c>
      <c r="K2847">
        <f>IF(OR($A2847="",$B2847=""),"",$B2847&amp;"|"&amp;$A2847)</f>
        <v/>
      </c>
      <c r="L2847">
        <f>IF($A2847="",0,IF($F2847="",IFERROR(N(INDEX(Settings!$G$11:$G$18,MATCH($C2847,Settings!$D$11:$D$18,0))),0),N($F2847)))</f>
        <v/>
      </c>
    </row>
    <row r="2848">
      <c r="A2848" s="69" t="n"/>
      <c r="B2848" s="70" t="n"/>
      <c r="C2848" s="70" t="n"/>
      <c r="D2848" s="71" t="n"/>
      <c r="E2848" s="71" t="n"/>
      <c r="F2848" s="70" t="n"/>
      <c r="G2848" s="72">
        <f>IF(OR($A2848="",$B2848=""),"",ROUND(MAX(0,MOD(I2848-H2848,1)*24-L2848/60),2))</f>
        <v/>
      </c>
      <c r="H2848">
        <f>IF($A2848="","",IF($D2848="",IFERROR(INDEX(Settings!$E$11:$E$18,MATCH($C2848,Settings!$D$11:$D$18,0)),0),$D2848))</f>
        <v/>
      </c>
      <c r="I2848">
        <f>IF($A2848="","",IF($E2848="",IFERROR(INDEX(Settings!$F$11:$F$18,MATCH($C2848,Settings!$D$11:$D$18,0)),0),$E2848))</f>
        <v/>
      </c>
      <c r="J2848">
        <f>IF($A2848="",0,WEEKDAY($A2848,2))</f>
        <v/>
      </c>
      <c r="K2848">
        <f>IF(OR($A2848="",$B2848=""),"",$B2848&amp;"|"&amp;$A2848)</f>
        <v/>
      </c>
      <c r="L2848">
        <f>IF($A2848="",0,IF($F2848="",IFERROR(N(INDEX(Settings!$G$11:$G$18,MATCH($C2848,Settings!$D$11:$D$18,0))),0),N($F2848)))</f>
        <v/>
      </c>
    </row>
    <row r="2849">
      <c r="A2849" s="69" t="n"/>
      <c r="B2849" s="70" t="n"/>
      <c r="C2849" s="70" t="n"/>
      <c r="D2849" s="71" t="n"/>
      <c r="E2849" s="71" t="n"/>
      <c r="F2849" s="70" t="n"/>
      <c r="G2849" s="72">
        <f>IF(OR($A2849="",$B2849=""),"",ROUND(MAX(0,MOD(I2849-H2849,1)*24-L2849/60),2))</f>
        <v/>
      </c>
      <c r="H2849">
        <f>IF($A2849="","",IF($D2849="",IFERROR(INDEX(Settings!$E$11:$E$18,MATCH($C2849,Settings!$D$11:$D$18,0)),0),$D2849))</f>
        <v/>
      </c>
      <c r="I2849">
        <f>IF($A2849="","",IF($E2849="",IFERROR(INDEX(Settings!$F$11:$F$18,MATCH($C2849,Settings!$D$11:$D$18,0)),0),$E2849))</f>
        <v/>
      </c>
      <c r="J2849">
        <f>IF($A2849="",0,WEEKDAY($A2849,2))</f>
        <v/>
      </c>
      <c r="K2849">
        <f>IF(OR($A2849="",$B2849=""),"",$B2849&amp;"|"&amp;$A2849)</f>
        <v/>
      </c>
      <c r="L2849">
        <f>IF($A2849="",0,IF($F2849="",IFERROR(N(INDEX(Settings!$G$11:$G$18,MATCH($C2849,Settings!$D$11:$D$18,0))),0),N($F2849)))</f>
        <v/>
      </c>
    </row>
    <row r="2850">
      <c r="A2850" s="69" t="n"/>
      <c r="B2850" s="70" t="n"/>
      <c r="C2850" s="70" t="n"/>
      <c r="D2850" s="71" t="n"/>
      <c r="E2850" s="71" t="n"/>
      <c r="F2850" s="70" t="n"/>
      <c r="G2850" s="72">
        <f>IF(OR($A2850="",$B2850=""),"",ROUND(MAX(0,MOD(I2850-H2850,1)*24-L2850/60),2))</f>
        <v/>
      </c>
      <c r="H2850">
        <f>IF($A2850="","",IF($D2850="",IFERROR(INDEX(Settings!$E$11:$E$18,MATCH($C2850,Settings!$D$11:$D$18,0)),0),$D2850))</f>
        <v/>
      </c>
      <c r="I2850">
        <f>IF($A2850="","",IF($E2850="",IFERROR(INDEX(Settings!$F$11:$F$18,MATCH($C2850,Settings!$D$11:$D$18,0)),0),$E2850))</f>
        <v/>
      </c>
      <c r="J2850">
        <f>IF($A2850="",0,WEEKDAY($A2850,2))</f>
        <v/>
      </c>
      <c r="K2850">
        <f>IF(OR($A2850="",$B2850=""),"",$B2850&amp;"|"&amp;$A2850)</f>
        <v/>
      </c>
      <c r="L2850">
        <f>IF($A2850="",0,IF($F2850="",IFERROR(N(INDEX(Settings!$G$11:$G$18,MATCH($C2850,Settings!$D$11:$D$18,0))),0),N($F2850)))</f>
        <v/>
      </c>
    </row>
    <row r="2851">
      <c r="A2851" s="69" t="n"/>
      <c r="B2851" s="70" t="n"/>
      <c r="C2851" s="70" t="n"/>
      <c r="D2851" s="71" t="n"/>
      <c r="E2851" s="71" t="n"/>
      <c r="F2851" s="70" t="n"/>
      <c r="G2851" s="72">
        <f>IF(OR($A2851="",$B2851=""),"",ROUND(MAX(0,MOD(I2851-H2851,1)*24-L2851/60),2))</f>
        <v/>
      </c>
      <c r="H2851">
        <f>IF($A2851="","",IF($D2851="",IFERROR(INDEX(Settings!$E$11:$E$18,MATCH($C2851,Settings!$D$11:$D$18,0)),0),$D2851))</f>
        <v/>
      </c>
      <c r="I2851">
        <f>IF($A2851="","",IF($E2851="",IFERROR(INDEX(Settings!$F$11:$F$18,MATCH($C2851,Settings!$D$11:$D$18,0)),0),$E2851))</f>
        <v/>
      </c>
      <c r="J2851">
        <f>IF($A2851="",0,WEEKDAY($A2851,2))</f>
        <v/>
      </c>
      <c r="K2851">
        <f>IF(OR($A2851="",$B2851=""),"",$B2851&amp;"|"&amp;$A2851)</f>
        <v/>
      </c>
      <c r="L2851">
        <f>IF($A2851="",0,IF($F2851="",IFERROR(N(INDEX(Settings!$G$11:$G$18,MATCH($C2851,Settings!$D$11:$D$18,0))),0),N($F2851)))</f>
        <v/>
      </c>
    </row>
    <row r="2852">
      <c r="A2852" s="69" t="n"/>
      <c r="B2852" s="70" t="n"/>
      <c r="C2852" s="70" t="n"/>
      <c r="D2852" s="71" t="n"/>
      <c r="E2852" s="71" t="n"/>
      <c r="F2852" s="70" t="n"/>
      <c r="G2852" s="72">
        <f>IF(OR($A2852="",$B2852=""),"",ROUND(MAX(0,MOD(I2852-H2852,1)*24-L2852/60),2))</f>
        <v/>
      </c>
      <c r="H2852">
        <f>IF($A2852="","",IF($D2852="",IFERROR(INDEX(Settings!$E$11:$E$18,MATCH($C2852,Settings!$D$11:$D$18,0)),0),$D2852))</f>
        <v/>
      </c>
      <c r="I2852">
        <f>IF($A2852="","",IF($E2852="",IFERROR(INDEX(Settings!$F$11:$F$18,MATCH($C2852,Settings!$D$11:$D$18,0)),0),$E2852))</f>
        <v/>
      </c>
      <c r="J2852">
        <f>IF($A2852="",0,WEEKDAY($A2852,2))</f>
        <v/>
      </c>
      <c r="K2852">
        <f>IF(OR($A2852="",$B2852=""),"",$B2852&amp;"|"&amp;$A2852)</f>
        <v/>
      </c>
      <c r="L2852">
        <f>IF($A2852="",0,IF($F2852="",IFERROR(N(INDEX(Settings!$G$11:$G$18,MATCH($C2852,Settings!$D$11:$D$18,0))),0),N($F2852)))</f>
        <v/>
      </c>
    </row>
    <row r="2853">
      <c r="A2853" s="69" t="n"/>
      <c r="B2853" s="70" t="n"/>
      <c r="C2853" s="70" t="n"/>
      <c r="D2853" s="71" t="n"/>
      <c r="E2853" s="71" t="n"/>
      <c r="F2853" s="70" t="n"/>
      <c r="G2853" s="72">
        <f>IF(OR($A2853="",$B2853=""),"",ROUND(MAX(0,MOD(I2853-H2853,1)*24-L2853/60),2))</f>
        <v/>
      </c>
      <c r="H2853">
        <f>IF($A2853="","",IF($D2853="",IFERROR(INDEX(Settings!$E$11:$E$18,MATCH($C2853,Settings!$D$11:$D$18,0)),0),$D2853))</f>
        <v/>
      </c>
      <c r="I2853">
        <f>IF($A2853="","",IF($E2853="",IFERROR(INDEX(Settings!$F$11:$F$18,MATCH($C2853,Settings!$D$11:$D$18,0)),0),$E2853))</f>
        <v/>
      </c>
      <c r="J2853">
        <f>IF($A2853="",0,WEEKDAY($A2853,2))</f>
        <v/>
      </c>
      <c r="K2853">
        <f>IF(OR($A2853="",$B2853=""),"",$B2853&amp;"|"&amp;$A2853)</f>
        <v/>
      </c>
      <c r="L2853">
        <f>IF($A2853="",0,IF($F2853="",IFERROR(N(INDEX(Settings!$G$11:$G$18,MATCH($C2853,Settings!$D$11:$D$18,0))),0),N($F2853)))</f>
        <v/>
      </c>
    </row>
    <row r="2854">
      <c r="A2854" s="69" t="n"/>
      <c r="B2854" s="70" t="n"/>
      <c r="C2854" s="70" t="n"/>
      <c r="D2854" s="71" t="n"/>
      <c r="E2854" s="71" t="n"/>
      <c r="F2854" s="70" t="n"/>
      <c r="G2854" s="72">
        <f>IF(OR($A2854="",$B2854=""),"",ROUND(MAX(0,MOD(I2854-H2854,1)*24-L2854/60),2))</f>
        <v/>
      </c>
      <c r="H2854">
        <f>IF($A2854="","",IF($D2854="",IFERROR(INDEX(Settings!$E$11:$E$18,MATCH($C2854,Settings!$D$11:$D$18,0)),0),$D2854))</f>
        <v/>
      </c>
      <c r="I2854">
        <f>IF($A2854="","",IF($E2854="",IFERROR(INDEX(Settings!$F$11:$F$18,MATCH($C2854,Settings!$D$11:$D$18,0)),0),$E2854))</f>
        <v/>
      </c>
      <c r="J2854">
        <f>IF($A2854="",0,WEEKDAY($A2854,2))</f>
        <v/>
      </c>
      <c r="K2854">
        <f>IF(OR($A2854="",$B2854=""),"",$B2854&amp;"|"&amp;$A2854)</f>
        <v/>
      </c>
      <c r="L2854">
        <f>IF($A2854="",0,IF($F2854="",IFERROR(N(INDEX(Settings!$G$11:$G$18,MATCH($C2854,Settings!$D$11:$D$18,0))),0),N($F2854)))</f>
        <v/>
      </c>
    </row>
    <row r="2855">
      <c r="A2855" s="69" t="n"/>
      <c r="B2855" s="70" t="n"/>
      <c r="C2855" s="70" t="n"/>
      <c r="D2855" s="71" t="n"/>
      <c r="E2855" s="71" t="n"/>
      <c r="F2855" s="70" t="n"/>
      <c r="G2855" s="72">
        <f>IF(OR($A2855="",$B2855=""),"",ROUND(MAX(0,MOD(I2855-H2855,1)*24-L2855/60),2))</f>
        <v/>
      </c>
      <c r="H2855">
        <f>IF($A2855="","",IF($D2855="",IFERROR(INDEX(Settings!$E$11:$E$18,MATCH($C2855,Settings!$D$11:$D$18,0)),0),$D2855))</f>
        <v/>
      </c>
      <c r="I2855">
        <f>IF($A2855="","",IF($E2855="",IFERROR(INDEX(Settings!$F$11:$F$18,MATCH($C2855,Settings!$D$11:$D$18,0)),0),$E2855))</f>
        <v/>
      </c>
      <c r="J2855">
        <f>IF($A2855="",0,WEEKDAY($A2855,2))</f>
        <v/>
      </c>
      <c r="K2855">
        <f>IF(OR($A2855="",$B2855=""),"",$B2855&amp;"|"&amp;$A2855)</f>
        <v/>
      </c>
      <c r="L2855">
        <f>IF($A2855="",0,IF($F2855="",IFERROR(N(INDEX(Settings!$G$11:$G$18,MATCH($C2855,Settings!$D$11:$D$18,0))),0),N($F2855)))</f>
        <v/>
      </c>
    </row>
    <row r="2856">
      <c r="A2856" s="69" t="n"/>
      <c r="B2856" s="70" t="n"/>
      <c r="C2856" s="70" t="n"/>
      <c r="D2856" s="71" t="n"/>
      <c r="E2856" s="71" t="n"/>
      <c r="F2856" s="70" t="n"/>
      <c r="G2856" s="72">
        <f>IF(OR($A2856="",$B2856=""),"",ROUND(MAX(0,MOD(I2856-H2856,1)*24-L2856/60),2))</f>
        <v/>
      </c>
      <c r="H2856">
        <f>IF($A2856="","",IF($D2856="",IFERROR(INDEX(Settings!$E$11:$E$18,MATCH($C2856,Settings!$D$11:$D$18,0)),0),$D2856))</f>
        <v/>
      </c>
      <c r="I2856">
        <f>IF($A2856="","",IF($E2856="",IFERROR(INDEX(Settings!$F$11:$F$18,MATCH($C2856,Settings!$D$11:$D$18,0)),0),$E2856))</f>
        <v/>
      </c>
      <c r="J2856">
        <f>IF($A2856="",0,WEEKDAY($A2856,2))</f>
        <v/>
      </c>
      <c r="K2856">
        <f>IF(OR($A2856="",$B2856=""),"",$B2856&amp;"|"&amp;$A2856)</f>
        <v/>
      </c>
      <c r="L2856">
        <f>IF($A2856="",0,IF($F2856="",IFERROR(N(INDEX(Settings!$G$11:$G$18,MATCH($C2856,Settings!$D$11:$D$18,0))),0),N($F2856)))</f>
        <v/>
      </c>
    </row>
    <row r="2857">
      <c r="A2857" s="69" t="n"/>
      <c r="B2857" s="70" t="n"/>
      <c r="C2857" s="70" t="n"/>
      <c r="D2857" s="71" t="n"/>
      <c r="E2857" s="71" t="n"/>
      <c r="F2857" s="70" t="n"/>
      <c r="G2857" s="72">
        <f>IF(OR($A2857="",$B2857=""),"",ROUND(MAX(0,MOD(I2857-H2857,1)*24-L2857/60),2))</f>
        <v/>
      </c>
      <c r="H2857">
        <f>IF($A2857="","",IF($D2857="",IFERROR(INDEX(Settings!$E$11:$E$18,MATCH($C2857,Settings!$D$11:$D$18,0)),0),$D2857))</f>
        <v/>
      </c>
      <c r="I2857">
        <f>IF($A2857="","",IF($E2857="",IFERROR(INDEX(Settings!$F$11:$F$18,MATCH($C2857,Settings!$D$11:$D$18,0)),0),$E2857))</f>
        <v/>
      </c>
      <c r="J2857">
        <f>IF($A2857="",0,WEEKDAY($A2857,2))</f>
        <v/>
      </c>
      <c r="K2857">
        <f>IF(OR($A2857="",$B2857=""),"",$B2857&amp;"|"&amp;$A2857)</f>
        <v/>
      </c>
      <c r="L2857">
        <f>IF($A2857="",0,IF($F2857="",IFERROR(N(INDEX(Settings!$G$11:$G$18,MATCH($C2857,Settings!$D$11:$D$18,0))),0),N($F2857)))</f>
        <v/>
      </c>
    </row>
    <row r="2858">
      <c r="A2858" s="69" t="n"/>
      <c r="B2858" s="70" t="n"/>
      <c r="C2858" s="70" t="n"/>
      <c r="D2858" s="71" t="n"/>
      <c r="E2858" s="71" t="n"/>
      <c r="F2858" s="70" t="n"/>
      <c r="G2858" s="72">
        <f>IF(OR($A2858="",$B2858=""),"",ROUND(MAX(0,MOD(I2858-H2858,1)*24-L2858/60),2))</f>
        <v/>
      </c>
      <c r="H2858">
        <f>IF($A2858="","",IF($D2858="",IFERROR(INDEX(Settings!$E$11:$E$18,MATCH($C2858,Settings!$D$11:$D$18,0)),0),$D2858))</f>
        <v/>
      </c>
      <c r="I2858">
        <f>IF($A2858="","",IF($E2858="",IFERROR(INDEX(Settings!$F$11:$F$18,MATCH($C2858,Settings!$D$11:$D$18,0)),0),$E2858))</f>
        <v/>
      </c>
      <c r="J2858">
        <f>IF($A2858="",0,WEEKDAY($A2858,2))</f>
        <v/>
      </c>
      <c r="K2858">
        <f>IF(OR($A2858="",$B2858=""),"",$B2858&amp;"|"&amp;$A2858)</f>
        <v/>
      </c>
      <c r="L2858">
        <f>IF($A2858="",0,IF($F2858="",IFERROR(N(INDEX(Settings!$G$11:$G$18,MATCH($C2858,Settings!$D$11:$D$18,0))),0),N($F2858)))</f>
        <v/>
      </c>
    </row>
    <row r="2859">
      <c r="A2859" s="69" t="n"/>
      <c r="B2859" s="70" t="n"/>
      <c r="C2859" s="70" t="n"/>
      <c r="D2859" s="71" t="n"/>
      <c r="E2859" s="71" t="n"/>
      <c r="F2859" s="70" t="n"/>
      <c r="G2859" s="72">
        <f>IF(OR($A2859="",$B2859=""),"",ROUND(MAX(0,MOD(I2859-H2859,1)*24-L2859/60),2))</f>
        <v/>
      </c>
      <c r="H2859">
        <f>IF($A2859="","",IF($D2859="",IFERROR(INDEX(Settings!$E$11:$E$18,MATCH($C2859,Settings!$D$11:$D$18,0)),0),$D2859))</f>
        <v/>
      </c>
      <c r="I2859">
        <f>IF($A2859="","",IF($E2859="",IFERROR(INDEX(Settings!$F$11:$F$18,MATCH($C2859,Settings!$D$11:$D$18,0)),0),$E2859))</f>
        <v/>
      </c>
      <c r="J2859">
        <f>IF($A2859="",0,WEEKDAY($A2859,2))</f>
        <v/>
      </c>
      <c r="K2859">
        <f>IF(OR($A2859="",$B2859=""),"",$B2859&amp;"|"&amp;$A2859)</f>
        <v/>
      </c>
      <c r="L2859">
        <f>IF($A2859="",0,IF($F2859="",IFERROR(N(INDEX(Settings!$G$11:$G$18,MATCH($C2859,Settings!$D$11:$D$18,0))),0),N($F2859)))</f>
        <v/>
      </c>
    </row>
    <row r="2860">
      <c r="A2860" s="69" t="n"/>
      <c r="B2860" s="70" t="n"/>
      <c r="C2860" s="70" t="n"/>
      <c r="D2860" s="71" t="n"/>
      <c r="E2860" s="71" t="n"/>
      <c r="F2860" s="70" t="n"/>
      <c r="G2860" s="72">
        <f>IF(OR($A2860="",$B2860=""),"",ROUND(MAX(0,MOD(I2860-H2860,1)*24-L2860/60),2))</f>
        <v/>
      </c>
      <c r="H2860">
        <f>IF($A2860="","",IF($D2860="",IFERROR(INDEX(Settings!$E$11:$E$18,MATCH($C2860,Settings!$D$11:$D$18,0)),0),$D2860))</f>
        <v/>
      </c>
      <c r="I2860">
        <f>IF($A2860="","",IF($E2860="",IFERROR(INDEX(Settings!$F$11:$F$18,MATCH($C2860,Settings!$D$11:$D$18,0)),0),$E2860))</f>
        <v/>
      </c>
      <c r="J2860">
        <f>IF($A2860="",0,WEEKDAY($A2860,2))</f>
        <v/>
      </c>
      <c r="K2860">
        <f>IF(OR($A2860="",$B2860=""),"",$B2860&amp;"|"&amp;$A2860)</f>
        <v/>
      </c>
      <c r="L2860">
        <f>IF($A2860="",0,IF($F2860="",IFERROR(N(INDEX(Settings!$G$11:$G$18,MATCH($C2860,Settings!$D$11:$D$18,0))),0),N($F2860)))</f>
        <v/>
      </c>
    </row>
    <row r="2861">
      <c r="A2861" s="69" t="n"/>
      <c r="B2861" s="70" t="n"/>
      <c r="C2861" s="70" t="n"/>
      <c r="D2861" s="71" t="n"/>
      <c r="E2861" s="71" t="n"/>
      <c r="F2861" s="70" t="n"/>
      <c r="G2861" s="72">
        <f>IF(OR($A2861="",$B2861=""),"",ROUND(MAX(0,MOD(I2861-H2861,1)*24-L2861/60),2))</f>
        <v/>
      </c>
      <c r="H2861">
        <f>IF($A2861="","",IF($D2861="",IFERROR(INDEX(Settings!$E$11:$E$18,MATCH($C2861,Settings!$D$11:$D$18,0)),0),$D2861))</f>
        <v/>
      </c>
      <c r="I2861">
        <f>IF($A2861="","",IF($E2861="",IFERROR(INDEX(Settings!$F$11:$F$18,MATCH($C2861,Settings!$D$11:$D$18,0)),0),$E2861))</f>
        <v/>
      </c>
      <c r="J2861">
        <f>IF($A2861="",0,WEEKDAY($A2861,2))</f>
        <v/>
      </c>
      <c r="K2861">
        <f>IF(OR($A2861="",$B2861=""),"",$B2861&amp;"|"&amp;$A2861)</f>
        <v/>
      </c>
      <c r="L2861">
        <f>IF($A2861="",0,IF($F2861="",IFERROR(N(INDEX(Settings!$G$11:$G$18,MATCH($C2861,Settings!$D$11:$D$18,0))),0),N($F2861)))</f>
        <v/>
      </c>
    </row>
    <row r="2862">
      <c r="A2862" s="69" t="n"/>
      <c r="B2862" s="70" t="n"/>
      <c r="C2862" s="70" t="n"/>
      <c r="D2862" s="71" t="n"/>
      <c r="E2862" s="71" t="n"/>
      <c r="F2862" s="70" t="n"/>
      <c r="G2862" s="72">
        <f>IF(OR($A2862="",$B2862=""),"",ROUND(MAX(0,MOD(I2862-H2862,1)*24-L2862/60),2))</f>
        <v/>
      </c>
      <c r="H2862">
        <f>IF($A2862="","",IF($D2862="",IFERROR(INDEX(Settings!$E$11:$E$18,MATCH($C2862,Settings!$D$11:$D$18,0)),0),$D2862))</f>
        <v/>
      </c>
      <c r="I2862">
        <f>IF($A2862="","",IF($E2862="",IFERROR(INDEX(Settings!$F$11:$F$18,MATCH($C2862,Settings!$D$11:$D$18,0)),0),$E2862))</f>
        <v/>
      </c>
      <c r="J2862">
        <f>IF($A2862="",0,WEEKDAY($A2862,2))</f>
        <v/>
      </c>
      <c r="K2862">
        <f>IF(OR($A2862="",$B2862=""),"",$B2862&amp;"|"&amp;$A2862)</f>
        <v/>
      </c>
      <c r="L2862">
        <f>IF($A2862="",0,IF($F2862="",IFERROR(N(INDEX(Settings!$G$11:$G$18,MATCH($C2862,Settings!$D$11:$D$18,0))),0),N($F2862)))</f>
        <v/>
      </c>
    </row>
    <row r="2863">
      <c r="A2863" s="69" t="n"/>
      <c r="B2863" s="70" t="n"/>
      <c r="C2863" s="70" t="n"/>
      <c r="D2863" s="71" t="n"/>
      <c r="E2863" s="71" t="n"/>
      <c r="F2863" s="70" t="n"/>
      <c r="G2863" s="72">
        <f>IF(OR($A2863="",$B2863=""),"",ROUND(MAX(0,MOD(I2863-H2863,1)*24-L2863/60),2))</f>
        <v/>
      </c>
      <c r="H2863">
        <f>IF($A2863="","",IF($D2863="",IFERROR(INDEX(Settings!$E$11:$E$18,MATCH($C2863,Settings!$D$11:$D$18,0)),0),$D2863))</f>
        <v/>
      </c>
      <c r="I2863">
        <f>IF($A2863="","",IF($E2863="",IFERROR(INDEX(Settings!$F$11:$F$18,MATCH($C2863,Settings!$D$11:$D$18,0)),0),$E2863))</f>
        <v/>
      </c>
      <c r="J2863">
        <f>IF($A2863="",0,WEEKDAY($A2863,2))</f>
        <v/>
      </c>
      <c r="K2863">
        <f>IF(OR($A2863="",$B2863=""),"",$B2863&amp;"|"&amp;$A2863)</f>
        <v/>
      </c>
      <c r="L2863">
        <f>IF($A2863="",0,IF($F2863="",IFERROR(N(INDEX(Settings!$G$11:$G$18,MATCH($C2863,Settings!$D$11:$D$18,0))),0),N($F2863)))</f>
        <v/>
      </c>
    </row>
    <row r="2864">
      <c r="A2864" s="69" t="n"/>
      <c r="B2864" s="70" t="n"/>
      <c r="C2864" s="70" t="n"/>
      <c r="D2864" s="71" t="n"/>
      <c r="E2864" s="71" t="n"/>
      <c r="F2864" s="70" t="n"/>
      <c r="G2864" s="72">
        <f>IF(OR($A2864="",$B2864=""),"",ROUND(MAX(0,MOD(I2864-H2864,1)*24-L2864/60),2))</f>
        <v/>
      </c>
      <c r="H2864">
        <f>IF($A2864="","",IF($D2864="",IFERROR(INDEX(Settings!$E$11:$E$18,MATCH($C2864,Settings!$D$11:$D$18,0)),0),$D2864))</f>
        <v/>
      </c>
      <c r="I2864">
        <f>IF($A2864="","",IF($E2864="",IFERROR(INDEX(Settings!$F$11:$F$18,MATCH($C2864,Settings!$D$11:$D$18,0)),0),$E2864))</f>
        <v/>
      </c>
      <c r="J2864">
        <f>IF($A2864="",0,WEEKDAY($A2864,2))</f>
        <v/>
      </c>
      <c r="K2864">
        <f>IF(OR($A2864="",$B2864=""),"",$B2864&amp;"|"&amp;$A2864)</f>
        <v/>
      </c>
      <c r="L2864">
        <f>IF($A2864="",0,IF($F2864="",IFERROR(N(INDEX(Settings!$G$11:$G$18,MATCH($C2864,Settings!$D$11:$D$18,0))),0),N($F2864)))</f>
        <v/>
      </c>
    </row>
    <row r="2865">
      <c r="A2865" s="69" t="n"/>
      <c r="B2865" s="70" t="n"/>
      <c r="C2865" s="70" t="n"/>
      <c r="D2865" s="71" t="n"/>
      <c r="E2865" s="71" t="n"/>
      <c r="F2865" s="70" t="n"/>
      <c r="G2865" s="72">
        <f>IF(OR($A2865="",$B2865=""),"",ROUND(MAX(0,MOD(I2865-H2865,1)*24-L2865/60),2))</f>
        <v/>
      </c>
      <c r="H2865">
        <f>IF($A2865="","",IF($D2865="",IFERROR(INDEX(Settings!$E$11:$E$18,MATCH($C2865,Settings!$D$11:$D$18,0)),0),$D2865))</f>
        <v/>
      </c>
      <c r="I2865">
        <f>IF($A2865="","",IF($E2865="",IFERROR(INDEX(Settings!$F$11:$F$18,MATCH($C2865,Settings!$D$11:$D$18,0)),0),$E2865))</f>
        <v/>
      </c>
      <c r="J2865">
        <f>IF($A2865="",0,WEEKDAY($A2865,2))</f>
        <v/>
      </c>
      <c r="K2865">
        <f>IF(OR($A2865="",$B2865=""),"",$B2865&amp;"|"&amp;$A2865)</f>
        <v/>
      </c>
      <c r="L2865">
        <f>IF($A2865="",0,IF($F2865="",IFERROR(N(INDEX(Settings!$G$11:$G$18,MATCH($C2865,Settings!$D$11:$D$18,0))),0),N($F2865)))</f>
        <v/>
      </c>
    </row>
    <row r="2866">
      <c r="A2866" s="69" t="n"/>
      <c r="B2866" s="70" t="n"/>
      <c r="C2866" s="70" t="n"/>
      <c r="D2866" s="71" t="n"/>
      <c r="E2866" s="71" t="n"/>
      <c r="F2866" s="70" t="n"/>
      <c r="G2866" s="72">
        <f>IF(OR($A2866="",$B2866=""),"",ROUND(MAX(0,MOD(I2866-H2866,1)*24-L2866/60),2))</f>
        <v/>
      </c>
      <c r="H2866">
        <f>IF($A2866="","",IF($D2866="",IFERROR(INDEX(Settings!$E$11:$E$18,MATCH($C2866,Settings!$D$11:$D$18,0)),0),$D2866))</f>
        <v/>
      </c>
      <c r="I2866">
        <f>IF($A2866="","",IF($E2866="",IFERROR(INDEX(Settings!$F$11:$F$18,MATCH($C2866,Settings!$D$11:$D$18,0)),0),$E2866))</f>
        <v/>
      </c>
      <c r="J2866">
        <f>IF($A2866="",0,WEEKDAY($A2866,2))</f>
        <v/>
      </c>
      <c r="K2866">
        <f>IF(OR($A2866="",$B2866=""),"",$B2866&amp;"|"&amp;$A2866)</f>
        <v/>
      </c>
      <c r="L2866">
        <f>IF($A2866="",0,IF($F2866="",IFERROR(N(INDEX(Settings!$G$11:$G$18,MATCH($C2866,Settings!$D$11:$D$18,0))),0),N($F2866)))</f>
        <v/>
      </c>
    </row>
    <row r="2867">
      <c r="A2867" s="69" t="n"/>
      <c r="B2867" s="70" t="n"/>
      <c r="C2867" s="70" t="n"/>
      <c r="D2867" s="71" t="n"/>
      <c r="E2867" s="71" t="n"/>
      <c r="F2867" s="70" t="n"/>
      <c r="G2867" s="72">
        <f>IF(OR($A2867="",$B2867=""),"",ROUND(MAX(0,MOD(I2867-H2867,1)*24-L2867/60),2))</f>
        <v/>
      </c>
      <c r="H2867">
        <f>IF($A2867="","",IF($D2867="",IFERROR(INDEX(Settings!$E$11:$E$18,MATCH($C2867,Settings!$D$11:$D$18,0)),0),$D2867))</f>
        <v/>
      </c>
      <c r="I2867">
        <f>IF($A2867="","",IF($E2867="",IFERROR(INDEX(Settings!$F$11:$F$18,MATCH($C2867,Settings!$D$11:$D$18,0)),0),$E2867))</f>
        <v/>
      </c>
      <c r="J2867">
        <f>IF($A2867="",0,WEEKDAY($A2867,2))</f>
        <v/>
      </c>
      <c r="K2867">
        <f>IF(OR($A2867="",$B2867=""),"",$B2867&amp;"|"&amp;$A2867)</f>
        <v/>
      </c>
      <c r="L2867">
        <f>IF($A2867="",0,IF($F2867="",IFERROR(N(INDEX(Settings!$G$11:$G$18,MATCH($C2867,Settings!$D$11:$D$18,0))),0),N($F2867)))</f>
        <v/>
      </c>
    </row>
    <row r="2868">
      <c r="A2868" s="69" t="n"/>
      <c r="B2868" s="70" t="n"/>
      <c r="C2868" s="70" t="n"/>
      <c r="D2868" s="71" t="n"/>
      <c r="E2868" s="71" t="n"/>
      <c r="F2868" s="70" t="n"/>
      <c r="G2868" s="72">
        <f>IF(OR($A2868="",$B2868=""),"",ROUND(MAX(0,MOD(I2868-H2868,1)*24-L2868/60),2))</f>
        <v/>
      </c>
      <c r="H2868">
        <f>IF($A2868="","",IF($D2868="",IFERROR(INDEX(Settings!$E$11:$E$18,MATCH($C2868,Settings!$D$11:$D$18,0)),0),$D2868))</f>
        <v/>
      </c>
      <c r="I2868">
        <f>IF($A2868="","",IF($E2868="",IFERROR(INDEX(Settings!$F$11:$F$18,MATCH($C2868,Settings!$D$11:$D$18,0)),0),$E2868))</f>
        <v/>
      </c>
      <c r="J2868">
        <f>IF($A2868="",0,WEEKDAY($A2868,2))</f>
        <v/>
      </c>
      <c r="K2868">
        <f>IF(OR($A2868="",$B2868=""),"",$B2868&amp;"|"&amp;$A2868)</f>
        <v/>
      </c>
      <c r="L2868">
        <f>IF($A2868="",0,IF($F2868="",IFERROR(N(INDEX(Settings!$G$11:$G$18,MATCH($C2868,Settings!$D$11:$D$18,0))),0),N($F2868)))</f>
        <v/>
      </c>
    </row>
    <row r="2869">
      <c r="A2869" s="69" t="n"/>
      <c r="B2869" s="70" t="n"/>
      <c r="C2869" s="70" t="n"/>
      <c r="D2869" s="71" t="n"/>
      <c r="E2869" s="71" t="n"/>
      <c r="F2869" s="70" t="n"/>
      <c r="G2869" s="72">
        <f>IF(OR($A2869="",$B2869=""),"",ROUND(MAX(0,MOD(I2869-H2869,1)*24-L2869/60),2))</f>
        <v/>
      </c>
      <c r="H2869">
        <f>IF($A2869="","",IF($D2869="",IFERROR(INDEX(Settings!$E$11:$E$18,MATCH($C2869,Settings!$D$11:$D$18,0)),0),$D2869))</f>
        <v/>
      </c>
      <c r="I2869">
        <f>IF($A2869="","",IF($E2869="",IFERROR(INDEX(Settings!$F$11:$F$18,MATCH($C2869,Settings!$D$11:$D$18,0)),0),$E2869))</f>
        <v/>
      </c>
      <c r="J2869">
        <f>IF($A2869="",0,WEEKDAY($A2869,2))</f>
        <v/>
      </c>
      <c r="K2869">
        <f>IF(OR($A2869="",$B2869=""),"",$B2869&amp;"|"&amp;$A2869)</f>
        <v/>
      </c>
      <c r="L2869">
        <f>IF($A2869="",0,IF($F2869="",IFERROR(N(INDEX(Settings!$G$11:$G$18,MATCH($C2869,Settings!$D$11:$D$18,0))),0),N($F2869)))</f>
        <v/>
      </c>
    </row>
    <row r="2870">
      <c r="A2870" s="69" t="n"/>
      <c r="B2870" s="70" t="n"/>
      <c r="C2870" s="70" t="n"/>
      <c r="D2870" s="71" t="n"/>
      <c r="E2870" s="71" t="n"/>
      <c r="F2870" s="70" t="n"/>
      <c r="G2870" s="72">
        <f>IF(OR($A2870="",$B2870=""),"",ROUND(MAX(0,MOD(I2870-H2870,1)*24-L2870/60),2))</f>
        <v/>
      </c>
      <c r="H2870">
        <f>IF($A2870="","",IF($D2870="",IFERROR(INDEX(Settings!$E$11:$E$18,MATCH($C2870,Settings!$D$11:$D$18,0)),0),$D2870))</f>
        <v/>
      </c>
      <c r="I2870">
        <f>IF($A2870="","",IF($E2870="",IFERROR(INDEX(Settings!$F$11:$F$18,MATCH($C2870,Settings!$D$11:$D$18,0)),0),$E2870))</f>
        <v/>
      </c>
      <c r="J2870">
        <f>IF($A2870="",0,WEEKDAY($A2870,2))</f>
        <v/>
      </c>
      <c r="K2870">
        <f>IF(OR($A2870="",$B2870=""),"",$B2870&amp;"|"&amp;$A2870)</f>
        <v/>
      </c>
      <c r="L2870">
        <f>IF($A2870="",0,IF($F2870="",IFERROR(N(INDEX(Settings!$G$11:$G$18,MATCH($C2870,Settings!$D$11:$D$18,0))),0),N($F2870)))</f>
        <v/>
      </c>
    </row>
    <row r="2871">
      <c r="A2871" s="69" t="n"/>
      <c r="B2871" s="70" t="n"/>
      <c r="C2871" s="70" t="n"/>
      <c r="D2871" s="71" t="n"/>
      <c r="E2871" s="71" t="n"/>
      <c r="F2871" s="70" t="n"/>
      <c r="G2871" s="72">
        <f>IF(OR($A2871="",$B2871=""),"",ROUND(MAX(0,MOD(I2871-H2871,1)*24-L2871/60),2))</f>
        <v/>
      </c>
      <c r="H2871">
        <f>IF($A2871="","",IF($D2871="",IFERROR(INDEX(Settings!$E$11:$E$18,MATCH($C2871,Settings!$D$11:$D$18,0)),0),$D2871))</f>
        <v/>
      </c>
      <c r="I2871">
        <f>IF($A2871="","",IF($E2871="",IFERROR(INDEX(Settings!$F$11:$F$18,MATCH($C2871,Settings!$D$11:$D$18,0)),0),$E2871))</f>
        <v/>
      </c>
      <c r="J2871">
        <f>IF($A2871="",0,WEEKDAY($A2871,2))</f>
        <v/>
      </c>
      <c r="K2871">
        <f>IF(OR($A2871="",$B2871=""),"",$B2871&amp;"|"&amp;$A2871)</f>
        <v/>
      </c>
      <c r="L2871">
        <f>IF($A2871="",0,IF($F2871="",IFERROR(N(INDEX(Settings!$G$11:$G$18,MATCH($C2871,Settings!$D$11:$D$18,0))),0),N($F2871)))</f>
        <v/>
      </c>
    </row>
    <row r="2872">
      <c r="A2872" s="69" t="n"/>
      <c r="B2872" s="70" t="n"/>
      <c r="C2872" s="70" t="n"/>
      <c r="D2872" s="71" t="n"/>
      <c r="E2872" s="71" t="n"/>
      <c r="F2872" s="70" t="n"/>
      <c r="G2872" s="72">
        <f>IF(OR($A2872="",$B2872=""),"",ROUND(MAX(0,MOD(I2872-H2872,1)*24-L2872/60),2))</f>
        <v/>
      </c>
      <c r="H2872">
        <f>IF($A2872="","",IF($D2872="",IFERROR(INDEX(Settings!$E$11:$E$18,MATCH($C2872,Settings!$D$11:$D$18,0)),0),$D2872))</f>
        <v/>
      </c>
      <c r="I2872">
        <f>IF($A2872="","",IF($E2872="",IFERROR(INDEX(Settings!$F$11:$F$18,MATCH($C2872,Settings!$D$11:$D$18,0)),0),$E2872))</f>
        <v/>
      </c>
      <c r="J2872">
        <f>IF($A2872="",0,WEEKDAY($A2872,2))</f>
        <v/>
      </c>
      <c r="K2872">
        <f>IF(OR($A2872="",$B2872=""),"",$B2872&amp;"|"&amp;$A2872)</f>
        <v/>
      </c>
      <c r="L2872">
        <f>IF($A2872="",0,IF($F2872="",IFERROR(N(INDEX(Settings!$G$11:$G$18,MATCH($C2872,Settings!$D$11:$D$18,0))),0),N($F2872)))</f>
        <v/>
      </c>
    </row>
    <row r="2873">
      <c r="A2873" s="69" t="n"/>
      <c r="B2873" s="70" t="n"/>
      <c r="C2873" s="70" t="n"/>
      <c r="D2873" s="71" t="n"/>
      <c r="E2873" s="71" t="n"/>
      <c r="F2873" s="70" t="n"/>
      <c r="G2873" s="72">
        <f>IF(OR($A2873="",$B2873=""),"",ROUND(MAX(0,MOD(I2873-H2873,1)*24-L2873/60),2))</f>
        <v/>
      </c>
      <c r="H2873">
        <f>IF($A2873="","",IF($D2873="",IFERROR(INDEX(Settings!$E$11:$E$18,MATCH($C2873,Settings!$D$11:$D$18,0)),0),$D2873))</f>
        <v/>
      </c>
      <c r="I2873">
        <f>IF($A2873="","",IF($E2873="",IFERROR(INDEX(Settings!$F$11:$F$18,MATCH($C2873,Settings!$D$11:$D$18,0)),0),$E2873))</f>
        <v/>
      </c>
      <c r="J2873">
        <f>IF($A2873="",0,WEEKDAY($A2873,2))</f>
        <v/>
      </c>
      <c r="K2873">
        <f>IF(OR($A2873="",$B2873=""),"",$B2873&amp;"|"&amp;$A2873)</f>
        <v/>
      </c>
      <c r="L2873">
        <f>IF($A2873="",0,IF($F2873="",IFERROR(N(INDEX(Settings!$G$11:$G$18,MATCH($C2873,Settings!$D$11:$D$18,0))),0),N($F2873)))</f>
        <v/>
      </c>
    </row>
    <row r="2874">
      <c r="A2874" s="69" t="n"/>
      <c r="B2874" s="70" t="n"/>
      <c r="C2874" s="70" t="n"/>
      <c r="D2874" s="71" t="n"/>
      <c r="E2874" s="71" t="n"/>
      <c r="F2874" s="70" t="n"/>
      <c r="G2874" s="72">
        <f>IF(OR($A2874="",$B2874=""),"",ROUND(MAX(0,MOD(I2874-H2874,1)*24-L2874/60),2))</f>
        <v/>
      </c>
      <c r="H2874">
        <f>IF($A2874="","",IF($D2874="",IFERROR(INDEX(Settings!$E$11:$E$18,MATCH($C2874,Settings!$D$11:$D$18,0)),0),$D2874))</f>
        <v/>
      </c>
      <c r="I2874">
        <f>IF($A2874="","",IF($E2874="",IFERROR(INDEX(Settings!$F$11:$F$18,MATCH($C2874,Settings!$D$11:$D$18,0)),0),$E2874))</f>
        <v/>
      </c>
      <c r="J2874">
        <f>IF($A2874="",0,WEEKDAY($A2874,2))</f>
        <v/>
      </c>
      <c r="K2874">
        <f>IF(OR($A2874="",$B2874=""),"",$B2874&amp;"|"&amp;$A2874)</f>
        <v/>
      </c>
      <c r="L2874">
        <f>IF($A2874="",0,IF($F2874="",IFERROR(N(INDEX(Settings!$G$11:$G$18,MATCH($C2874,Settings!$D$11:$D$18,0))),0),N($F2874)))</f>
        <v/>
      </c>
    </row>
    <row r="2875">
      <c r="A2875" s="69" t="n"/>
      <c r="B2875" s="70" t="n"/>
      <c r="C2875" s="70" t="n"/>
      <c r="D2875" s="71" t="n"/>
      <c r="E2875" s="71" t="n"/>
      <c r="F2875" s="70" t="n"/>
      <c r="G2875" s="72">
        <f>IF(OR($A2875="",$B2875=""),"",ROUND(MAX(0,MOD(I2875-H2875,1)*24-L2875/60),2))</f>
        <v/>
      </c>
      <c r="H2875">
        <f>IF($A2875="","",IF($D2875="",IFERROR(INDEX(Settings!$E$11:$E$18,MATCH($C2875,Settings!$D$11:$D$18,0)),0),$D2875))</f>
        <v/>
      </c>
      <c r="I2875">
        <f>IF($A2875="","",IF($E2875="",IFERROR(INDEX(Settings!$F$11:$F$18,MATCH($C2875,Settings!$D$11:$D$18,0)),0),$E2875))</f>
        <v/>
      </c>
      <c r="J2875">
        <f>IF($A2875="",0,WEEKDAY($A2875,2))</f>
        <v/>
      </c>
      <c r="K2875">
        <f>IF(OR($A2875="",$B2875=""),"",$B2875&amp;"|"&amp;$A2875)</f>
        <v/>
      </c>
      <c r="L2875">
        <f>IF($A2875="",0,IF($F2875="",IFERROR(N(INDEX(Settings!$G$11:$G$18,MATCH($C2875,Settings!$D$11:$D$18,0))),0),N($F2875)))</f>
        <v/>
      </c>
    </row>
    <row r="2876">
      <c r="A2876" s="69" t="n"/>
      <c r="B2876" s="70" t="n"/>
      <c r="C2876" s="70" t="n"/>
      <c r="D2876" s="71" t="n"/>
      <c r="E2876" s="71" t="n"/>
      <c r="F2876" s="70" t="n"/>
      <c r="G2876" s="72">
        <f>IF(OR($A2876="",$B2876=""),"",ROUND(MAX(0,MOD(I2876-H2876,1)*24-L2876/60),2))</f>
        <v/>
      </c>
      <c r="H2876">
        <f>IF($A2876="","",IF($D2876="",IFERROR(INDEX(Settings!$E$11:$E$18,MATCH($C2876,Settings!$D$11:$D$18,0)),0),$D2876))</f>
        <v/>
      </c>
      <c r="I2876">
        <f>IF($A2876="","",IF($E2876="",IFERROR(INDEX(Settings!$F$11:$F$18,MATCH($C2876,Settings!$D$11:$D$18,0)),0),$E2876))</f>
        <v/>
      </c>
      <c r="J2876">
        <f>IF($A2876="",0,WEEKDAY($A2876,2))</f>
        <v/>
      </c>
      <c r="K2876">
        <f>IF(OR($A2876="",$B2876=""),"",$B2876&amp;"|"&amp;$A2876)</f>
        <v/>
      </c>
      <c r="L2876">
        <f>IF($A2876="",0,IF($F2876="",IFERROR(N(INDEX(Settings!$G$11:$G$18,MATCH($C2876,Settings!$D$11:$D$18,0))),0),N($F2876)))</f>
        <v/>
      </c>
    </row>
    <row r="2877">
      <c r="A2877" s="69" t="n"/>
      <c r="B2877" s="70" t="n"/>
      <c r="C2877" s="70" t="n"/>
      <c r="D2877" s="71" t="n"/>
      <c r="E2877" s="71" t="n"/>
      <c r="F2877" s="70" t="n"/>
      <c r="G2877" s="72">
        <f>IF(OR($A2877="",$B2877=""),"",ROUND(MAX(0,MOD(I2877-H2877,1)*24-L2877/60),2))</f>
        <v/>
      </c>
      <c r="H2877">
        <f>IF($A2877="","",IF($D2877="",IFERROR(INDEX(Settings!$E$11:$E$18,MATCH($C2877,Settings!$D$11:$D$18,0)),0),$D2877))</f>
        <v/>
      </c>
      <c r="I2877">
        <f>IF($A2877="","",IF($E2877="",IFERROR(INDEX(Settings!$F$11:$F$18,MATCH($C2877,Settings!$D$11:$D$18,0)),0),$E2877))</f>
        <v/>
      </c>
      <c r="J2877">
        <f>IF($A2877="",0,WEEKDAY($A2877,2))</f>
        <v/>
      </c>
      <c r="K2877">
        <f>IF(OR($A2877="",$B2877=""),"",$B2877&amp;"|"&amp;$A2877)</f>
        <v/>
      </c>
      <c r="L2877">
        <f>IF($A2877="",0,IF($F2877="",IFERROR(N(INDEX(Settings!$G$11:$G$18,MATCH($C2877,Settings!$D$11:$D$18,0))),0),N($F2877)))</f>
        <v/>
      </c>
    </row>
    <row r="2878">
      <c r="A2878" s="69" t="n"/>
      <c r="B2878" s="70" t="n"/>
      <c r="C2878" s="70" t="n"/>
      <c r="D2878" s="71" t="n"/>
      <c r="E2878" s="71" t="n"/>
      <c r="F2878" s="70" t="n"/>
      <c r="G2878" s="72">
        <f>IF(OR($A2878="",$B2878=""),"",ROUND(MAX(0,MOD(I2878-H2878,1)*24-L2878/60),2))</f>
        <v/>
      </c>
      <c r="H2878">
        <f>IF($A2878="","",IF($D2878="",IFERROR(INDEX(Settings!$E$11:$E$18,MATCH($C2878,Settings!$D$11:$D$18,0)),0),$D2878))</f>
        <v/>
      </c>
      <c r="I2878">
        <f>IF($A2878="","",IF($E2878="",IFERROR(INDEX(Settings!$F$11:$F$18,MATCH($C2878,Settings!$D$11:$D$18,0)),0),$E2878))</f>
        <v/>
      </c>
      <c r="J2878">
        <f>IF($A2878="",0,WEEKDAY($A2878,2))</f>
        <v/>
      </c>
      <c r="K2878">
        <f>IF(OR($A2878="",$B2878=""),"",$B2878&amp;"|"&amp;$A2878)</f>
        <v/>
      </c>
      <c r="L2878">
        <f>IF($A2878="",0,IF($F2878="",IFERROR(N(INDEX(Settings!$G$11:$G$18,MATCH($C2878,Settings!$D$11:$D$18,0))),0),N($F2878)))</f>
        <v/>
      </c>
    </row>
    <row r="2879">
      <c r="A2879" s="69" t="n"/>
      <c r="B2879" s="70" t="n"/>
      <c r="C2879" s="70" t="n"/>
      <c r="D2879" s="71" t="n"/>
      <c r="E2879" s="71" t="n"/>
      <c r="F2879" s="70" t="n"/>
      <c r="G2879" s="72">
        <f>IF(OR($A2879="",$B2879=""),"",ROUND(MAX(0,MOD(I2879-H2879,1)*24-L2879/60),2))</f>
        <v/>
      </c>
      <c r="H2879">
        <f>IF($A2879="","",IF($D2879="",IFERROR(INDEX(Settings!$E$11:$E$18,MATCH($C2879,Settings!$D$11:$D$18,0)),0),$D2879))</f>
        <v/>
      </c>
      <c r="I2879">
        <f>IF($A2879="","",IF($E2879="",IFERROR(INDEX(Settings!$F$11:$F$18,MATCH($C2879,Settings!$D$11:$D$18,0)),0),$E2879))</f>
        <v/>
      </c>
      <c r="J2879">
        <f>IF($A2879="",0,WEEKDAY($A2879,2))</f>
        <v/>
      </c>
      <c r="K2879">
        <f>IF(OR($A2879="",$B2879=""),"",$B2879&amp;"|"&amp;$A2879)</f>
        <v/>
      </c>
      <c r="L2879">
        <f>IF($A2879="",0,IF($F2879="",IFERROR(N(INDEX(Settings!$G$11:$G$18,MATCH($C2879,Settings!$D$11:$D$18,0))),0),N($F2879)))</f>
        <v/>
      </c>
    </row>
    <row r="2880">
      <c r="A2880" s="69" t="n"/>
      <c r="B2880" s="70" t="n"/>
      <c r="C2880" s="70" t="n"/>
      <c r="D2880" s="71" t="n"/>
      <c r="E2880" s="71" t="n"/>
      <c r="F2880" s="70" t="n"/>
      <c r="G2880" s="72">
        <f>IF(OR($A2880="",$B2880=""),"",ROUND(MAX(0,MOD(I2880-H2880,1)*24-L2880/60),2))</f>
        <v/>
      </c>
      <c r="H2880">
        <f>IF($A2880="","",IF($D2880="",IFERROR(INDEX(Settings!$E$11:$E$18,MATCH($C2880,Settings!$D$11:$D$18,0)),0),$D2880))</f>
        <v/>
      </c>
      <c r="I2880">
        <f>IF($A2880="","",IF($E2880="",IFERROR(INDEX(Settings!$F$11:$F$18,MATCH($C2880,Settings!$D$11:$D$18,0)),0),$E2880))</f>
        <v/>
      </c>
      <c r="J2880">
        <f>IF($A2880="",0,WEEKDAY($A2880,2))</f>
        <v/>
      </c>
      <c r="K2880">
        <f>IF(OR($A2880="",$B2880=""),"",$B2880&amp;"|"&amp;$A2880)</f>
        <v/>
      </c>
      <c r="L2880">
        <f>IF($A2880="",0,IF($F2880="",IFERROR(N(INDEX(Settings!$G$11:$G$18,MATCH($C2880,Settings!$D$11:$D$18,0))),0),N($F2880)))</f>
        <v/>
      </c>
    </row>
    <row r="2881">
      <c r="A2881" s="69" t="n"/>
      <c r="B2881" s="70" t="n"/>
      <c r="C2881" s="70" t="n"/>
      <c r="D2881" s="71" t="n"/>
      <c r="E2881" s="71" t="n"/>
      <c r="F2881" s="70" t="n"/>
      <c r="G2881" s="72">
        <f>IF(OR($A2881="",$B2881=""),"",ROUND(MAX(0,MOD(I2881-H2881,1)*24-L2881/60),2))</f>
        <v/>
      </c>
      <c r="H2881">
        <f>IF($A2881="","",IF($D2881="",IFERROR(INDEX(Settings!$E$11:$E$18,MATCH($C2881,Settings!$D$11:$D$18,0)),0),$D2881))</f>
        <v/>
      </c>
      <c r="I2881">
        <f>IF($A2881="","",IF($E2881="",IFERROR(INDEX(Settings!$F$11:$F$18,MATCH($C2881,Settings!$D$11:$D$18,0)),0),$E2881))</f>
        <v/>
      </c>
      <c r="J2881">
        <f>IF($A2881="",0,WEEKDAY($A2881,2))</f>
        <v/>
      </c>
      <c r="K2881">
        <f>IF(OR($A2881="",$B2881=""),"",$B2881&amp;"|"&amp;$A2881)</f>
        <v/>
      </c>
      <c r="L2881">
        <f>IF($A2881="",0,IF($F2881="",IFERROR(N(INDEX(Settings!$G$11:$G$18,MATCH($C2881,Settings!$D$11:$D$18,0))),0),N($F2881)))</f>
        <v/>
      </c>
    </row>
    <row r="2882">
      <c r="A2882" s="69" t="n"/>
      <c r="B2882" s="70" t="n"/>
      <c r="C2882" s="70" t="n"/>
      <c r="D2882" s="71" t="n"/>
      <c r="E2882" s="71" t="n"/>
      <c r="F2882" s="70" t="n"/>
      <c r="G2882" s="72">
        <f>IF(OR($A2882="",$B2882=""),"",ROUND(MAX(0,MOD(I2882-H2882,1)*24-L2882/60),2))</f>
        <v/>
      </c>
      <c r="H2882">
        <f>IF($A2882="","",IF($D2882="",IFERROR(INDEX(Settings!$E$11:$E$18,MATCH($C2882,Settings!$D$11:$D$18,0)),0),$D2882))</f>
        <v/>
      </c>
      <c r="I2882">
        <f>IF($A2882="","",IF($E2882="",IFERROR(INDEX(Settings!$F$11:$F$18,MATCH($C2882,Settings!$D$11:$D$18,0)),0),$E2882))</f>
        <v/>
      </c>
      <c r="J2882">
        <f>IF($A2882="",0,WEEKDAY($A2882,2))</f>
        <v/>
      </c>
      <c r="K2882">
        <f>IF(OR($A2882="",$B2882=""),"",$B2882&amp;"|"&amp;$A2882)</f>
        <v/>
      </c>
      <c r="L2882">
        <f>IF($A2882="",0,IF($F2882="",IFERROR(N(INDEX(Settings!$G$11:$G$18,MATCH($C2882,Settings!$D$11:$D$18,0))),0),N($F2882)))</f>
        <v/>
      </c>
    </row>
    <row r="2883">
      <c r="A2883" s="69" t="n"/>
      <c r="B2883" s="70" t="n"/>
      <c r="C2883" s="70" t="n"/>
      <c r="D2883" s="71" t="n"/>
      <c r="E2883" s="71" t="n"/>
      <c r="F2883" s="70" t="n"/>
      <c r="G2883" s="72">
        <f>IF(OR($A2883="",$B2883=""),"",ROUND(MAX(0,MOD(I2883-H2883,1)*24-L2883/60),2))</f>
        <v/>
      </c>
      <c r="H2883">
        <f>IF($A2883="","",IF($D2883="",IFERROR(INDEX(Settings!$E$11:$E$18,MATCH($C2883,Settings!$D$11:$D$18,0)),0),$D2883))</f>
        <v/>
      </c>
      <c r="I2883">
        <f>IF($A2883="","",IF($E2883="",IFERROR(INDEX(Settings!$F$11:$F$18,MATCH($C2883,Settings!$D$11:$D$18,0)),0),$E2883))</f>
        <v/>
      </c>
      <c r="J2883">
        <f>IF($A2883="",0,WEEKDAY($A2883,2))</f>
        <v/>
      </c>
      <c r="K2883">
        <f>IF(OR($A2883="",$B2883=""),"",$B2883&amp;"|"&amp;$A2883)</f>
        <v/>
      </c>
      <c r="L2883">
        <f>IF($A2883="",0,IF($F2883="",IFERROR(N(INDEX(Settings!$G$11:$G$18,MATCH($C2883,Settings!$D$11:$D$18,0))),0),N($F2883)))</f>
        <v/>
      </c>
    </row>
    <row r="2884">
      <c r="A2884" s="69" t="n"/>
      <c r="B2884" s="70" t="n"/>
      <c r="C2884" s="70" t="n"/>
      <c r="D2884" s="71" t="n"/>
      <c r="E2884" s="71" t="n"/>
      <c r="F2884" s="70" t="n"/>
      <c r="G2884" s="72">
        <f>IF(OR($A2884="",$B2884=""),"",ROUND(MAX(0,MOD(I2884-H2884,1)*24-L2884/60),2))</f>
        <v/>
      </c>
      <c r="H2884">
        <f>IF($A2884="","",IF($D2884="",IFERROR(INDEX(Settings!$E$11:$E$18,MATCH($C2884,Settings!$D$11:$D$18,0)),0),$D2884))</f>
        <v/>
      </c>
      <c r="I2884">
        <f>IF($A2884="","",IF($E2884="",IFERROR(INDEX(Settings!$F$11:$F$18,MATCH($C2884,Settings!$D$11:$D$18,0)),0),$E2884))</f>
        <v/>
      </c>
      <c r="J2884">
        <f>IF($A2884="",0,WEEKDAY($A2884,2))</f>
        <v/>
      </c>
      <c r="K2884">
        <f>IF(OR($A2884="",$B2884=""),"",$B2884&amp;"|"&amp;$A2884)</f>
        <v/>
      </c>
      <c r="L2884">
        <f>IF($A2884="",0,IF($F2884="",IFERROR(N(INDEX(Settings!$G$11:$G$18,MATCH($C2884,Settings!$D$11:$D$18,0))),0),N($F2884)))</f>
        <v/>
      </c>
    </row>
    <row r="2885">
      <c r="A2885" s="69" t="n"/>
      <c r="B2885" s="70" t="n"/>
      <c r="C2885" s="70" t="n"/>
      <c r="D2885" s="71" t="n"/>
      <c r="E2885" s="71" t="n"/>
      <c r="F2885" s="70" t="n"/>
      <c r="G2885" s="72">
        <f>IF(OR($A2885="",$B2885=""),"",ROUND(MAX(0,MOD(I2885-H2885,1)*24-L2885/60),2))</f>
        <v/>
      </c>
      <c r="H2885">
        <f>IF($A2885="","",IF($D2885="",IFERROR(INDEX(Settings!$E$11:$E$18,MATCH($C2885,Settings!$D$11:$D$18,0)),0),$D2885))</f>
        <v/>
      </c>
      <c r="I2885">
        <f>IF($A2885="","",IF($E2885="",IFERROR(INDEX(Settings!$F$11:$F$18,MATCH($C2885,Settings!$D$11:$D$18,0)),0),$E2885))</f>
        <v/>
      </c>
      <c r="J2885">
        <f>IF($A2885="",0,WEEKDAY($A2885,2))</f>
        <v/>
      </c>
      <c r="K2885">
        <f>IF(OR($A2885="",$B2885=""),"",$B2885&amp;"|"&amp;$A2885)</f>
        <v/>
      </c>
      <c r="L2885">
        <f>IF($A2885="",0,IF($F2885="",IFERROR(N(INDEX(Settings!$G$11:$G$18,MATCH($C2885,Settings!$D$11:$D$18,0))),0),N($F2885)))</f>
        <v/>
      </c>
    </row>
    <row r="2886">
      <c r="A2886" s="69" t="n"/>
      <c r="B2886" s="70" t="n"/>
      <c r="C2886" s="70" t="n"/>
      <c r="D2886" s="71" t="n"/>
      <c r="E2886" s="71" t="n"/>
      <c r="F2886" s="70" t="n"/>
      <c r="G2886" s="72">
        <f>IF(OR($A2886="",$B2886=""),"",ROUND(MAX(0,MOD(I2886-H2886,1)*24-L2886/60),2))</f>
        <v/>
      </c>
      <c r="H2886">
        <f>IF($A2886="","",IF($D2886="",IFERROR(INDEX(Settings!$E$11:$E$18,MATCH($C2886,Settings!$D$11:$D$18,0)),0),$D2886))</f>
        <v/>
      </c>
      <c r="I2886">
        <f>IF($A2886="","",IF($E2886="",IFERROR(INDEX(Settings!$F$11:$F$18,MATCH($C2886,Settings!$D$11:$D$18,0)),0),$E2886))</f>
        <v/>
      </c>
      <c r="J2886">
        <f>IF($A2886="",0,WEEKDAY($A2886,2))</f>
        <v/>
      </c>
      <c r="K2886">
        <f>IF(OR($A2886="",$B2886=""),"",$B2886&amp;"|"&amp;$A2886)</f>
        <v/>
      </c>
      <c r="L2886">
        <f>IF($A2886="",0,IF($F2886="",IFERROR(N(INDEX(Settings!$G$11:$G$18,MATCH($C2886,Settings!$D$11:$D$18,0))),0),N($F2886)))</f>
        <v/>
      </c>
    </row>
    <row r="2887">
      <c r="A2887" s="69" t="n"/>
      <c r="B2887" s="70" t="n"/>
      <c r="C2887" s="70" t="n"/>
      <c r="D2887" s="71" t="n"/>
      <c r="E2887" s="71" t="n"/>
      <c r="F2887" s="70" t="n"/>
      <c r="G2887" s="72">
        <f>IF(OR($A2887="",$B2887=""),"",ROUND(MAX(0,MOD(I2887-H2887,1)*24-L2887/60),2))</f>
        <v/>
      </c>
      <c r="H2887">
        <f>IF($A2887="","",IF($D2887="",IFERROR(INDEX(Settings!$E$11:$E$18,MATCH($C2887,Settings!$D$11:$D$18,0)),0),$D2887))</f>
        <v/>
      </c>
      <c r="I2887">
        <f>IF($A2887="","",IF($E2887="",IFERROR(INDEX(Settings!$F$11:$F$18,MATCH($C2887,Settings!$D$11:$D$18,0)),0),$E2887))</f>
        <v/>
      </c>
      <c r="J2887">
        <f>IF($A2887="",0,WEEKDAY($A2887,2))</f>
        <v/>
      </c>
      <c r="K2887">
        <f>IF(OR($A2887="",$B2887=""),"",$B2887&amp;"|"&amp;$A2887)</f>
        <v/>
      </c>
      <c r="L2887">
        <f>IF($A2887="",0,IF($F2887="",IFERROR(N(INDEX(Settings!$G$11:$G$18,MATCH($C2887,Settings!$D$11:$D$18,0))),0),N($F2887)))</f>
        <v/>
      </c>
    </row>
    <row r="2888">
      <c r="A2888" s="69" t="n"/>
      <c r="B2888" s="70" t="n"/>
      <c r="C2888" s="70" t="n"/>
      <c r="D2888" s="71" t="n"/>
      <c r="E2888" s="71" t="n"/>
      <c r="F2888" s="70" t="n"/>
      <c r="G2888" s="72">
        <f>IF(OR($A2888="",$B2888=""),"",ROUND(MAX(0,MOD(I2888-H2888,1)*24-L2888/60),2))</f>
        <v/>
      </c>
      <c r="H2888">
        <f>IF($A2888="","",IF($D2888="",IFERROR(INDEX(Settings!$E$11:$E$18,MATCH($C2888,Settings!$D$11:$D$18,0)),0),$D2888))</f>
        <v/>
      </c>
      <c r="I2888">
        <f>IF($A2888="","",IF($E2888="",IFERROR(INDEX(Settings!$F$11:$F$18,MATCH($C2888,Settings!$D$11:$D$18,0)),0),$E2888))</f>
        <v/>
      </c>
      <c r="J2888">
        <f>IF($A2888="",0,WEEKDAY($A2888,2))</f>
        <v/>
      </c>
      <c r="K2888">
        <f>IF(OR($A2888="",$B2888=""),"",$B2888&amp;"|"&amp;$A2888)</f>
        <v/>
      </c>
      <c r="L2888">
        <f>IF($A2888="",0,IF($F2888="",IFERROR(N(INDEX(Settings!$G$11:$G$18,MATCH($C2888,Settings!$D$11:$D$18,0))),0),N($F2888)))</f>
        <v/>
      </c>
    </row>
    <row r="2889">
      <c r="A2889" s="69" t="n"/>
      <c r="B2889" s="70" t="n"/>
      <c r="C2889" s="70" t="n"/>
      <c r="D2889" s="71" t="n"/>
      <c r="E2889" s="71" t="n"/>
      <c r="F2889" s="70" t="n"/>
      <c r="G2889" s="72">
        <f>IF(OR($A2889="",$B2889=""),"",ROUND(MAX(0,MOD(I2889-H2889,1)*24-L2889/60),2))</f>
        <v/>
      </c>
      <c r="H2889">
        <f>IF($A2889="","",IF($D2889="",IFERROR(INDEX(Settings!$E$11:$E$18,MATCH($C2889,Settings!$D$11:$D$18,0)),0),$D2889))</f>
        <v/>
      </c>
      <c r="I2889">
        <f>IF($A2889="","",IF($E2889="",IFERROR(INDEX(Settings!$F$11:$F$18,MATCH($C2889,Settings!$D$11:$D$18,0)),0),$E2889))</f>
        <v/>
      </c>
      <c r="J2889">
        <f>IF($A2889="",0,WEEKDAY($A2889,2))</f>
        <v/>
      </c>
      <c r="K2889">
        <f>IF(OR($A2889="",$B2889=""),"",$B2889&amp;"|"&amp;$A2889)</f>
        <v/>
      </c>
      <c r="L2889">
        <f>IF($A2889="",0,IF($F2889="",IFERROR(N(INDEX(Settings!$G$11:$G$18,MATCH($C2889,Settings!$D$11:$D$18,0))),0),N($F2889)))</f>
        <v/>
      </c>
    </row>
    <row r="2890">
      <c r="A2890" s="69" t="n"/>
      <c r="B2890" s="70" t="n"/>
      <c r="C2890" s="70" t="n"/>
      <c r="D2890" s="71" t="n"/>
      <c r="E2890" s="71" t="n"/>
      <c r="F2890" s="70" t="n"/>
      <c r="G2890" s="72">
        <f>IF(OR($A2890="",$B2890=""),"",ROUND(MAX(0,MOD(I2890-H2890,1)*24-L2890/60),2))</f>
        <v/>
      </c>
      <c r="H2890">
        <f>IF($A2890="","",IF($D2890="",IFERROR(INDEX(Settings!$E$11:$E$18,MATCH($C2890,Settings!$D$11:$D$18,0)),0),$D2890))</f>
        <v/>
      </c>
      <c r="I2890">
        <f>IF($A2890="","",IF($E2890="",IFERROR(INDEX(Settings!$F$11:$F$18,MATCH($C2890,Settings!$D$11:$D$18,0)),0),$E2890))</f>
        <v/>
      </c>
      <c r="J2890">
        <f>IF($A2890="",0,WEEKDAY($A2890,2))</f>
        <v/>
      </c>
      <c r="K2890">
        <f>IF(OR($A2890="",$B2890=""),"",$B2890&amp;"|"&amp;$A2890)</f>
        <v/>
      </c>
      <c r="L2890">
        <f>IF($A2890="",0,IF($F2890="",IFERROR(N(INDEX(Settings!$G$11:$G$18,MATCH($C2890,Settings!$D$11:$D$18,0))),0),N($F2890)))</f>
        <v/>
      </c>
    </row>
    <row r="2891">
      <c r="A2891" s="69" t="n"/>
      <c r="B2891" s="70" t="n"/>
      <c r="C2891" s="70" t="n"/>
      <c r="D2891" s="71" t="n"/>
      <c r="E2891" s="71" t="n"/>
      <c r="F2891" s="70" t="n"/>
      <c r="G2891" s="72">
        <f>IF(OR($A2891="",$B2891=""),"",ROUND(MAX(0,MOD(I2891-H2891,1)*24-L2891/60),2))</f>
        <v/>
      </c>
      <c r="H2891">
        <f>IF($A2891="","",IF($D2891="",IFERROR(INDEX(Settings!$E$11:$E$18,MATCH($C2891,Settings!$D$11:$D$18,0)),0),$D2891))</f>
        <v/>
      </c>
      <c r="I2891">
        <f>IF($A2891="","",IF($E2891="",IFERROR(INDEX(Settings!$F$11:$F$18,MATCH($C2891,Settings!$D$11:$D$18,0)),0),$E2891))</f>
        <v/>
      </c>
      <c r="J2891">
        <f>IF($A2891="",0,WEEKDAY($A2891,2))</f>
        <v/>
      </c>
      <c r="K2891">
        <f>IF(OR($A2891="",$B2891=""),"",$B2891&amp;"|"&amp;$A2891)</f>
        <v/>
      </c>
      <c r="L2891">
        <f>IF($A2891="",0,IF($F2891="",IFERROR(N(INDEX(Settings!$G$11:$G$18,MATCH($C2891,Settings!$D$11:$D$18,0))),0),N($F2891)))</f>
        <v/>
      </c>
    </row>
    <row r="2892">
      <c r="A2892" s="69" t="n"/>
      <c r="B2892" s="70" t="n"/>
      <c r="C2892" s="70" t="n"/>
      <c r="D2892" s="71" t="n"/>
      <c r="E2892" s="71" t="n"/>
      <c r="F2892" s="70" t="n"/>
      <c r="G2892" s="72">
        <f>IF(OR($A2892="",$B2892=""),"",ROUND(MAX(0,MOD(I2892-H2892,1)*24-L2892/60),2))</f>
        <v/>
      </c>
      <c r="H2892">
        <f>IF($A2892="","",IF($D2892="",IFERROR(INDEX(Settings!$E$11:$E$18,MATCH($C2892,Settings!$D$11:$D$18,0)),0),$D2892))</f>
        <v/>
      </c>
      <c r="I2892">
        <f>IF($A2892="","",IF($E2892="",IFERROR(INDEX(Settings!$F$11:$F$18,MATCH($C2892,Settings!$D$11:$D$18,0)),0),$E2892))</f>
        <v/>
      </c>
      <c r="J2892">
        <f>IF($A2892="",0,WEEKDAY($A2892,2))</f>
        <v/>
      </c>
      <c r="K2892">
        <f>IF(OR($A2892="",$B2892=""),"",$B2892&amp;"|"&amp;$A2892)</f>
        <v/>
      </c>
      <c r="L2892">
        <f>IF($A2892="",0,IF($F2892="",IFERROR(N(INDEX(Settings!$G$11:$G$18,MATCH($C2892,Settings!$D$11:$D$18,0))),0),N($F2892)))</f>
        <v/>
      </c>
    </row>
    <row r="2893">
      <c r="A2893" s="69" t="n"/>
      <c r="B2893" s="70" t="n"/>
      <c r="C2893" s="70" t="n"/>
      <c r="D2893" s="71" t="n"/>
      <c r="E2893" s="71" t="n"/>
      <c r="F2893" s="70" t="n"/>
      <c r="G2893" s="72">
        <f>IF(OR($A2893="",$B2893=""),"",ROUND(MAX(0,MOD(I2893-H2893,1)*24-L2893/60),2))</f>
        <v/>
      </c>
      <c r="H2893">
        <f>IF($A2893="","",IF($D2893="",IFERROR(INDEX(Settings!$E$11:$E$18,MATCH($C2893,Settings!$D$11:$D$18,0)),0),$D2893))</f>
        <v/>
      </c>
      <c r="I2893">
        <f>IF($A2893="","",IF($E2893="",IFERROR(INDEX(Settings!$F$11:$F$18,MATCH($C2893,Settings!$D$11:$D$18,0)),0),$E2893))</f>
        <v/>
      </c>
      <c r="J2893">
        <f>IF($A2893="",0,WEEKDAY($A2893,2))</f>
        <v/>
      </c>
      <c r="K2893">
        <f>IF(OR($A2893="",$B2893=""),"",$B2893&amp;"|"&amp;$A2893)</f>
        <v/>
      </c>
      <c r="L2893">
        <f>IF($A2893="",0,IF($F2893="",IFERROR(N(INDEX(Settings!$G$11:$G$18,MATCH($C2893,Settings!$D$11:$D$18,0))),0),N($F2893)))</f>
        <v/>
      </c>
    </row>
    <row r="2894">
      <c r="A2894" s="69" t="n"/>
      <c r="B2894" s="70" t="n"/>
      <c r="C2894" s="70" t="n"/>
      <c r="D2894" s="71" t="n"/>
      <c r="E2894" s="71" t="n"/>
      <c r="F2894" s="70" t="n"/>
      <c r="G2894" s="72">
        <f>IF(OR($A2894="",$B2894=""),"",ROUND(MAX(0,MOD(I2894-H2894,1)*24-L2894/60),2))</f>
        <v/>
      </c>
      <c r="H2894">
        <f>IF($A2894="","",IF($D2894="",IFERROR(INDEX(Settings!$E$11:$E$18,MATCH($C2894,Settings!$D$11:$D$18,0)),0),$D2894))</f>
        <v/>
      </c>
      <c r="I2894">
        <f>IF($A2894="","",IF($E2894="",IFERROR(INDEX(Settings!$F$11:$F$18,MATCH($C2894,Settings!$D$11:$D$18,0)),0),$E2894))</f>
        <v/>
      </c>
      <c r="J2894">
        <f>IF($A2894="",0,WEEKDAY($A2894,2))</f>
        <v/>
      </c>
      <c r="K2894">
        <f>IF(OR($A2894="",$B2894=""),"",$B2894&amp;"|"&amp;$A2894)</f>
        <v/>
      </c>
      <c r="L2894">
        <f>IF($A2894="",0,IF($F2894="",IFERROR(N(INDEX(Settings!$G$11:$G$18,MATCH($C2894,Settings!$D$11:$D$18,0))),0),N($F2894)))</f>
        <v/>
      </c>
    </row>
    <row r="2895">
      <c r="A2895" s="69" t="n"/>
      <c r="B2895" s="70" t="n"/>
      <c r="C2895" s="70" t="n"/>
      <c r="D2895" s="71" t="n"/>
      <c r="E2895" s="71" t="n"/>
      <c r="F2895" s="70" t="n"/>
      <c r="G2895" s="72">
        <f>IF(OR($A2895="",$B2895=""),"",ROUND(MAX(0,MOD(I2895-H2895,1)*24-L2895/60),2))</f>
        <v/>
      </c>
      <c r="H2895">
        <f>IF($A2895="","",IF($D2895="",IFERROR(INDEX(Settings!$E$11:$E$18,MATCH($C2895,Settings!$D$11:$D$18,0)),0),$D2895))</f>
        <v/>
      </c>
      <c r="I2895">
        <f>IF($A2895="","",IF($E2895="",IFERROR(INDEX(Settings!$F$11:$F$18,MATCH($C2895,Settings!$D$11:$D$18,0)),0),$E2895))</f>
        <v/>
      </c>
      <c r="J2895">
        <f>IF($A2895="",0,WEEKDAY($A2895,2))</f>
        <v/>
      </c>
      <c r="K2895">
        <f>IF(OR($A2895="",$B2895=""),"",$B2895&amp;"|"&amp;$A2895)</f>
        <v/>
      </c>
      <c r="L2895">
        <f>IF($A2895="",0,IF($F2895="",IFERROR(N(INDEX(Settings!$G$11:$G$18,MATCH($C2895,Settings!$D$11:$D$18,0))),0),N($F2895)))</f>
        <v/>
      </c>
    </row>
    <row r="2896">
      <c r="A2896" s="69" t="n"/>
      <c r="B2896" s="70" t="n"/>
      <c r="C2896" s="70" t="n"/>
      <c r="D2896" s="71" t="n"/>
      <c r="E2896" s="71" t="n"/>
      <c r="F2896" s="70" t="n"/>
      <c r="G2896" s="72">
        <f>IF(OR($A2896="",$B2896=""),"",ROUND(MAX(0,MOD(I2896-H2896,1)*24-L2896/60),2))</f>
        <v/>
      </c>
      <c r="H2896">
        <f>IF($A2896="","",IF($D2896="",IFERROR(INDEX(Settings!$E$11:$E$18,MATCH($C2896,Settings!$D$11:$D$18,0)),0),$D2896))</f>
        <v/>
      </c>
      <c r="I2896">
        <f>IF($A2896="","",IF($E2896="",IFERROR(INDEX(Settings!$F$11:$F$18,MATCH($C2896,Settings!$D$11:$D$18,0)),0),$E2896))</f>
        <v/>
      </c>
      <c r="J2896">
        <f>IF($A2896="",0,WEEKDAY($A2896,2))</f>
        <v/>
      </c>
      <c r="K2896">
        <f>IF(OR($A2896="",$B2896=""),"",$B2896&amp;"|"&amp;$A2896)</f>
        <v/>
      </c>
      <c r="L2896">
        <f>IF($A2896="",0,IF($F2896="",IFERROR(N(INDEX(Settings!$G$11:$G$18,MATCH($C2896,Settings!$D$11:$D$18,0))),0),N($F2896)))</f>
        <v/>
      </c>
    </row>
    <row r="2897">
      <c r="A2897" s="69" t="n"/>
      <c r="B2897" s="70" t="n"/>
      <c r="C2897" s="70" t="n"/>
      <c r="D2897" s="71" t="n"/>
      <c r="E2897" s="71" t="n"/>
      <c r="F2897" s="70" t="n"/>
      <c r="G2897" s="72">
        <f>IF(OR($A2897="",$B2897=""),"",ROUND(MAX(0,MOD(I2897-H2897,1)*24-L2897/60),2))</f>
        <v/>
      </c>
      <c r="H2897">
        <f>IF($A2897="","",IF($D2897="",IFERROR(INDEX(Settings!$E$11:$E$18,MATCH($C2897,Settings!$D$11:$D$18,0)),0),$D2897))</f>
        <v/>
      </c>
      <c r="I2897">
        <f>IF($A2897="","",IF($E2897="",IFERROR(INDEX(Settings!$F$11:$F$18,MATCH($C2897,Settings!$D$11:$D$18,0)),0),$E2897))</f>
        <v/>
      </c>
      <c r="J2897">
        <f>IF($A2897="",0,WEEKDAY($A2897,2))</f>
        <v/>
      </c>
      <c r="K2897">
        <f>IF(OR($A2897="",$B2897=""),"",$B2897&amp;"|"&amp;$A2897)</f>
        <v/>
      </c>
      <c r="L2897">
        <f>IF($A2897="",0,IF($F2897="",IFERROR(N(INDEX(Settings!$G$11:$G$18,MATCH($C2897,Settings!$D$11:$D$18,0))),0),N($F2897)))</f>
        <v/>
      </c>
    </row>
    <row r="2898">
      <c r="A2898" s="69" t="n"/>
      <c r="B2898" s="70" t="n"/>
      <c r="C2898" s="70" t="n"/>
      <c r="D2898" s="71" t="n"/>
      <c r="E2898" s="71" t="n"/>
      <c r="F2898" s="70" t="n"/>
      <c r="G2898" s="72">
        <f>IF(OR($A2898="",$B2898=""),"",ROUND(MAX(0,MOD(I2898-H2898,1)*24-L2898/60),2))</f>
        <v/>
      </c>
      <c r="H2898">
        <f>IF($A2898="","",IF($D2898="",IFERROR(INDEX(Settings!$E$11:$E$18,MATCH($C2898,Settings!$D$11:$D$18,0)),0),$D2898))</f>
        <v/>
      </c>
      <c r="I2898">
        <f>IF($A2898="","",IF($E2898="",IFERROR(INDEX(Settings!$F$11:$F$18,MATCH($C2898,Settings!$D$11:$D$18,0)),0),$E2898))</f>
        <v/>
      </c>
      <c r="J2898">
        <f>IF($A2898="",0,WEEKDAY($A2898,2))</f>
        <v/>
      </c>
      <c r="K2898">
        <f>IF(OR($A2898="",$B2898=""),"",$B2898&amp;"|"&amp;$A2898)</f>
        <v/>
      </c>
      <c r="L2898">
        <f>IF($A2898="",0,IF($F2898="",IFERROR(N(INDEX(Settings!$G$11:$G$18,MATCH($C2898,Settings!$D$11:$D$18,0))),0),N($F2898)))</f>
        <v/>
      </c>
    </row>
    <row r="2899">
      <c r="A2899" s="69" t="n"/>
      <c r="B2899" s="70" t="n"/>
      <c r="C2899" s="70" t="n"/>
      <c r="D2899" s="71" t="n"/>
      <c r="E2899" s="71" t="n"/>
      <c r="F2899" s="70" t="n"/>
      <c r="G2899" s="72">
        <f>IF(OR($A2899="",$B2899=""),"",ROUND(MAX(0,MOD(I2899-H2899,1)*24-L2899/60),2))</f>
        <v/>
      </c>
      <c r="H2899">
        <f>IF($A2899="","",IF($D2899="",IFERROR(INDEX(Settings!$E$11:$E$18,MATCH($C2899,Settings!$D$11:$D$18,0)),0),$D2899))</f>
        <v/>
      </c>
      <c r="I2899">
        <f>IF($A2899="","",IF($E2899="",IFERROR(INDEX(Settings!$F$11:$F$18,MATCH($C2899,Settings!$D$11:$D$18,0)),0),$E2899))</f>
        <v/>
      </c>
      <c r="J2899">
        <f>IF($A2899="",0,WEEKDAY($A2899,2))</f>
        <v/>
      </c>
      <c r="K2899">
        <f>IF(OR($A2899="",$B2899=""),"",$B2899&amp;"|"&amp;$A2899)</f>
        <v/>
      </c>
      <c r="L2899">
        <f>IF($A2899="",0,IF($F2899="",IFERROR(N(INDEX(Settings!$G$11:$G$18,MATCH($C2899,Settings!$D$11:$D$18,0))),0),N($F2899)))</f>
        <v/>
      </c>
    </row>
    <row r="2900">
      <c r="A2900" s="69" t="n"/>
      <c r="B2900" s="70" t="n"/>
      <c r="C2900" s="70" t="n"/>
      <c r="D2900" s="71" t="n"/>
      <c r="E2900" s="71" t="n"/>
      <c r="F2900" s="70" t="n"/>
      <c r="G2900" s="72">
        <f>IF(OR($A2900="",$B2900=""),"",ROUND(MAX(0,MOD(I2900-H2900,1)*24-L2900/60),2))</f>
        <v/>
      </c>
      <c r="H2900">
        <f>IF($A2900="","",IF($D2900="",IFERROR(INDEX(Settings!$E$11:$E$18,MATCH($C2900,Settings!$D$11:$D$18,0)),0),$D2900))</f>
        <v/>
      </c>
      <c r="I2900">
        <f>IF($A2900="","",IF($E2900="",IFERROR(INDEX(Settings!$F$11:$F$18,MATCH($C2900,Settings!$D$11:$D$18,0)),0),$E2900))</f>
        <v/>
      </c>
      <c r="J2900">
        <f>IF($A2900="",0,WEEKDAY($A2900,2))</f>
        <v/>
      </c>
      <c r="K2900">
        <f>IF(OR($A2900="",$B2900=""),"",$B2900&amp;"|"&amp;$A2900)</f>
        <v/>
      </c>
      <c r="L2900">
        <f>IF($A2900="",0,IF($F2900="",IFERROR(N(INDEX(Settings!$G$11:$G$18,MATCH($C2900,Settings!$D$11:$D$18,0))),0),N($F2900)))</f>
        <v/>
      </c>
    </row>
    <row r="2901">
      <c r="A2901" s="69" t="n"/>
      <c r="B2901" s="70" t="n"/>
      <c r="C2901" s="70" t="n"/>
      <c r="D2901" s="71" t="n"/>
      <c r="E2901" s="71" t="n"/>
      <c r="F2901" s="70" t="n"/>
      <c r="G2901" s="72">
        <f>IF(OR($A2901="",$B2901=""),"",ROUND(MAX(0,MOD(I2901-H2901,1)*24-L2901/60),2))</f>
        <v/>
      </c>
      <c r="H2901">
        <f>IF($A2901="","",IF($D2901="",IFERROR(INDEX(Settings!$E$11:$E$18,MATCH($C2901,Settings!$D$11:$D$18,0)),0),$D2901))</f>
        <v/>
      </c>
      <c r="I2901">
        <f>IF($A2901="","",IF($E2901="",IFERROR(INDEX(Settings!$F$11:$F$18,MATCH($C2901,Settings!$D$11:$D$18,0)),0),$E2901))</f>
        <v/>
      </c>
      <c r="J2901">
        <f>IF($A2901="",0,WEEKDAY($A2901,2))</f>
        <v/>
      </c>
      <c r="K2901">
        <f>IF(OR($A2901="",$B2901=""),"",$B2901&amp;"|"&amp;$A2901)</f>
        <v/>
      </c>
      <c r="L2901">
        <f>IF($A2901="",0,IF($F2901="",IFERROR(N(INDEX(Settings!$G$11:$G$18,MATCH($C2901,Settings!$D$11:$D$18,0))),0),N($F2901)))</f>
        <v/>
      </c>
    </row>
    <row r="2902">
      <c r="A2902" s="69" t="n"/>
      <c r="B2902" s="70" t="n"/>
      <c r="C2902" s="70" t="n"/>
      <c r="D2902" s="71" t="n"/>
      <c r="E2902" s="71" t="n"/>
      <c r="F2902" s="70" t="n"/>
      <c r="G2902" s="72">
        <f>IF(OR($A2902="",$B2902=""),"",ROUND(MAX(0,MOD(I2902-H2902,1)*24-L2902/60),2))</f>
        <v/>
      </c>
      <c r="H2902">
        <f>IF($A2902="","",IF($D2902="",IFERROR(INDEX(Settings!$E$11:$E$18,MATCH($C2902,Settings!$D$11:$D$18,0)),0),$D2902))</f>
        <v/>
      </c>
      <c r="I2902">
        <f>IF($A2902="","",IF($E2902="",IFERROR(INDEX(Settings!$F$11:$F$18,MATCH($C2902,Settings!$D$11:$D$18,0)),0),$E2902))</f>
        <v/>
      </c>
      <c r="J2902">
        <f>IF($A2902="",0,WEEKDAY($A2902,2))</f>
        <v/>
      </c>
      <c r="K2902">
        <f>IF(OR($A2902="",$B2902=""),"",$B2902&amp;"|"&amp;$A2902)</f>
        <v/>
      </c>
      <c r="L2902">
        <f>IF($A2902="",0,IF($F2902="",IFERROR(N(INDEX(Settings!$G$11:$G$18,MATCH($C2902,Settings!$D$11:$D$18,0))),0),N($F2902)))</f>
        <v/>
      </c>
    </row>
    <row r="2903">
      <c r="A2903" s="69" t="n"/>
      <c r="B2903" s="70" t="n"/>
      <c r="C2903" s="70" t="n"/>
      <c r="D2903" s="71" t="n"/>
      <c r="E2903" s="71" t="n"/>
      <c r="F2903" s="70" t="n"/>
      <c r="G2903" s="72">
        <f>IF(OR($A2903="",$B2903=""),"",ROUND(MAX(0,MOD(I2903-H2903,1)*24-L2903/60),2))</f>
        <v/>
      </c>
      <c r="H2903">
        <f>IF($A2903="","",IF($D2903="",IFERROR(INDEX(Settings!$E$11:$E$18,MATCH($C2903,Settings!$D$11:$D$18,0)),0),$D2903))</f>
        <v/>
      </c>
      <c r="I2903">
        <f>IF($A2903="","",IF($E2903="",IFERROR(INDEX(Settings!$F$11:$F$18,MATCH($C2903,Settings!$D$11:$D$18,0)),0),$E2903))</f>
        <v/>
      </c>
      <c r="J2903">
        <f>IF($A2903="",0,WEEKDAY($A2903,2))</f>
        <v/>
      </c>
      <c r="K2903">
        <f>IF(OR($A2903="",$B2903=""),"",$B2903&amp;"|"&amp;$A2903)</f>
        <v/>
      </c>
      <c r="L2903">
        <f>IF($A2903="",0,IF($F2903="",IFERROR(N(INDEX(Settings!$G$11:$G$18,MATCH($C2903,Settings!$D$11:$D$18,0))),0),N($F2903)))</f>
        <v/>
      </c>
    </row>
    <row r="2904">
      <c r="A2904" s="69" t="n"/>
      <c r="B2904" s="70" t="n"/>
      <c r="C2904" s="70" t="n"/>
      <c r="D2904" s="71" t="n"/>
      <c r="E2904" s="71" t="n"/>
      <c r="F2904" s="70" t="n"/>
      <c r="G2904" s="72">
        <f>IF(OR($A2904="",$B2904=""),"",ROUND(MAX(0,MOD(I2904-H2904,1)*24-L2904/60),2))</f>
        <v/>
      </c>
      <c r="H2904">
        <f>IF($A2904="","",IF($D2904="",IFERROR(INDEX(Settings!$E$11:$E$18,MATCH($C2904,Settings!$D$11:$D$18,0)),0),$D2904))</f>
        <v/>
      </c>
      <c r="I2904">
        <f>IF($A2904="","",IF($E2904="",IFERROR(INDEX(Settings!$F$11:$F$18,MATCH($C2904,Settings!$D$11:$D$18,0)),0),$E2904))</f>
        <v/>
      </c>
      <c r="J2904">
        <f>IF($A2904="",0,WEEKDAY($A2904,2))</f>
        <v/>
      </c>
      <c r="K2904">
        <f>IF(OR($A2904="",$B2904=""),"",$B2904&amp;"|"&amp;$A2904)</f>
        <v/>
      </c>
      <c r="L2904">
        <f>IF($A2904="",0,IF($F2904="",IFERROR(N(INDEX(Settings!$G$11:$G$18,MATCH($C2904,Settings!$D$11:$D$18,0))),0),N($F2904)))</f>
        <v/>
      </c>
    </row>
    <row r="2905">
      <c r="A2905" s="69" t="n"/>
      <c r="B2905" s="70" t="n"/>
      <c r="C2905" s="70" t="n"/>
      <c r="D2905" s="71" t="n"/>
      <c r="E2905" s="71" t="n"/>
      <c r="F2905" s="70" t="n"/>
      <c r="G2905" s="72">
        <f>IF(OR($A2905="",$B2905=""),"",ROUND(MAX(0,MOD(I2905-H2905,1)*24-L2905/60),2))</f>
        <v/>
      </c>
      <c r="H2905">
        <f>IF($A2905="","",IF($D2905="",IFERROR(INDEX(Settings!$E$11:$E$18,MATCH($C2905,Settings!$D$11:$D$18,0)),0),$D2905))</f>
        <v/>
      </c>
      <c r="I2905">
        <f>IF($A2905="","",IF($E2905="",IFERROR(INDEX(Settings!$F$11:$F$18,MATCH($C2905,Settings!$D$11:$D$18,0)),0),$E2905))</f>
        <v/>
      </c>
      <c r="J2905">
        <f>IF($A2905="",0,WEEKDAY($A2905,2))</f>
        <v/>
      </c>
      <c r="K2905">
        <f>IF(OR($A2905="",$B2905=""),"",$B2905&amp;"|"&amp;$A2905)</f>
        <v/>
      </c>
      <c r="L2905">
        <f>IF($A2905="",0,IF($F2905="",IFERROR(N(INDEX(Settings!$G$11:$G$18,MATCH($C2905,Settings!$D$11:$D$18,0))),0),N($F2905)))</f>
        <v/>
      </c>
    </row>
    <row r="2906">
      <c r="A2906" s="69" t="n"/>
      <c r="B2906" s="70" t="n"/>
      <c r="C2906" s="70" t="n"/>
      <c r="D2906" s="71" t="n"/>
      <c r="E2906" s="71" t="n"/>
      <c r="F2906" s="70" t="n"/>
      <c r="G2906" s="72">
        <f>IF(OR($A2906="",$B2906=""),"",ROUND(MAX(0,MOD(I2906-H2906,1)*24-L2906/60),2))</f>
        <v/>
      </c>
      <c r="H2906">
        <f>IF($A2906="","",IF($D2906="",IFERROR(INDEX(Settings!$E$11:$E$18,MATCH($C2906,Settings!$D$11:$D$18,0)),0),$D2906))</f>
        <v/>
      </c>
      <c r="I2906">
        <f>IF($A2906="","",IF($E2906="",IFERROR(INDEX(Settings!$F$11:$F$18,MATCH($C2906,Settings!$D$11:$D$18,0)),0),$E2906))</f>
        <v/>
      </c>
      <c r="J2906">
        <f>IF($A2906="",0,WEEKDAY($A2906,2))</f>
        <v/>
      </c>
      <c r="K2906">
        <f>IF(OR($A2906="",$B2906=""),"",$B2906&amp;"|"&amp;$A2906)</f>
        <v/>
      </c>
      <c r="L2906">
        <f>IF($A2906="",0,IF($F2906="",IFERROR(N(INDEX(Settings!$G$11:$G$18,MATCH($C2906,Settings!$D$11:$D$18,0))),0),N($F2906)))</f>
        <v/>
      </c>
    </row>
    <row r="2907">
      <c r="A2907" s="69" t="n"/>
      <c r="B2907" s="70" t="n"/>
      <c r="C2907" s="70" t="n"/>
      <c r="D2907" s="71" t="n"/>
      <c r="E2907" s="71" t="n"/>
      <c r="F2907" s="70" t="n"/>
      <c r="G2907" s="72">
        <f>IF(OR($A2907="",$B2907=""),"",ROUND(MAX(0,MOD(I2907-H2907,1)*24-L2907/60),2))</f>
        <v/>
      </c>
      <c r="H2907">
        <f>IF($A2907="","",IF($D2907="",IFERROR(INDEX(Settings!$E$11:$E$18,MATCH($C2907,Settings!$D$11:$D$18,0)),0),$D2907))</f>
        <v/>
      </c>
      <c r="I2907">
        <f>IF($A2907="","",IF($E2907="",IFERROR(INDEX(Settings!$F$11:$F$18,MATCH($C2907,Settings!$D$11:$D$18,0)),0),$E2907))</f>
        <v/>
      </c>
      <c r="J2907">
        <f>IF($A2907="",0,WEEKDAY($A2907,2))</f>
        <v/>
      </c>
      <c r="K2907">
        <f>IF(OR($A2907="",$B2907=""),"",$B2907&amp;"|"&amp;$A2907)</f>
        <v/>
      </c>
      <c r="L2907">
        <f>IF($A2907="",0,IF($F2907="",IFERROR(N(INDEX(Settings!$G$11:$G$18,MATCH($C2907,Settings!$D$11:$D$18,0))),0),N($F2907)))</f>
        <v/>
      </c>
    </row>
    <row r="2908">
      <c r="A2908" s="69" t="n"/>
      <c r="B2908" s="70" t="n"/>
      <c r="C2908" s="70" t="n"/>
      <c r="D2908" s="71" t="n"/>
      <c r="E2908" s="71" t="n"/>
      <c r="F2908" s="70" t="n"/>
      <c r="G2908" s="72">
        <f>IF(OR($A2908="",$B2908=""),"",ROUND(MAX(0,MOD(I2908-H2908,1)*24-L2908/60),2))</f>
        <v/>
      </c>
      <c r="H2908">
        <f>IF($A2908="","",IF($D2908="",IFERROR(INDEX(Settings!$E$11:$E$18,MATCH($C2908,Settings!$D$11:$D$18,0)),0),$D2908))</f>
        <v/>
      </c>
      <c r="I2908">
        <f>IF($A2908="","",IF($E2908="",IFERROR(INDEX(Settings!$F$11:$F$18,MATCH($C2908,Settings!$D$11:$D$18,0)),0),$E2908))</f>
        <v/>
      </c>
      <c r="J2908">
        <f>IF($A2908="",0,WEEKDAY($A2908,2))</f>
        <v/>
      </c>
      <c r="K2908">
        <f>IF(OR($A2908="",$B2908=""),"",$B2908&amp;"|"&amp;$A2908)</f>
        <v/>
      </c>
      <c r="L2908">
        <f>IF($A2908="",0,IF($F2908="",IFERROR(N(INDEX(Settings!$G$11:$G$18,MATCH($C2908,Settings!$D$11:$D$18,0))),0),N($F2908)))</f>
        <v/>
      </c>
    </row>
    <row r="2909">
      <c r="A2909" s="69" t="n"/>
      <c r="B2909" s="70" t="n"/>
      <c r="C2909" s="70" t="n"/>
      <c r="D2909" s="71" t="n"/>
      <c r="E2909" s="71" t="n"/>
      <c r="F2909" s="70" t="n"/>
      <c r="G2909" s="72">
        <f>IF(OR($A2909="",$B2909=""),"",ROUND(MAX(0,MOD(I2909-H2909,1)*24-L2909/60),2))</f>
        <v/>
      </c>
      <c r="H2909">
        <f>IF($A2909="","",IF($D2909="",IFERROR(INDEX(Settings!$E$11:$E$18,MATCH($C2909,Settings!$D$11:$D$18,0)),0),$D2909))</f>
        <v/>
      </c>
      <c r="I2909">
        <f>IF($A2909="","",IF($E2909="",IFERROR(INDEX(Settings!$F$11:$F$18,MATCH($C2909,Settings!$D$11:$D$18,0)),0),$E2909))</f>
        <v/>
      </c>
      <c r="J2909">
        <f>IF($A2909="",0,WEEKDAY($A2909,2))</f>
        <v/>
      </c>
      <c r="K2909">
        <f>IF(OR($A2909="",$B2909=""),"",$B2909&amp;"|"&amp;$A2909)</f>
        <v/>
      </c>
      <c r="L2909">
        <f>IF($A2909="",0,IF($F2909="",IFERROR(N(INDEX(Settings!$G$11:$G$18,MATCH($C2909,Settings!$D$11:$D$18,0))),0),N($F2909)))</f>
        <v/>
      </c>
    </row>
    <row r="2910">
      <c r="A2910" s="69" t="n"/>
      <c r="B2910" s="70" t="n"/>
      <c r="C2910" s="70" t="n"/>
      <c r="D2910" s="71" t="n"/>
      <c r="E2910" s="71" t="n"/>
      <c r="F2910" s="70" t="n"/>
      <c r="G2910" s="72">
        <f>IF(OR($A2910="",$B2910=""),"",ROUND(MAX(0,MOD(I2910-H2910,1)*24-L2910/60),2))</f>
        <v/>
      </c>
      <c r="H2910">
        <f>IF($A2910="","",IF($D2910="",IFERROR(INDEX(Settings!$E$11:$E$18,MATCH($C2910,Settings!$D$11:$D$18,0)),0),$D2910))</f>
        <v/>
      </c>
      <c r="I2910">
        <f>IF($A2910="","",IF($E2910="",IFERROR(INDEX(Settings!$F$11:$F$18,MATCH($C2910,Settings!$D$11:$D$18,0)),0),$E2910))</f>
        <v/>
      </c>
      <c r="J2910">
        <f>IF($A2910="",0,WEEKDAY($A2910,2))</f>
        <v/>
      </c>
      <c r="K2910">
        <f>IF(OR($A2910="",$B2910=""),"",$B2910&amp;"|"&amp;$A2910)</f>
        <v/>
      </c>
      <c r="L2910">
        <f>IF($A2910="",0,IF($F2910="",IFERROR(N(INDEX(Settings!$G$11:$G$18,MATCH($C2910,Settings!$D$11:$D$18,0))),0),N($F2910)))</f>
        <v/>
      </c>
    </row>
    <row r="2911">
      <c r="A2911" s="69" t="n"/>
      <c r="B2911" s="70" t="n"/>
      <c r="C2911" s="70" t="n"/>
      <c r="D2911" s="71" t="n"/>
      <c r="E2911" s="71" t="n"/>
      <c r="F2911" s="70" t="n"/>
      <c r="G2911" s="72">
        <f>IF(OR($A2911="",$B2911=""),"",ROUND(MAX(0,MOD(I2911-H2911,1)*24-L2911/60),2))</f>
        <v/>
      </c>
      <c r="H2911">
        <f>IF($A2911="","",IF($D2911="",IFERROR(INDEX(Settings!$E$11:$E$18,MATCH($C2911,Settings!$D$11:$D$18,0)),0),$D2911))</f>
        <v/>
      </c>
      <c r="I2911">
        <f>IF($A2911="","",IF($E2911="",IFERROR(INDEX(Settings!$F$11:$F$18,MATCH($C2911,Settings!$D$11:$D$18,0)),0),$E2911))</f>
        <v/>
      </c>
      <c r="J2911">
        <f>IF($A2911="",0,WEEKDAY($A2911,2))</f>
        <v/>
      </c>
      <c r="K2911">
        <f>IF(OR($A2911="",$B2911=""),"",$B2911&amp;"|"&amp;$A2911)</f>
        <v/>
      </c>
      <c r="L2911">
        <f>IF($A2911="",0,IF($F2911="",IFERROR(N(INDEX(Settings!$G$11:$G$18,MATCH($C2911,Settings!$D$11:$D$18,0))),0),N($F2911)))</f>
        <v/>
      </c>
    </row>
    <row r="2912">
      <c r="A2912" s="69" t="n"/>
      <c r="B2912" s="70" t="n"/>
      <c r="C2912" s="70" t="n"/>
      <c r="D2912" s="71" t="n"/>
      <c r="E2912" s="71" t="n"/>
      <c r="F2912" s="70" t="n"/>
      <c r="G2912" s="72">
        <f>IF(OR($A2912="",$B2912=""),"",ROUND(MAX(0,MOD(I2912-H2912,1)*24-L2912/60),2))</f>
        <v/>
      </c>
      <c r="H2912">
        <f>IF($A2912="","",IF($D2912="",IFERROR(INDEX(Settings!$E$11:$E$18,MATCH($C2912,Settings!$D$11:$D$18,0)),0),$D2912))</f>
        <v/>
      </c>
      <c r="I2912">
        <f>IF($A2912="","",IF($E2912="",IFERROR(INDEX(Settings!$F$11:$F$18,MATCH($C2912,Settings!$D$11:$D$18,0)),0),$E2912))</f>
        <v/>
      </c>
      <c r="J2912">
        <f>IF($A2912="",0,WEEKDAY($A2912,2))</f>
        <v/>
      </c>
      <c r="K2912">
        <f>IF(OR($A2912="",$B2912=""),"",$B2912&amp;"|"&amp;$A2912)</f>
        <v/>
      </c>
      <c r="L2912">
        <f>IF($A2912="",0,IF($F2912="",IFERROR(N(INDEX(Settings!$G$11:$G$18,MATCH($C2912,Settings!$D$11:$D$18,0))),0),N($F2912)))</f>
        <v/>
      </c>
    </row>
    <row r="2913">
      <c r="A2913" s="69" t="n"/>
      <c r="B2913" s="70" t="n"/>
      <c r="C2913" s="70" t="n"/>
      <c r="D2913" s="71" t="n"/>
      <c r="E2913" s="71" t="n"/>
      <c r="F2913" s="70" t="n"/>
      <c r="G2913" s="72">
        <f>IF(OR($A2913="",$B2913=""),"",ROUND(MAX(0,MOD(I2913-H2913,1)*24-L2913/60),2))</f>
        <v/>
      </c>
      <c r="H2913">
        <f>IF($A2913="","",IF($D2913="",IFERROR(INDEX(Settings!$E$11:$E$18,MATCH($C2913,Settings!$D$11:$D$18,0)),0),$D2913))</f>
        <v/>
      </c>
      <c r="I2913">
        <f>IF($A2913="","",IF($E2913="",IFERROR(INDEX(Settings!$F$11:$F$18,MATCH($C2913,Settings!$D$11:$D$18,0)),0),$E2913))</f>
        <v/>
      </c>
      <c r="J2913">
        <f>IF($A2913="",0,WEEKDAY($A2913,2))</f>
        <v/>
      </c>
      <c r="K2913">
        <f>IF(OR($A2913="",$B2913=""),"",$B2913&amp;"|"&amp;$A2913)</f>
        <v/>
      </c>
      <c r="L2913">
        <f>IF($A2913="",0,IF($F2913="",IFERROR(N(INDEX(Settings!$G$11:$G$18,MATCH($C2913,Settings!$D$11:$D$18,0))),0),N($F2913)))</f>
        <v/>
      </c>
    </row>
    <row r="2914">
      <c r="A2914" s="69" t="n"/>
      <c r="B2914" s="70" t="n"/>
      <c r="C2914" s="70" t="n"/>
      <c r="D2914" s="71" t="n"/>
      <c r="E2914" s="71" t="n"/>
      <c r="F2914" s="70" t="n"/>
      <c r="G2914" s="72">
        <f>IF(OR($A2914="",$B2914=""),"",ROUND(MAX(0,MOD(I2914-H2914,1)*24-L2914/60),2))</f>
        <v/>
      </c>
      <c r="H2914">
        <f>IF($A2914="","",IF($D2914="",IFERROR(INDEX(Settings!$E$11:$E$18,MATCH($C2914,Settings!$D$11:$D$18,0)),0),$D2914))</f>
        <v/>
      </c>
      <c r="I2914">
        <f>IF($A2914="","",IF($E2914="",IFERROR(INDEX(Settings!$F$11:$F$18,MATCH($C2914,Settings!$D$11:$D$18,0)),0),$E2914))</f>
        <v/>
      </c>
      <c r="J2914">
        <f>IF($A2914="",0,WEEKDAY($A2914,2))</f>
        <v/>
      </c>
      <c r="K2914">
        <f>IF(OR($A2914="",$B2914=""),"",$B2914&amp;"|"&amp;$A2914)</f>
        <v/>
      </c>
      <c r="L2914">
        <f>IF($A2914="",0,IF($F2914="",IFERROR(N(INDEX(Settings!$G$11:$G$18,MATCH($C2914,Settings!$D$11:$D$18,0))),0),N($F2914)))</f>
        <v/>
      </c>
    </row>
    <row r="2915">
      <c r="A2915" s="69" t="n"/>
      <c r="B2915" s="70" t="n"/>
      <c r="C2915" s="70" t="n"/>
      <c r="D2915" s="71" t="n"/>
      <c r="E2915" s="71" t="n"/>
      <c r="F2915" s="70" t="n"/>
      <c r="G2915" s="72">
        <f>IF(OR($A2915="",$B2915=""),"",ROUND(MAX(0,MOD(I2915-H2915,1)*24-L2915/60),2))</f>
        <v/>
      </c>
      <c r="H2915">
        <f>IF($A2915="","",IF($D2915="",IFERROR(INDEX(Settings!$E$11:$E$18,MATCH($C2915,Settings!$D$11:$D$18,0)),0),$D2915))</f>
        <v/>
      </c>
      <c r="I2915">
        <f>IF($A2915="","",IF($E2915="",IFERROR(INDEX(Settings!$F$11:$F$18,MATCH($C2915,Settings!$D$11:$D$18,0)),0),$E2915))</f>
        <v/>
      </c>
      <c r="J2915">
        <f>IF($A2915="",0,WEEKDAY($A2915,2))</f>
        <v/>
      </c>
      <c r="K2915">
        <f>IF(OR($A2915="",$B2915=""),"",$B2915&amp;"|"&amp;$A2915)</f>
        <v/>
      </c>
      <c r="L2915">
        <f>IF($A2915="",0,IF($F2915="",IFERROR(N(INDEX(Settings!$G$11:$G$18,MATCH($C2915,Settings!$D$11:$D$18,0))),0),N($F2915)))</f>
        <v/>
      </c>
    </row>
    <row r="2916">
      <c r="A2916" s="69" t="n"/>
      <c r="B2916" s="70" t="n"/>
      <c r="C2916" s="70" t="n"/>
      <c r="D2916" s="71" t="n"/>
      <c r="E2916" s="71" t="n"/>
      <c r="F2916" s="70" t="n"/>
      <c r="G2916" s="72">
        <f>IF(OR($A2916="",$B2916=""),"",ROUND(MAX(0,MOD(I2916-H2916,1)*24-L2916/60),2))</f>
        <v/>
      </c>
      <c r="H2916">
        <f>IF($A2916="","",IF($D2916="",IFERROR(INDEX(Settings!$E$11:$E$18,MATCH($C2916,Settings!$D$11:$D$18,0)),0),$D2916))</f>
        <v/>
      </c>
      <c r="I2916">
        <f>IF($A2916="","",IF($E2916="",IFERROR(INDEX(Settings!$F$11:$F$18,MATCH($C2916,Settings!$D$11:$D$18,0)),0),$E2916))</f>
        <v/>
      </c>
      <c r="J2916">
        <f>IF($A2916="",0,WEEKDAY($A2916,2))</f>
        <v/>
      </c>
      <c r="K2916">
        <f>IF(OR($A2916="",$B2916=""),"",$B2916&amp;"|"&amp;$A2916)</f>
        <v/>
      </c>
      <c r="L2916">
        <f>IF($A2916="",0,IF($F2916="",IFERROR(N(INDEX(Settings!$G$11:$G$18,MATCH($C2916,Settings!$D$11:$D$18,0))),0),N($F2916)))</f>
        <v/>
      </c>
    </row>
    <row r="2917">
      <c r="A2917" s="69" t="n"/>
      <c r="B2917" s="70" t="n"/>
      <c r="C2917" s="70" t="n"/>
      <c r="D2917" s="71" t="n"/>
      <c r="E2917" s="71" t="n"/>
      <c r="F2917" s="70" t="n"/>
      <c r="G2917" s="72">
        <f>IF(OR($A2917="",$B2917=""),"",ROUND(MAX(0,MOD(I2917-H2917,1)*24-L2917/60),2))</f>
        <v/>
      </c>
      <c r="H2917">
        <f>IF($A2917="","",IF($D2917="",IFERROR(INDEX(Settings!$E$11:$E$18,MATCH($C2917,Settings!$D$11:$D$18,0)),0),$D2917))</f>
        <v/>
      </c>
      <c r="I2917">
        <f>IF($A2917="","",IF($E2917="",IFERROR(INDEX(Settings!$F$11:$F$18,MATCH($C2917,Settings!$D$11:$D$18,0)),0),$E2917))</f>
        <v/>
      </c>
      <c r="J2917">
        <f>IF($A2917="",0,WEEKDAY($A2917,2))</f>
        <v/>
      </c>
      <c r="K2917">
        <f>IF(OR($A2917="",$B2917=""),"",$B2917&amp;"|"&amp;$A2917)</f>
        <v/>
      </c>
      <c r="L2917">
        <f>IF($A2917="",0,IF($F2917="",IFERROR(N(INDEX(Settings!$G$11:$G$18,MATCH($C2917,Settings!$D$11:$D$18,0))),0),N($F2917)))</f>
        <v/>
      </c>
    </row>
    <row r="2918">
      <c r="A2918" s="69" t="n"/>
      <c r="B2918" s="70" t="n"/>
      <c r="C2918" s="70" t="n"/>
      <c r="D2918" s="71" t="n"/>
      <c r="E2918" s="71" t="n"/>
      <c r="F2918" s="70" t="n"/>
      <c r="G2918" s="72">
        <f>IF(OR($A2918="",$B2918=""),"",ROUND(MAX(0,MOD(I2918-H2918,1)*24-L2918/60),2))</f>
        <v/>
      </c>
      <c r="H2918">
        <f>IF($A2918="","",IF($D2918="",IFERROR(INDEX(Settings!$E$11:$E$18,MATCH($C2918,Settings!$D$11:$D$18,0)),0),$D2918))</f>
        <v/>
      </c>
      <c r="I2918">
        <f>IF($A2918="","",IF($E2918="",IFERROR(INDEX(Settings!$F$11:$F$18,MATCH($C2918,Settings!$D$11:$D$18,0)),0),$E2918))</f>
        <v/>
      </c>
      <c r="J2918">
        <f>IF($A2918="",0,WEEKDAY($A2918,2))</f>
        <v/>
      </c>
      <c r="K2918">
        <f>IF(OR($A2918="",$B2918=""),"",$B2918&amp;"|"&amp;$A2918)</f>
        <v/>
      </c>
      <c r="L2918">
        <f>IF($A2918="",0,IF($F2918="",IFERROR(N(INDEX(Settings!$G$11:$G$18,MATCH($C2918,Settings!$D$11:$D$18,0))),0),N($F2918)))</f>
        <v/>
      </c>
    </row>
    <row r="2919">
      <c r="A2919" s="69" t="n"/>
      <c r="B2919" s="70" t="n"/>
      <c r="C2919" s="70" t="n"/>
      <c r="D2919" s="71" t="n"/>
      <c r="E2919" s="71" t="n"/>
      <c r="F2919" s="70" t="n"/>
      <c r="G2919" s="72">
        <f>IF(OR($A2919="",$B2919=""),"",ROUND(MAX(0,MOD(I2919-H2919,1)*24-L2919/60),2))</f>
        <v/>
      </c>
      <c r="H2919">
        <f>IF($A2919="","",IF($D2919="",IFERROR(INDEX(Settings!$E$11:$E$18,MATCH($C2919,Settings!$D$11:$D$18,0)),0),$D2919))</f>
        <v/>
      </c>
      <c r="I2919">
        <f>IF($A2919="","",IF($E2919="",IFERROR(INDEX(Settings!$F$11:$F$18,MATCH($C2919,Settings!$D$11:$D$18,0)),0),$E2919))</f>
        <v/>
      </c>
      <c r="J2919">
        <f>IF($A2919="",0,WEEKDAY($A2919,2))</f>
        <v/>
      </c>
      <c r="K2919">
        <f>IF(OR($A2919="",$B2919=""),"",$B2919&amp;"|"&amp;$A2919)</f>
        <v/>
      </c>
      <c r="L2919">
        <f>IF($A2919="",0,IF($F2919="",IFERROR(N(INDEX(Settings!$G$11:$G$18,MATCH($C2919,Settings!$D$11:$D$18,0))),0),N($F2919)))</f>
        <v/>
      </c>
    </row>
    <row r="2920">
      <c r="A2920" s="69" t="n"/>
      <c r="B2920" s="70" t="n"/>
      <c r="C2920" s="70" t="n"/>
      <c r="D2920" s="71" t="n"/>
      <c r="E2920" s="71" t="n"/>
      <c r="F2920" s="70" t="n"/>
      <c r="G2920" s="72">
        <f>IF(OR($A2920="",$B2920=""),"",ROUND(MAX(0,MOD(I2920-H2920,1)*24-L2920/60),2))</f>
        <v/>
      </c>
      <c r="H2920">
        <f>IF($A2920="","",IF($D2920="",IFERROR(INDEX(Settings!$E$11:$E$18,MATCH($C2920,Settings!$D$11:$D$18,0)),0),$D2920))</f>
        <v/>
      </c>
      <c r="I2920">
        <f>IF($A2920="","",IF($E2920="",IFERROR(INDEX(Settings!$F$11:$F$18,MATCH($C2920,Settings!$D$11:$D$18,0)),0),$E2920))</f>
        <v/>
      </c>
      <c r="J2920">
        <f>IF($A2920="",0,WEEKDAY($A2920,2))</f>
        <v/>
      </c>
      <c r="K2920">
        <f>IF(OR($A2920="",$B2920=""),"",$B2920&amp;"|"&amp;$A2920)</f>
        <v/>
      </c>
      <c r="L2920">
        <f>IF($A2920="",0,IF($F2920="",IFERROR(N(INDEX(Settings!$G$11:$G$18,MATCH($C2920,Settings!$D$11:$D$18,0))),0),N($F2920)))</f>
        <v/>
      </c>
    </row>
    <row r="2921">
      <c r="A2921" s="69" t="n"/>
      <c r="B2921" s="70" t="n"/>
      <c r="C2921" s="70" t="n"/>
      <c r="D2921" s="71" t="n"/>
      <c r="E2921" s="71" t="n"/>
      <c r="F2921" s="70" t="n"/>
      <c r="G2921" s="72">
        <f>IF(OR($A2921="",$B2921=""),"",ROUND(MAX(0,MOD(I2921-H2921,1)*24-L2921/60),2))</f>
        <v/>
      </c>
      <c r="H2921">
        <f>IF($A2921="","",IF($D2921="",IFERROR(INDEX(Settings!$E$11:$E$18,MATCH($C2921,Settings!$D$11:$D$18,0)),0),$D2921))</f>
        <v/>
      </c>
      <c r="I2921">
        <f>IF($A2921="","",IF($E2921="",IFERROR(INDEX(Settings!$F$11:$F$18,MATCH($C2921,Settings!$D$11:$D$18,0)),0),$E2921))</f>
        <v/>
      </c>
      <c r="J2921">
        <f>IF($A2921="",0,WEEKDAY($A2921,2))</f>
        <v/>
      </c>
      <c r="K2921">
        <f>IF(OR($A2921="",$B2921=""),"",$B2921&amp;"|"&amp;$A2921)</f>
        <v/>
      </c>
      <c r="L2921">
        <f>IF($A2921="",0,IF($F2921="",IFERROR(N(INDEX(Settings!$G$11:$G$18,MATCH($C2921,Settings!$D$11:$D$18,0))),0),N($F2921)))</f>
        <v/>
      </c>
    </row>
    <row r="2922">
      <c r="A2922" s="69" t="n"/>
      <c r="B2922" s="70" t="n"/>
      <c r="C2922" s="70" t="n"/>
      <c r="D2922" s="71" t="n"/>
      <c r="E2922" s="71" t="n"/>
      <c r="F2922" s="70" t="n"/>
      <c r="G2922" s="72">
        <f>IF(OR($A2922="",$B2922=""),"",ROUND(MAX(0,MOD(I2922-H2922,1)*24-L2922/60),2))</f>
        <v/>
      </c>
      <c r="H2922">
        <f>IF($A2922="","",IF($D2922="",IFERROR(INDEX(Settings!$E$11:$E$18,MATCH($C2922,Settings!$D$11:$D$18,0)),0),$D2922))</f>
        <v/>
      </c>
      <c r="I2922">
        <f>IF($A2922="","",IF($E2922="",IFERROR(INDEX(Settings!$F$11:$F$18,MATCH($C2922,Settings!$D$11:$D$18,0)),0),$E2922))</f>
        <v/>
      </c>
      <c r="J2922">
        <f>IF($A2922="",0,WEEKDAY($A2922,2))</f>
        <v/>
      </c>
      <c r="K2922">
        <f>IF(OR($A2922="",$B2922=""),"",$B2922&amp;"|"&amp;$A2922)</f>
        <v/>
      </c>
      <c r="L2922">
        <f>IF($A2922="",0,IF($F2922="",IFERROR(N(INDEX(Settings!$G$11:$G$18,MATCH($C2922,Settings!$D$11:$D$18,0))),0),N($F2922)))</f>
        <v/>
      </c>
    </row>
    <row r="2923">
      <c r="A2923" s="69" t="n"/>
      <c r="B2923" s="70" t="n"/>
      <c r="C2923" s="70" t="n"/>
      <c r="D2923" s="71" t="n"/>
      <c r="E2923" s="71" t="n"/>
      <c r="F2923" s="70" t="n"/>
      <c r="G2923" s="72">
        <f>IF(OR($A2923="",$B2923=""),"",ROUND(MAX(0,MOD(I2923-H2923,1)*24-L2923/60),2))</f>
        <v/>
      </c>
      <c r="H2923">
        <f>IF($A2923="","",IF($D2923="",IFERROR(INDEX(Settings!$E$11:$E$18,MATCH($C2923,Settings!$D$11:$D$18,0)),0),$D2923))</f>
        <v/>
      </c>
      <c r="I2923">
        <f>IF($A2923="","",IF($E2923="",IFERROR(INDEX(Settings!$F$11:$F$18,MATCH($C2923,Settings!$D$11:$D$18,0)),0),$E2923))</f>
        <v/>
      </c>
      <c r="J2923">
        <f>IF($A2923="",0,WEEKDAY($A2923,2))</f>
        <v/>
      </c>
      <c r="K2923">
        <f>IF(OR($A2923="",$B2923=""),"",$B2923&amp;"|"&amp;$A2923)</f>
        <v/>
      </c>
      <c r="L2923">
        <f>IF($A2923="",0,IF($F2923="",IFERROR(N(INDEX(Settings!$G$11:$G$18,MATCH($C2923,Settings!$D$11:$D$18,0))),0),N($F2923)))</f>
        <v/>
      </c>
    </row>
    <row r="2924">
      <c r="A2924" s="69" t="n"/>
      <c r="B2924" s="70" t="n"/>
      <c r="C2924" s="70" t="n"/>
      <c r="D2924" s="71" t="n"/>
      <c r="E2924" s="71" t="n"/>
      <c r="F2924" s="70" t="n"/>
      <c r="G2924" s="72">
        <f>IF(OR($A2924="",$B2924=""),"",ROUND(MAX(0,MOD(I2924-H2924,1)*24-L2924/60),2))</f>
        <v/>
      </c>
      <c r="H2924">
        <f>IF($A2924="","",IF($D2924="",IFERROR(INDEX(Settings!$E$11:$E$18,MATCH($C2924,Settings!$D$11:$D$18,0)),0),$D2924))</f>
        <v/>
      </c>
      <c r="I2924">
        <f>IF($A2924="","",IF($E2924="",IFERROR(INDEX(Settings!$F$11:$F$18,MATCH($C2924,Settings!$D$11:$D$18,0)),0),$E2924))</f>
        <v/>
      </c>
      <c r="J2924">
        <f>IF($A2924="",0,WEEKDAY($A2924,2))</f>
        <v/>
      </c>
      <c r="K2924">
        <f>IF(OR($A2924="",$B2924=""),"",$B2924&amp;"|"&amp;$A2924)</f>
        <v/>
      </c>
      <c r="L2924">
        <f>IF($A2924="",0,IF($F2924="",IFERROR(N(INDEX(Settings!$G$11:$G$18,MATCH($C2924,Settings!$D$11:$D$18,0))),0),N($F2924)))</f>
        <v/>
      </c>
    </row>
    <row r="2925">
      <c r="A2925" s="69" t="n"/>
      <c r="B2925" s="70" t="n"/>
      <c r="C2925" s="70" t="n"/>
      <c r="D2925" s="71" t="n"/>
      <c r="E2925" s="71" t="n"/>
      <c r="F2925" s="70" t="n"/>
      <c r="G2925" s="72">
        <f>IF(OR($A2925="",$B2925=""),"",ROUND(MAX(0,MOD(I2925-H2925,1)*24-L2925/60),2))</f>
        <v/>
      </c>
      <c r="H2925">
        <f>IF($A2925="","",IF($D2925="",IFERROR(INDEX(Settings!$E$11:$E$18,MATCH($C2925,Settings!$D$11:$D$18,0)),0),$D2925))</f>
        <v/>
      </c>
      <c r="I2925">
        <f>IF($A2925="","",IF($E2925="",IFERROR(INDEX(Settings!$F$11:$F$18,MATCH($C2925,Settings!$D$11:$D$18,0)),0),$E2925))</f>
        <v/>
      </c>
      <c r="J2925">
        <f>IF($A2925="",0,WEEKDAY($A2925,2))</f>
        <v/>
      </c>
      <c r="K2925">
        <f>IF(OR($A2925="",$B2925=""),"",$B2925&amp;"|"&amp;$A2925)</f>
        <v/>
      </c>
      <c r="L2925">
        <f>IF($A2925="",0,IF($F2925="",IFERROR(N(INDEX(Settings!$G$11:$G$18,MATCH($C2925,Settings!$D$11:$D$18,0))),0),N($F2925)))</f>
        <v/>
      </c>
    </row>
    <row r="2926">
      <c r="A2926" s="69" t="n"/>
      <c r="B2926" s="70" t="n"/>
      <c r="C2926" s="70" t="n"/>
      <c r="D2926" s="71" t="n"/>
      <c r="E2926" s="71" t="n"/>
      <c r="F2926" s="70" t="n"/>
      <c r="G2926" s="72">
        <f>IF(OR($A2926="",$B2926=""),"",ROUND(MAX(0,MOD(I2926-H2926,1)*24-L2926/60),2))</f>
        <v/>
      </c>
      <c r="H2926">
        <f>IF($A2926="","",IF($D2926="",IFERROR(INDEX(Settings!$E$11:$E$18,MATCH($C2926,Settings!$D$11:$D$18,0)),0),$D2926))</f>
        <v/>
      </c>
      <c r="I2926">
        <f>IF($A2926="","",IF($E2926="",IFERROR(INDEX(Settings!$F$11:$F$18,MATCH($C2926,Settings!$D$11:$D$18,0)),0),$E2926))</f>
        <v/>
      </c>
      <c r="J2926">
        <f>IF($A2926="",0,WEEKDAY($A2926,2))</f>
        <v/>
      </c>
      <c r="K2926">
        <f>IF(OR($A2926="",$B2926=""),"",$B2926&amp;"|"&amp;$A2926)</f>
        <v/>
      </c>
      <c r="L2926">
        <f>IF($A2926="",0,IF($F2926="",IFERROR(N(INDEX(Settings!$G$11:$G$18,MATCH($C2926,Settings!$D$11:$D$18,0))),0),N($F2926)))</f>
        <v/>
      </c>
    </row>
    <row r="2927">
      <c r="A2927" s="69" t="n"/>
      <c r="B2927" s="70" t="n"/>
      <c r="C2927" s="70" t="n"/>
      <c r="D2927" s="71" t="n"/>
      <c r="E2927" s="71" t="n"/>
      <c r="F2927" s="70" t="n"/>
      <c r="G2927" s="72">
        <f>IF(OR($A2927="",$B2927=""),"",ROUND(MAX(0,MOD(I2927-H2927,1)*24-L2927/60),2))</f>
        <v/>
      </c>
      <c r="H2927">
        <f>IF($A2927="","",IF($D2927="",IFERROR(INDEX(Settings!$E$11:$E$18,MATCH($C2927,Settings!$D$11:$D$18,0)),0),$D2927))</f>
        <v/>
      </c>
      <c r="I2927">
        <f>IF($A2927="","",IF($E2927="",IFERROR(INDEX(Settings!$F$11:$F$18,MATCH($C2927,Settings!$D$11:$D$18,0)),0),$E2927))</f>
        <v/>
      </c>
      <c r="J2927">
        <f>IF($A2927="",0,WEEKDAY($A2927,2))</f>
        <v/>
      </c>
      <c r="K2927">
        <f>IF(OR($A2927="",$B2927=""),"",$B2927&amp;"|"&amp;$A2927)</f>
        <v/>
      </c>
      <c r="L2927">
        <f>IF($A2927="",0,IF($F2927="",IFERROR(N(INDEX(Settings!$G$11:$G$18,MATCH($C2927,Settings!$D$11:$D$18,0))),0),N($F2927)))</f>
        <v/>
      </c>
    </row>
    <row r="2928">
      <c r="A2928" s="69" t="n"/>
      <c r="B2928" s="70" t="n"/>
      <c r="C2928" s="70" t="n"/>
      <c r="D2928" s="71" t="n"/>
      <c r="E2928" s="71" t="n"/>
      <c r="F2928" s="70" t="n"/>
      <c r="G2928" s="72">
        <f>IF(OR($A2928="",$B2928=""),"",ROUND(MAX(0,MOD(I2928-H2928,1)*24-L2928/60),2))</f>
        <v/>
      </c>
      <c r="H2928">
        <f>IF($A2928="","",IF($D2928="",IFERROR(INDEX(Settings!$E$11:$E$18,MATCH($C2928,Settings!$D$11:$D$18,0)),0),$D2928))</f>
        <v/>
      </c>
      <c r="I2928">
        <f>IF($A2928="","",IF($E2928="",IFERROR(INDEX(Settings!$F$11:$F$18,MATCH($C2928,Settings!$D$11:$D$18,0)),0),$E2928))</f>
        <v/>
      </c>
      <c r="J2928">
        <f>IF($A2928="",0,WEEKDAY($A2928,2))</f>
        <v/>
      </c>
      <c r="K2928">
        <f>IF(OR($A2928="",$B2928=""),"",$B2928&amp;"|"&amp;$A2928)</f>
        <v/>
      </c>
      <c r="L2928">
        <f>IF($A2928="",0,IF($F2928="",IFERROR(N(INDEX(Settings!$G$11:$G$18,MATCH($C2928,Settings!$D$11:$D$18,0))),0),N($F2928)))</f>
        <v/>
      </c>
    </row>
    <row r="2929">
      <c r="A2929" s="69" t="n"/>
      <c r="B2929" s="70" t="n"/>
      <c r="C2929" s="70" t="n"/>
      <c r="D2929" s="71" t="n"/>
      <c r="E2929" s="71" t="n"/>
      <c r="F2929" s="70" t="n"/>
      <c r="G2929" s="72">
        <f>IF(OR($A2929="",$B2929=""),"",ROUND(MAX(0,MOD(I2929-H2929,1)*24-L2929/60),2))</f>
        <v/>
      </c>
      <c r="H2929">
        <f>IF($A2929="","",IF($D2929="",IFERROR(INDEX(Settings!$E$11:$E$18,MATCH($C2929,Settings!$D$11:$D$18,0)),0),$D2929))</f>
        <v/>
      </c>
      <c r="I2929">
        <f>IF($A2929="","",IF($E2929="",IFERROR(INDEX(Settings!$F$11:$F$18,MATCH($C2929,Settings!$D$11:$D$18,0)),0),$E2929))</f>
        <v/>
      </c>
      <c r="J2929">
        <f>IF($A2929="",0,WEEKDAY($A2929,2))</f>
        <v/>
      </c>
      <c r="K2929">
        <f>IF(OR($A2929="",$B2929=""),"",$B2929&amp;"|"&amp;$A2929)</f>
        <v/>
      </c>
      <c r="L2929">
        <f>IF($A2929="",0,IF($F2929="",IFERROR(N(INDEX(Settings!$G$11:$G$18,MATCH($C2929,Settings!$D$11:$D$18,0))),0),N($F2929)))</f>
        <v/>
      </c>
    </row>
    <row r="2930">
      <c r="A2930" s="69" t="n"/>
      <c r="B2930" s="70" t="n"/>
      <c r="C2930" s="70" t="n"/>
      <c r="D2930" s="71" t="n"/>
      <c r="E2930" s="71" t="n"/>
      <c r="F2930" s="70" t="n"/>
      <c r="G2930" s="72">
        <f>IF(OR($A2930="",$B2930=""),"",ROUND(MAX(0,MOD(I2930-H2930,1)*24-L2930/60),2))</f>
        <v/>
      </c>
      <c r="H2930">
        <f>IF($A2930="","",IF($D2930="",IFERROR(INDEX(Settings!$E$11:$E$18,MATCH($C2930,Settings!$D$11:$D$18,0)),0),$D2930))</f>
        <v/>
      </c>
      <c r="I2930">
        <f>IF($A2930="","",IF($E2930="",IFERROR(INDEX(Settings!$F$11:$F$18,MATCH($C2930,Settings!$D$11:$D$18,0)),0),$E2930))</f>
        <v/>
      </c>
      <c r="J2930">
        <f>IF($A2930="",0,WEEKDAY($A2930,2))</f>
        <v/>
      </c>
      <c r="K2930">
        <f>IF(OR($A2930="",$B2930=""),"",$B2930&amp;"|"&amp;$A2930)</f>
        <v/>
      </c>
      <c r="L2930">
        <f>IF($A2930="",0,IF($F2930="",IFERROR(N(INDEX(Settings!$G$11:$G$18,MATCH($C2930,Settings!$D$11:$D$18,0))),0),N($F2930)))</f>
        <v/>
      </c>
    </row>
    <row r="2931">
      <c r="A2931" s="69" t="n"/>
      <c r="B2931" s="70" t="n"/>
      <c r="C2931" s="70" t="n"/>
      <c r="D2931" s="71" t="n"/>
      <c r="E2931" s="71" t="n"/>
      <c r="F2931" s="70" t="n"/>
      <c r="G2931" s="72">
        <f>IF(OR($A2931="",$B2931=""),"",ROUND(MAX(0,MOD(I2931-H2931,1)*24-L2931/60),2))</f>
        <v/>
      </c>
      <c r="H2931">
        <f>IF($A2931="","",IF($D2931="",IFERROR(INDEX(Settings!$E$11:$E$18,MATCH($C2931,Settings!$D$11:$D$18,0)),0),$D2931))</f>
        <v/>
      </c>
      <c r="I2931">
        <f>IF($A2931="","",IF($E2931="",IFERROR(INDEX(Settings!$F$11:$F$18,MATCH($C2931,Settings!$D$11:$D$18,0)),0),$E2931))</f>
        <v/>
      </c>
      <c r="J2931">
        <f>IF($A2931="",0,WEEKDAY($A2931,2))</f>
        <v/>
      </c>
      <c r="K2931">
        <f>IF(OR($A2931="",$B2931=""),"",$B2931&amp;"|"&amp;$A2931)</f>
        <v/>
      </c>
      <c r="L2931">
        <f>IF($A2931="",0,IF($F2931="",IFERROR(N(INDEX(Settings!$G$11:$G$18,MATCH($C2931,Settings!$D$11:$D$18,0))),0),N($F2931)))</f>
        <v/>
      </c>
    </row>
    <row r="2932">
      <c r="A2932" s="69" t="n"/>
      <c r="B2932" s="70" t="n"/>
      <c r="C2932" s="70" t="n"/>
      <c r="D2932" s="71" t="n"/>
      <c r="E2932" s="71" t="n"/>
      <c r="F2932" s="70" t="n"/>
      <c r="G2932" s="72">
        <f>IF(OR($A2932="",$B2932=""),"",ROUND(MAX(0,MOD(I2932-H2932,1)*24-L2932/60),2))</f>
        <v/>
      </c>
      <c r="H2932">
        <f>IF($A2932="","",IF($D2932="",IFERROR(INDEX(Settings!$E$11:$E$18,MATCH($C2932,Settings!$D$11:$D$18,0)),0),$D2932))</f>
        <v/>
      </c>
      <c r="I2932">
        <f>IF($A2932="","",IF($E2932="",IFERROR(INDEX(Settings!$F$11:$F$18,MATCH($C2932,Settings!$D$11:$D$18,0)),0),$E2932))</f>
        <v/>
      </c>
      <c r="J2932">
        <f>IF($A2932="",0,WEEKDAY($A2932,2))</f>
        <v/>
      </c>
      <c r="K2932">
        <f>IF(OR($A2932="",$B2932=""),"",$B2932&amp;"|"&amp;$A2932)</f>
        <v/>
      </c>
      <c r="L2932">
        <f>IF($A2932="",0,IF($F2932="",IFERROR(N(INDEX(Settings!$G$11:$G$18,MATCH($C2932,Settings!$D$11:$D$18,0))),0),N($F2932)))</f>
        <v/>
      </c>
    </row>
    <row r="2933">
      <c r="A2933" s="69" t="n"/>
      <c r="B2933" s="70" t="n"/>
      <c r="C2933" s="70" t="n"/>
      <c r="D2933" s="71" t="n"/>
      <c r="E2933" s="71" t="n"/>
      <c r="F2933" s="70" t="n"/>
      <c r="G2933" s="72">
        <f>IF(OR($A2933="",$B2933=""),"",ROUND(MAX(0,MOD(I2933-H2933,1)*24-L2933/60),2))</f>
        <v/>
      </c>
      <c r="H2933">
        <f>IF($A2933="","",IF($D2933="",IFERROR(INDEX(Settings!$E$11:$E$18,MATCH($C2933,Settings!$D$11:$D$18,0)),0),$D2933))</f>
        <v/>
      </c>
      <c r="I2933">
        <f>IF($A2933="","",IF($E2933="",IFERROR(INDEX(Settings!$F$11:$F$18,MATCH($C2933,Settings!$D$11:$D$18,0)),0),$E2933))</f>
        <v/>
      </c>
      <c r="J2933">
        <f>IF($A2933="",0,WEEKDAY($A2933,2))</f>
        <v/>
      </c>
      <c r="K2933">
        <f>IF(OR($A2933="",$B2933=""),"",$B2933&amp;"|"&amp;$A2933)</f>
        <v/>
      </c>
      <c r="L2933">
        <f>IF($A2933="",0,IF($F2933="",IFERROR(N(INDEX(Settings!$G$11:$G$18,MATCH($C2933,Settings!$D$11:$D$18,0))),0),N($F2933)))</f>
        <v/>
      </c>
    </row>
    <row r="2934">
      <c r="A2934" s="69" t="n"/>
      <c r="B2934" s="70" t="n"/>
      <c r="C2934" s="70" t="n"/>
      <c r="D2934" s="71" t="n"/>
      <c r="E2934" s="71" t="n"/>
      <c r="F2934" s="70" t="n"/>
      <c r="G2934" s="72">
        <f>IF(OR($A2934="",$B2934=""),"",ROUND(MAX(0,MOD(I2934-H2934,1)*24-L2934/60),2))</f>
        <v/>
      </c>
      <c r="H2934">
        <f>IF($A2934="","",IF($D2934="",IFERROR(INDEX(Settings!$E$11:$E$18,MATCH($C2934,Settings!$D$11:$D$18,0)),0),$D2934))</f>
        <v/>
      </c>
      <c r="I2934">
        <f>IF($A2934="","",IF($E2934="",IFERROR(INDEX(Settings!$F$11:$F$18,MATCH($C2934,Settings!$D$11:$D$18,0)),0),$E2934))</f>
        <v/>
      </c>
      <c r="J2934">
        <f>IF($A2934="",0,WEEKDAY($A2934,2))</f>
        <v/>
      </c>
      <c r="K2934">
        <f>IF(OR($A2934="",$B2934=""),"",$B2934&amp;"|"&amp;$A2934)</f>
        <v/>
      </c>
      <c r="L2934">
        <f>IF($A2934="",0,IF($F2934="",IFERROR(N(INDEX(Settings!$G$11:$G$18,MATCH($C2934,Settings!$D$11:$D$18,0))),0),N($F2934)))</f>
        <v/>
      </c>
    </row>
    <row r="2935">
      <c r="A2935" s="69" t="n"/>
      <c r="B2935" s="70" t="n"/>
      <c r="C2935" s="70" t="n"/>
      <c r="D2935" s="71" t="n"/>
      <c r="E2935" s="71" t="n"/>
      <c r="F2935" s="70" t="n"/>
      <c r="G2935" s="72">
        <f>IF(OR($A2935="",$B2935=""),"",ROUND(MAX(0,MOD(I2935-H2935,1)*24-L2935/60),2))</f>
        <v/>
      </c>
      <c r="H2935">
        <f>IF($A2935="","",IF($D2935="",IFERROR(INDEX(Settings!$E$11:$E$18,MATCH($C2935,Settings!$D$11:$D$18,0)),0),$D2935))</f>
        <v/>
      </c>
      <c r="I2935">
        <f>IF($A2935="","",IF($E2935="",IFERROR(INDEX(Settings!$F$11:$F$18,MATCH($C2935,Settings!$D$11:$D$18,0)),0),$E2935))</f>
        <v/>
      </c>
      <c r="J2935">
        <f>IF($A2935="",0,WEEKDAY($A2935,2))</f>
        <v/>
      </c>
      <c r="K2935">
        <f>IF(OR($A2935="",$B2935=""),"",$B2935&amp;"|"&amp;$A2935)</f>
        <v/>
      </c>
      <c r="L2935">
        <f>IF($A2935="",0,IF($F2935="",IFERROR(N(INDEX(Settings!$G$11:$G$18,MATCH($C2935,Settings!$D$11:$D$18,0))),0),N($F2935)))</f>
        <v/>
      </c>
    </row>
    <row r="2936">
      <c r="A2936" s="69" t="n"/>
      <c r="B2936" s="70" t="n"/>
      <c r="C2936" s="70" t="n"/>
      <c r="D2936" s="71" t="n"/>
      <c r="E2936" s="71" t="n"/>
      <c r="F2936" s="70" t="n"/>
      <c r="G2936" s="72">
        <f>IF(OR($A2936="",$B2936=""),"",ROUND(MAX(0,MOD(I2936-H2936,1)*24-L2936/60),2))</f>
        <v/>
      </c>
      <c r="H2936">
        <f>IF($A2936="","",IF($D2936="",IFERROR(INDEX(Settings!$E$11:$E$18,MATCH($C2936,Settings!$D$11:$D$18,0)),0),$D2936))</f>
        <v/>
      </c>
      <c r="I2936">
        <f>IF($A2936="","",IF($E2936="",IFERROR(INDEX(Settings!$F$11:$F$18,MATCH($C2936,Settings!$D$11:$D$18,0)),0),$E2936))</f>
        <v/>
      </c>
      <c r="J2936">
        <f>IF($A2936="",0,WEEKDAY($A2936,2))</f>
        <v/>
      </c>
      <c r="K2936">
        <f>IF(OR($A2936="",$B2936=""),"",$B2936&amp;"|"&amp;$A2936)</f>
        <v/>
      </c>
      <c r="L2936">
        <f>IF($A2936="",0,IF($F2936="",IFERROR(N(INDEX(Settings!$G$11:$G$18,MATCH($C2936,Settings!$D$11:$D$18,0))),0),N($F2936)))</f>
        <v/>
      </c>
    </row>
    <row r="2937">
      <c r="A2937" s="69" t="n"/>
      <c r="B2937" s="70" t="n"/>
      <c r="C2937" s="70" t="n"/>
      <c r="D2937" s="71" t="n"/>
      <c r="E2937" s="71" t="n"/>
      <c r="F2937" s="70" t="n"/>
      <c r="G2937" s="72">
        <f>IF(OR($A2937="",$B2937=""),"",ROUND(MAX(0,MOD(I2937-H2937,1)*24-L2937/60),2))</f>
        <v/>
      </c>
      <c r="H2937">
        <f>IF($A2937="","",IF($D2937="",IFERROR(INDEX(Settings!$E$11:$E$18,MATCH($C2937,Settings!$D$11:$D$18,0)),0),$D2937))</f>
        <v/>
      </c>
      <c r="I2937">
        <f>IF($A2937="","",IF($E2937="",IFERROR(INDEX(Settings!$F$11:$F$18,MATCH($C2937,Settings!$D$11:$D$18,0)),0),$E2937))</f>
        <v/>
      </c>
      <c r="J2937">
        <f>IF($A2937="",0,WEEKDAY($A2937,2))</f>
        <v/>
      </c>
      <c r="K2937">
        <f>IF(OR($A2937="",$B2937=""),"",$B2937&amp;"|"&amp;$A2937)</f>
        <v/>
      </c>
      <c r="L2937">
        <f>IF($A2937="",0,IF($F2937="",IFERROR(N(INDEX(Settings!$G$11:$G$18,MATCH($C2937,Settings!$D$11:$D$18,0))),0),N($F2937)))</f>
        <v/>
      </c>
    </row>
    <row r="2938">
      <c r="A2938" s="69" t="n"/>
      <c r="B2938" s="70" t="n"/>
      <c r="C2938" s="70" t="n"/>
      <c r="D2938" s="71" t="n"/>
      <c r="E2938" s="71" t="n"/>
      <c r="F2938" s="70" t="n"/>
      <c r="G2938" s="72">
        <f>IF(OR($A2938="",$B2938=""),"",ROUND(MAX(0,MOD(I2938-H2938,1)*24-L2938/60),2))</f>
        <v/>
      </c>
      <c r="H2938">
        <f>IF($A2938="","",IF($D2938="",IFERROR(INDEX(Settings!$E$11:$E$18,MATCH($C2938,Settings!$D$11:$D$18,0)),0),$D2938))</f>
        <v/>
      </c>
      <c r="I2938">
        <f>IF($A2938="","",IF($E2938="",IFERROR(INDEX(Settings!$F$11:$F$18,MATCH($C2938,Settings!$D$11:$D$18,0)),0),$E2938))</f>
        <v/>
      </c>
      <c r="J2938">
        <f>IF($A2938="",0,WEEKDAY($A2938,2))</f>
        <v/>
      </c>
      <c r="K2938">
        <f>IF(OR($A2938="",$B2938=""),"",$B2938&amp;"|"&amp;$A2938)</f>
        <v/>
      </c>
      <c r="L2938">
        <f>IF($A2938="",0,IF($F2938="",IFERROR(N(INDEX(Settings!$G$11:$G$18,MATCH($C2938,Settings!$D$11:$D$18,0))),0),N($F2938)))</f>
        <v/>
      </c>
    </row>
    <row r="2939">
      <c r="A2939" s="69" t="n"/>
      <c r="B2939" s="70" t="n"/>
      <c r="C2939" s="70" t="n"/>
      <c r="D2939" s="71" t="n"/>
      <c r="E2939" s="71" t="n"/>
      <c r="F2939" s="70" t="n"/>
      <c r="G2939" s="72">
        <f>IF(OR($A2939="",$B2939=""),"",ROUND(MAX(0,MOD(I2939-H2939,1)*24-L2939/60),2))</f>
        <v/>
      </c>
      <c r="H2939">
        <f>IF($A2939="","",IF($D2939="",IFERROR(INDEX(Settings!$E$11:$E$18,MATCH($C2939,Settings!$D$11:$D$18,0)),0),$D2939))</f>
        <v/>
      </c>
      <c r="I2939">
        <f>IF($A2939="","",IF($E2939="",IFERROR(INDEX(Settings!$F$11:$F$18,MATCH($C2939,Settings!$D$11:$D$18,0)),0),$E2939))</f>
        <v/>
      </c>
      <c r="J2939">
        <f>IF($A2939="",0,WEEKDAY($A2939,2))</f>
        <v/>
      </c>
      <c r="K2939">
        <f>IF(OR($A2939="",$B2939=""),"",$B2939&amp;"|"&amp;$A2939)</f>
        <v/>
      </c>
      <c r="L2939">
        <f>IF($A2939="",0,IF($F2939="",IFERROR(N(INDEX(Settings!$G$11:$G$18,MATCH($C2939,Settings!$D$11:$D$18,0))),0),N($F2939)))</f>
        <v/>
      </c>
    </row>
    <row r="2940">
      <c r="A2940" s="69" t="n"/>
      <c r="B2940" s="70" t="n"/>
      <c r="C2940" s="70" t="n"/>
      <c r="D2940" s="71" t="n"/>
      <c r="E2940" s="71" t="n"/>
      <c r="F2940" s="70" t="n"/>
      <c r="G2940" s="72">
        <f>IF(OR($A2940="",$B2940=""),"",ROUND(MAX(0,MOD(I2940-H2940,1)*24-L2940/60),2))</f>
        <v/>
      </c>
      <c r="H2940">
        <f>IF($A2940="","",IF($D2940="",IFERROR(INDEX(Settings!$E$11:$E$18,MATCH($C2940,Settings!$D$11:$D$18,0)),0),$D2940))</f>
        <v/>
      </c>
      <c r="I2940">
        <f>IF($A2940="","",IF($E2940="",IFERROR(INDEX(Settings!$F$11:$F$18,MATCH($C2940,Settings!$D$11:$D$18,0)),0),$E2940))</f>
        <v/>
      </c>
      <c r="J2940">
        <f>IF($A2940="",0,WEEKDAY($A2940,2))</f>
        <v/>
      </c>
      <c r="K2940">
        <f>IF(OR($A2940="",$B2940=""),"",$B2940&amp;"|"&amp;$A2940)</f>
        <v/>
      </c>
      <c r="L2940">
        <f>IF($A2940="",0,IF($F2940="",IFERROR(N(INDEX(Settings!$G$11:$G$18,MATCH($C2940,Settings!$D$11:$D$18,0))),0),N($F2940)))</f>
        <v/>
      </c>
    </row>
    <row r="2941">
      <c r="A2941" s="69" t="n"/>
      <c r="B2941" s="70" t="n"/>
      <c r="C2941" s="70" t="n"/>
      <c r="D2941" s="71" t="n"/>
      <c r="E2941" s="71" t="n"/>
      <c r="F2941" s="70" t="n"/>
      <c r="G2941" s="72">
        <f>IF(OR($A2941="",$B2941=""),"",ROUND(MAX(0,MOD(I2941-H2941,1)*24-L2941/60),2))</f>
        <v/>
      </c>
      <c r="H2941">
        <f>IF($A2941="","",IF($D2941="",IFERROR(INDEX(Settings!$E$11:$E$18,MATCH($C2941,Settings!$D$11:$D$18,0)),0),$D2941))</f>
        <v/>
      </c>
      <c r="I2941">
        <f>IF($A2941="","",IF($E2941="",IFERROR(INDEX(Settings!$F$11:$F$18,MATCH($C2941,Settings!$D$11:$D$18,0)),0),$E2941))</f>
        <v/>
      </c>
      <c r="J2941">
        <f>IF($A2941="",0,WEEKDAY($A2941,2))</f>
        <v/>
      </c>
      <c r="K2941">
        <f>IF(OR($A2941="",$B2941=""),"",$B2941&amp;"|"&amp;$A2941)</f>
        <v/>
      </c>
      <c r="L2941">
        <f>IF($A2941="",0,IF($F2941="",IFERROR(N(INDEX(Settings!$G$11:$G$18,MATCH($C2941,Settings!$D$11:$D$18,0))),0),N($F2941)))</f>
        <v/>
      </c>
    </row>
    <row r="2942">
      <c r="A2942" s="69" t="n"/>
      <c r="B2942" s="70" t="n"/>
      <c r="C2942" s="70" t="n"/>
      <c r="D2942" s="71" t="n"/>
      <c r="E2942" s="71" t="n"/>
      <c r="F2942" s="70" t="n"/>
      <c r="G2942" s="72">
        <f>IF(OR($A2942="",$B2942=""),"",ROUND(MAX(0,MOD(I2942-H2942,1)*24-L2942/60),2))</f>
        <v/>
      </c>
      <c r="H2942">
        <f>IF($A2942="","",IF($D2942="",IFERROR(INDEX(Settings!$E$11:$E$18,MATCH($C2942,Settings!$D$11:$D$18,0)),0),$D2942))</f>
        <v/>
      </c>
      <c r="I2942">
        <f>IF($A2942="","",IF($E2942="",IFERROR(INDEX(Settings!$F$11:$F$18,MATCH($C2942,Settings!$D$11:$D$18,0)),0),$E2942))</f>
        <v/>
      </c>
      <c r="J2942">
        <f>IF($A2942="",0,WEEKDAY($A2942,2))</f>
        <v/>
      </c>
      <c r="K2942">
        <f>IF(OR($A2942="",$B2942=""),"",$B2942&amp;"|"&amp;$A2942)</f>
        <v/>
      </c>
      <c r="L2942">
        <f>IF($A2942="",0,IF($F2942="",IFERROR(N(INDEX(Settings!$G$11:$G$18,MATCH($C2942,Settings!$D$11:$D$18,0))),0),N($F2942)))</f>
        <v/>
      </c>
    </row>
    <row r="2943">
      <c r="A2943" s="69" t="n"/>
      <c r="B2943" s="70" t="n"/>
      <c r="C2943" s="70" t="n"/>
      <c r="D2943" s="71" t="n"/>
      <c r="E2943" s="71" t="n"/>
      <c r="F2943" s="70" t="n"/>
      <c r="G2943" s="72">
        <f>IF(OR($A2943="",$B2943=""),"",ROUND(MAX(0,MOD(I2943-H2943,1)*24-L2943/60),2))</f>
        <v/>
      </c>
      <c r="H2943">
        <f>IF($A2943="","",IF($D2943="",IFERROR(INDEX(Settings!$E$11:$E$18,MATCH($C2943,Settings!$D$11:$D$18,0)),0),$D2943))</f>
        <v/>
      </c>
      <c r="I2943">
        <f>IF($A2943="","",IF($E2943="",IFERROR(INDEX(Settings!$F$11:$F$18,MATCH($C2943,Settings!$D$11:$D$18,0)),0),$E2943))</f>
        <v/>
      </c>
      <c r="J2943">
        <f>IF($A2943="",0,WEEKDAY($A2943,2))</f>
        <v/>
      </c>
      <c r="K2943">
        <f>IF(OR($A2943="",$B2943=""),"",$B2943&amp;"|"&amp;$A2943)</f>
        <v/>
      </c>
      <c r="L2943">
        <f>IF($A2943="",0,IF($F2943="",IFERROR(N(INDEX(Settings!$G$11:$G$18,MATCH($C2943,Settings!$D$11:$D$18,0))),0),N($F2943)))</f>
        <v/>
      </c>
    </row>
    <row r="2944">
      <c r="A2944" s="69" t="n"/>
      <c r="B2944" s="70" t="n"/>
      <c r="C2944" s="70" t="n"/>
      <c r="D2944" s="71" t="n"/>
      <c r="E2944" s="71" t="n"/>
      <c r="F2944" s="70" t="n"/>
      <c r="G2944" s="72">
        <f>IF(OR($A2944="",$B2944=""),"",ROUND(MAX(0,MOD(I2944-H2944,1)*24-L2944/60),2))</f>
        <v/>
      </c>
      <c r="H2944">
        <f>IF($A2944="","",IF($D2944="",IFERROR(INDEX(Settings!$E$11:$E$18,MATCH($C2944,Settings!$D$11:$D$18,0)),0),$D2944))</f>
        <v/>
      </c>
      <c r="I2944">
        <f>IF($A2944="","",IF($E2944="",IFERROR(INDEX(Settings!$F$11:$F$18,MATCH($C2944,Settings!$D$11:$D$18,0)),0),$E2944))</f>
        <v/>
      </c>
      <c r="J2944">
        <f>IF($A2944="",0,WEEKDAY($A2944,2))</f>
        <v/>
      </c>
      <c r="K2944">
        <f>IF(OR($A2944="",$B2944=""),"",$B2944&amp;"|"&amp;$A2944)</f>
        <v/>
      </c>
      <c r="L2944">
        <f>IF($A2944="",0,IF($F2944="",IFERROR(N(INDEX(Settings!$G$11:$G$18,MATCH($C2944,Settings!$D$11:$D$18,0))),0),N($F2944)))</f>
        <v/>
      </c>
    </row>
    <row r="2945">
      <c r="A2945" s="69" t="n"/>
      <c r="B2945" s="70" t="n"/>
      <c r="C2945" s="70" t="n"/>
      <c r="D2945" s="71" t="n"/>
      <c r="E2945" s="71" t="n"/>
      <c r="F2945" s="70" t="n"/>
      <c r="G2945" s="72">
        <f>IF(OR($A2945="",$B2945=""),"",ROUND(MAX(0,MOD(I2945-H2945,1)*24-L2945/60),2))</f>
        <v/>
      </c>
      <c r="H2945">
        <f>IF($A2945="","",IF($D2945="",IFERROR(INDEX(Settings!$E$11:$E$18,MATCH($C2945,Settings!$D$11:$D$18,0)),0),$D2945))</f>
        <v/>
      </c>
      <c r="I2945">
        <f>IF($A2945="","",IF($E2945="",IFERROR(INDEX(Settings!$F$11:$F$18,MATCH($C2945,Settings!$D$11:$D$18,0)),0),$E2945))</f>
        <v/>
      </c>
      <c r="J2945">
        <f>IF($A2945="",0,WEEKDAY($A2945,2))</f>
        <v/>
      </c>
      <c r="K2945">
        <f>IF(OR($A2945="",$B2945=""),"",$B2945&amp;"|"&amp;$A2945)</f>
        <v/>
      </c>
      <c r="L2945">
        <f>IF($A2945="",0,IF($F2945="",IFERROR(N(INDEX(Settings!$G$11:$G$18,MATCH($C2945,Settings!$D$11:$D$18,0))),0),N($F2945)))</f>
        <v/>
      </c>
    </row>
    <row r="2946">
      <c r="A2946" s="69" t="n"/>
      <c r="B2946" s="70" t="n"/>
      <c r="C2946" s="70" t="n"/>
      <c r="D2946" s="71" t="n"/>
      <c r="E2946" s="71" t="n"/>
      <c r="F2946" s="70" t="n"/>
      <c r="G2946" s="72">
        <f>IF(OR($A2946="",$B2946=""),"",ROUND(MAX(0,MOD(I2946-H2946,1)*24-L2946/60),2))</f>
        <v/>
      </c>
      <c r="H2946">
        <f>IF($A2946="","",IF($D2946="",IFERROR(INDEX(Settings!$E$11:$E$18,MATCH($C2946,Settings!$D$11:$D$18,0)),0),$D2946))</f>
        <v/>
      </c>
      <c r="I2946">
        <f>IF($A2946="","",IF($E2946="",IFERROR(INDEX(Settings!$F$11:$F$18,MATCH($C2946,Settings!$D$11:$D$18,0)),0),$E2946))</f>
        <v/>
      </c>
      <c r="J2946">
        <f>IF($A2946="",0,WEEKDAY($A2946,2))</f>
        <v/>
      </c>
      <c r="K2946">
        <f>IF(OR($A2946="",$B2946=""),"",$B2946&amp;"|"&amp;$A2946)</f>
        <v/>
      </c>
      <c r="L2946">
        <f>IF($A2946="",0,IF($F2946="",IFERROR(N(INDEX(Settings!$G$11:$G$18,MATCH($C2946,Settings!$D$11:$D$18,0))),0),N($F2946)))</f>
        <v/>
      </c>
    </row>
    <row r="2947">
      <c r="A2947" s="69" t="n"/>
      <c r="B2947" s="70" t="n"/>
      <c r="C2947" s="70" t="n"/>
      <c r="D2947" s="71" t="n"/>
      <c r="E2947" s="71" t="n"/>
      <c r="F2947" s="70" t="n"/>
      <c r="G2947" s="72">
        <f>IF(OR($A2947="",$B2947=""),"",ROUND(MAX(0,MOD(I2947-H2947,1)*24-L2947/60),2))</f>
        <v/>
      </c>
      <c r="H2947">
        <f>IF($A2947="","",IF($D2947="",IFERROR(INDEX(Settings!$E$11:$E$18,MATCH($C2947,Settings!$D$11:$D$18,0)),0),$D2947))</f>
        <v/>
      </c>
      <c r="I2947">
        <f>IF($A2947="","",IF($E2947="",IFERROR(INDEX(Settings!$F$11:$F$18,MATCH($C2947,Settings!$D$11:$D$18,0)),0),$E2947))</f>
        <v/>
      </c>
      <c r="J2947">
        <f>IF($A2947="",0,WEEKDAY($A2947,2))</f>
        <v/>
      </c>
      <c r="K2947">
        <f>IF(OR($A2947="",$B2947=""),"",$B2947&amp;"|"&amp;$A2947)</f>
        <v/>
      </c>
      <c r="L2947">
        <f>IF($A2947="",0,IF($F2947="",IFERROR(N(INDEX(Settings!$G$11:$G$18,MATCH($C2947,Settings!$D$11:$D$18,0))),0),N($F2947)))</f>
        <v/>
      </c>
    </row>
    <row r="2948">
      <c r="A2948" s="69" t="n"/>
      <c r="B2948" s="70" t="n"/>
      <c r="C2948" s="70" t="n"/>
      <c r="D2948" s="71" t="n"/>
      <c r="E2948" s="71" t="n"/>
      <c r="F2948" s="70" t="n"/>
      <c r="G2948" s="72">
        <f>IF(OR($A2948="",$B2948=""),"",ROUND(MAX(0,MOD(I2948-H2948,1)*24-L2948/60),2))</f>
        <v/>
      </c>
      <c r="H2948">
        <f>IF($A2948="","",IF($D2948="",IFERROR(INDEX(Settings!$E$11:$E$18,MATCH($C2948,Settings!$D$11:$D$18,0)),0),$D2948))</f>
        <v/>
      </c>
      <c r="I2948">
        <f>IF($A2948="","",IF($E2948="",IFERROR(INDEX(Settings!$F$11:$F$18,MATCH($C2948,Settings!$D$11:$D$18,0)),0),$E2948))</f>
        <v/>
      </c>
      <c r="J2948">
        <f>IF($A2948="",0,WEEKDAY($A2948,2))</f>
        <v/>
      </c>
      <c r="K2948">
        <f>IF(OR($A2948="",$B2948=""),"",$B2948&amp;"|"&amp;$A2948)</f>
        <v/>
      </c>
      <c r="L2948">
        <f>IF($A2948="",0,IF($F2948="",IFERROR(N(INDEX(Settings!$G$11:$G$18,MATCH($C2948,Settings!$D$11:$D$18,0))),0),N($F2948)))</f>
        <v/>
      </c>
    </row>
    <row r="2949">
      <c r="A2949" s="69" t="n"/>
      <c r="B2949" s="70" t="n"/>
      <c r="C2949" s="70" t="n"/>
      <c r="D2949" s="71" t="n"/>
      <c r="E2949" s="71" t="n"/>
      <c r="F2949" s="70" t="n"/>
      <c r="G2949" s="72">
        <f>IF(OR($A2949="",$B2949=""),"",ROUND(MAX(0,MOD(I2949-H2949,1)*24-L2949/60),2))</f>
        <v/>
      </c>
      <c r="H2949">
        <f>IF($A2949="","",IF($D2949="",IFERROR(INDEX(Settings!$E$11:$E$18,MATCH($C2949,Settings!$D$11:$D$18,0)),0),$D2949))</f>
        <v/>
      </c>
      <c r="I2949">
        <f>IF($A2949="","",IF($E2949="",IFERROR(INDEX(Settings!$F$11:$F$18,MATCH($C2949,Settings!$D$11:$D$18,0)),0),$E2949))</f>
        <v/>
      </c>
      <c r="J2949">
        <f>IF($A2949="",0,WEEKDAY($A2949,2))</f>
        <v/>
      </c>
      <c r="K2949">
        <f>IF(OR($A2949="",$B2949=""),"",$B2949&amp;"|"&amp;$A2949)</f>
        <v/>
      </c>
      <c r="L2949">
        <f>IF($A2949="",0,IF($F2949="",IFERROR(N(INDEX(Settings!$G$11:$G$18,MATCH($C2949,Settings!$D$11:$D$18,0))),0),N($F2949)))</f>
        <v/>
      </c>
    </row>
    <row r="2950">
      <c r="A2950" s="69" t="n"/>
      <c r="B2950" s="70" t="n"/>
      <c r="C2950" s="70" t="n"/>
      <c r="D2950" s="71" t="n"/>
      <c r="E2950" s="71" t="n"/>
      <c r="F2950" s="70" t="n"/>
      <c r="G2950" s="72">
        <f>IF(OR($A2950="",$B2950=""),"",ROUND(MAX(0,MOD(I2950-H2950,1)*24-L2950/60),2))</f>
        <v/>
      </c>
      <c r="H2950">
        <f>IF($A2950="","",IF($D2950="",IFERROR(INDEX(Settings!$E$11:$E$18,MATCH($C2950,Settings!$D$11:$D$18,0)),0),$D2950))</f>
        <v/>
      </c>
      <c r="I2950">
        <f>IF($A2950="","",IF($E2950="",IFERROR(INDEX(Settings!$F$11:$F$18,MATCH($C2950,Settings!$D$11:$D$18,0)),0),$E2950))</f>
        <v/>
      </c>
      <c r="J2950">
        <f>IF($A2950="",0,WEEKDAY($A2950,2))</f>
        <v/>
      </c>
      <c r="K2950">
        <f>IF(OR($A2950="",$B2950=""),"",$B2950&amp;"|"&amp;$A2950)</f>
        <v/>
      </c>
      <c r="L2950">
        <f>IF($A2950="",0,IF($F2950="",IFERROR(N(INDEX(Settings!$G$11:$G$18,MATCH($C2950,Settings!$D$11:$D$18,0))),0),N($F2950)))</f>
        <v/>
      </c>
    </row>
    <row r="2951">
      <c r="A2951" s="69" t="n"/>
      <c r="B2951" s="70" t="n"/>
      <c r="C2951" s="70" t="n"/>
      <c r="D2951" s="71" t="n"/>
      <c r="E2951" s="71" t="n"/>
      <c r="F2951" s="70" t="n"/>
      <c r="G2951" s="72">
        <f>IF(OR($A2951="",$B2951=""),"",ROUND(MAX(0,MOD(I2951-H2951,1)*24-L2951/60),2))</f>
        <v/>
      </c>
      <c r="H2951">
        <f>IF($A2951="","",IF($D2951="",IFERROR(INDEX(Settings!$E$11:$E$18,MATCH($C2951,Settings!$D$11:$D$18,0)),0),$D2951))</f>
        <v/>
      </c>
      <c r="I2951">
        <f>IF($A2951="","",IF($E2951="",IFERROR(INDEX(Settings!$F$11:$F$18,MATCH($C2951,Settings!$D$11:$D$18,0)),0),$E2951))</f>
        <v/>
      </c>
      <c r="J2951">
        <f>IF($A2951="",0,WEEKDAY($A2951,2))</f>
        <v/>
      </c>
      <c r="K2951">
        <f>IF(OR($A2951="",$B2951=""),"",$B2951&amp;"|"&amp;$A2951)</f>
        <v/>
      </c>
      <c r="L2951">
        <f>IF($A2951="",0,IF($F2951="",IFERROR(N(INDEX(Settings!$G$11:$G$18,MATCH($C2951,Settings!$D$11:$D$18,0))),0),N($F2951)))</f>
        <v/>
      </c>
    </row>
    <row r="2952">
      <c r="A2952" s="69" t="n"/>
      <c r="B2952" s="70" t="n"/>
      <c r="C2952" s="70" t="n"/>
      <c r="D2952" s="71" t="n"/>
      <c r="E2952" s="71" t="n"/>
      <c r="F2952" s="70" t="n"/>
      <c r="G2952" s="72">
        <f>IF(OR($A2952="",$B2952=""),"",ROUND(MAX(0,MOD(I2952-H2952,1)*24-L2952/60),2))</f>
        <v/>
      </c>
      <c r="H2952">
        <f>IF($A2952="","",IF($D2952="",IFERROR(INDEX(Settings!$E$11:$E$18,MATCH($C2952,Settings!$D$11:$D$18,0)),0),$D2952))</f>
        <v/>
      </c>
      <c r="I2952">
        <f>IF($A2952="","",IF($E2952="",IFERROR(INDEX(Settings!$F$11:$F$18,MATCH($C2952,Settings!$D$11:$D$18,0)),0),$E2952))</f>
        <v/>
      </c>
      <c r="J2952">
        <f>IF($A2952="",0,WEEKDAY($A2952,2))</f>
        <v/>
      </c>
      <c r="K2952">
        <f>IF(OR($A2952="",$B2952=""),"",$B2952&amp;"|"&amp;$A2952)</f>
        <v/>
      </c>
      <c r="L2952">
        <f>IF($A2952="",0,IF($F2952="",IFERROR(N(INDEX(Settings!$G$11:$G$18,MATCH($C2952,Settings!$D$11:$D$18,0))),0),N($F2952)))</f>
        <v/>
      </c>
    </row>
    <row r="2953">
      <c r="A2953" s="69" t="n"/>
      <c r="B2953" s="70" t="n"/>
      <c r="C2953" s="70" t="n"/>
      <c r="D2953" s="71" t="n"/>
      <c r="E2953" s="71" t="n"/>
      <c r="F2953" s="70" t="n"/>
      <c r="G2953" s="72">
        <f>IF(OR($A2953="",$B2953=""),"",ROUND(MAX(0,MOD(I2953-H2953,1)*24-L2953/60),2))</f>
        <v/>
      </c>
      <c r="H2953">
        <f>IF($A2953="","",IF($D2953="",IFERROR(INDEX(Settings!$E$11:$E$18,MATCH($C2953,Settings!$D$11:$D$18,0)),0),$D2953))</f>
        <v/>
      </c>
      <c r="I2953">
        <f>IF($A2953="","",IF($E2953="",IFERROR(INDEX(Settings!$F$11:$F$18,MATCH($C2953,Settings!$D$11:$D$18,0)),0),$E2953))</f>
        <v/>
      </c>
      <c r="J2953">
        <f>IF($A2953="",0,WEEKDAY($A2953,2))</f>
        <v/>
      </c>
      <c r="K2953">
        <f>IF(OR($A2953="",$B2953=""),"",$B2953&amp;"|"&amp;$A2953)</f>
        <v/>
      </c>
      <c r="L2953">
        <f>IF($A2953="",0,IF($F2953="",IFERROR(N(INDEX(Settings!$G$11:$G$18,MATCH($C2953,Settings!$D$11:$D$18,0))),0),N($F2953)))</f>
        <v/>
      </c>
    </row>
    <row r="2954">
      <c r="A2954" s="69" t="n"/>
      <c r="B2954" s="70" t="n"/>
      <c r="C2954" s="70" t="n"/>
      <c r="D2954" s="71" t="n"/>
      <c r="E2954" s="71" t="n"/>
      <c r="F2954" s="70" t="n"/>
      <c r="G2954" s="72">
        <f>IF(OR($A2954="",$B2954=""),"",ROUND(MAX(0,MOD(I2954-H2954,1)*24-L2954/60),2))</f>
        <v/>
      </c>
      <c r="H2954">
        <f>IF($A2954="","",IF($D2954="",IFERROR(INDEX(Settings!$E$11:$E$18,MATCH($C2954,Settings!$D$11:$D$18,0)),0),$D2954))</f>
        <v/>
      </c>
      <c r="I2954">
        <f>IF($A2954="","",IF($E2954="",IFERROR(INDEX(Settings!$F$11:$F$18,MATCH($C2954,Settings!$D$11:$D$18,0)),0),$E2954))</f>
        <v/>
      </c>
      <c r="J2954">
        <f>IF($A2954="",0,WEEKDAY($A2954,2))</f>
        <v/>
      </c>
      <c r="K2954">
        <f>IF(OR($A2954="",$B2954=""),"",$B2954&amp;"|"&amp;$A2954)</f>
        <v/>
      </c>
      <c r="L2954">
        <f>IF($A2954="",0,IF($F2954="",IFERROR(N(INDEX(Settings!$G$11:$G$18,MATCH($C2954,Settings!$D$11:$D$18,0))),0),N($F2954)))</f>
        <v/>
      </c>
    </row>
    <row r="2955">
      <c r="A2955" s="69" t="n"/>
      <c r="B2955" s="70" t="n"/>
      <c r="C2955" s="70" t="n"/>
      <c r="D2955" s="71" t="n"/>
      <c r="E2955" s="71" t="n"/>
      <c r="F2955" s="70" t="n"/>
      <c r="G2955" s="72">
        <f>IF(OR($A2955="",$B2955=""),"",ROUND(MAX(0,MOD(I2955-H2955,1)*24-L2955/60),2))</f>
        <v/>
      </c>
      <c r="H2955">
        <f>IF($A2955="","",IF($D2955="",IFERROR(INDEX(Settings!$E$11:$E$18,MATCH($C2955,Settings!$D$11:$D$18,0)),0),$D2955))</f>
        <v/>
      </c>
      <c r="I2955">
        <f>IF($A2955="","",IF($E2955="",IFERROR(INDEX(Settings!$F$11:$F$18,MATCH($C2955,Settings!$D$11:$D$18,0)),0),$E2955))</f>
        <v/>
      </c>
      <c r="J2955">
        <f>IF($A2955="",0,WEEKDAY($A2955,2))</f>
        <v/>
      </c>
      <c r="K2955">
        <f>IF(OR($A2955="",$B2955=""),"",$B2955&amp;"|"&amp;$A2955)</f>
        <v/>
      </c>
      <c r="L2955">
        <f>IF($A2955="",0,IF($F2955="",IFERROR(N(INDEX(Settings!$G$11:$G$18,MATCH($C2955,Settings!$D$11:$D$18,0))),0),N($F2955)))</f>
        <v/>
      </c>
    </row>
    <row r="2956">
      <c r="A2956" s="69" t="n"/>
      <c r="B2956" s="70" t="n"/>
      <c r="C2956" s="70" t="n"/>
      <c r="D2956" s="71" t="n"/>
      <c r="E2956" s="71" t="n"/>
      <c r="F2956" s="70" t="n"/>
      <c r="G2956" s="72">
        <f>IF(OR($A2956="",$B2956=""),"",ROUND(MAX(0,MOD(I2956-H2956,1)*24-L2956/60),2))</f>
        <v/>
      </c>
      <c r="H2956">
        <f>IF($A2956="","",IF($D2956="",IFERROR(INDEX(Settings!$E$11:$E$18,MATCH($C2956,Settings!$D$11:$D$18,0)),0),$D2956))</f>
        <v/>
      </c>
      <c r="I2956">
        <f>IF($A2956="","",IF($E2956="",IFERROR(INDEX(Settings!$F$11:$F$18,MATCH($C2956,Settings!$D$11:$D$18,0)),0),$E2956))</f>
        <v/>
      </c>
      <c r="J2956">
        <f>IF($A2956="",0,WEEKDAY($A2956,2))</f>
        <v/>
      </c>
      <c r="K2956">
        <f>IF(OR($A2956="",$B2956=""),"",$B2956&amp;"|"&amp;$A2956)</f>
        <v/>
      </c>
      <c r="L2956">
        <f>IF($A2956="",0,IF($F2956="",IFERROR(N(INDEX(Settings!$G$11:$G$18,MATCH($C2956,Settings!$D$11:$D$18,0))),0),N($F2956)))</f>
        <v/>
      </c>
    </row>
    <row r="2957">
      <c r="A2957" s="69" t="n"/>
      <c r="B2957" s="70" t="n"/>
      <c r="C2957" s="70" t="n"/>
      <c r="D2957" s="71" t="n"/>
      <c r="E2957" s="71" t="n"/>
      <c r="F2957" s="70" t="n"/>
      <c r="G2957" s="72">
        <f>IF(OR($A2957="",$B2957=""),"",ROUND(MAX(0,MOD(I2957-H2957,1)*24-L2957/60),2))</f>
        <v/>
      </c>
      <c r="H2957">
        <f>IF($A2957="","",IF($D2957="",IFERROR(INDEX(Settings!$E$11:$E$18,MATCH($C2957,Settings!$D$11:$D$18,0)),0),$D2957))</f>
        <v/>
      </c>
      <c r="I2957">
        <f>IF($A2957="","",IF($E2957="",IFERROR(INDEX(Settings!$F$11:$F$18,MATCH($C2957,Settings!$D$11:$D$18,0)),0),$E2957))</f>
        <v/>
      </c>
      <c r="J2957">
        <f>IF($A2957="",0,WEEKDAY($A2957,2))</f>
        <v/>
      </c>
      <c r="K2957">
        <f>IF(OR($A2957="",$B2957=""),"",$B2957&amp;"|"&amp;$A2957)</f>
        <v/>
      </c>
      <c r="L2957">
        <f>IF($A2957="",0,IF($F2957="",IFERROR(N(INDEX(Settings!$G$11:$G$18,MATCH($C2957,Settings!$D$11:$D$18,0))),0),N($F2957)))</f>
        <v/>
      </c>
    </row>
    <row r="2958">
      <c r="A2958" s="69" t="n"/>
      <c r="B2958" s="70" t="n"/>
      <c r="C2958" s="70" t="n"/>
      <c r="D2958" s="71" t="n"/>
      <c r="E2958" s="71" t="n"/>
      <c r="F2958" s="70" t="n"/>
      <c r="G2958" s="72">
        <f>IF(OR($A2958="",$B2958=""),"",ROUND(MAX(0,MOD(I2958-H2958,1)*24-L2958/60),2))</f>
        <v/>
      </c>
      <c r="H2958">
        <f>IF($A2958="","",IF($D2958="",IFERROR(INDEX(Settings!$E$11:$E$18,MATCH($C2958,Settings!$D$11:$D$18,0)),0),$D2958))</f>
        <v/>
      </c>
      <c r="I2958">
        <f>IF($A2958="","",IF($E2958="",IFERROR(INDEX(Settings!$F$11:$F$18,MATCH($C2958,Settings!$D$11:$D$18,0)),0),$E2958))</f>
        <v/>
      </c>
      <c r="J2958">
        <f>IF($A2958="",0,WEEKDAY($A2958,2))</f>
        <v/>
      </c>
      <c r="K2958">
        <f>IF(OR($A2958="",$B2958=""),"",$B2958&amp;"|"&amp;$A2958)</f>
        <v/>
      </c>
      <c r="L2958">
        <f>IF($A2958="",0,IF($F2958="",IFERROR(N(INDEX(Settings!$G$11:$G$18,MATCH($C2958,Settings!$D$11:$D$18,0))),0),N($F2958)))</f>
        <v/>
      </c>
    </row>
    <row r="2959">
      <c r="A2959" s="69" t="n"/>
      <c r="B2959" s="70" t="n"/>
      <c r="C2959" s="70" t="n"/>
      <c r="D2959" s="71" t="n"/>
      <c r="E2959" s="71" t="n"/>
      <c r="F2959" s="70" t="n"/>
      <c r="G2959" s="72">
        <f>IF(OR($A2959="",$B2959=""),"",ROUND(MAX(0,MOD(I2959-H2959,1)*24-L2959/60),2))</f>
        <v/>
      </c>
      <c r="H2959">
        <f>IF($A2959="","",IF($D2959="",IFERROR(INDEX(Settings!$E$11:$E$18,MATCH($C2959,Settings!$D$11:$D$18,0)),0),$D2959))</f>
        <v/>
      </c>
      <c r="I2959">
        <f>IF($A2959="","",IF($E2959="",IFERROR(INDEX(Settings!$F$11:$F$18,MATCH($C2959,Settings!$D$11:$D$18,0)),0),$E2959))</f>
        <v/>
      </c>
      <c r="J2959">
        <f>IF($A2959="",0,WEEKDAY($A2959,2))</f>
        <v/>
      </c>
      <c r="K2959">
        <f>IF(OR($A2959="",$B2959=""),"",$B2959&amp;"|"&amp;$A2959)</f>
        <v/>
      </c>
      <c r="L2959">
        <f>IF($A2959="",0,IF($F2959="",IFERROR(N(INDEX(Settings!$G$11:$G$18,MATCH($C2959,Settings!$D$11:$D$18,0))),0),N($F2959)))</f>
        <v/>
      </c>
    </row>
    <row r="2960">
      <c r="A2960" s="69" t="n"/>
      <c r="B2960" s="70" t="n"/>
      <c r="C2960" s="70" t="n"/>
      <c r="D2960" s="71" t="n"/>
      <c r="E2960" s="71" t="n"/>
      <c r="F2960" s="70" t="n"/>
      <c r="G2960" s="72">
        <f>IF(OR($A2960="",$B2960=""),"",ROUND(MAX(0,MOD(I2960-H2960,1)*24-L2960/60),2))</f>
        <v/>
      </c>
      <c r="H2960">
        <f>IF($A2960="","",IF($D2960="",IFERROR(INDEX(Settings!$E$11:$E$18,MATCH($C2960,Settings!$D$11:$D$18,0)),0),$D2960))</f>
        <v/>
      </c>
      <c r="I2960">
        <f>IF($A2960="","",IF($E2960="",IFERROR(INDEX(Settings!$F$11:$F$18,MATCH($C2960,Settings!$D$11:$D$18,0)),0),$E2960))</f>
        <v/>
      </c>
      <c r="J2960">
        <f>IF($A2960="",0,WEEKDAY($A2960,2))</f>
        <v/>
      </c>
      <c r="K2960">
        <f>IF(OR($A2960="",$B2960=""),"",$B2960&amp;"|"&amp;$A2960)</f>
        <v/>
      </c>
      <c r="L2960">
        <f>IF($A2960="",0,IF($F2960="",IFERROR(N(INDEX(Settings!$G$11:$G$18,MATCH($C2960,Settings!$D$11:$D$18,0))),0),N($F2960)))</f>
        <v/>
      </c>
    </row>
    <row r="2961">
      <c r="A2961" s="69" t="n"/>
      <c r="B2961" s="70" t="n"/>
      <c r="C2961" s="70" t="n"/>
      <c r="D2961" s="71" t="n"/>
      <c r="E2961" s="71" t="n"/>
      <c r="F2961" s="70" t="n"/>
      <c r="G2961" s="72">
        <f>IF(OR($A2961="",$B2961=""),"",ROUND(MAX(0,MOD(I2961-H2961,1)*24-L2961/60),2))</f>
        <v/>
      </c>
      <c r="H2961">
        <f>IF($A2961="","",IF($D2961="",IFERROR(INDEX(Settings!$E$11:$E$18,MATCH($C2961,Settings!$D$11:$D$18,0)),0),$D2961))</f>
        <v/>
      </c>
      <c r="I2961">
        <f>IF($A2961="","",IF($E2961="",IFERROR(INDEX(Settings!$F$11:$F$18,MATCH($C2961,Settings!$D$11:$D$18,0)),0),$E2961))</f>
        <v/>
      </c>
      <c r="J2961">
        <f>IF($A2961="",0,WEEKDAY($A2961,2))</f>
        <v/>
      </c>
      <c r="K2961">
        <f>IF(OR($A2961="",$B2961=""),"",$B2961&amp;"|"&amp;$A2961)</f>
        <v/>
      </c>
      <c r="L2961">
        <f>IF($A2961="",0,IF($F2961="",IFERROR(N(INDEX(Settings!$G$11:$G$18,MATCH($C2961,Settings!$D$11:$D$18,0))),0),N($F2961)))</f>
        <v/>
      </c>
    </row>
    <row r="2962">
      <c r="A2962" s="69" t="n"/>
      <c r="B2962" s="70" t="n"/>
      <c r="C2962" s="70" t="n"/>
      <c r="D2962" s="71" t="n"/>
      <c r="E2962" s="71" t="n"/>
      <c r="F2962" s="70" t="n"/>
      <c r="G2962" s="72">
        <f>IF(OR($A2962="",$B2962=""),"",ROUND(MAX(0,MOD(I2962-H2962,1)*24-L2962/60),2))</f>
        <v/>
      </c>
      <c r="H2962">
        <f>IF($A2962="","",IF($D2962="",IFERROR(INDEX(Settings!$E$11:$E$18,MATCH($C2962,Settings!$D$11:$D$18,0)),0),$D2962))</f>
        <v/>
      </c>
      <c r="I2962">
        <f>IF($A2962="","",IF($E2962="",IFERROR(INDEX(Settings!$F$11:$F$18,MATCH($C2962,Settings!$D$11:$D$18,0)),0),$E2962))</f>
        <v/>
      </c>
      <c r="J2962">
        <f>IF($A2962="",0,WEEKDAY($A2962,2))</f>
        <v/>
      </c>
      <c r="K2962">
        <f>IF(OR($A2962="",$B2962=""),"",$B2962&amp;"|"&amp;$A2962)</f>
        <v/>
      </c>
      <c r="L2962">
        <f>IF($A2962="",0,IF($F2962="",IFERROR(N(INDEX(Settings!$G$11:$G$18,MATCH($C2962,Settings!$D$11:$D$18,0))),0),N($F2962)))</f>
        <v/>
      </c>
    </row>
    <row r="2963">
      <c r="A2963" s="69" t="n"/>
      <c r="B2963" s="70" t="n"/>
      <c r="C2963" s="70" t="n"/>
      <c r="D2963" s="71" t="n"/>
      <c r="E2963" s="71" t="n"/>
      <c r="F2963" s="70" t="n"/>
      <c r="G2963" s="72">
        <f>IF(OR($A2963="",$B2963=""),"",ROUND(MAX(0,MOD(I2963-H2963,1)*24-L2963/60),2))</f>
        <v/>
      </c>
      <c r="H2963">
        <f>IF($A2963="","",IF($D2963="",IFERROR(INDEX(Settings!$E$11:$E$18,MATCH($C2963,Settings!$D$11:$D$18,0)),0),$D2963))</f>
        <v/>
      </c>
      <c r="I2963">
        <f>IF($A2963="","",IF($E2963="",IFERROR(INDEX(Settings!$F$11:$F$18,MATCH($C2963,Settings!$D$11:$D$18,0)),0),$E2963))</f>
        <v/>
      </c>
      <c r="J2963">
        <f>IF($A2963="",0,WEEKDAY($A2963,2))</f>
        <v/>
      </c>
      <c r="K2963">
        <f>IF(OR($A2963="",$B2963=""),"",$B2963&amp;"|"&amp;$A2963)</f>
        <v/>
      </c>
      <c r="L2963">
        <f>IF($A2963="",0,IF($F2963="",IFERROR(N(INDEX(Settings!$G$11:$G$18,MATCH($C2963,Settings!$D$11:$D$18,0))),0),N($F2963)))</f>
        <v/>
      </c>
    </row>
    <row r="2964">
      <c r="A2964" s="69" t="n"/>
      <c r="B2964" s="70" t="n"/>
      <c r="C2964" s="70" t="n"/>
      <c r="D2964" s="71" t="n"/>
      <c r="E2964" s="71" t="n"/>
      <c r="F2964" s="70" t="n"/>
      <c r="G2964" s="72">
        <f>IF(OR($A2964="",$B2964=""),"",ROUND(MAX(0,MOD(I2964-H2964,1)*24-L2964/60),2))</f>
        <v/>
      </c>
      <c r="H2964">
        <f>IF($A2964="","",IF($D2964="",IFERROR(INDEX(Settings!$E$11:$E$18,MATCH($C2964,Settings!$D$11:$D$18,0)),0),$D2964))</f>
        <v/>
      </c>
      <c r="I2964">
        <f>IF($A2964="","",IF($E2964="",IFERROR(INDEX(Settings!$F$11:$F$18,MATCH($C2964,Settings!$D$11:$D$18,0)),0),$E2964))</f>
        <v/>
      </c>
      <c r="J2964">
        <f>IF($A2964="",0,WEEKDAY($A2964,2))</f>
        <v/>
      </c>
      <c r="K2964">
        <f>IF(OR($A2964="",$B2964=""),"",$B2964&amp;"|"&amp;$A2964)</f>
        <v/>
      </c>
      <c r="L2964">
        <f>IF($A2964="",0,IF($F2964="",IFERROR(N(INDEX(Settings!$G$11:$G$18,MATCH($C2964,Settings!$D$11:$D$18,0))),0),N($F2964)))</f>
        <v/>
      </c>
    </row>
    <row r="2965">
      <c r="A2965" s="69" t="n"/>
      <c r="B2965" s="70" t="n"/>
      <c r="C2965" s="70" t="n"/>
      <c r="D2965" s="71" t="n"/>
      <c r="E2965" s="71" t="n"/>
      <c r="F2965" s="70" t="n"/>
      <c r="G2965" s="72">
        <f>IF(OR($A2965="",$B2965=""),"",ROUND(MAX(0,MOD(I2965-H2965,1)*24-L2965/60),2))</f>
        <v/>
      </c>
      <c r="H2965">
        <f>IF($A2965="","",IF($D2965="",IFERROR(INDEX(Settings!$E$11:$E$18,MATCH($C2965,Settings!$D$11:$D$18,0)),0),$D2965))</f>
        <v/>
      </c>
      <c r="I2965">
        <f>IF($A2965="","",IF($E2965="",IFERROR(INDEX(Settings!$F$11:$F$18,MATCH($C2965,Settings!$D$11:$D$18,0)),0),$E2965))</f>
        <v/>
      </c>
      <c r="J2965">
        <f>IF($A2965="",0,WEEKDAY($A2965,2))</f>
        <v/>
      </c>
      <c r="K2965">
        <f>IF(OR($A2965="",$B2965=""),"",$B2965&amp;"|"&amp;$A2965)</f>
        <v/>
      </c>
      <c r="L2965">
        <f>IF($A2965="",0,IF($F2965="",IFERROR(N(INDEX(Settings!$G$11:$G$18,MATCH($C2965,Settings!$D$11:$D$18,0))),0),N($F2965)))</f>
        <v/>
      </c>
    </row>
    <row r="2966">
      <c r="A2966" s="69" t="n"/>
      <c r="B2966" s="70" t="n"/>
      <c r="C2966" s="70" t="n"/>
      <c r="D2966" s="71" t="n"/>
      <c r="E2966" s="71" t="n"/>
      <c r="F2966" s="70" t="n"/>
      <c r="G2966" s="72">
        <f>IF(OR($A2966="",$B2966=""),"",ROUND(MAX(0,MOD(I2966-H2966,1)*24-L2966/60),2))</f>
        <v/>
      </c>
      <c r="H2966">
        <f>IF($A2966="","",IF($D2966="",IFERROR(INDEX(Settings!$E$11:$E$18,MATCH($C2966,Settings!$D$11:$D$18,0)),0),$D2966))</f>
        <v/>
      </c>
      <c r="I2966">
        <f>IF($A2966="","",IF($E2966="",IFERROR(INDEX(Settings!$F$11:$F$18,MATCH($C2966,Settings!$D$11:$D$18,0)),0),$E2966))</f>
        <v/>
      </c>
      <c r="J2966">
        <f>IF($A2966="",0,WEEKDAY($A2966,2))</f>
        <v/>
      </c>
      <c r="K2966">
        <f>IF(OR($A2966="",$B2966=""),"",$B2966&amp;"|"&amp;$A2966)</f>
        <v/>
      </c>
      <c r="L2966">
        <f>IF($A2966="",0,IF($F2966="",IFERROR(N(INDEX(Settings!$G$11:$G$18,MATCH($C2966,Settings!$D$11:$D$18,0))),0),N($F2966)))</f>
        <v/>
      </c>
    </row>
    <row r="2967">
      <c r="A2967" s="69" t="n"/>
      <c r="B2967" s="70" t="n"/>
      <c r="C2967" s="70" t="n"/>
      <c r="D2967" s="71" t="n"/>
      <c r="E2967" s="71" t="n"/>
      <c r="F2967" s="70" t="n"/>
      <c r="G2967" s="72">
        <f>IF(OR($A2967="",$B2967=""),"",ROUND(MAX(0,MOD(I2967-H2967,1)*24-L2967/60),2))</f>
        <v/>
      </c>
      <c r="H2967">
        <f>IF($A2967="","",IF($D2967="",IFERROR(INDEX(Settings!$E$11:$E$18,MATCH($C2967,Settings!$D$11:$D$18,0)),0),$D2967))</f>
        <v/>
      </c>
      <c r="I2967">
        <f>IF($A2967="","",IF($E2967="",IFERROR(INDEX(Settings!$F$11:$F$18,MATCH($C2967,Settings!$D$11:$D$18,0)),0),$E2967))</f>
        <v/>
      </c>
      <c r="J2967">
        <f>IF($A2967="",0,WEEKDAY($A2967,2))</f>
        <v/>
      </c>
      <c r="K2967">
        <f>IF(OR($A2967="",$B2967=""),"",$B2967&amp;"|"&amp;$A2967)</f>
        <v/>
      </c>
      <c r="L2967">
        <f>IF($A2967="",0,IF($F2967="",IFERROR(N(INDEX(Settings!$G$11:$G$18,MATCH($C2967,Settings!$D$11:$D$18,0))),0),N($F2967)))</f>
        <v/>
      </c>
    </row>
    <row r="2968">
      <c r="A2968" s="69" t="n"/>
      <c r="B2968" s="70" t="n"/>
      <c r="C2968" s="70" t="n"/>
      <c r="D2968" s="71" t="n"/>
      <c r="E2968" s="71" t="n"/>
      <c r="F2968" s="70" t="n"/>
      <c r="G2968" s="72">
        <f>IF(OR($A2968="",$B2968=""),"",ROUND(MAX(0,MOD(I2968-H2968,1)*24-L2968/60),2))</f>
        <v/>
      </c>
      <c r="H2968">
        <f>IF($A2968="","",IF($D2968="",IFERROR(INDEX(Settings!$E$11:$E$18,MATCH($C2968,Settings!$D$11:$D$18,0)),0),$D2968))</f>
        <v/>
      </c>
      <c r="I2968">
        <f>IF($A2968="","",IF($E2968="",IFERROR(INDEX(Settings!$F$11:$F$18,MATCH($C2968,Settings!$D$11:$D$18,0)),0),$E2968))</f>
        <v/>
      </c>
      <c r="J2968">
        <f>IF($A2968="",0,WEEKDAY($A2968,2))</f>
        <v/>
      </c>
      <c r="K2968">
        <f>IF(OR($A2968="",$B2968=""),"",$B2968&amp;"|"&amp;$A2968)</f>
        <v/>
      </c>
      <c r="L2968">
        <f>IF($A2968="",0,IF($F2968="",IFERROR(N(INDEX(Settings!$G$11:$G$18,MATCH($C2968,Settings!$D$11:$D$18,0))),0),N($F2968)))</f>
        <v/>
      </c>
    </row>
    <row r="2969">
      <c r="A2969" s="69" t="n"/>
      <c r="B2969" s="70" t="n"/>
      <c r="C2969" s="70" t="n"/>
      <c r="D2969" s="71" t="n"/>
      <c r="E2969" s="71" t="n"/>
      <c r="F2969" s="70" t="n"/>
      <c r="G2969" s="72">
        <f>IF(OR($A2969="",$B2969=""),"",ROUND(MAX(0,MOD(I2969-H2969,1)*24-L2969/60),2))</f>
        <v/>
      </c>
      <c r="H2969">
        <f>IF($A2969="","",IF($D2969="",IFERROR(INDEX(Settings!$E$11:$E$18,MATCH($C2969,Settings!$D$11:$D$18,0)),0),$D2969))</f>
        <v/>
      </c>
      <c r="I2969">
        <f>IF($A2969="","",IF($E2969="",IFERROR(INDEX(Settings!$F$11:$F$18,MATCH($C2969,Settings!$D$11:$D$18,0)),0),$E2969))</f>
        <v/>
      </c>
      <c r="J2969">
        <f>IF($A2969="",0,WEEKDAY($A2969,2))</f>
        <v/>
      </c>
      <c r="K2969">
        <f>IF(OR($A2969="",$B2969=""),"",$B2969&amp;"|"&amp;$A2969)</f>
        <v/>
      </c>
      <c r="L2969">
        <f>IF($A2969="",0,IF($F2969="",IFERROR(N(INDEX(Settings!$G$11:$G$18,MATCH($C2969,Settings!$D$11:$D$18,0))),0),N($F2969)))</f>
        <v/>
      </c>
    </row>
    <row r="2970">
      <c r="A2970" s="69" t="n"/>
      <c r="B2970" s="70" t="n"/>
      <c r="C2970" s="70" t="n"/>
      <c r="D2970" s="71" t="n"/>
      <c r="E2970" s="71" t="n"/>
      <c r="F2970" s="70" t="n"/>
      <c r="G2970" s="72">
        <f>IF(OR($A2970="",$B2970=""),"",ROUND(MAX(0,MOD(I2970-H2970,1)*24-L2970/60),2))</f>
        <v/>
      </c>
      <c r="H2970">
        <f>IF($A2970="","",IF($D2970="",IFERROR(INDEX(Settings!$E$11:$E$18,MATCH($C2970,Settings!$D$11:$D$18,0)),0),$D2970))</f>
        <v/>
      </c>
      <c r="I2970">
        <f>IF($A2970="","",IF($E2970="",IFERROR(INDEX(Settings!$F$11:$F$18,MATCH($C2970,Settings!$D$11:$D$18,0)),0),$E2970))</f>
        <v/>
      </c>
      <c r="J2970">
        <f>IF($A2970="",0,WEEKDAY($A2970,2))</f>
        <v/>
      </c>
      <c r="K2970">
        <f>IF(OR($A2970="",$B2970=""),"",$B2970&amp;"|"&amp;$A2970)</f>
        <v/>
      </c>
      <c r="L2970">
        <f>IF($A2970="",0,IF($F2970="",IFERROR(N(INDEX(Settings!$G$11:$G$18,MATCH($C2970,Settings!$D$11:$D$18,0))),0),N($F2970)))</f>
        <v/>
      </c>
    </row>
    <row r="2971">
      <c r="A2971" s="69" t="n"/>
      <c r="B2971" s="70" t="n"/>
      <c r="C2971" s="70" t="n"/>
      <c r="D2971" s="71" t="n"/>
      <c r="E2971" s="71" t="n"/>
      <c r="F2971" s="70" t="n"/>
      <c r="G2971" s="72">
        <f>IF(OR($A2971="",$B2971=""),"",ROUND(MAX(0,MOD(I2971-H2971,1)*24-L2971/60),2))</f>
        <v/>
      </c>
      <c r="H2971">
        <f>IF($A2971="","",IF($D2971="",IFERROR(INDEX(Settings!$E$11:$E$18,MATCH($C2971,Settings!$D$11:$D$18,0)),0),$D2971))</f>
        <v/>
      </c>
      <c r="I2971">
        <f>IF($A2971="","",IF($E2971="",IFERROR(INDEX(Settings!$F$11:$F$18,MATCH($C2971,Settings!$D$11:$D$18,0)),0),$E2971))</f>
        <v/>
      </c>
      <c r="J2971">
        <f>IF($A2971="",0,WEEKDAY($A2971,2))</f>
        <v/>
      </c>
      <c r="K2971">
        <f>IF(OR($A2971="",$B2971=""),"",$B2971&amp;"|"&amp;$A2971)</f>
        <v/>
      </c>
      <c r="L2971">
        <f>IF($A2971="",0,IF($F2971="",IFERROR(N(INDEX(Settings!$G$11:$G$18,MATCH($C2971,Settings!$D$11:$D$18,0))),0),N($F2971)))</f>
        <v/>
      </c>
    </row>
    <row r="2972">
      <c r="A2972" s="69" t="n"/>
      <c r="B2972" s="70" t="n"/>
      <c r="C2972" s="70" t="n"/>
      <c r="D2972" s="71" t="n"/>
      <c r="E2972" s="71" t="n"/>
      <c r="F2972" s="70" t="n"/>
      <c r="G2972" s="72">
        <f>IF(OR($A2972="",$B2972=""),"",ROUND(MAX(0,MOD(I2972-H2972,1)*24-L2972/60),2))</f>
        <v/>
      </c>
      <c r="H2972">
        <f>IF($A2972="","",IF($D2972="",IFERROR(INDEX(Settings!$E$11:$E$18,MATCH($C2972,Settings!$D$11:$D$18,0)),0),$D2972))</f>
        <v/>
      </c>
      <c r="I2972">
        <f>IF($A2972="","",IF($E2972="",IFERROR(INDEX(Settings!$F$11:$F$18,MATCH($C2972,Settings!$D$11:$D$18,0)),0),$E2972))</f>
        <v/>
      </c>
      <c r="J2972">
        <f>IF($A2972="",0,WEEKDAY($A2972,2))</f>
        <v/>
      </c>
      <c r="K2972">
        <f>IF(OR($A2972="",$B2972=""),"",$B2972&amp;"|"&amp;$A2972)</f>
        <v/>
      </c>
      <c r="L2972">
        <f>IF($A2972="",0,IF($F2972="",IFERROR(N(INDEX(Settings!$G$11:$G$18,MATCH($C2972,Settings!$D$11:$D$18,0))),0),N($F2972)))</f>
        <v/>
      </c>
    </row>
    <row r="2973">
      <c r="A2973" s="69" t="n"/>
      <c r="B2973" s="70" t="n"/>
      <c r="C2973" s="70" t="n"/>
      <c r="D2973" s="71" t="n"/>
      <c r="E2973" s="71" t="n"/>
      <c r="F2973" s="70" t="n"/>
      <c r="G2973" s="72">
        <f>IF(OR($A2973="",$B2973=""),"",ROUND(MAX(0,MOD(I2973-H2973,1)*24-L2973/60),2))</f>
        <v/>
      </c>
      <c r="H2973">
        <f>IF($A2973="","",IF($D2973="",IFERROR(INDEX(Settings!$E$11:$E$18,MATCH($C2973,Settings!$D$11:$D$18,0)),0),$D2973))</f>
        <v/>
      </c>
      <c r="I2973">
        <f>IF($A2973="","",IF($E2973="",IFERROR(INDEX(Settings!$F$11:$F$18,MATCH($C2973,Settings!$D$11:$D$18,0)),0),$E2973))</f>
        <v/>
      </c>
      <c r="J2973">
        <f>IF($A2973="",0,WEEKDAY($A2973,2))</f>
        <v/>
      </c>
      <c r="K2973">
        <f>IF(OR($A2973="",$B2973=""),"",$B2973&amp;"|"&amp;$A2973)</f>
        <v/>
      </c>
      <c r="L2973">
        <f>IF($A2973="",0,IF($F2973="",IFERROR(N(INDEX(Settings!$G$11:$G$18,MATCH($C2973,Settings!$D$11:$D$18,0))),0),N($F2973)))</f>
        <v/>
      </c>
    </row>
    <row r="2974">
      <c r="A2974" s="69" t="n"/>
      <c r="B2974" s="70" t="n"/>
      <c r="C2974" s="70" t="n"/>
      <c r="D2974" s="71" t="n"/>
      <c r="E2974" s="71" t="n"/>
      <c r="F2974" s="70" t="n"/>
      <c r="G2974" s="72">
        <f>IF(OR($A2974="",$B2974=""),"",ROUND(MAX(0,MOD(I2974-H2974,1)*24-L2974/60),2))</f>
        <v/>
      </c>
      <c r="H2974">
        <f>IF($A2974="","",IF($D2974="",IFERROR(INDEX(Settings!$E$11:$E$18,MATCH($C2974,Settings!$D$11:$D$18,0)),0),$D2974))</f>
        <v/>
      </c>
      <c r="I2974">
        <f>IF($A2974="","",IF($E2974="",IFERROR(INDEX(Settings!$F$11:$F$18,MATCH($C2974,Settings!$D$11:$D$18,0)),0),$E2974))</f>
        <v/>
      </c>
      <c r="J2974">
        <f>IF($A2974="",0,WEEKDAY($A2974,2))</f>
        <v/>
      </c>
      <c r="K2974">
        <f>IF(OR($A2974="",$B2974=""),"",$B2974&amp;"|"&amp;$A2974)</f>
        <v/>
      </c>
      <c r="L2974">
        <f>IF($A2974="",0,IF($F2974="",IFERROR(N(INDEX(Settings!$G$11:$G$18,MATCH($C2974,Settings!$D$11:$D$18,0))),0),N($F2974)))</f>
        <v/>
      </c>
    </row>
    <row r="2975">
      <c r="A2975" s="69" t="n"/>
      <c r="B2975" s="70" t="n"/>
      <c r="C2975" s="70" t="n"/>
      <c r="D2975" s="71" t="n"/>
      <c r="E2975" s="71" t="n"/>
      <c r="F2975" s="70" t="n"/>
      <c r="G2975" s="72">
        <f>IF(OR($A2975="",$B2975=""),"",ROUND(MAX(0,MOD(I2975-H2975,1)*24-L2975/60),2))</f>
        <v/>
      </c>
      <c r="H2975">
        <f>IF($A2975="","",IF($D2975="",IFERROR(INDEX(Settings!$E$11:$E$18,MATCH($C2975,Settings!$D$11:$D$18,0)),0),$D2975))</f>
        <v/>
      </c>
      <c r="I2975">
        <f>IF($A2975="","",IF($E2975="",IFERROR(INDEX(Settings!$F$11:$F$18,MATCH($C2975,Settings!$D$11:$D$18,0)),0),$E2975))</f>
        <v/>
      </c>
      <c r="J2975">
        <f>IF($A2975="",0,WEEKDAY($A2975,2))</f>
        <v/>
      </c>
      <c r="K2975">
        <f>IF(OR($A2975="",$B2975=""),"",$B2975&amp;"|"&amp;$A2975)</f>
        <v/>
      </c>
      <c r="L2975">
        <f>IF($A2975="",0,IF($F2975="",IFERROR(N(INDEX(Settings!$G$11:$G$18,MATCH($C2975,Settings!$D$11:$D$18,0))),0),N($F2975)))</f>
        <v/>
      </c>
    </row>
    <row r="2976">
      <c r="A2976" s="69" t="n"/>
      <c r="B2976" s="70" t="n"/>
      <c r="C2976" s="70" t="n"/>
      <c r="D2976" s="71" t="n"/>
      <c r="E2976" s="71" t="n"/>
      <c r="F2976" s="70" t="n"/>
      <c r="G2976" s="72">
        <f>IF(OR($A2976="",$B2976=""),"",ROUND(MAX(0,MOD(I2976-H2976,1)*24-L2976/60),2))</f>
        <v/>
      </c>
      <c r="H2976">
        <f>IF($A2976="","",IF($D2976="",IFERROR(INDEX(Settings!$E$11:$E$18,MATCH($C2976,Settings!$D$11:$D$18,0)),0),$D2976))</f>
        <v/>
      </c>
      <c r="I2976">
        <f>IF($A2976="","",IF($E2976="",IFERROR(INDEX(Settings!$F$11:$F$18,MATCH($C2976,Settings!$D$11:$D$18,0)),0),$E2976))</f>
        <v/>
      </c>
      <c r="J2976">
        <f>IF($A2976="",0,WEEKDAY($A2976,2))</f>
        <v/>
      </c>
      <c r="K2976">
        <f>IF(OR($A2976="",$B2976=""),"",$B2976&amp;"|"&amp;$A2976)</f>
        <v/>
      </c>
      <c r="L2976">
        <f>IF($A2976="",0,IF($F2976="",IFERROR(N(INDEX(Settings!$G$11:$G$18,MATCH($C2976,Settings!$D$11:$D$18,0))),0),N($F2976)))</f>
        <v/>
      </c>
    </row>
    <row r="2977">
      <c r="A2977" s="69" t="n"/>
      <c r="B2977" s="70" t="n"/>
      <c r="C2977" s="70" t="n"/>
      <c r="D2977" s="71" t="n"/>
      <c r="E2977" s="71" t="n"/>
      <c r="F2977" s="70" t="n"/>
      <c r="G2977" s="72">
        <f>IF(OR($A2977="",$B2977=""),"",ROUND(MAX(0,MOD(I2977-H2977,1)*24-L2977/60),2))</f>
        <v/>
      </c>
      <c r="H2977">
        <f>IF($A2977="","",IF($D2977="",IFERROR(INDEX(Settings!$E$11:$E$18,MATCH($C2977,Settings!$D$11:$D$18,0)),0),$D2977))</f>
        <v/>
      </c>
      <c r="I2977">
        <f>IF($A2977="","",IF($E2977="",IFERROR(INDEX(Settings!$F$11:$F$18,MATCH($C2977,Settings!$D$11:$D$18,0)),0),$E2977))</f>
        <v/>
      </c>
      <c r="J2977">
        <f>IF($A2977="",0,WEEKDAY($A2977,2))</f>
        <v/>
      </c>
      <c r="K2977">
        <f>IF(OR($A2977="",$B2977=""),"",$B2977&amp;"|"&amp;$A2977)</f>
        <v/>
      </c>
      <c r="L2977">
        <f>IF($A2977="",0,IF($F2977="",IFERROR(N(INDEX(Settings!$G$11:$G$18,MATCH($C2977,Settings!$D$11:$D$18,0))),0),N($F2977)))</f>
        <v/>
      </c>
    </row>
    <row r="2978">
      <c r="A2978" s="69" t="n"/>
      <c r="B2978" s="70" t="n"/>
      <c r="C2978" s="70" t="n"/>
      <c r="D2978" s="71" t="n"/>
      <c r="E2978" s="71" t="n"/>
      <c r="F2978" s="70" t="n"/>
      <c r="G2978" s="72">
        <f>IF(OR($A2978="",$B2978=""),"",ROUND(MAX(0,MOD(I2978-H2978,1)*24-L2978/60),2))</f>
        <v/>
      </c>
      <c r="H2978">
        <f>IF($A2978="","",IF($D2978="",IFERROR(INDEX(Settings!$E$11:$E$18,MATCH($C2978,Settings!$D$11:$D$18,0)),0),$D2978))</f>
        <v/>
      </c>
      <c r="I2978">
        <f>IF($A2978="","",IF($E2978="",IFERROR(INDEX(Settings!$F$11:$F$18,MATCH($C2978,Settings!$D$11:$D$18,0)),0),$E2978))</f>
        <v/>
      </c>
      <c r="J2978">
        <f>IF($A2978="",0,WEEKDAY($A2978,2))</f>
        <v/>
      </c>
      <c r="K2978">
        <f>IF(OR($A2978="",$B2978=""),"",$B2978&amp;"|"&amp;$A2978)</f>
        <v/>
      </c>
      <c r="L2978">
        <f>IF($A2978="",0,IF($F2978="",IFERROR(N(INDEX(Settings!$G$11:$G$18,MATCH($C2978,Settings!$D$11:$D$18,0))),0),N($F2978)))</f>
        <v/>
      </c>
    </row>
    <row r="2979">
      <c r="A2979" s="69" t="n"/>
      <c r="B2979" s="70" t="n"/>
      <c r="C2979" s="70" t="n"/>
      <c r="D2979" s="71" t="n"/>
      <c r="E2979" s="71" t="n"/>
      <c r="F2979" s="70" t="n"/>
      <c r="G2979" s="72">
        <f>IF(OR($A2979="",$B2979=""),"",ROUND(MAX(0,MOD(I2979-H2979,1)*24-L2979/60),2))</f>
        <v/>
      </c>
      <c r="H2979">
        <f>IF($A2979="","",IF($D2979="",IFERROR(INDEX(Settings!$E$11:$E$18,MATCH($C2979,Settings!$D$11:$D$18,0)),0),$D2979))</f>
        <v/>
      </c>
      <c r="I2979">
        <f>IF($A2979="","",IF($E2979="",IFERROR(INDEX(Settings!$F$11:$F$18,MATCH($C2979,Settings!$D$11:$D$18,0)),0),$E2979))</f>
        <v/>
      </c>
      <c r="J2979">
        <f>IF($A2979="",0,WEEKDAY($A2979,2))</f>
        <v/>
      </c>
      <c r="K2979">
        <f>IF(OR($A2979="",$B2979=""),"",$B2979&amp;"|"&amp;$A2979)</f>
        <v/>
      </c>
      <c r="L2979">
        <f>IF($A2979="",0,IF($F2979="",IFERROR(N(INDEX(Settings!$G$11:$G$18,MATCH($C2979,Settings!$D$11:$D$18,0))),0),N($F2979)))</f>
        <v/>
      </c>
    </row>
    <row r="2980">
      <c r="A2980" s="69" t="n"/>
      <c r="B2980" s="70" t="n"/>
      <c r="C2980" s="70" t="n"/>
      <c r="D2980" s="71" t="n"/>
      <c r="E2980" s="71" t="n"/>
      <c r="F2980" s="70" t="n"/>
      <c r="G2980" s="72">
        <f>IF(OR($A2980="",$B2980=""),"",ROUND(MAX(0,MOD(I2980-H2980,1)*24-L2980/60),2))</f>
        <v/>
      </c>
      <c r="H2980">
        <f>IF($A2980="","",IF($D2980="",IFERROR(INDEX(Settings!$E$11:$E$18,MATCH($C2980,Settings!$D$11:$D$18,0)),0),$D2980))</f>
        <v/>
      </c>
      <c r="I2980">
        <f>IF($A2980="","",IF($E2980="",IFERROR(INDEX(Settings!$F$11:$F$18,MATCH($C2980,Settings!$D$11:$D$18,0)),0),$E2980))</f>
        <v/>
      </c>
      <c r="J2980">
        <f>IF($A2980="",0,WEEKDAY($A2980,2))</f>
        <v/>
      </c>
      <c r="K2980">
        <f>IF(OR($A2980="",$B2980=""),"",$B2980&amp;"|"&amp;$A2980)</f>
        <v/>
      </c>
      <c r="L2980">
        <f>IF($A2980="",0,IF($F2980="",IFERROR(N(INDEX(Settings!$G$11:$G$18,MATCH($C2980,Settings!$D$11:$D$18,0))),0),N($F2980)))</f>
        <v/>
      </c>
    </row>
    <row r="2981">
      <c r="A2981" s="69" t="n"/>
      <c r="B2981" s="70" t="n"/>
      <c r="C2981" s="70" t="n"/>
      <c r="D2981" s="71" t="n"/>
      <c r="E2981" s="71" t="n"/>
      <c r="F2981" s="70" t="n"/>
      <c r="G2981" s="72">
        <f>IF(OR($A2981="",$B2981=""),"",ROUND(MAX(0,MOD(I2981-H2981,1)*24-L2981/60),2))</f>
        <v/>
      </c>
      <c r="H2981">
        <f>IF($A2981="","",IF($D2981="",IFERROR(INDEX(Settings!$E$11:$E$18,MATCH($C2981,Settings!$D$11:$D$18,0)),0),$D2981))</f>
        <v/>
      </c>
      <c r="I2981">
        <f>IF($A2981="","",IF($E2981="",IFERROR(INDEX(Settings!$F$11:$F$18,MATCH($C2981,Settings!$D$11:$D$18,0)),0),$E2981))</f>
        <v/>
      </c>
      <c r="J2981">
        <f>IF($A2981="",0,WEEKDAY($A2981,2))</f>
        <v/>
      </c>
      <c r="K2981">
        <f>IF(OR($A2981="",$B2981=""),"",$B2981&amp;"|"&amp;$A2981)</f>
        <v/>
      </c>
      <c r="L2981">
        <f>IF($A2981="",0,IF($F2981="",IFERROR(N(INDEX(Settings!$G$11:$G$18,MATCH($C2981,Settings!$D$11:$D$18,0))),0),N($F2981)))</f>
        <v/>
      </c>
    </row>
    <row r="2982">
      <c r="A2982" s="69" t="n"/>
      <c r="B2982" s="70" t="n"/>
      <c r="C2982" s="70" t="n"/>
      <c r="D2982" s="71" t="n"/>
      <c r="E2982" s="71" t="n"/>
      <c r="F2982" s="70" t="n"/>
      <c r="G2982" s="72">
        <f>IF(OR($A2982="",$B2982=""),"",ROUND(MAX(0,MOD(I2982-H2982,1)*24-L2982/60),2))</f>
        <v/>
      </c>
      <c r="H2982">
        <f>IF($A2982="","",IF($D2982="",IFERROR(INDEX(Settings!$E$11:$E$18,MATCH($C2982,Settings!$D$11:$D$18,0)),0),$D2982))</f>
        <v/>
      </c>
      <c r="I2982">
        <f>IF($A2982="","",IF($E2982="",IFERROR(INDEX(Settings!$F$11:$F$18,MATCH($C2982,Settings!$D$11:$D$18,0)),0),$E2982))</f>
        <v/>
      </c>
      <c r="J2982">
        <f>IF($A2982="",0,WEEKDAY($A2982,2))</f>
        <v/>
      </c>
      <c r="K2982">
        <f>IF(OR($A2982="",$B2982=""),"",$B2982&amp;"|"&amp;$A2982)</f>
        <v/>
      </c>
      <c r="L2982">
        <f>IF($A2982="",0,IF($F2982="",IFERROR(N(INDEX(Settings!$G$11:$G$18,MATCH($C2982,Settings!$D$11:$D$18,0))),0),N($F2982)))</f>
        <v/>
      </c>
    </row>
    <row r="2983">
      <c r="A2983" s="69" t="n"/>
      <c r="B2983" s="70" t="n"/>
      <c r="C2983" s="70" t="n"/>
      <c r="D2983" s="71" t="n"/>
      <c r="E2983" s="71" t="n"/>
      <c r="F2983" s="70" t="n"/>
      <c r="G2983" s="72">
        <f>IF(OR($A2983="",$B2983=""),"",ROUND(MAX(0,MOD(I2983-H2983,1)*24-L2983/60),2))</f>
        <v/>
      </c>
      <c r="H2983">
        <f>IF($A2983="","",IF($D2983="",IFERROR(INDEX(Settings!$E$11:$E$18,MATCH($C2983,Settings!$D$11:$D$18,0)),0),$D2983))</f>
        <v/>
      </c>
      <c r="I2983">
        <f>IF($A2983="","",IF($E2983="",IFERROR(INDEX(Settings!$F$11:$F$18,MATCH($C2983,Settings!$D$11:$D$18,0)),0),$E2983))</f>
        <v/>
      </c>
      <c r="J2983">
        <f>IF($A2983="",0,WEEKDAY($A2983,2))</f>
        <v/>
      </c>
      <c r="K2983">
        <f>IF(OR($A2983="",$B2983=""),"",$B2983&amp;"|"&amp;$A2983)</f>
        <v/>
      </c>
      <c r="L2983">
        <f>IF($A2983="",0,IF($F2983="",IFERROR(N(INDEX(Settings!$G$11:$G$18,MATCH($C2983,Settings!$D$11:$D$18,0))),0),N($F2983)))</f>
        <v/>
      </c>
    </row>
    <row r="2984">
      <c r="A2984" s="69" t="n"/>
      <c r="B2984" s="70" t="n"/>
      <c r="C2984" s="70" t="n"/>
      <c r="D2984" s="71" t="n"/>
      <c r="E2984" s="71" t="n"/>
      <c r="F2984" s="70" t="n"/>
      <c r="G2984" s="72">
        <f>IF(OR($A2984="",$B2984=""),"",ROUND(MAX(0,MOD(I2984-H2984,1)*24-L2984/60),2))</f>
        <v/>
      </c>
      <c r="H2984">
        <f>IF($A2984="","",IF($D2984="",IFERROR(INDEX(Settings!$E$11:$E$18,MATCH($C2984,Settings!$D$11:$D$18,0)),0),$D2984))</f>
        <v/>
      </c>
      <c r="I2984">
        <f>IF($A2984="","",IF($E2984="",IFERROR(INDEX(Settings!$F$11:$F$18,MATCH($C2984,Settings!$D$11:$D$18,0)),0),$E2984))</f>
        <v/>
      </c>
      <c r="J2984">
        <f>IF($A2984="",0,WEEKDAY($A2984,2))</f>
        <v/>
      </c>
      <c r="K2984">
        <f>IF(OR($A2984="",$B2984=""),"",$B2984&amp;"|"&amp;$A2984)</f>
        <v/>
      </c>
      <c r="L2984">
        <f>IF($A2984="",0,IF($F2984="",IFERROR(N(INDEX(Settings!$G$11:$G$18,MATCH($C2984,Settings!$D$11:$D$18,0))),0),N($F2984)))</f>
        <v/>
      </c>
    </row>
    <row r="2985">
      <c r="A2985" s="69" t="n"/>
      <c r="B2985" s="70" t="n"/>
      <c r="C2985" s="70" t="n"/>
      <c r="D2985" s="71" t="n"/>
      <c r="E2985" s="71" t="n"/>
      <c r="F2985" s="70" t="n"/>
      <c r="G2985" s="72">
        <f>IF(OR($A2985="",$B2985=""),"",ROUND(MAX(0,MOD(I2985-H2985,1)*24-L2985/60),2))</f>
        <v/>
      </c>
      <c r="H2985">
        <f>IF($A2985="","",IF($D2985="",IFERROR(INDEX(Settings!$E$11:$E$18,MATCH($C2985,Settings!$D$11:$D$18,0)),0),$D2985))</f>
        <v/>
      </c>
      <c r="I2985">
        <f>IF($A2985="","",IF($E2985="",IFERROR(INDEX(Settings!$F$11:$F$18,MATCH($C2985,Settings!$D$11:$D$18,0)),0),$E2985))</f>
        <v/>
      </c>
      <c r="J2985">
        <f>IF($A2985="",0,WEEKDAY($A2985,2))</f>
        <v/>
      </c>
      <c r="K2985">
        <f>IF(OR($A2985="",$B2985=""),"",$B2985&amp;"|"&amp;$A2985)</f>
        <v/>
      </c>
      <c r="L2985">
        <f>IF($A2985="",0,IF($F2985="",IFERROR(N(INDEX(Settings!$G$11:$G$18,MATCH($C2985,Settings!$D$11:$D$18,0))),0),N($F2985)))</f>
        <v/>
      </c>
    </row>
    <row r="2986">
      <c r="A2986" s="69" t="n"/>
      <c r="B2986" s="70" t="n"/>
      <c r="C2986" s="70" t="n"/>
      <c r="D2986" s="71" t="n"/>
      <c r="E2986" s="71" t="n"/>
      <c r="F2986" s="70" t="n"/>
      <c r="G2986" s="72">
        <f>IF(OR($A2986="",$B2986=""),"",ROUND(MAX(0,MOD(I2986-H2986,1)*24-L2986/60),2))</f>
        <v/>
      </c>
      <c r="H2986">
        <f>IF($A2986="","",IF($D2986="",IFERROR(INDEX(Settings!$E$11:$E$18,MATCH($C2986,Settings!$D$11:$D$18,0)),0),$D2986))</f>
        <v/>
      </c>
      <c r="I2986">
        <f>IF($A2986="","",IF($E2986="",IFERROR(INDEX(Settings!$F$11:$F$18,MATCH($C2986,Settings!$D$11:$D$18,0)),0),$E2986))</f>
        <v/>
      </c>
      <c r="J2986">
        <f>IF($A2986="",0,WEEKDAY($A2986,2))</f>
        <v/>
      </c>
      <c r="K2986">
        <f>IF(OR($A2986="",$B2986=""),"",$B2986&amp;"|"&amp;$A2986)</f>
        <v/>
      </c>
      <c r="L2986">
        <f>IF($A2986="",0,IF($F2986="",IFERROR(N(INDEX(Settings!$G$11:$G$18,MATCH($C2986,Settings!$D$11:$D$18,0))),0),N($F2986)))</f>
        <v/>
      </c>
    </row>
    <row r="2987">
      <c r="A2987" s="69" t="n"/>
      <c r="B2987" s="70" t="n"/>
      <c r="C2987" s="70" t="n"/>
      <c r="D2987" s="71" t="n"/>
      <c r="E2987" s="71" t="n"/>
      <c r="F2987" s="70" t="n"/>
      <c r="G2987" s="72">
        <f>IF(OR($A2987="",$B2987=""),"",ROUND(MAX(0,MOD(I2987-H2987,1)*24-L2987/60),2))</f>
        <v/>
      </c>
      <c r="H2987">
        <f>IF($A2987="","",IF($D2987="",IFERROR(INDEX(Settings!$E$11:$E$18,MATCH($C2987,Settings!$D$11:$D$18,0)),0),$D2987))</f>
        <v/>
      </c>
      <c r="I2987">
        <f>IF($A2987="","",IF($E2987="",IFERROR(INDEX(Settings!$F$11:$F$18,MATCH($C2987,Settings!$D$11:$D$18,0)),0),$E2987))</f>
        <v/>
      </c>
      <c r="J2987">
        <f>IF($A2987="",0,WEEKDAY($A2987,2))</f>
        <v/>
      </c>
      <c r="K2987">
        <f>IF(OR($A2987="",$B2987=""),"",$B2987&amp;"|"&amp;$A2987)</f>
        <v/>
      </c>
      <c r="L2987">
        <f>IF($A2987="",0,IF($F2987="",IFERROR(N(INDEX(Settings!$G$11:$G$18,MATCH($C2987,Settings!$D$11:$D$18,0))),0),N($F2987)))</f>
        <v/>
      </c>
    </row>
    <row r="2988">
      <c r="A2988" s="69" t="n"/>
      <c r="B2988" s="70" t="n"/>
      <c r="C2988" s="70" t="n"/>
      <c r="D2988" s="71" t="n"/>
      <c r="E2988" s="71" t="n"/>
      <c r="F2988" s="70" t="n"/>
      <c r="G2988" s="72">
        <f>IF(OR($A2988="",$B2988=""),"",ROUND(MAX(0,MOD(I2988-H2988,1)*24-L2988/60),2))</f>
        <v/>
      </c>
      <c r="H2988">
        <f>IF($A2988="","",IF($D2988="",IFERROR(INDEX(Settings!$E$11:$E$18,MATCH($C2988,Settings!$D$11:$D$18,0)),0),$D2988))</f>
        <v/>
      </c>
      <c r="I2988">
        <f>IF($A2988="","",IF($E2988="",IFERROR(INDEX(Settings!$F$11:$F$18,MATCH($C2988,Settings!$D$11:$D$18,0)),0),$E2988))</f>
        <v/>
      </c>
      <c r="J2988">
        <f>IF($A2988="",0,WEEKDAY($A2988,2))</f>
        <v/>
      </c>
      <c r="K2988">
        <f>IF(OR($A2988="",$B2988=""),"",$B2988&amp;"|"&amp;$A2988)</f>
        <v/>
      </c>
      <c r="L2988">
        <f>IF($A2988="",0,IF($F2988="",IFERROR(N(INDEX(Settings!$G$11:$G$18,MATCH($C2988,Settings!$D$11:$D$18,0))),0),N($F2988)))</f>
        <v/>
      </c>
    </row>
    <row r="2989">
      <c r="A2989" s="69" t="n"/>
      <c r="B2989" s="70" t="n"/>
      <c r="C2989" s="70" t="n"/>
      <c r="D2989" s="71" t="n"/>
      <c r="E2989" s="71" t="n"/>
      <c r="F2989" s="70" t="n"/>
      <c r="G2989" s="72">
        <f>IF(OR($A2989="",$B2989=""),"",ROUND(MAX(0,MOD(I2989-H2989,1)*24-L2989/60),2))</f>
        <v/>
      </c>
      <c r="H2989">
        <f>IF($A2989="","",IF($D2989="",IFERROR(INDEX(Settings!$E$11:$E$18,MATCH($C2989,Settings!$D$11:$D$18,0)),0),$D2989))</f>
        <v/>
      </c>
      <c r="I2989">
        <f>IF($A2989="","",IF($E2989="",IFERROR(INDEX(Settings!$F$11:$F$18,MATCH($C2989,Settings!$D$11:$D$18,0)),0),$E2989))</f>
        <v/>
      </c>
      <c r="J2989">
        <f>IF($A2989="",0,WEEKDAY($A2989,2))</f>
        <v/>
      </c>
      <c r="K2989">
        <f>IF(OR($A2989="",$B2989=""),"",$B2989&amp;"|"&amp;$A2989)</f>
        <v/>
      </c>
      <c r="L2989">
        <f>IF($A2989="",0,IF($F2989="",IFERROR(N(INDEX(Settings!$G$11:$G$18,MATCH($C2989,Settings!$D$11:$D$18,0))),0),N($F2989)))</f>
        <v/>
      </c>
    </row>
    <row r="2990">
      <c r="A2990" s="69" t="n"/>
      <c r="B2990" s="70" t="n"/>
      <c r="C2990" s="70" t="n"/>
      <c r="D2990" s="71" t="n"/>
      <c r="E2990" s="71" t="n"/>
      <c r="F2990" s="70" t="n"/>
      <c r="G2990" s="72">
        <f>IF(OR($A2990="",$B2990=""),"",ROUND(MAX(0,MOD(I2990-H2990,1)*24-L2990/60),2))</f>
        <v/>
      </c>
      <c r="H2990">
        <f>IF($A2990="","",IF($D2990="",IFERROR(INDEX(Settings!$E$11:$E$18,MATCH($C2990,Settings!$D$11:$D$18,0)),0),$D2990))</f>
        <v/>
      </c>
      <c r="I2990">
        <f>IF($A2990="","",IF($E2990="",IFERROR(INDEX(Settings!$F$11:$F$18,MATCH($C2990,Settings!$D$11:$D$18,0)),0),$E2990))</f>
        <v/>
      </c>
      <c r="J2990">
        <f>IF($A2990="",0,WEEKDAY($A2990,2))</f>
        <v/>
      </c>
      <c r="K2990">
        <f>IF(OR($A2990="",$B2990=""),"",$B2990&amp;"|"&amp;$A2990)</f>
        <v/>
      </c>
      <c r="L2990">
        <f>IF($A2990="",0,IF($F2990="",IFERROR(N(INDEX(Settings!$G$11:$G$18,MATCH($C2990,Settings!$D$11:$D$18,0))),0),N($F2990)))</f>
        <v/>
      </c>
    </row>
    <row r="2991">
      <c r="A2991" s="69" t="n"/>
      <c r="B2991" s="70" t="n"/>
      <c r="C2991" s="70" t="n"/>
      <c r="D2991" s="71" t="n"/>
      <c r="E2991" s="71" t="n"/>
      <c r="F2991" s="70" t="n"/>
      <c r="G2991" s="72">
        <f>IF(OR($A2991="",$B2991=""),"",ROUND(MAX(0,MOD(I2991-H2991,1)*24-L2991/60),2))</f>
        <v/>
      </c>
      <c r="H2991">
        <f>IF($A2991="","",IF($D2991="",IFERROR(INDEX(Settings!$E$11:$E$18,MATCH($C2991,Settings!$D$11:$D$18,0)),0),$D2991))</f>
        <v/>
      </c>
      <c r="I2991">
        <f>IF($A2991="","",IF($E2991="",IFERROR(INDEX(Settings!$F$11:$F$18,MATCH($C2991,Settings!$D$11:$D$18,0)),0),$E2991))</f>
        <v/>
      </c>
      <c r="J2991">
        <f>IF($A2991="",0,WEEKDAY($A2991,2))</f>
        <v/>
      </c>
      <c r="K2991">
        <f>IF(OR($A2991="",$B2991=""),"",$B2991&amp;"|"&amp;$A2991)</f>
        <v/>
      </c>
      <c r="L2991">
        <f>IF($A2991="",0,IF($F2991="",IFERROR(N(INDEX(Settings!$G$11:$G$18,MATCH($C2991,Settings!$D$11:$D$18,0))),0),N($F2991)))</f>
        <v/>
      </c>
    </row>
    <row r="2992">
      <c r="A2992" s="69" t="n"/>
      <c r="B2992" s="70" t="n"/>
      <c r="C2992" s="70" t="n"/>
      <c r="D2992" s="71" t="n"/>
      <c r="E2992" s="71" t="n"/>
      <c r="F2992" s="70" t="n"/>
      <c r="G2992" s="72">
        <f>IF(OR($A2992="",$B2992=""),"",ROUND(MAX(0,MOD(I2992-H2992,1)*24-L2992/60),2))</f>
        <v/>
      </c>
      <c r="H2992">
        <f>IF($A2992="","",IF($D2992="",IFERROR(INDEX(Settings!$E$11:$E$18,MATCH($C2992,Settings!$D$11:$D$18,0)),0),$D2992))</f>
        <v/>
      </c>
      <c r="I2992">
        <f>IF($A2992="","",IF($E2992="",IFERROR(INDEX(Settings!$F$11:$F$18,MATCH($C2992,Settings!$D$11:$D$18,0)),0),$E2992))</f>
        <v/>
      </c>
      <c r="J2992">
        <f>IF($A2992="",0,WEEKDAY($A2992,2))</f>
        <v/>
      </c>
      <c r="K2992">
        <f>IF(OR($A2992="",$B2992=""),"",$B2992&amp;"|"&amp;$A2992)</f>
        <v/>
      </c>
      <c r="L2992">
        <f>IF($A2992="",0,IF($F2992="",IFERROR(N(INDEX(Settings!$G$11:$G$18,MATCH($C2992,Settings!$D$11:$D$18,0))),0),N($F2992)))</f>
        <v/>
      </c>
    </row>
    <row r="2993">
      <c r="A2993" s="69" t="n"/>
      <c r="B2993" s="70" t="n"/>
      <c r="C2993" s="70" t="n"/>
      <c r="D2993" s="71" t="n"/>
      <c r="E2993" s="71" t="n"/>
      <c r="F2993" s="70" t="n"/>
      <c r="G2993" s="72">
        <f>IF(OR($A2993="",$B2993=""),"",ROUND(MAX(0,MOD(I2993-H2993,1)*24-L2993/60),2))</f>
        <v/>
      </c>
      <c r="H2993">
        <f>IF($A2993="","",IF($D2993="",IFERROR(INDEX(Settings!$E$11:$E$18,MATCH($C2993,Settings!$D$11:$D$18,0)),0),$D2993))</f>
        <v/>
      </c>
      <c r="I2993">
        <f>IF($A2993="","",IF($E2993="",IFERROR(INDEX(Settings!$F$11:$F$18,MATCH($C2993,Settings!$D$11:$D$18,0)),0),$E2993))</f>
        <v/>
      </c>
      <c r="J2993">
        <f>IF($A2993="",0,WEEKDAY($A2993,2))</f>
        <v/>
      </c>
      <c r="K2993">
        <f>IF(OR($A2993="",$B2993=""),"",$B2993&amp;"|"&amp;$A2993)</f>
        <v/>
      </c>
      <c r="L2993">
        <f>IF($A2993="",0,IF($F2993="",IFERROR(N(INDEX(Settings!$G$11:$G$18,MATCH($C2993,Settings!$D$11:$D$18,0))),0),N($F2993)))</f>
        <v/>
      </c>
    </row>
    <row r="2994">
      <c r="A2994" s="69" t="n"/>
      <c r="B2994" s="70" t="n"/>
      <c r="C2994" s="70" t="n"/>
      <c r="D2994" s="71" t="n"/>
      <c r="E2994" s="71" t="n"/>
      <c r="F2994" s="70" t="n"/>
      <c r="G2994" s="72">
        <f>IF(OR($A2994="",$B2994=""),"",ROUND(MAX(0,MOD(I2994-H2994,1)*24-L2994/60),2))</f>
        <v/>
      </c>
      <c r="H2994">
        <f>IF($A2994="","",IF($D2994="",IFERROR(INDEX(Settings!$E$11:$E$18,MATCH($C2994,Settings!$D$11:$D$18,0)),0),$D2994))</f>
        <v/>
      </c>
      <c r="I2994">
        <f>IF($A2994="","",IF($E2994="",IFERROR(INDEX(Settings!$F$11:$F$18,MATCH($C2994,Settings!$D$11:$D$18,0)),0),$E2994))</f>
        <v/>
      </c>
      <c r="J2994">
        <f>IF($A2994="",0,WEEKDAY($A2994,2))</f>
        <v/>
      </c>
      <c r="K2994">
        <f>IF(OR($A2994="",$B2994=""),"",$B2994&amp;"|"&amp;$A2994)</f>
        <v/>
      </c>
      <c r="L2994">
        <f>IF($A2994="",0,IF($F2994="",IFERROR(N(INDEX(Settings!$G$11:$G$18,MATCH($C2994,Settings!$D$11:$D$18,0))),0),N($F2994)))</f>
        <v/>
      </c>
    </row>
    <row r="2995">
      <c r="A2995" s="69" t="n"/>
      <c r="B2995" s="70" t="n"/>
      <c r="C2995" s="70" t="n"/>
      <c r="D2995" s="71" t="n"/>
      <c r="E2995" s="71" t="n"/>
      <c r="F2995" s="70" t="n"/>
      <c r="G2995" s="72">
        <f>IF(OR($A2995="",$B2995=""),"",ROUND(MAX(0,MOD(I2995-H2995,1)*24-L2995/60),2))</f>
        <v/>
      </c>
      <c r="H2995">
        <f>IF($A2995="","",IF($D2995="",IFERROR(INDEX(Settings!$E$11:$E$18,MATCH($C2995,Settings!$D$11:$D$18,0)),0),$D2995))</f>
        <v/>
      </c>
      <c r="I2995">
        <f>IF($A2995="","",IF($E2995="",IFERROR(INDEX(Settings!$F$11:$F$18,MATCH($C2995,Settings!$D$11:$D$18,0)),0),$E2995))</f>
        <v/>
      </c>
      <c r="J2995">
        <f>IF($A2995="",0,WEEKDAY($A2995,2))</f>
        <v/>
      </c>
      <c r="K2995">
        <f>IF(OR($A2995="",$B2995=""),"",$B2995&amp;"|"&amp;$A2995)</f>
        <v/>
      </c>
      <c r="L2995">
        <f>IF($A2995="",0,IF($F2995="",IFERROR(N(INDEX(Settings!$G$11:$G$18,MATCH($C2995,Settings!$D$11:$D$18,0))),0),N($F2995)))</f>
        <v/>
      </c>
    </row>
    <row r="2996">
      <c r="A2996" s="69" t="n"/>
      <c r="B2996" s="70" t="n"/>
      <c r="C2996" s="70" t="n"/>
      <c r="D2996" s="71" t="n"/>
      <c r="E2996" s="71" t="n"/>
      <c r="F2996" s="70" t="n"/>
      <c r="G2996" s="72">
        <f>IF(OR($A2996="",$B2996=""),"",ROUND(MAX(0,MOD(I2996-H2996,1)*24-L2996/60),2))</f>
        <v/>
      </c>
      <c r="H2996">
        <f>IF($A2996="","",IF($D2996="",IFERROR(INDEX(Settings!$E$11:$E$18,MATCH($C2996,Settings!$D$11:$D$18,0)),0),$D2996))</f>
        <v/>
      </c>
      <c r="I2996">
        <f>IF($A2996="","",IF($E2996="",IFERROR(INDEX(Settings!$F$11:$F$18,MATCH($C2996,Settings!$D$11:$D$18,0)),0),$E2996))</f>
        <v/>
      </c>
      <c r="J2996">
        <f>IF($A2996="",0,WEEKDAY($A2996,2))</f>
        <v/>
      </c>
      <c r="K2996">
        <f>IF(OR($A2996="",$B2996=""),"",$B2996&amp;"|"&amp;$A2996)</f>
        <v/>
      </c>
      <c r="L2996">
        <f>IF($A2996="",0,IF($F2996="",IFERROR(N(INDEX(Settings!$G$11:$G$18,MATCH($C2996,Settings!$D$11:$D$18,0))),0),N($F2996)))</f>
        <v/>
      </c>
    </row>
    <row r="2997">
      <c r="A2997" s="69" t="n"/>
      <c r="B2997" s="70" t="n"/>
      <c r="C2997" s="70" t="n"/>
      <c r="D2997" s="71" t="n"/>
      <c r="E2997" s="71" t="n"/>
      <c r="F2997" s="70" t="n"/>
      <c r="G2997" s="72">
        <f>IF(OR($A2997="",$B2997=""),"",ROUND(MAX(0,MOD(I2997-H2997,1)*24-L2997/60),2))</f>
        <v/>
      </c>
      <c r="H2997">
        <f>IF($A2997="","",IF($D2997="",IFERROR(INDEX(Settings!$E$11:$E$18,MATCH($C2997,Settings!$D$11:$D$18,0)),0),$D2997))</f>
        <v/>
      </c>
      <c r="I2997">
        <f>IF($A2997="","",IF($E2997="",IFERROR(INDEX(Settings!$F$11:$F$18,MATCH($C2997,Settings!$D$11:$D$18,0)),0),$E2997))</f>
        <v/>
      </c>
      <c r="J2997">
        <f>IF($A2997="",0,WEEKDAY($A2997,2))</f>
        <v/>
      </c>
      <c r="K2997">
        <f>IF(OR($A2997="",$B2997=""),"",$B2997&amp;"|"&amp;$A2997)</f>
        <v/>
      </c>
      <c r="L2997">
        <f>IF($A2997="",0,IF($F2997="",IFERROR(N(INDEX(Settings!$G$11:$G$18,MATCH($C2997,Settings!$D$11:$D$18,0))),0),N($F2997)))</f>
        <v/>
      </c>
    </row>
    <row r="2998">
      <c r="A2998" s="69" t="n"/>
      <c r="B2998" s="70" t="n"/>
      <c r="C2998" s="70" t="n"/>
      <c r="D2998" s="71" t="n"/>
      <c r="E2998" s="71" t="n"/>
      <c r="F2998" s="70" t="n"/>
      <c r="G2998" s="72">
        <f>IF(OR($A2998="",$B2998=""),"",ROUND(MAX(0,MOD(I2998-H2998,1)*24-L2998/60),2))</f>
        <v/>
      </c>
      <c r="H2998">
        <f>IF($A2998="","",IF($D2998="",IFERROR(INDEX(Settings!$E$11:$E$18,MATCH($C2998,Settings!$D$11:$D$18,0)),0),$D2998))</f>
        <v/>
      </c>
      <c r="I2998">
        <f>IF($A2998="","",IF($E2998="",IFERROR(INDEX(Settings!$F$11:$F$18,MATCH($C2998,Settings!$D$11:$D$18,0)),0),$E2998))</f>
        <v/>
      </c>
      <c r="J2998">
        <f>IF($A2998="",0,WEEKDAY($A2998,2))</f>
        <v/>
      </c>
      <c r="K2998">
        <f>IF(OR($A2998="",$B2998=""),"",$B2998&amp;"|"&amp;$A2998)</f>
        <v/>
      </c>
      <c r="L2998">
        <f>IF($A2998="",0,IF($F2998="",IFERROR(N(INDEX(Settings!$G$11:$G$18,MATCH($C2998,Settings!$D$11:$D$18,0))),0),N($F2998)))</f>
        <v/>
      </c>
    </row>
    <row r="2999">
      <c r="A2999" s="69" t="n"/>
      <c r="B2999" s="70" t="n"/>
      <c r="C2999" s="70" t="n"/>
      <c r="D2999" s="71" t="n"/>
      <c r="E2999" s="71" t="n"/>
      <c r="F2999" s="70" t="n"/>
      <c r="G2999" s="72">
        <f>IF(OR($A2999="",$B2999=""),"",ROUND(MAX(0,MOD(I2999-H2999,1)*24-L2999/60),2))</f>
        <v/>
      </c>
      <c r="H2999">
        <f>IF($A2999="","",IF($D2999="",IFERROR(INDEX(Settings!$E$11:$E$18,MATCH($C2999,Settings!$D$11:$D$18,0)),0),$D2999))</f>
        <v/>
      </c>
      <c r="I2999">
        <f>IF($A2999="","",IF($E2999="",IFERROR(INDEX(Settings!$F$11:$F$18,MATCH($C2999,Settings!$D$11:$D$18,0)),0),$E2999))</f>
        <v/>
      </c>
      <c r="J2999">
        <f>IF($A2999="",0,WEEKDAY($A2999,2))</f>
        <v/>
      </c>
      <c r="K2999">
        <f>IF(OR($A2999="",$B2999=""),"",$B2999&amp;"|"&amp;$A2999)</f>
        <v/>
      </c>
      <c r="L2999">
        <f>IF($A2999="",0,IF($F2999="",IFERROR(N(INDEX(Settings!$G$11:$G$18,MATCH($C2999,Settings!$D$11:$D$18,0))),0),N($F2999)))</f>
        <v/>
      </c>
    </row>
    <row r="3000">
      <c r="A3000" s="69" t="n"/>
      <c r="B3000" s="70" t="n"/>
      <c r="C3000" s="70" t="n"/>
      <c r="D3000" s="71" t="n"/>
      <c r="E3000" s="71" t="n"/>
      <c r="F3000" s="70" t="n"/>
      <c r="G3000" s="72">
        <f>IF(OR($A3000="",$B3000=""),"",ROUND(MAX(0,MOD(I3000-H3000,1)*24-L3000/60),2))</f>
        <v/>
      </c>
      <c r="H3000">
        <f>IF($A3000="","",IF($D3000="",IFERROR(INDEX(Settings!$E$11:$E$18,MATCH($C3000,Settings!$D$11:$D$18,0)),0),$D3000))</f>
        <v/>
      </c>
      <c r="I3000">
        <f>IF($A3000="","",IF($E3000="",IFERROR(INDEX(Settings!$F$11:$F$18,MATCH($C3000,Settings!$D$11:$D$18,0)),0),$E3000))</f>
        <v/>
      </c>
      <c r="J3000">
        <f>IF($A3000="",0,WEEKDAY($A3000,2))</f>
        <v/>
      </c>
      <c r="K3000">
        <f>IF(OR($A3000="",$B3000=""),"",$B3000&amp;"|"&amp;$A3000)</f>
        <v/>
      </c>
      <c r="L3000">
        <f>IF($A3000="",0,IF($F3000="",IFERROR(N(INDEX(Settings!$G$11:$G$18,MATCH($C3000,Settings!$D$11:$D$18,0))),0),N($F3000)))</f>
        <v/>
      </c>
    </row>
    <row r="3001">
      <c r="A3001" s="69" t="n"/>
      <c r="B3001" s="70" t="n"/>
      <c r="C3001" s="70" t="n"/>
      <c r="D3001" s="71" t="n"/>
      <c r="E3001" s="71" t="n"/>
      <c r="F3001" s="70" t="n"/>
      <c r="G3001" s="72">
        <f>IF(OR($A3001="",$B3001=""),"",ROUND(MAX(0,MOD(I3001-H3001,1)*24-L3001/60),2))</f>
        <v/>
      </c>
      <c r="H3001">
        <f>IF($A3001="","",IF($D3001="",IFERROR(INDEX(Settings!$E$11:$E$18,MATCH($C3001,Settings!$D$11:$D$18,0)),0),$D3001))</f>
        <v/>
      </c>
      <c r="I3001">
        <f>IF($A3001="","",IF($E3001="",IFERROR(INDEX(Settings!$F$11:$F$18,MATCH($C3001,Settings!$D$11:$D$18,0)),0),$E3001))</f>
        <v/>
      </c>
      <c r="J3001">
        <f>IF($A3001="",0,WEEKDAY($A3001,2))</f>
        <v/>
      </c>
      <c r="K3001">
        <f>IF(OR($A3001="",$B3001=""),"",$B3001&amp;"|"&amp;$A3001)</f>
        <v/>
      </c>
      <c r="L3001">
        <f>IF($A3001="",0,IF($F3001="",IFERROR(N(INDEX(Settings!$G$11:$G$18,MATCH($C3001,Settings!$D$11:$D$18,0))),0),N($F3001)))</f>
        <v/>
      </c>
    </row>
    <row r="3002">
      <c r="A3002" s="69" t="n"/>
      <c r="B3002" s="70" t="n"/>
      <c r="C3002" s="70" t="n"/>
      <c r="D3002" s="71" t="n"/>
      <c r="E3002" s="71" t="n"/>
      <c r="F3002" s="70" t="n"/>
      <c r="G3002" s="72">
        <f>IF(OR($A3002="",$B3002=""),"",ROUND(MAX(0,MOD(I3002-H3002,1)*24-L3002/60),2))</f>
        <v/>
      </c>
      <c r="H3002">
        <f>IF($A3002="","",IF($D3002="",IFERROR(INDEX(Settings!$E$11:$E$18,MATCH($C3002,Settings!$D$11:$D$18,0)),0),$D3002))</f>
        <v/>
      </c>
      <c r="I3002">
        <f>IF($A3002="","",IF($E3002="",IFERROR(INDEX(Settings!$F$11:$F$18,MATCH($C3002,Settings!$D$11:$D$18,0)),0),$E3002))</f>
        <v/>
      </c>
      <c r="J3002">
        <f>IF($A3002="",0,WEEKDAY($A3002,2))</f>
        <v/>
      </c>
      <c r="K3002">
        <f>IF(OR($A3002="",$B3002=""),"",$B3002&amp;"|"&amp;$A3002)</f>
        <v/>
      </c>
      <c r="L3002">
        <f>IF($A3002="",0,IF($F3002="",IFERROR(N(INDEX(Settings!$G$11:$G$18,MATCH($C3002,Settings!$D$11:$D$18,0))),0),N($F3002)))</f>
        <v/>
      </c>
    </row>
    <row r="3003">
      <c r="A3003" s="69" t="n"/>
      <c r="B3003" s="70" t="n"/>
      <c r="C3003" s="70" t="n"/>
      <c r="D3003" s="71" t="n"/>
      <c r="E3003" s="71" t="n"/>
      <c r="F3003" s="70" t="n"/>
      <c r="G3003" s="72">
        <f>IF(OR($A3003="",$B3003=""),"",ROUND(MAX(0,MOD(I3003-H3003,1)*24-L3003/60),2))</f>
        <v/>
      </c>
      <c r="H3003">
        <f>IF($A3003="","",IF($D3003="",IFERROR(INDEX(Settings!$E$11:$E$18,MATCH($C3003,Settings!$D$11:$D$18,0)),0),$D3003))</f>
        <v/>
      </c>
      <c r="I3003">
        <f>IF($A3003="","",IF($E3003="",IFERROR(INDEX(Settings!$F$11:$F$18,MATCH($C3003,Settings!$D$11:$D$18,0)),0),$E3003))</f>
        <v/>
      </c>
      <c r="J3003">
        <f>IF($A3003="",0,WEEKDAY($A3003,2))</f>
        <v/>
      </c>
      <c r="K3003">
        <f>IF(OR($A3003="",$B3003=""),"",$B3003&amp;"|"&amp;$A3003)</f>
        <v/>
      </c>
      <c r="L3003">
        <f>IF($A3003="",0,IF($F3003="",IFERROR(N(INDEX(Settings!$G$11:$G$18,MATCH($C3003,Settings!$D$11:$D$18,0))),0),N($F3003)))</f>
        <v/>
      </c>
    </row>
    <row r="3004">
      <c r="A3004" s="69" t="n"/>
      <c r="B3004" s="70" t="n"/>
      <c r="C3004" s="70" t="n"/>
      <c r="D3004" s="71" t="n"/>
      <c r="E3004" s="71" t="n"/>
      <c r="F3004" s="70" t="n"/>
      <c r="G3004" s="72">
        <f>IF(OR($A3004="",$B3004=""),"",ROUND(MAX(0,MOD(I3004-H3004,1)*24-L3004/60),2))</f>
        <v/>
      </c>
      <c r="H3004">
        <f>IF($A3004="","",IF($D3004="",IFERROR(INDEX(Settings!$E$11:$E$18,MATCH($C3004,Settings!$D$11:$D$18,0)),0),$D3004))</f>
        <v/>
      </c>
      <c r="I3004">
        <f>IF($A3004="","",IF($E3004="",IFERROR(INDEX(Settings!$F$11:$F$18,MATCH($C3004,Settings!$D$11:$D$18,0)),0),$E3004))</f>
        <v/>
      </c>
      <c r="J3004">
        <f>IF($A3004="",0,WEEKDAY($A3004,2))</f>
        <v/>
      </c>
      <c r="K3004">
        <f>IF(OR($A3004="",$B3004=""),"",$B3004&amp;"|"&amp;$A3004)</f>
        <v/>
      </c>
      <c r="L3004">
        <f>IF($A3004="",0,IF($F3004="",IFERROR(N(INDEX(Settings!$G$11:$G$18,MATCH($C3004,Settings!$D$11:$D$18,0))),0),N($F3004)))</f>
        <v/>
      </c>
    </row>
    <row r="3005">
      <c r="A3005" s="69" t="n"/>
      <c r="B3005" s="70" t="n"/>
      <c r="C3005" s="70" t="n"/>
      <c r="D3005" s="71" t="n"/>
      <c r="E3005" s="71" t="n"/>
      <c r="F3005" s="70" t="n"/>
      <c r="G3005" s="72">
        <f>IF(OR($A3005="",$B3005=""),"",ROUND(MAX(0,MOD(I3005-H3005,1)*24-L3005/60),2))</f>
        <v/>
      </c>
      <c r="H3005">
        <f>IF($A3005="","",IF($D3005="",IFERROR(INDEX(Settings!$E$11:$E$18,MATCH($C3005,Settings!$D$11:$D$18,0)),0),$D3005))</f>
        <v/>
      </c>
      <c r="I3005">
        <f>IF($A3005="","",IF($E3005="",IFERROR(INDEX(Settings!$F$11:$F$18,MATCH($C3005,Settings!$D$11:$D$18,0)),0),$E3005))</f>
        <v/>
      </c>
      <c r="J3005">
        <f>IF($A3005="",0,WEEKDAY($A3005,2))</f>
        <v/>
      </c>
      <c r="K3005">
        <f>IF(OR($A3005="",$B3005=""),"",$B3005&amp;"|"&amp;$A3005)</f>
        <v/>
      </c>
      <c r="L3005">
        <f>IF($A3005="",0,IF($F3005="",IFERROR(N(INDEX(Settings!$G$11:$G$18,MATCH($C3005,Settings!$D$11:$D$18,0))),0),N($F3005)))</f>
        <v/>
      </c>
    </row>
    <row r="3006">
      <c r="A3006" s="69" t="n"/>
      <c r="B3006" s="70" t="n"/>
      <c r="C3006" s="70" t="n"/>
      <c r="D3006" s="71" t="n"/>
      <c r="E3006" s="71" t="n"/>
      <c r="F3006" s="70" t="n"/>
      <c r="G3006" s="72">
        <f>IF(OR($A3006="",$B3006=""),"",ROUND(MAX(0,MOD(I3006-H3006,1)*24-L3006/60),2))</f>
        <v/>
      </c>
      <c r="H3006">
        <f>IF($A3006="","",IF($D3006="",IFERROR(INDEX(Settings!$E$11:$E$18,MATCH($C3006,Settings!$D$11:$D$18,0)),0),$D3006))</f>
        <v/>
      </c>
      <c r="I3006">
        <f>IF($A3006="","",IF($E3006="",IFERROR(INDEX(Settings!$F$11:$F$18,MATCH($C3006,Settings!$D$11:$D$18,0)),0),$E3006))</f>
        <v/>
      </c>
      <c r="J3006">
        <f>IF($A3006="",0,WEEKDAY($A3006,2))</f>
        <v/>
      </c>
      <c r="K3006">
        <f>IF(OR($A3006="",$B3006=""),"",$B3006&amp;"|"&amp;$A3006)</f>
        <v/>
      </c>
      <c r="L3006">
        <f>IF($A3006="",0,IF($F3006="",IFERROR(N(INDEX(Settings!$G$11:$G$18,MATCH($C3006,Settings!$D$11:$D$18,0))),0),N($F3006)))</f>
        <v/>
      </c>
    </row>
    <row r="3007">
      <c r="A3007" s="69" t="n"/>
      <c r="B3007" s="70" t="n"/>
      <c r="C3007" s="70" t="n"/>
      <c r="D3007" s="71" t="n"/>
      <c r="E3007" s="71" t="n"/>
      <c r="F3007" s="70" t="n"/>
      <c r="G3007" s="72">
        <f>IF(OR($A3007="",$B3007=""),"",ROUND(MAX(0,MOD(I3007-H3007,1)*24-L3007/60),2))</f>
        <v/>
      </c>
      <c r="H3007">
        <f>IF($A3007="","",IF($D3007="",IFERROR(INDEX(Settings!$E$11:$E$18,MATCH($C3007,Settings!$D$11:$D$18,0)),0),$D3007))</f>
        <v/>
      </c>
      <c r="I3007">
        <f>IF($A3007="","",IF($E3007="",IFERROR(INDEX(Settings!$F$11:$F$18,MATCH($C3007,Settings!$D$11:$D$18,0)),0),$E3007))</f>
        <v/>
      </c>
      <c r="J3007">
        <f>IF($A3007="",0,WEEKDAY($A3007,2))</f>
        <v/>
      </c>
      <c r="K3007">
        <f>IF(OR($A3007="",$B3007=""),"",$B3007&amp;"|"&amp;$A3007)</f>
        <v/>
      </c>
      <c r="L3007">
        <f>IF($A3007="",0,IF($F3007="",IFERROR(N(INDEX(Settings!$G$11:$G$18,MATCH($C3007,Settings!$D$11:$D$18,0))),0),N($F3007)))</f>
        <v/>
      </c>
    </row>
    <row r="3008">
      <c r="A3008" s="69" t="n"/>
      <c r="B3008" s="70" t="n"/>
      <c r="C3008" s="70" t="n"/>
      <c r="D3008" s="71" t="n"/>
      <c r="E3008" s="71" t="n"/>
      <c r="F3008" s="70" t="n"/>
      <c r="G3008" s="72">
        <f>IF(OR($A3008="",$B3008=""),"",ROUND(MAX(0,MOD(I3008-H3008,1)*24-L3008/60),2))</f>
        <v/>
      </c>
      <c r="H3008">
        <f>IF($A3008="","",IF($D3008="",IFERROR(INDEX(Settings!$E$11:$E$18,MATCH($C3008,Settings!$D$11:$D$18,0)),0),$D3008))</f>
        <v/>
      </c>
      <c r="I3008">
        <f>IF($A3008="","",IF($E3008="",IFERROR(INDEX(Settings!$F$11:$F$18,MATCH($C3008,Settings!$D$11:$D$18,0)),0),$E3008))</f>
        <v/>
      </c>
      <c r="J3008">
        <f>IF($A3008="",0,WEEKDAY($A3008,2))</f>
        <v/>
      </c>
      <c r="K3008">
        <f>IF(OR($A3008="",$B3008=""),"",$B3008&amp;"|"&amp;$A3008)</f>
        <v/>
      </c>
      <c r="L3008">
        <f>IF($A3008="",0,IF($F3008="",IFERROR(N(INDEX(Settings!$G$11:$G$18,MATCH($C3008,Settings!$D$11:$D$18,0))),0),N($F3008)))</f>
        <v/>
      </c>
    </row>
    <row r="3009">
      <c r="A3009" s="69" t="n"/>
      <c r="B3009" s="70" t="n"/>
      <c r="C3009" s="70" t="n"/>
      <c r="D3009" s="71" t="n"/>
      <c r="E3009" s="71" t="n"/>
      <c r="F3009" s="70" t="n"/>
      <c r="G3009" s="72">
        <f>IF(OR($A3009="",$B3009=""),"",ROUND(MAX(0,MOD(I3009-H3009,1)*24-L3009/60),2))</f>
        <v/>
      </c>
      <c r="H3009">
        <f>IF($A3009="","",IF($D3009="",IFERROR(INDEX(Settings!$E$11:$E$18,MATCH($C3009,Settings!$D$11:$D$18,0)),0),$D3009))</f>
        <v/>
      </c>
      <c r="I3009">
        <f>IF($A3009="","",IF($E3009="",IFERROR(INDEX(Settings!$F$11:$F$18,MATCH($C3009,Settings!$D$11:$D$18,0)),0),$E3009))</f>
        <v/>
      </c>
      <c r="J3009">
        <f>IF($A3009="",0,WEEKDAY($A3009,2))</f>
        <v/>
      </c>
      <c r="K3009">
        <f>IF(OR($A3009="",$B3009=""),"",$B3009&amp;"|"&amp;$A3009)</f>
        <v/>
      </c>
      <c r="L3009">
        <f>IF($A3009="",0,IF($F3009="",IFERROR(N(INDEX(Settings!$G$11:$G$18,MATCH($C3009,Settings!$D$11:$D$18,0))),0),N($F3009)))</f>
        <v/>
      </c>
    </row>
    <row r="3010">
      <c r="A3010" s="69" t="n"/>
      <c r="B3010" s="70" t="n"/>
      <c r="C3010" s="70" t="n"/>
      <c r="D3010" s="71" t="n"/>
      <c r="E3010" s="71" t="n"/>
      <c r="F3010" s="70" t="n"/>
      <c r="G3010" s="72">
        <f>IF(OR($A3010="",$B3010=""),"",ROUND(MAX(0,MOD(I3010-H3010,1)*24-L3010/60),2))</f>
        <v/>
      </c>
      <c r="H3010">
        <f>IF($A3010="","",IF($D3010="",IFERROR(INDEX(Settings!$E$11:$E$18,MATCH($C3010,Settings!$D$11:$D$18,0)),0),$D3010))</f>
        <v/>
      </c>
      <c r="I3010">
        <f>IF($A3010="","",IF($E3010="",IFERROR(INDEX(Settings!$F$11:$F$18,MATCH($C3010,Settings!$D$11:$D$18,0)),0),$E3010))</f>
        <v/>
      </c>
      <c r="J3010">
        <f>IF($A3010="",0,WEEKDAY($A3010,2))</f>
        <v/>
      </c>
      <c r="K3010">
        <f>IF(OR($A3010="",$B3010=""),"",$B3010&amp;"|"&amp;$A3010)</f>
        <v/>
      </c>
      <c r="L3010">
        <f>IF($A3010="",0,IF($F3010="",IFERROR(N(INDEX(Settings!$G$11:$G$18,MATCH($C3010,Settings!$D$11:$D$18,0))),0),N($F3010)))</f>
        <v/>
      </c>
    </row>
    <row r="3011">
      <c r="A3011" s="69" t="n"/>
      <c r="B3011" s="70" t="n"/>
      <c r="C3011" s="70" t="n"/>
      <c r="D3011" s="71" t="n"/>
      <c r="E3011" s="71" t="n"/>
      <c r="F3011" s="70" t="n"/>
      <c r="G3011" s="72">
        <f>IF(OR($A3011="",$B3011=""),"",ROUND(MAX(0,MOD(I3011-H3011,1)*24-L3011/60),2))</f>
        <v/>
      </c>
      <c r="H3011">
        <f>IF($A3011="","",IF($D3011="",IFERROR(INDEX(Settings!$E$11:$E$18,MATCH($C3011,Settings!$D$11:$D$18,0)),0),$D3011))</f>
        <v/>
      </c>
      <c r="I3011">
        <f>IF($A3011="","",IF($E3011="",IFERROR(INDEX(Settings!$F$11:$F$18,MATCH($C3011,Settings!$D$11:$D$18,0)),0),$E3011))</f>
        <v/>
      </c>
      <c r="J3011">
        <f>IF($A3011="",0,WEEKDAY($A3011,2))</f>
        <v/>
      </c>
      <c r="K3011">
        <f>IF(OR($A3011="",$B3011=""),"",$B3011&amp;"|"&amp;$A3011)</f>
        <v/>
      </c>
      <c r="L3011">
        <f>IF($A3011="",0,IF($F3011="",IFERROR(N(INDEX(Settings!$G$11:$G$18,MATCH($C3011,Settings!$D$11:$D$18,0))),0),N($F3011)))</f>
        <v/>
      </c>
    </row>
    <row r="3012">
      <c r="A3012" s="69" t="n"/>
      <c r="B3012" s="70" t="n"/>
      <c r="C3012" s="70" t="n"/>
      <c r="D3012" s="71" t="n"/>
      <c r="E3012" s="71" t="n"/>
      <c r="F3012" s="70" t="n"/>
      <c r="G3012" s="72">
        <f>IF(OR($A3012="",$B3012=""),"",ROUND(MAX(0,MOD(I3012-H3012,1)*24-L3012/60),2))</f>
        <v/>
      </c>
      <c r="H3012">
        <f>IF($A3012="","",IF($D3012="",IFERROR(INDEX(Settings!$E$11:$E$18,MATCH($C3012,Settings!$D$11:$D$18,0)),0),$D3012))</f>
        <v/>
      </c>
      <c r="I3012">
        <f>IF($A3012="","",IF($E3012="",IFERROR(INDEX(Settings!$F$11:$F$18,MATCH($C3012,Settings!$D$11:$D$18,0)),0),$E3012))</f>
        <v/>
      </c>
      <c r="J3012">
        <f>IF($A3012="",0,WEEKDAY($A3012,2))</f>
        <v/>
      </c>
      <c r="K3012">
        <f>IF(OR($A3012="",$B3012=""),"",$B3012&amp;"|"&amp;$A3012)</f>
        <v/>
      </c>
      <c r="L3012">
        <f>IF($A3012="",0,IF($F3012="",IFERROR(N(INDEX(Settings!$G$11:$G$18,MATCH($C3012,Settings!$D$11:$D$18,0))),0),N($F3012)))</f>
        <v/>
      </c>
    </row>
    <row r="3013">
      <c r="A3013" s="69" t="n"/>
      <c r="B3013" s="70" t="n"/>
      <c r="C3013" s="70" t="n"/>
      <c r="D3013" s="71" t="n"/>
      <c r="E3013" s="71" t="n"/>
      <c r="F3013" s="70" t="n"/>
      <c r="G3013" s="72">
        <f>IF(OR($A3013="",$B3013=""),"",ROUND(MAX(0,MOD(I3013-H3013,1)*24-L3013/60),2))</f>
        <v/>
      </c>
      <c r="H3013">
        <f>IF($A3013="","",IF($D3013="",IFERROR(INDEX(Settings!$E$11:$E$18,MATCH($C3013,Settings!$D$11:$D$18,0)),0),$D3013))</f>
        <v/>
      </c>
      <c r="I3013">
        <f>IF($A3013="","",IF($E3013="",IFERROR(INDEX(Settings!$F$11:$F$18,MATCH($C3013,Settings!$D$11:$D$18,0)),0),$E3013))</f>
        <v/>
      </c>
      <c r="J3013">
        <f>IF($A3013="",0,WEEKDAY($A3013,2))</f>
        <v/>
      </c>
      <c r="K3013">
        <f>IF(OR($A3013="",$B3013=""),"",$B3013&amp;"|"&amp;$A3013)</f>
        <v/>
      </c>
      <c r="L3013">
        <f>IF($A3013="",0,IF($F3013="",IFERROR(N(INDEX(Settings!$G$11:$G$18,MATCH($C3013,Settings!$D$11:$D$18,0))),0),N($F3013)))</f>
        <v/>
      </c>
    </row>
    <row r="3014">
      <c r="A3014" s="69" t="n"/>
      <c r="B3014" s="70" t="n"/>
      <c r="C3014" s="70" t="n"/>
      <c r="D3014" s="71" t="n"/>
      <c r="E3014" s="71" t="n"/>
      <c r="F3014" s="70" t="n"/>
      <c r="G3014" s="72">
        <f>IF(OR($A3014="",$B3014=""),"",ROUND(MAX(0,MOD(I3014-H3014,1)*24-L3014/60),2))</f>
        <v/>
      </c>
      <c r="H3014">
        <f>IF($A3014="","",IF($D3014="",IFERROR(INDEX(Settings!$E$11:$E$18,MATCH($C3014,Settings!$D$11:$D$18,0)),0),$D3014))</f>
        <v/>
      </c>
      <c r="I3014">
        <f>IF($A3014="","",IF($E3014="",IFERROR(INDEX(Settings!$F$11:$F$18,MATCH($C3014,Settings!$D$11:$D$18,0)),0),$E3014))</f>
        <v/>
      </c>
      <c r="J3014">
        <f>IF($A3014="",0,WEEKDAY($A3014,2))</f>
        <v/>
      </c>
      <c r="K3014">
        <f>IF(OR($A3014="",$B3014=""),"",$B3014&amp;"|"&amp;$A3014)</f>
        <v/>
      </c>
      <c r="L3014">
        <f>IF($A3014="",0,IF($F3014="",IFERROR(N(INDEX(Settings!$G$11:$G$18,MATCH($C3014,Settings!$D$11:$D$18,0))),0),N($F3014)))</f>
        <v/>
      </c>
    </row>
    <row r="3015">
      <c r="A3015" s="69" t="n"/>
      <c r="B3015" s="70" t="n"/>
      <c r="C3015" s="70" t="n"/>
      <c r="D3015" s="71" t="n"/>
      <c r="E3015" s="71" t="n"/>
      <c r="F3015" s="70" t="n"/>
      <c r="G3015" s="72">
        <f>IF(OR($A3015="",$B3015=""),"",ROUND(MAX(0,MOD(I3015-H3015,1)*24-L3015/60),2))</f>
        <v/>
      </c>
      <c r="H3015">
        <f>IF($A3015="","",IF($D3015="",IFERROR(INDEX(Settings!$E$11:$E$18,MATCH($C3015,Settings!$D$11:$D$18,0)),0),$D3015))</f>
        <v/>
      </c>
      <c r="I3015">
        <f>IF($A3015="","",IF($E3015="",IFERROR(INDEX(Settings!$F$11:$F$18,MATCH($C3015,Settings!$D$11:$D$18,0)),0),$E3015))</f>
        <v/>
      </c>
      <c r="J3015">
        <f>IF($A3015="",0,WEEKDAY($A3015,2))</f>
        <v/>
      </c>
      <c r="K3015">
        <f>IF(OR($A3015="",$B3015=""),"",$B3015&amp;"|"&amp;$A3015)</f>
        <v/>
      </c>
      <c r="L3015">
        <f>IF($A3015="",0,IF($F3015="",IFERROR(N(INDEX(Settings!$G$11:$G$18,MATCH($C3015,Settings!$D$11:$D$18,0))),0),N($F3015)))</f>
        <v/>
      </c>
    </row>
    <row r="3016">
      <c r="A3016" s="69" t="n"/>
      <c r="B3016" s="70" t="n"/>
      <c r="C3016" s="70" t="n"/>
      <c r="D3016" s="71" t="n"/>
      <c r="E3016" s="71" t="n"/>
      <c r="F3016" s="70" t="n"/>
      <c r="G3016" s="72">
        <f>IF(OR($A3016="",$B3016=""),"",ROUND(MAX(0,MOD(I3016-H3016,1)*24-L3016/60),2))</f>
        <v/>
      </c>
      <c r="H3016">
        <f>IF($A3016="","",IF($D3016="",IFERROR(INDEX(Settings!$E$11:$E$18,MATCH($C3016,Settings!$D$11:$D$18,0)),0),$D3016))</f>
        <v/>
      </c>
      <c r="I3016">
        <f>IF($A3016="","",IF($E3016="",IFERROR(INDEX(Settings!$F$11:$F$18,MATCH($C3016,Settings!$D$11:$D$18,0)),0),$E3016))</f>
        <v/>
      </c>
      <c r="J3016">
        <f>IF($A3016="",0,WEEKDAY($A3016,2))</f>
        <v/>
      </c>
      <c r="K3016">
        <f>IF(OR($A3016="",$B3016=""),"",$B3016&amp;"|"&amp;$A3016)</f>
        <v/>
      </c>
      <c r="L3016">
        <f>IF($A3016="",0,IF($F3016="",IFERROR(N(INDEX(Settings!$G$11:$G$18,MATCH($C3016,Settings!$D$11:$D$18,0))),0),N($F3016)))</f>
        <v/>
      </c>
    </row>
    <row r="3017">
      <c r="A3017" s="69" t="n"/>
      <c r="B3017" s="70" t="n"/>
      <c r="C3017" s="70" t="n"/>
      <c r="D3017" s="71" t="n"/>
      <c r="E3017" s="71" t="n"/>
      <c r="F3017" s="70" t="n"/>
      <c r="G3017" s="72">
        <f>IF(OR($A3017="",$B3017=""),"",ROUND(MAX(0,MOD(I3017-H3017,1)*24-L3017/60),2))</f>
        <v/>
      </c>
      <c r="H3017">
        <f>IF($A3017="","",IF($D3017="",IFERROR(INDEX(Settings!$E$11:$E$18,MATCH($C3017,Settings!$D$11:$D$18,0)),0),$D3017))</f>
        <v/>
      </c>
      <c r="I3017">
        <f>IF($A3017="","",IF($E3017="",IFERROR(INDEX(Settings!$F$11:$F$18,MATCH($C3017,Settings!$D$11:$D$18,0)),0),$E3017))</f>
        <v/>
      </c>
      <c r="J3017">
        <f>IF($A3017="",0,WEEKDAY($A3017,2))</f>
        <v/>
      </c>
      <c r="K3017">
        <f>IF(OR($A3017="",$B3017=""),"",$B3017&amp;"|"&amp;$A3017)</f>
        <v/>
      </c>
      <c r="L3017">
        <f>IF($A3017="",0,IF($F3017="",IFERROR(N(INDEX(Settings!$G$11:$G$18,MATCH($C3017,Settings!$D$11:$D$18,0))),0),N($F3017)))</f>
        <v/>
      </c>
    </row>
    <row r="3018">
      <c r="A3018" s="69" t="n"/>
      <c r="B3018" s="70" t="n"/>
      <c r="C3018" s="70" t="n"/>
      <c r="D3018" s="71" t="n"/>
      <c r="E3018" s="71" t="n"/>
      <c r="F3018" s="70" t="n"/>
      <c r="G3018" s="72">
        <f>IF(OR($A3018="",$B3018=""),"",ROUND(MAX(0,MOD(I3018-H3018,1)*24-L3018/60),2))</f>
        <v/>
      </c>
      <c r="H3018">
        <f>IF($A3018="","",IF($D3018="",IFERROR(INDEX(Settings!$E$11:$E$18,MATCH($C3018,Settings!$D$11:$D$18,0)),0),$D3018))</f>
        <v/>
      </c>
      <c r="I3018">
        <f>IF($A3018="","",IF($E3018="",IFERROR(INDEX(Settings!$F$11:$F$18,MATCH($C3018,Settings!$D$11:$D$18,0)),0),$E3018))</f>
        <v/>
      </c>
      <c r="J3018">
        <f>IF($A3018="",0,WEEKDAY($A3018,2))</f>
        <v/>
      </c>
      <c r="K3018">
        <f>IF(OR($A3018="",$B3018=""),"",$B3018&amp;"|"&amp;$A3018)</f>
        <v/>
      </c>
      <c r="L3018">
        <f>IF($A3018="",0,IF($F3018="",IFERROR(N(INDEX(Settings!$G$11:$G$18,MATCH($C3018,Settings!$D$11:$D$18,0))),0),N($F3018)))</f>
        <v/>
      </c>
    </row>
    <row r="3019">
      <c r="A3019" s="69" t="n"/>
      <c r="B3019" s="70" t="n"/>
      <c r="C3019" s="70" t="n"/>
      <c r="D3019" s="71" t="n"/>
      <c r="E3019" s="71" t="n"/>
      <c r="F3019" s="70" t="n"/>
      <c r="G3019" s="72">
        <f>IF(OR($A3019="",$B3019=""),"",ROUND(MAX(0,MOD(I3019-H3019,1)*24-L3019/60),2))</f>
        <v/>
      </c>
      <c r="H3019">
        <f>IF($A3019="","",IF($D3019="",IFERROR(INDEX(Settings!$E$11:$E$18,MATCH($C3019,Settings!$D$11:$D$18,0)),0),$D3019))</f>
        <v/>
      </c>
      <c r="I3019">
        <f>IF($A3019="","",IF($E3019="",IFERROR(INDEX(Settings!$F$11:$F$18,MATCH($C3019,Settings!$D$11:$D$18,0)),0),$E3019))</f>
        <v/>
      </c>
      <c r="J3019">
        <f>IF($A3019="",0,WEEKDAY($A3019,2))</f>
        <v/>
      </c>
      <c r="K3019">
        <f>IF(OR($A3019="",$B3019=""),"",$B3019&amp;"|"&amp;$A3019)</f>
        <v/>
      </c>
      <c r="L3019">
        <f>IF($A3019="",0,IF($F3019="",IFERROR(N(INDEX(Settings!$G$11:$G$18,MATCH($C3019,Settings!$D$11:$D$18,0))),0),N($F3019)))</f>
        <v/>
      </c>
    </row>
    <row r="3020">
      <c r="A3020" s="69" t="n"/>
      <c r="B3020" s="70" t="n"/>
      <c r="C3020" s="70" t="n"/>
      <c r="D3020" s="71" t="n"/>
      <c r="E3020" s="71" t="n"/>
      <c r="F3020" s="70" t="n"/>
      <c r="G3020" s="72">
        <f>IF(OR($A3020="",$B3020=""),"",ROUND(MAX(0,MOD(I3020-H3020,1)*24-L3020/60),2))</f>
        <v/>
      </c>
      <c r="H3020">
        <f>IF($A3020="","",IF($D3020="",IFERROR(INDEX(Settings!$E$11:$E$18,MATCH($C3020,Settings!$D$11:$D$18,0)),0),$D3020))</f>
        <v/>
      </c>
      <c r="I3020">
        <f>IF($A3020="","",IF($E3020="",IFERROR(INDEX(Settings!$F$11:$F$18,MATCH($C3020,Settings!$D$11:$D$18,0)),0),$E3020))</f>
        <v/>
      </c>
      <c r="J3020">
        <f>IF($A3020="",0,WEEKDAY($A3020,2))</f>
        <v/>
      </c>
      <c r="K3020">
        <f>IF(OR($A3020="",$B3020=""),"",$B3020&amp;"|"&amp;$A3020)</f>
        <v/>
      </c>
      <c r="L3020">
        <f>IF($A3020="",0,IF($F3020="",IFERROR(N(INDEX(Settings!$G$11:$G$18,MATCH($C3020,Settings!$D$11:$D$18,0))),0),N($F3020)))</f>
        <v/>
      </c>
    </row>
    <row r="3021">
      <c r="A3021" s="69" t="n"/>
      <c r="B3021" s="70" t="n"/>
      <c r="C3021" s="70" t="n"/>
      <c r="D3021" s="71" t="n"/>
      <c r="E3021" s="71" t="n"/>
      <c r="F3021" s="70" t="n"/>
      <c r="G3021" s="72">
        <f>IF(OR($A3021="",$B3021=""),"",ROUND(MAX(0,MOD(I3021-H3021,1)*24-L3021/60),2))</f>
        <v/>
      </c>
      <c r="H3021">
        <f>IF($A3021="","",IF($D3021="",IFERROR(INDEX(Settings!$E$11:$E$18,MATCH($C3021,Settings!$D$11:$D$18,0)),0),$D3021))</f>
        <v/>
      </c>
      <c r="I3021">
        <f>IF($A3021="","",IF($E3021="",IFERROR(INDEX(Settings!$F$11:$F$18,MATCH($C3021,Settings!$D$11:$D$18,0)),0),$E3021))</f>
        <v/>
      </c>
      <c r="J3021">
        <f>IF($A3021="",0,WEEKDAY($A3021,2))</f>
        <v/>
      </c>
      <c r="K3021">
        <f>IF(OR($A3021="",$B3021=""),"",$B3021&amp;"|"&amp;$A3021)</f>
        <v/>
      </c>
      <c r="L3021">
        <f>IF($A3021="",0,IF($F3021="",IFERROR(N(INDEX(Settings!$G$11:$G$18,MATCH($C3021,Settings!$D$11:$D$18,0))),0),N($F3021)))</f>
        <v/>
      </c>
    </row>
    <row r="3022">
      <c r="A3022" s="69" t="n"/>
      <c r="B3022" s="70" t="n"/>
      <c r="C3022" s="70" t="n"/>
      <c r="D3022" s="71" t="n"/>
      <c r="E3022" s="71" t="n"/>
      <c r="F3022" s="70" t="n"/>
      <c r="G3022" s="72">
        <f>IF(OR($A3022="",$B3022=""),"",ROUND(MAX(0,MOD(I3022-H3022,1)*24-L3022/60),2))</f>
        <v/>
      </c>
      <c r="H3022">
        <f>IF($A3022="","",IF($D3022="",IFERROR(INDEX(Settings!$E$11:$E$18,MATCH($C3022,Settings!$D$11:$D$18,0)),0),$D3022))</f>
        <v/>
      </c>
      <c r="I3022">
        <f>IF($A3022="","",IF($E3022="",IFERROR(INDEX(Settings!$F$11:$F$18,MATCH($C3022,Settings!$D$11:$D$18,0)),0),$E3022))</f>
        <v/>
      </c>
      <c r="J3022">
        <f>IF($A3022="",0,WEEKDAY($A3022,2))</f>
        <v/>
      </c>
      <c r="K3022">
        <f>IF(OR($A3022="",$B3022=""),"",$B3022&amp;"|"&amp;$A3022)</f>
        <v/>
      </c>
      <c r="L3022">
        <f>IF($A3022="",0,IF($F3022="",IFERROR(N(INDEX(Settings!$G$11:$G$18,MATCH($C3022,Settings!$D$11:$D$18,0))),0),N($F3022)))</f>
        <v/>
      </c>
    </row>
    <row r="3023">
      <c r="A3023" s="69" t="n"/>
      <c r="B3023" s="70" t="n"/>
      <c r="C3023" s="70" t="n"/>
      <c r="D3023" s="71" t="n"/>
      <c r="E3023" s="71" t="n"/>
      <c r="F3023" s="70" t="n"/>
      <c r="G3023" s="72">
        <f>IF(OR($A3023="",$B3023=""),"",ROUND(MAX(0,MOD(I3023-H3023,1)*24-L3023/60),2))</f>
        <v/>
      </c>
      <c r="H3023">
        <f>IF($A3023="","",IF($D3023="",IFERROR(INDEX(Settings!$E$11:$E$18,MATCH($C3023,Settings!$D$11:$D$18,0)),0),$D3023))</f>
        <v/>
      </c>
      <c r="I3023">
        <f>IF($A3023="","",IF($E3023="",IFERROR(INDEX(Settings!$F$11:$F$18,MATCH($C3023,Settings!$D$11:$D$18,0)),0),$E3023))</f>
        <v/>
      </c>
      <c r="J3023">
        <f>IF($A3023="",0,WEEKDAY($A3023,2))</f>
        <v/>
      </c>
      <c r="K3023">
        <f>IF(OR($A3023="",$B3023=""),"",$B3023&amp;"|"&amp;$A3023)</f>
        <v/>
      </c>
      <c r="L3023">
        <f>IF($A3023="",0,IF($F3023="",IFERROR(N(INDEX(Settings!$G$11:$G$18,MATCH($C3023,Settings!$D$11:$D$18,0))),0),N($F3023)))</f>
        <v/>
      </c>
    </row>
    <row r="3024">
      <c r="A3024" s="69" t="n"/>
      <c r="B3024" s="70" t="n"/>
      <c r="C3024" s="70" t="n"/>
      <c r="D3024" s="71" t="n"/>
      <c r="E3024" s="71" t="n"/>
      <c r="F3024" s="70" t="n"/>
      <c r="G3024" s="72">
        <f>IF(OR($A3024="",$B3024=""),"",ROUND(MAX(0,MOD(I3024-H3024,1)*24-L3024/60),2))</f>
        <v/>
      </c>
      <c r="H3024">
        <f>IF($A3024="","",IF($D3024="",IFERROR(INDEX(Settings!$E$11:$E$18,MATCH($C3024,Settings!$D$11:$D$18,0)),0),$D3024))</f>
        <v/>
      </c>
      <c r="I3024">
        <f>IF($A3024="","",IF($E3024="",IFERROR(INDEX(Settings!$F$11:$F$18,MATCH($C3024,Settings!$D$11:$D$18,0)),0),$E3024))</f>
        <v/>
      </c>
      <c r="J3024">
        <f>IF($A3024="",0,WEEKDAY($A3024,2))</f>
        <v/>
      </c>
      <c r="K3024">
        <f>IF(OR($A3024="",$B3024=""),"",$B3024&amp;"|"&amp;$A3024)</f>
        <v/>
      </c>
      <c r="L3024">
        <f>IF($A3024="",0,IF($F3024="",IFERROR(N(INDEX(Settings!$G$11:$G$18,MATCH($C3024,Settings!$D$11:$D$18,0))),0),N($F3024)))</f>
        <v/>
      </c>
    </row>
    <row r="3025">
      <c r="A3025" s="69" t="n"/>
      <c r="B3025" s="70" t="n"/>
      <c r="C3025" s="70" t="n"/>
      <c r="D3025" s="71" t="n"/>
      <c r="E3025" s="71" t="n"/>
      <c r="F3025" s="70" t="n"/>
      <c r="G3025" s="72">
        <f>IF(OR($A3025="",$B3025=""),"",ROUND(MAX(0,MOD(I3025-H3025,1)*24-L3025/60),2))</f>
        <v/>
      </c>
      <c r="H3025">
        <f>IF($A3025="","",IF($D3025="",IFERROR(INDEX(Settings!$E$11:$E$18,MATCH($C3025,Settings!$D$11:$D$18,0)),0),$D3025))</f>
        <v/>
      </c>
      <c r="I3025">
        <f>IF($A3025="","",IF($E3025="",IFERROR(INDEX(Settings!$F$11:$F$18,MATCH($C3025,Settings!$D$11:$D$18,0)),0),$E3025))</f>
        <v/>
      </c>
      <c r="J3025">
        <f>IF($A3025="",0,WEEKDAY($A3025,2))</f>
        <v/>
      </c>
      <c r="K3025">
        <f>IF(OR($A3025="",$B3025=""),"",$B3025&amp;"|"&amp;$A3025)</f>
        <v/>
      </c>
      <c r="L3025">
        <f>IF($A3025="",0,IF($F3025="",IFERROR(N(INDEX(Settings!$G$11:$G$18,MATCH($C3025,Settings!$D$11:$D$18,0))),0),N($F3025)))</f>
        <v/>
      </c>
    </row>
    <row r="3026">
      <c r="A3026" s="69" t="n"/>
      <c r="B3026" s="70" t="n"/>
      <c r="C3026" s="70" t="n"/>
      <c r="D3026" s="71" t="n"/>
      <c r="E3026" s="71" t="n"/>
      <c r="F3026" s="70" t="n"/>
      <c r="G3026" s="72">
        <f>IF(OR($A3026="",$B3026=""),"",ROUND(MAX(0,MOD(I3026-H3026,1)*24-L3026/60),2))</f>
        <v/>
      </c>
      <c r="H3026">
        <f>IF($A3026="","",IF($D3026="",IFERROR(INDEX(Settings!$E$11:$E$18,MATCH($C3026,Settings!$D$11:$D$18,0)),0),$D3026))</f>
        <v/>
      </c>
      <c r="I3026">
        <f>IF($A3026="","",IF($E3026="",IFERROR(INDEX(Settings!$F$11:$F$18,MATCH($C3026,Settings!$D$11:$D$18,0)),0),$E3026))</f>
        <v/>
      </c>
      <c r="J3026">
        <f>IF($A3026="",0,WEEKDAY($A3026,2))</f>
        <v/>
      </c>
      <c r="K3026">
        <f>IF(OR($A3026="",$B3026=""),"",$B3026&amp;"|"&amp;$A3026)</f>
        <v/>
      </c>
      <c r="L3026">
        <f>IF($A3026="",0,IF($F3026="",IFERROR(N(INDEX(Settings!$G$11:$G$18,MATCH($C3026,Settings!$D$11:$D$18,0))),0),N($F3026)))</f>
        <v/>
      </c>
    </row>
    <row r="3027">
      <c r="A3027" s="69" t="n"/>
      <c r="B3027" s="70" t="n"/>
      <c r="C3027" s="70" t="n"/>
      <c r="D3027" s="71" t="n"/>
      <c r="E3027" s="71" t="n"/>
      <c r="F3027" s="70" t="n"/>
      <c r="G3027" s="72">
        <f>IF(OR($A3027="",$B3027=""),"",ROUND(MAX(0,MOD(I3027-H3027,1)*24-L3027/60),2))</f>
        <v/>
      </c>
      <c r="H3027">
        <f>IF($A3027="","",IF($D3027="",IFERROR(INDEX(Settings!$E$11:$E$18,MATCH($C3027,Settings!$D$11:$D$18,0)),0),$D3027))</f>
        <v/>
      </c>
      <c r="I3027">
        <f>IF($A3027="","",IF($E3027="",IFERROR(INDEX(Settings!$F$11:$F$18,MATCH($C3027,Settings!$D$11:$D$18,0)),0),$E3027))</f>
        <v/>
      </c>
      <c r="J3027">
        <f>IF($A3027="",0,WEEKDAY($A3027,2))</f>
        <v/>
      </c>
      <c r="K3027">
        <f>IF(OR($A3027="",$B3027=""),"",$B3027&amp;"|"&amp;$A3027)</f>
        <v/>
      </c>
      <c r="L3027">
        <f>IF($A3027="",0,IF($F3027="",IFERROR(N(INDEX(Settings!$G$11:$G$18,MATCH($C3027,Settings!$D$11:$D$18,0))),0),N($F3027)))</f>
        <v/>
      </c>
    </row>
    <row r="3028">
      <c r="A3028" s="69" t="n"/>
      <c r="B3028" s="70" t="n"/>
      <c r="C3028" s="70" t="n"/>
      <c r="D3028" s="71" t="n"/>
      <c r="E3028" s="71" t="n"/>
      <c r="F3028" s="70" t="n"/>
      <c r="G3028" s="72">
        <f>IF(OR($A3028="",$B3028=""),"",ROUND(MAX(0,MOD(I3028-H3028,1)*24-L3028/60),2))</f>
        <v/>
      </c>
      <c r="H3028">
        <f>IF($A3028="","",IF($D3028="",IFERROR(INDEX(Settings!$E$11:$E$18,MATCH($C3028,Settings!$D$11:$D$18,0)),0),$D3028))</f>
        <v/>
      </c>
      <c r="I3028">
        <f>IF($A3028="","",IF($E3028="",IFERROR(INDEX(Settings!$F$11:$F$18,MATCH($C3028,Settings!$D$11:$D$18,0)),0),$E3028))</f>
        <v/>
      </c>
      <c r="J3028">
        <f>IF($A3028="",0,WEEKDAY($A3028,2))</f>
        <v/>
      </c>
      <c r="K3028">
        <f>IF(OR($A3028="",$B3028=""),"",$B3028&amp;"|"&amp;$A3028)</f>
        <v/>
      </c>
      <c r="L3028">
        <f>IF($A3028="",0,IF($F3028="",IFERROR(N(INDEX(Settings!$G$11:$G$18,MATCH($C3028,Settings!$D$11:$D$18,0))),0),N($F3028)))</f>
        <v/>
      </c>
    </row>
    <row r="3029">
      <c r="A3029" s="69" t="n"/>
      <c r="B3029" s="70" t="n"/>
      <c r="C3029" s="70" t="n"/>
      <c r="D3029" s="71" t="n"/>
      <c r="E3029" s="71" t="n"/>
      <c r="F3029" s="70" t="n"/>
      <c r="G3029" s="72">
        <f>IF(OR($A3029="",$B3029=""),"",ROUND(MAX(0,MOD(I3029-H3029,1)*24-L3029/60),2))</f>
        <v/>
      </c>
      <c r="H3029">
        <f>IF($A3029="","",IF($D3029="",IFERROR(INDEX(Settings!$E$11:$E$18,MATCH($C3029,Settings!$D$11:$D$18,0)),0),$D3029))</f>
        <v/>
      </c>
      <c r="I3029">
        <f>IF($A3029="","",IF($E3029="",IFERROR(INDEX(Settings!$F$11:$F$18,MATCH($C3029,Settings!$D$11:$D$18,0)),0),$E3029))</f>
        <v/>
      </c>
      <c r="J3029">
        <f>IF($A3029="",0,WEEKDAY($A3029,2))</f>
        <v/>
      </c>
      <c r="K3029">
        <f>IF(OR($A3029="",$B3029=""),"",$B3029&amp;"|"&amp;$A3029)</f>
        <v/>
      </c>
      <c r="L3029">
        <f>IF($A3029="",0,IF($F3029="",IFERROR(N(INDEX(Settings!$G$11:$G$18,MATCH($C3029,Settings!$D$11:$D$18,0))),0),N($F3029)))</f>
        <v/>
      </c>
    </row>
    <row r="3030">
      <c r="A3030" s="69" t="n"/>
      <c r="B3030" s="70" t="n"/>
      <c r="C3030" s="70" t="n"/>
      <c r="D3030" s="71" t="n"/>
      <c r="E3030" s="71" t="n"/>
      <c r="F3030" s="70" t="n"/>
      <c r="G3030" s="72">
        <f>IF(OR($A3030="",$B3030=""),"",ROUND(MAX(0,MOD(I3030-H3030,1)*24-L3030/60),2))</f>
        <v/>
      </c>
      <c r="H3030">
        <f>IF($A3030="","",IF($D3030="",IFERROR(INDEX(Settings!$E$11:$E$18,MATCH($C3030,Settings!$D$11:$D$18,0)),0),$D3030))</f>
        <v/>
      </c>
      <c r="I3030">
        <f>IF($A3030="","",IF($E3030="",IFERROR(INDEX(Settings!$F$11:$F$18,MATCH($C3030,Settings!$D$11:$D$18,0)),0),$E3030))</f>
        <v/>
      </c>
      <c r="J3030">
        <f>IF($A3030="",0,WEEKDAY($A3030,2))</f>
        <v/>
      </c>
      <c r="K3030">
        <f>IF(OR($A3030="",$B3030=""),"",$B3030&amp;"|"&amp;$A3030)</f>
        <v/>
      </c>
      <c r="L3030">
        <f>IF($A3030="",0,IF($F3030="",IFERROR(N(INDEX(Settings!$G$11:$G$18,MATCH($C3030,Settings!$D$11:$D$18,0))),0),N($F3030)))</f>
        <v/>
      </c>
    </row>
    <row r="3031">
      <c r="A3031" s="69" t="n"/>
      <c r="B3031" s="70" t="n"/>
      <c r="C3031" s="70" t="n"/>
      <c r="D3031" s="71" t="n"/>
      <c r="E3031" s="71" t="n"/>
      <c r="F3031" s="70" t="n"/>
      <c r="G3031" s="72">
        <f>IF(OR($A3031="",$B3031=""),"",ROUND(MAX(0,MOD(I3031-H3031,1)*24-L3031/60),2))</f>
        <v/>
      </c>
      <c r="H3031">
        <f>IF($A3031="","",IF($D3031="",IFERROR(INDEX(Settings!$E$11:$E$18,MATCH($C3031,Settings!$D$11:$D$18,0)),0),$D3031))</f>
        <v/>
      </c>
      <c r="I3031">
        <f>IF($A3031="","",IF($E3031="",IFERROR(INDEX(Settings!$F$11:$F$18,MATCH($C3031,Settings!$D$11:$D$18,0)),0),$E3031))</f>
        <v/>
      </c>
      <c r="J3031">
        <f>IF($A3031="",0,WEEKDAY($A3031,2))</f>
        <v/>
      </c>
      <c r="K3031">
        <f>IF(OR($A3031="",$B3031=""),"",$B3031&amp;"|"&amp;$A3031)</f>
        <v/>
      </c>
      <c r="L3031">
        <f>IF($A3031="",0,IF($F3031="",IFERROR(N(INDEX(Settings!$G$11:$G$18,MATCH($C3031,Settings!$D$11:$D$18,0))),0),N($F3031)))</f>
        <v/>
      </c>
    </row>
    <row r="3032">
      <c r="A3032" s="69" t="n"/>
      <c r="B3032" s="70" t="n"/>
      <c r="C3032" s="70" t="n"/>
      <c r="D3032" s="71" t="n"/>
      <c r="E3032" s="71" t="n"/>
      <c r="F3032" s="70" t="n"/>
      <c r="G3032" s="72">
        <f>IF(OR($A3032="",$B3032=""),"",ROUND(MAX(0,MOD(I3032-H3032,1)*24-L3032/60),2))</f>
        <v/>
      </c>
      <c r="H3032">
        <f>IF($A3032="","",IF($D3032="",IFERROR(INDEX(Settings!$E$11:$E$18,MATCH($C3032,Settings!$D$11:$D$18,0)),0),$D3032))</f>
        <v/>
      </c>
      <c r="I3032">
        <f>IF($A3032="","",IF($E3032="",IFERROR(INDEX(Settings!$F$11:$F$18,MATCH($C3032,Settings!$D$11:$D$18,0)),0),$E3032))</f>
        <v/>
      </c>
      <c r="J3032">
        <f>IF($A3032="",0,WEEKDAY($A3032,2))</f>
        <v/>
      </c>
      <c r="K3032">
        <f>IF(OR($A3032="",$B3032=""),"",$B3032&amp;"|"&amp;$A3032)</f>
        <v/>
      </c>
      <c r="L3032">
        <f>IF($A3032="",0,IF($F3032="",IFERROR(N(INDEX(Settings!$G$11:$G$18,MATCH($C3032,Settings!$D$11:$D$18,0))),0),N($F3032)))</f>
        <v/>
      </c>
    </row>
    <row r="3033">
      <c r="A3033" s="69" t="n"/>
      <c r="B3033" s="70" t="n"/>
      <c r="C3033" s="70" t="n"/>
      <c r="D3033" s="71" t="n"/>
      <c r="E3033" s="71" t="n"/>
      <c r="F3033" s="70" t="n"/>
      <c r="G3033" s="72">
        <f>IF(OR($A3033="",$B3033=""),"",ROUND(MAX(0,MOD(I3033-H3033,1)*24-L3033/60),2))</f>
        <v/>
      </c>
      <c r="H3033">
        <f>IF($A3033="","",IF($D3033="",IFERROR(INDEX(Settings!$E$11:$E$18,MATCH($C3033,Settings!$D$11:$D$18,0)),0),$D3033))</f>
        <v/>
      </c>
      <c r="I3033">
        <f>IF($A3033="","",IF($E3033="",IFERROR(INDEX(Settings!$F$11:$F$18,MATCH($C3033,Settings!$D$11:$D$18,0)),0),$E3033))</f>
        <v/>
      </c>
      <c r="J3033">
        <f>IF($A3033="",0,WEEKDAY($A3033,2))</f>
        <v/>
      </c>
      <c r="K3033">
        <f>IF(OR($A3033="",$B3033=""),"",$B3033&amp;"|"&amp;$A3033)</f>
        <v/>
      </c>
      <c r="L3033">
        <f>IF($A3033="",0,IF($F3033="",IFERROR(N(INDEX(Settings!$G$11:$G$18,MATCH($C3033,Settings!$D$11:$D$18,0))),0),N($F3033)))</f>
        <v/>
      </c>
    </row>
    <row r="3034">
      <c r="A3034" s="69" t="n"/>
      <c r="B3034" s="70" t="n"/>
      <c r="C3034" s="70" t="n"/>
      <c r="D3034" s="71" t="n"/>
      <c r="E3034" s="71" t="n"/>
      <c r="F3034" s="70" t="n"/>
      <c r="G3034" s="72">
        <f>IF(OR($A3034="",$B3034=""),"",ROUND(MAX(0,MOD(I3034-H3034,1)*24-L3034/60),2))</f>
        <v/>
      </c>
      <c r="H3034">
        <f>IF($A3034="","",IF($D3034="",IFERROR(INDEX(Settings!$E$11:$E$18,MATCH($C3034,Settings!$D$11:$D$18,0)),0),$D3034))</f>
        <v/>
      </c>
      <c r="I3034">
        <f>IF($A3034="","",IF($E3034="",IFERROR(INDEX(Settings!$F$11:$F$18,MATCH($C3034,Settings!$D$11:$D$18,0)),0),$E3034))</f>
        <v/>
      </c>
      <c r="J3034">
        <f>IF($A3034="",0,WEEKDAY($A3034,2))</f>
        <v/>
      </c>
      <c r="K3034">
        <f>IF(OR($A3034="",$B3034=""),"",$B3034&amp;"|"&amp;$A3034)</f>
        <v/>
      </c>
      <c r="L3034">
        <f>IF($A3034="",0,IF($F3034="",IFERROR(N(INDEX(Settings!$G$11:$G$18,MATCH($C3034,Settings!$D$11:$D$18,0))),0),N($F3034)))</f>
        <v/>
      </c>
    </row>
    <row r="3035">
      <c r="A3035" s="69" t="n"/>
      <c r="B3035" s="70" t="n"/>
      <c r="C3035" s="70" t="n"/>
      <c r="D3035" s="71" t="n"/>
      <c r="E3035" s="71" t="n"/>
      <c r="F3035" s="70" t="n"/>
      <c r="G3035" s="72">
        <f>IF(OR($A3035="",$B3035=""),"",ROUND(MAX(0,MOD(I3035-H3035,1)*24-L3035/60),2))</f>
        <v/>
      </c>
      <c r="H3035">
        <f>IF($A3035="","",IF($D3035="",IFERROR(INDEX(Settings!$E$11:$E$18,MATCH($C3035,Settings!$D$11:$D$18,0)),0),$D3035))</f>
        <v/>
      </c>
      <c r="I3035">
        <f>IF($A3035="","",IF($E3035="",IFERROR(INDEX(Settings!$F$11:$F$18,MATCH($C3035,Settings!$D$11:$D$18,0)),0),$E3035))</f>
        <v/>
      </c>
      <c r="J3035">
        <f>IF($A3035="",0,WEEKDAY($A3035,2))</f>
        <v/>
      </c>
      <c r="K3035">
        <f>IF(OR($A3035="",$B3035=""),"",$B3035&amp;"|"&amp;$A3035)</f>
        <v/>
      </c>
      <c r="L3035">
        <f>IF($A3035="",0,IF($F3035="",IFERROR(N(INDEX(Settings!$G$11:$G$18,MATCH($C3035,Settings!$D$11:$D$18,0))),0),N($F3035)))</f>
        <v/>
      </c>
    </row>
    <row r="3036">
      <c r="A3036" s="69" t="n"/>
      <c r="B3036" s="70" t="n"/>
      <c r="C3036" s="70" t="n"/>
      <c r="D3036" s="71" t="n"/>
      <c r="E3036" s="71" t="n"/>
      <c r="F3036" s="70" t="n"/>
      <c r="G3036" s="72">
        <f>IF(OR($A3036="",$B3036=""),"",ROUND(MAX(0,MOD(I3036-H3036,1)*24-L3036/60),2))</f>
        <v/>
      </c>
      <c r="H3036">
        <f>IF($A3036="","",IF($D3036="",IFERROR(INDEX(Settings!$E$11:$E$18,MATCH($C3036,Settings!$D$11:$D$18,0)),0),$D3036))</f>
        <v/>
      </c>
      <c r="I3036">
        <f>IF($A3036="","",IF($E3036="",IFERROR(INDEX(Settings!$F$11:$F$18,MATCH($C3036,Settings!$D$11:$D$18,0)),0),$E3036))</f>
        <v/>
      </c>
      <c r="J3036">
        <f>IF($A3036="",0,WEEKDAY($A3036,2))</f>
        <v/>
      </c>
      <c r="K3036">
        <f>IF(OR($A3036="",$B3036=""),"",$B3036&amp;"|"&amp;$A3036)</f>
        <v/>
      </c>
      <c r="L3036">
        <f>IF($A3036="",0,IF($F3036="",IFERROR(N(INDEX(Settings!$G$11:$G$18,MATCH($C3036,Settings!$D$11:$D$18,0))),0),N($F3036)))</f>
        <v/>
      </c>
    </row>
    <row r="3037">
      <c r="A3037" s="69" t="n"/>
      <c r="B3037" s="70" t="n"/>
      <c r="C3037" s="70" t="n"/>
      <c r="D3037" s="71" t="n"/>
      <c r="E3037" s="71" t="n"/>
      <c r="F3037" s="70" t="n"/>
      <c r="G3037" s="72">
        <f>IF(OR($A3037="",$B3037=""),"",ROUND(MAX(0,MOD(I3037-H3037,1)*24-L3037/60),2))</f>
        <v/>
      </c>
      <c r="H3037">
        <f>IF($A3037="","",IF($D3037="",IFERROR(INDEX(Settings!$E$11:$E$18,MATCH($C3037,Settings!$D$11:$D$18,0)),0),$D3037))</f>
        <v/>
      </c>
      <c r="I3037">
        <f>IF($A3037="","",IF($E3037="",IFERROR(INDEX(Settings!$F$11:$F$18,MATCH($C3037,Settings!$D$11:$D$18,0)),0),$E3037))</f>
        <v/>
      </c>
      <c r="J3037">
        <f>IF($A3037="",0,WEEKDAY($A3037,2))</f>
        <v/>
      </c>
      <c r="K3037">
        <f>IF(OR($A3037="",$B3037=""),"",$B3037&amp;"|"&amp;$A3037)</f>
        <v/>
      </c>
      <c r="L3037">
        <f>IF($A3037="",0,IF($F3037="",IFERROR(N(INDEX(Settings!$G$11:$G$18,MATCH($C3037,Settings!$D$11:$D$18,0))),0),N($F3037)))</f>
        <v/>
      </c>
    </row>
    <row r="3038">
      <c r="A3038" s="69" t="n"/>
      <c r="B3038" s="70" t="n"/>
      <c r="C3038" s="70" t="n"/>
      <c r="D3038" s="71" t="n"/>
      <c r="E3038" s="71" t="n"/>
      <c r="F3038" s="70" t="n"/>
      <c r="G3038" s="72">
        <f>IF(OR($A3038="",$B3038=""),"",ROUND(MAX(0,MOD(I3038-H3038,1)*24-L3038/60),2))</f>
        <v/>
      </c>
      <c r="H3038">
        <f>IF($A3038="","",IF($D3038="",IFERROR(INDEX(Settings!$E$11:$E$18,MATCH($C3038,Settings!$D$11:$D$18,0)),0),$D3038))</f>
        <v/>
      </c>
      <c r="I3038">
        <f>IF($A3038="","",IF($E3038="",IFERROR(INDEX(Settings!$F$11:$F$18,MATCH($C3038,Settings!$D$11:$D$18,0)),0),$E3038))</f>
        <v/>
      </c>
      <c r="J3038">
        <f>IF($A3038="",0,WEEKDAY($A3038,2))</f>
        <v/>
      </c>
      <c r="K3038">
        <f>IF(OR($A3038="",$B3038=""),"",$B3038&amp;"|"&amp;$A3038)</f>
        <v/>
      </c>
      <c r="L3038">
        <f>IF($A3038="",0,IF($F3038="",IFERROR(N(INDEX(Settings!$G$11:$G$18,MATCH($C3038,Settings!$D$11:$D$18,0))),0),N($F3038)))</f>
        <v/>
      </c>
    </row>
    <row r="3039">
      <c r="A3039" s="69" t="n"/>
      <c r="B3039" s="70" t="n"/>
      <c r="C3039" s="70" t="n"/>
      <c r="D3039" s="71" t="n"/>
      <c r="E3039" s="71" t="n"/>
      <c r="F3039" s="70" t="n"/>
      <c r="G3039" s="72">
        <f>IF(OR($A3039="",$B3039=""),"",ROUND(MAX(0,MOD(I3039-H3039,1)*24-L3039/60),2))</f>
        <v/>
      </c>
      <c r="H3039">
        <f>IF($A3039="","",IF($D3039="",IFERROR(INDEX(Settings!$E$11:$E$18,MATCH($C3039,Settings!$D$11:$D$18,0)),0),$D3039))</f>
        <v/>
      </c>
      <c r="I3039">
        <f>IF($A3039="","",IF($E3039="",IFERROR(INDEX(Settings!$F$11:$F$18,MATCH($C3039,Settings!$D$11:$D$18,0)),0),$E3039))</f>
        <v/>
      </c>
      <c r="J3039">
        <f>IF($A3039="",0,WEEKDAY($A3039,2))</f>
        <v/>
      </c>
      <c r="K3039">
        <f>IF(OR($A3039="",$B3039=""),"",$B3039&amp;"|"&amp;$A3039)</f>
        <v/>
      </c>
      <c r="L3039">
        <f>IF($A3039="",0,IF($F3039="",IFERROR(N(INDEX(Settings!$G$11:$G$18,MATCH($C3039,Settings!$D$11:$D$18,0))),0),N($F3039)))</f>
        <v/>
      </c>
    </row>
    <row r="3040">
      <c r="A3040" s="69" t="n"/>
      <c r="B3040" s="70" t="n"/>
      <c r="C3040" s="70" t="n"/>
      <c r="D3040" s="71" t="n"/>
      <c r="E3040" s="71" t="n"/>
      <c r="F3040" s="70" t="n"/>
      <c r="G3040" s="72">
        <f>IF(OR($A3040="",$B3040=""),"",ROUND(MAX(0,MOD(I3040-H3040,1)*24-L3040/60),2))</f>
        <v/>
      </c>
      <c r="H3040">
        <f>IF($A3040="","",IF($D3040="",IFERROR(INDEX(Settings!$E$11:$E$18,MATCH($C3040,Settings!$D$11:$D$18,0)),0),$D3040))</f>
        <v/>
      </c>
      <c r="I3040">
        <f>IF($A3040="","",IF($E3040="",IFERROR(INDEX(Settings!$F$11:$F$18,MATCH($C3040,Settings!$D$11:$D$18,0)),0),$E3040))</f>
        <v/>
      </c>
      <c r="J3040">
        <f>IF($A3040="",0,WEEKDAY($A3040,2))</f>
        <v/>
      </c>
      <c r="K3040">
        <f>IF(OR($A3040="",$B3040=""),"",$B3040&amp;"|"&amp;$A3040)</f>
        <v/>
      </c>
      <c r="L3040">
        <f>IF($A3040="",0,IF($F3040="",IFERROR(N(INDEX(Settings!$G$11:$G$18,MATCH($C3040,Settings!$D$11:$D$18,0))),0),N($F3040)))</f>
        <v/>
      </c>
    </row>
    <row r="3041">
      <c r="A3041" s="69" t="n"/>
      <c r="B3041" s="70" t="n"/>
      <c r="C3041" s="70" t="n"/>
      <c r="D3041" s="71" t="n"/>
      <c r="E3041" s="71" t="n"/>
      <c r="F3041" s="70" t="n"/>
      <c r="G3041" s="72">
        <f>IF(OR($A3041="",$B3041=""),"",ROUND(MAX(0,MOD(I3041-H3041,1)*24-L3041/60),2))</f>
        <v/>
      </c>
      <c r="H3041">
        <f>IF($A3041="","",IF($D3041="",IFERROR(INDEX(Settings!$E$11:$E$18,MATCH($C3041,Settings!$D$11:$D$18,0)),0),$D3041))</f>
        <v/>
      </c>
      <c r="I3041">
        <f>IF($A3041="","",IF($E3041="",IFERROR(INDEX(Settings!$F$11:$F$18,MATCH($C3041,Settings!$D$11:$D$18,0)),0),$E3041))</f>
        <v/>
      </c>
      <c r="J3041">
        <f>IF($A3041="",0,WEEKDAY($A3041,2))</f>
        <v/>
      </c>
      <c r="K3041">
        <f>IF(OR($A3041="",$B3041=""),"",$B3041&amp;"|"&amp;$A3041)</f>
        <v/>
      </c>
      <c r="L3041">
        <f>IF($A3041="",0,IF($F3041="",IFERROR(N(INDEX(Settings!$G$11:$G$18,MATCH($C3041,Settings!$D$11:$D$18,0))),0),N($F3041)))</f>
        <v/>
      </c>
    </row>
    <row r="3042">
      <c r="A3042" s="69" t="n"/>
      <c r="B3042" s="70" t="n"/>
      <c r="C3042" s="70" t="n"/>
      <c r="D3042" s="71" t="n"/>
      <c r="E3042" s="71" t="n"/>
      <c r="F3042" s="70" t="n"/>
      <c r="G3042" s="72">
        <f>IF(OR($A3042="",$B3042=""),"",ROUND(MAX(0,MOD(I3042-H3042,1)*24-L3042/60),2))</f>
        <v/>
      </c>
      <c r="H3042">
        <f>IF($A3042="","",IF($D3042="",IFERROR(INDEX(Settings!$E$11:$E$18,MATCH($C3042,Settings!$D$11:$D$18,0)),0),$D3042))</f>
        <v/>
      </c>
      <c r="I3042">
        <f>IF($A3042="","",IF($E3042="",IFERROR(INDEX(Settings!$F$11:$F$18,MATCH($C3042,Settings!$D$11:$D$18,0)),0),$E3042))</f>
        <v/>
      </c>
      <c r="J3042">
        <f>IF($A3042="",0,WEEKDAY($A3042,2))</f>
        <v/>
      </c>
      <c r="K3042">
        <f>IF(OR($A3042="",$B3042=""),"",$B3042&amp;"|"&amp;$A3042)</f>
        <v/>
      </c>
      <c r="L3042">
        <f>IF($A3042="",0,IF($F3042="",IFERROR(N(INDEX(Settings!$G$11:$G$18,MATCH($C3042,Settings!$D$11:$D$18,0))),0),N($F3042)))</f>
        <v/>
      </c>
    </row>
    <row r="3043">
      <c r="A3043" s="69" t="n"/>
      <c r="B3043" s="70" t="n"/>
      <c r="C3043" s="70" t="n"/>
      <c r="D3043" s="71" t="n"/>
      <c r="E3043" s="71" t="n"/>
      <c r="F3043" s="70" t="n"/>
      <c r="G3043" s="72">
        <f>IF(OR($A3043="",$B3043=""),"",ROUND(MAX(0,MOD(I3043-H3043,1)*24-L3043/60),2))</f>
        <v/>
      </c>
      <c r="H3043">
        <f>IF($A3043="","",IF($D3043="",IFERROR(INDEX(Settings!$E$11:$E$18,MATCH($C3043,Settings!$D$11:$D$18,0)),0),$D3043))</f>
        <v/>
      </c>
      <c r="I3043">
        <f>IF($A3043="","",IF($E3043="",IFERROR(INDEX(Settings!$F$11:$F$18,MATCH($C3043,Settings!$D$11:$D$18,0)),0),$E3043))</f>
        <v/>
      </c>
      <c r="J3043">
        <f>IF($A3043="",0,WEEKDAY($A3043,2))</f>
        <v/>
      </c>
      <c r="K3043">
        <f>IF(OR($A3043="",$B3043=""),"",$B3043&amp;"|"&amp;$A3043)</f>
        <v/>
      </c>
      <c r="L3043">
        <f>IF($A3043="",0,IF($F3043="",IFERROR(N(INDEX(Settings!$G$11:$G$18,MATCH($C3043,Settings!$D$11:$D$18,0))),0),N($F3043)))</f>
        <v/>
      </c>
    </row>
    <row r="3044">
      <c r="A3044" s="69" t="n"/>
      <c r="B3044" s="70" t="n"/>
      <c r="C3044" s="70" t="n"/>
      <c r="D3044" s="71" t="n"/>
      <c r="E3044" s="71" t="n"/>
      <c r="F3044" s="70" t="n"/>
      <c r="G3044" s="72">
        <f>IF(OR($A3044="",$B3044=""),"",ROUND(MAX(0,MOD(I3044-H3044,1)*24-L3044/60),2))</f>
        <v/>
      </c>
      <c r="H3044">
        <f>IF($A3044="","",IF($D3044="",IFERROR(INDEX(Settings!$E$11:$E$18,MATCH($C3044,Settings!$D$11:$D$18,0)),0),$D3044))</f>
        <v/>
      </c>
      <c r="I3044">
        <f>IF($A3044="","",IF($E3044="",IFERROR(INDEX(Settings!$F$11:$F$18,MATCH($C3044,Settings!$D$11:$D$18,0)),0),$E3044))</f>
        <v/>
      </c>
      <c r="J3044">
        <f>IF($A3044="",0,WEEKDAY($A3044,2))</f>
        <v/>
      </c>
      <c r="K3044">
        <f>IF(OR($A3044="",$B3044=""),"",$B3044&amp;"|"&amp;$A3044)</f>
        <v/>
      </c>
      <c r="L3044">
        <f>IF($A3044="",0,IF($F3044="",IFERROR(N(INDEX(Settings!$G$11:$G$18,MATCH($C3044,Settings!$D$11:$D$18,0))),0),N($F3044)))</f>
        <v/>
      </c>
    </row>
    <row r="3045">
      <c r="A3045" s="69" t="n"/>
      <c r="B3045" s="70" t="n"/>
      <c r="C3045" s="70" t="n"/>
      <c r="D3045" s="71" t="n"/>
      <c r="E3045" s="71" t="n"/>
      <c r="F3045" s="70" t="n"/>
      <c r="G3045" s="72">
        <f>IF(OR($A3045="",$B3045=""),"",ROUND(MAX(0,MOD(I3045-H3045,1)*24-L3045/60),2))</f>
        <v/>
      </c>
      <c r="H3045">
        <f>IF($A3045="","",IF($D3045="",IFERROR(INDEX(Settings!$E$11:$E$18,MATCH($C3045,Settings!$D$11:$D$18,0)),0),$D3045))</f>
        <v/>
      </c>
      <c r="I3045">
        <f>IF($A3045="","",IF($E3045="",IFERROR(INDEX(Settings!$F$11:$F$18,MATCH($C3045,Settings!$D$11:$D$18,0)),0),$E3045))</f>
        <v/>
      </c>
      <c r="J3045">
        <f>IF($A3045="",0,WEEKDAY($A3045,2))</f>
        <v/>
      </c>
      <c r="K3045">
        <f>IF(OR($A3045="",$B3045=""),"",$B3045&amp;"|"&amp;$A3045)</f>
        <v/>
      </c>
      <c r="L3045">
        <f>IF($A3045="",0,IF($F3045="",IFERROR(N(INDEX(Settings!$G$11:$G$18,MATCH($C3045,Settings!$D$11:$D$18,0))),0),N($F3045)))</f>
        <v/>
      </c>
    </row>
    <row r="3046">
      <c r="A3046" s="69" t="n"/>
      <c r="B3046" s="70" t="n"/>
      <c r="C3046" s="70" t="n"/>
      <c r="D3046" s="71" t="n"/>
      <c r="E3046" s="71" t="n"/>
      <c r="F3046" s="70" t="n"/>
      <c r="G3046" s="72">
        <f>IF(OR($A3046="",$B3046=""),"",ROUND(MAX(0,MOD(I3046-H3046,1)*24-L3046/60),2))</f>
        <v/>
      </c>
      <c r="H3046">
        <f>IF($A3046="","",IF($D3046="",IFERROR(INDEX(Settings!$E$11:$E$18,MATCH($C3046,Settings!$D$11:$D$18,0)),0),$D3046))</f>
        <v/>
      </c>
      <c r="I3046">
        <f>IF($A3046="","",IF($E3046="",IFERROR(INDEX(Settings!$F$11:$F$18,MATCH($C3046,Settings!$D$11:$D$18,0)),0),$E3046))</f>
        <v/>
      </c>
      <c r="J3046">
        <f>IF($A3046="",0,WEEKDAY($A3046,2))</f>
        <v/>
      </c>
      <c r="K3046">
        <f>IF(OR($A3046="",$B3046=""),"",$B3046&amp;"|"&amp;$A3046)</f>
        <v/>
      </c>
      <c r="L3046">
        <f>IF($A3046="",0,IF($F3046="",IFERROR(N(INDEX(Settings!$G$11:$G$18,MATCH($C3046,Settings!$D$11:$D$18,0))),0),N($F3046)))</f>
        <v/>
      </c>
    </row>
    <row r="3047">
      <c r="A3047" s="69" t="n"/>
      <c r="B3047" s="70" t="n"/>
      <c r="C3047" s="70" t="n"/>
      <c r="D3047" s="71" t="n"/>
      <c r="E3047" s="71" t="n"/>
      <c r="F3047" s="70" t="n"/>
      <c r="G3047" s="72">
        <f>IF(OR($A3047="",$B3047=""),"",ROUND(MAX(0,MOD(I3047-H3047,1)*24-L3047/60),2))</f>
        <v/>
      </c>
      <c r="H3047">
        <f>IF($A3047="","",IF($D3047="",IFERROR(INDEX(Settings!$E$11:$E$18,MATCH($C3047,Settings!$D$11:$D$18,0)),0),$D3047))</f>
        <v/>
      </c>
      <c r="I3047">
        <f>IF($A3047="","",IF($E3047="",IFERROR(INDEX(Settings!$F$11:$F$18,MATCH($C3047,Settings!$D$11:$D$18,0)),0),$E3047))</f>
        <v/>
      </c>
      <c r="J3047">
        <f>IF($A3047="",0,WEEKDAY($A3047,2))</f>
        <v/>
      </c>
      <c r="K3047">
        <f>IF(OR($A3047="",$B3047=""),"",$B3047&amp;"|"&amp;$A3047)</f>
        <v/>
      </c>
      <c r="L3047">
        <f>IF($A3047="",0,IF($F3047="",IFERROR(N(INDEX(Settings!$G$11:$G$18,MATCH($C3047,Settings!$D$11:$D$18,0))),0),N($F3047)))</f>
        <v/>
      </c>
    </row>
    <row r="3048">
      <c r="A3048" s="69" t="n"/>
      <c r="B3048" s="70" t="n"/>
      <c r="C3048" s="70" t="n"/>
      <c r="D3048" s="71" t="n"/>
      <c r="E3048" s="71" t="n"/>
      <c r="F3048" s="70" t="n"/>
      <c r="G3048" s="72">
        <f>IF(OR($A3048="",$B3048=""),"",ROUND(MAX(0,MOD(I3048-H3048,1)*24-L3048/60),2))</f>
        <v/>
      </c>
      <c r="H3048">
        <f>IF($A3048="","",IF($D3048="",IFERROR(INDEX(Settings!$E$11:$E$18,MATCH($C3048,Settings!$D$11:$D$18,0)),0),$D3048))</f>
        <v/>
      </c>
      <c r="I3048">
        <f>IF($A3048="","",IF($E3048="",IFERROR(INDEX(Settings!$F$11:$F$18,MATCH($C3048,Settings!$D$11:$D$18,0)),0),$E3048))</f>
        <v/>
      </c>
      <c r="J3048">
        <f>IF($A3048="",0,WEEKDAY($A3048,2))</f>
        <v/>
      </c>
      <c r="K3048">
        <f>IF(OR($A3048="",$B3048=""),"",$B3048&amp;"|"&amp;$A3048)</f>
        <v/>
      </c>
      <c r="L3048">
        <f>IF($A3048="",0,IF($F3048="",IFERROR(N(INDEX(Settings!$G$11:$G$18,MATCH($C3048,Settings!$D$11:$D$18,0))),0),N($F3048)))</f>
        <v/>
      </c>
    </row>
    <row r="3049">
      <c r="A3049" s="69" t="n"/>
      <c r="B3049" s="70" t="n"/>
      <c r="C3049" s="70" t="n"/>
      <c r="D3049" s="71" t="n"/>
      <c r="E3049" s="71" t="n"/>
      <c r="F3049" s="70" t="n"/>
      <c r="G3049" s="72">
        <f>IF(OR($A3049="",$B3049=""),"",ROUND(MAX(0,MOD(I3049-H3049,1)*24-L3049/60),2))</f>
        <v/>
      </c>
      <c r="H3049">
        <f>IF($A3049="","",IF($D3049="",IFERROR(INDEX(Settings!$E$11:$E$18,MATCH($C3049,Settings!$D$11:$D$18,0)),0),$D3049))</f>
        <v/>
      </c>
      <c r="I3049">
        <f>IF($A3049="","",IF($E3049="",IFERROR(INDEX(Settings!$F$11:$F$18,MATCH($C3049,Settings!$D$11:$D$18,0)),0),$E3049))</f>
        <v/>
      </c>
      <c r="J3049">
        <f>IF($A3049="",0,WEEKDAY($A3049,2))</f>
        <v/>
      </c>
      <c r="K3049">
        <f>IF(OR($A3049="",$B3049=""),"",$B3049&amp;"|"&amp;$A3049)</f>
        <v/>
      </c>
      <c r="L3049">
        <f>IF($A3049="",0,IF($F3049="",IFERROR(N(INDEX(Settings!$G$11:$G$18,MATCH($C3049,Settings!$D$11:$D$18,0))),0),N($F3049)))</f>
        <v/>
      </c>
    </row>
    <row r="3050">
      <c r="A3050" s="69" t="n"/>
      <c r="B3050" s="70" t="n"/>
      <c r="C3050" s="70" t="n"/>
      <c r="D3050" s="71" t="n"/>
      <c r="E3050" s="71" t="n"/>
      <c r="F3050" s="70" t="n"/>
      <c r="G3050" s="72">
        <f>IF(OR($A3050="",$B3050=""),"",ROUND(MAX(0,MOD(I3050-H3050,1)*24-L3050/60),2))</f>
        <v/>
      </c>
      <c r="H3050">
        <f>IF($A3050="","",IF($D3050="",IFERROR(INDEX(Settings!$E$11:$E$18,MATCH($C3050,Settings!$D$11:$D$18,0)),0),$D3050))</f>
        <v/>
      </c>
      <c r="I3050">
        <f>IF($A3050="","",IF($E3050="",IFERROR(INDEX(Settings!$F$11:$F$18,MATCH($C3050,Settings!$D$11:$D$18,0)),0),$E3050))</f>
        <v/>
      </c>
      <c r="J3050">
        <f>IF($A3050="",0,WEEKDAY($A3050,2))</f>
        <v/>
      </c>
      <c r="K3050">
        <f>IF(OR($A3050="",$B3050=""),"",$B3050&amp;"|"&amp;$A3050)</f>
        <v/>
      </c>
      <c r="L3050">
        <f>IF($A3050="",0,IF($F3050="",IFERROR(N(INDEX(Settings!$G$11:$G$18,MATCH($C3050,Settings!$D$11:$D$18,0))),0),N($F3050)))</f>
        <v/>
      </c>
    </row>
    <row r="3051">
      <c r="A3051" s="69" t="n"/>
      <c r="B3051" s="70" t="n"/>
      <c r="C3051" s="70" t="n"/>
      <c r="D3051" s="71" t="n"/>
      <c r="E3051" s="71" t="n"/>
      <c r="F3051" s="70" t="n"/>
      <c r="G3051" s="72">
        <f>IF(OR($A3051="",$B3051=""),"",ROUND(MAX(0,MOD(I3051-H3051,1)*24-L3051/60),2))</f>
        <v/>
      </c>
      <c r="H3051">
        <f>IF($A3051="","",IF($D3051="",IFERROR(INDEX(Settings!$E$11:$E$18,MATCH($C3051,Settings!$D$11:$D$18,0)),0),$D3051))</f>
        <v/>
      </c>
      <c r="I3051">
        <f>IF($A3051="","",IF($E3051="",IFERROR(INDEX(Settings!$F$11:$F$18,MATCH($C3051,Settings!$D$11:$D$18,0)),0),$E3051))</f>
        <v/>
      </c>
      <c r="J3051">
        <f>IF($A3051="",0,WEEKDAY($A3051,2))</f>
        <v/>
      </c>
      <c r="K3051">
        <f>IF(OR($A3051="",$B3051=""),"",$B3051&amp;"|"&amp;$A3051)</f>
        <v/>
      </c>
      <c r="L3051">
        <f>IF($A3051="",0,IF($F3051="",IFERROR(N(INDEX(Settings!$G$11:$G$18,MATCH($C3051,Settings!$D$11:$D$18,0))),0),N($F3051)))</f>
        <v/>
      </c>
    </row>
    <row r="3052">
      <c r="A3052" s="69" t="n"/>
      <c r="B3052" s="70" t="n"/>
      <c r="C3052" s="70" t="n"/>
      <c r="D3052" s="71" t="n"/>
      <c r="E3052" s="71" t="n"/>
      <c r="F3052" s="70" t="n"/>
      <c r="G3052" s="72">
        <f>IF(OR($A3052="",$B3052=""),"",ROUND(MAX(0,MOD(I3052-H3052,1)*24-L3052/60),2))</f>
        <v/>
      </c>
      <c r="H3052">
        <f>IF($A3052="","",IF($D3052="",IFERROR(INDEX(Settings!$E$11:$E$18,MATCH($C3052,Settings!$D$11:$D$18,0)),0),$D3052))</f>
        <v/>
      </c>
      <c r="I3052">
        <f>IF($A3052="","",IF($E3052="",IFERROR(INDEX(Settings!$F$11:$F$18,MATCH($C3052,Settings!$D$11:$D$18,0)),0),$E3052))</f>
        <v/>
      </c>
      <c r="J3052">
        <f>IF($A3052="",0,WEEKDAY($A3052,2))</f>
        <v/>
      </c>
      <c r="K3052">
        <f>IF(OR($A3052="",$B3052=""),"",$B3052&amp;"|"&amp;$A3052)</f>
        <v/>
      </c>
      <c r="L3052">
        <f>IF($A3052="",0,IF($F3052="",IFERROR(N(INDEX(Settings!$G$11:$G$18,MATCH($C3052,Settings!$D$11:$D$18,0))),0),N($F3052)))</f>
        <v/>
      </c>
    </row>
    <row r="3053">
      <c r="A3053" s="69" t="n"/>
      <c r="B3053" s="70" t="n"/>
      <c r="C3053" s="70" t="n"/>
      <c r="D3053" s="71" t="n"/>
      <c r="E3053" s="71" t="n"/>
      <c r="F3053" s="70" t="n"/>
      <c r="G3053" s="72">
        <f>IF(OR($A3053="",$B3053=""),"",ROUND(MAX(0,MOD(I3053-H3053,1)*24-L3053/60),2))</f>
        <v/>
      </c>
      <c r="H3053">
        <f>IF($A3053="","",IF($D3053="",IFERROR(INDEX(Settings!$E$11:$E$18,MATCH($C3053,Settings!$D$11:$D$18,0)),0),$D3053))</f>
        <v/>
      </c>
      <c r="I3053">
        <f>IF($A3053="","",IF($E3053="",IFERROR(INDEX(Settings!$F$11:$F$18,MATCH($C3053,Settings!$D$11:$D$18,0)),0),$E3053))</f>
        <v/>
      </c>
      <c r="J3053">
        <f>IF($A3053="",0,WEEKDAY($A3053,2))</f>
        <v/>
      </c>
      <c r="K3053">
        <f>IF(OR($A3053="",$B3053=""),"",$B3053&amp;"|"&amp;$A3053)</f>
        <v/>
      </c>
      <c r="L3053">
        <f>IF($A3053="",0,IF($F3053="",IFERROR(N(INDEX(Settings!$G$11:$G$18,MATCH($C3053,Settings!$D$11:$D$18,0))),0),N($F3053)))</f>
        <v/>
      </c>
    </row>
    <row r="3054">
      <c r="A3054" s="69" t="n"/>
      <c r="B3054" s="70" t="n"/>
      <c r="C3054" s="70" t="n"/>
      <c r="D3054" s="71" t="n"/>
      <c r="E3054" s="71" t="n"/>
      <c r="F3054" s="70" t="n"/>
      <c r="G3054" s="72">
        <f>IF(OR($A3054="",$B3054=""),"",ROUND(MAX(0,MOD(I3054-H3054,1)*24-L3054/60),2))</f>
        <v/>
      </c>
      <c r="H3054">
        <f>IF($A3054="","",IF($D3054="",IFERROR(INDEX(Settings!$E$11:$E$18,MATCH($C3054,Settings!$D$11:$D$18,0)),0),$D3054))</f>
        <v/>
      </c>
      <c r="I3054">
        <f>IF($A3054="","",IF($E3054="",IFERROR(INDEX(Settings!$F$11:$F$18,MATCH($C3054,Settings!$D$11:$D$18,0)),0),$E3054))</f>
        <v/>
      </c>
      <c r="J3054">
        <f>IF($A3054="",0,WEEKDAY($A3054,2))</f>
        <v/>
      </c>
      <c r="K3054">
        <f>IF(OR($A3054="",$B3054=""),"",$B3054&amp;"|"&amp;$A3054)</f>
        <v/>
      </c>
      <c r="L3054">
        <f>IF($A3054="",0,IF($F3054="",IFERROR(N(INDEX(Settings!$G$11:$G$18,MATCH($C3054,Settings!$D$11:$D$18,0))),0),N($F3054)))</f>
        <v/>
      </c>
    </row>
    <row r="3055">
      <c r="A3055" s="69" t="n"/>
      <c r="B3055" s="70" t="n"/>
      <c r="C3055" s="70" t="n"/>
      <c r="D3055" s="71" t="n"/>
      <c r="E3055" s="71" t="n"/>
      <c r="F3055" s="70" t="n"/>
      <c r="G3055" s="72">
        <f>IF(OR($A3055="",$B3055=""),"",ROUND(MAX(0,MOD(I3055-H3055,1)*24-L3055/60),2))</f>
        <v/>
      </c>
      <c r="H3055">
        <f>IF($A3055="","",IF($D3055="",IFERROR(INDEX(Settings!$E$11:$E$18,MATCH($C3055,Settings!$D$11:$D$18,0)),0),$D3055))</f>
        <v/>
      </c>
      <c r="I3055">
        <f>IF($A3055="","",IF($E3055="",IFERROR(INDEX(Settings!$F$11:$F$18,MATCH($C3055,Settings!$D$11:$D$18,0)),0),$E3055))</f>
        <v/>
      </c>
      <c r="J3055">
        <f>IF($A3055="",0,WEEKDAY($A3055,2))</f>
        <v/>
      </c>
      <c r="K3055">
        <f>IF(OR($A3055="",$B3055=""),"",$B3055&amp;"|"&amp;$A3055)</f>
        <v/>
      </c>
      <c r="L3055">
        <f>IF($A3055="",0,IF($F3055="",IFERROR(N(INDEX(Settings!$G$11:$G$18,MATCH($C3055,Settings!$D$11:$D$18,0))),0),N($F3055)))</f>
        <v/>
      </c>
    </row>
    <row r="3056">
      <c r="A3056" s="69" t="n"/>
      <c r="B3056" s="70" t="n"/>
      <c r="C3056" s="70" t="n"/>
      <c r="D3056" s="71" t="n"/>
      <c r="E3056" s="71" t="n"/>
      <c r="F3056" s="70" t="n"/>
      <c r="G3056" s="72">
        <f>IF(OR($A3056="",$B3056=""),"",ROUND(MAX(0,MOD(I3056-H3056,1)*24-L3056/60),2))</f>
        <v/>
      </c>
      <c r="H3056">
        <f>IF($A3056="","",IF($D3056="",IFERROR(INDEX(Settings!$E$11:$E$18,MATCH($C3056,Settings!$D$11:$D$18,0)),0),$D3056))</f>
        <v/>
      </c>
      <c r="I3056">
        <f>IF($A3056="","",IF($E3056="",IFERROR(INDEX(Settings!$F$11:$F$18,MATCH($C3056,Settings!$D$11:$D$18,0)),0),$E3056))</f>
        <v/>
      </c>
      <c r="J3056">
        <f>IF($A3056="",0,WEEKDAY($A3056,2))</f>
        <v/>
      </c>
      <c r="K3056">
        <f>IF(OR($A3056="",$B3056=""),"",$B3056&amp;"|"&amp;$A3056)</f>
        <v/>
      </c>
      <c r="L3056">
        <f>IF($A3056="",0,IF($F3056="",IFERROR(N(INDEX(Settings!$G$11:$G$18,MATCH($C3056,Settings!$D$11:$D$18,0))),0),N($F3056)))</f>
        <v/>
      </c>
    </row>
    <row r="3057">
      <c r="A3057" s="69" t="n"/>
      <c r="B3057" s="70" t="n"/>
      <c r="C3057" s="70" t="n"/>
      <c r="D3057" s="71" t="n"/>
      <c r="E3057" s="71" t="n"/>
      <c r="F3057" s="70" t="n"/>
      <c r="G3057" s="72">
        <f>IF(OR($A3057="",$B3057=""),"",ROUND(MAX(0,MOD(I3057-H3057,1)*24-L3057/60),2))</f>
        <v/>
      </c>
      <c r="H3057">
        <f>IF($A3057="","",IF($D3057="",IFERROR(INDEX(Settings!$E$11:$E$18,MATCH($C3057,Settings!$D$11:$D$18,0)),0),$D3057))</f>
        <v/>
      </c>
      <c r="I3057">
        <f>IF($A3057="","",IF($E3057="",IFERROR(INDEX(Settings!$F$11:$F$18,MATCH($C3057,Settings!$D$11:$D$18,0)),0),$E3057))</f>
        <v/>
      </c>
      <c r="J3057">
        <f>IF($A3057="",0,WEEKDAY($A3057,2))</f>
        <v/>
      </c>
      <c r="K3057">
        <f>IF(OR($A3057="",$B3057=""),"",$B3057&amp;"|"&amp;$A3057)</f>
        <v/>
      </c>
      <c r="L3057">
        <f>IF($A3057="",0,IF($F3057="",IFERROR(N(INDEX(Settings!$G$11:$G$18,MATCH($C3057,Settings!$D$11:$D$18,0))),0),N($F3057)))</f>
        <v/>
      </c>
    </row>
    <row r="3058">
      <c r="A3058" s="69" t="n"/>
      <c r="B3058" s="70" t="n"/>
      <c r="C3058" s="70" t="n"/>
      <c r="D3058" s="71" t="n"/>
      <c r="E3058" s="71" t="n"/>
      <c r="F3058" s="70" t="n"/>
      <c r="G3058" s="72">
        <f>IF(OR($A3058="",$B3058=""),"",ROUND(MAX(0,MOD(I3058-H3058,1)*24-L3058/60),2))</f>
        <v/>
      </c>
      <c r="H3058">
        <f>IF($A3058="","",IF($D3058="",IFERROR(INDEX(Settings!$E$11:$E$18,MATCH($C3058,Settings!$D$11:$D$18,0)),0),$D3058))</f>
        <v/>
      </c>
      <c r="I3058">
        <f>IF($A3058="","",IF($E3058="",IFERROR(INDEX(Settings!$F$11:$F$18,MATCH($C3058,Settings!$D$11:$D$18,0)),0),$E3058))</f>
        <v/>
      </c>
      <c r="J3058">
        <f>IF($A3058="",0,WEEKDAY($A3058,2))</f>
        <v/>
      </c>
      <c r="K3058">
        <f>IF(OR($A3058="",$B3058=""),"",$B3058&amp;"|"&amp;$A3058)</f>
        <v/>
      </c>
      <c r="L3058">
        <f>IF($A3058="",0,IF($F3058="",IFERROR(N(INDEX(Settings!$G$11:$G$18,MATCH($C3058,Settings!$D$11:$D$18,0))),0),N($F3058)))</f>
        <v/>
      </c>
    </row>
    <row r="3059">
      <c r="A3059" s="69" t="n"/>
      <c r="B3059" s="70" t="n"/>
      <c r="C3059" s="70" t="n"/>
      <c r="D3059" s="71" t="n"/>
      <c r="E3059" s="71" t="n"/>
      <c r="F3059" s="70" t="n"/>
      <c r="G3059" s="72">
        <f>IF(OR($A3059="",$B3059=""),"",ROUND(MAX(0,MOD(I3059-H3059,1)*24-L3059/60),2))</f>
        <v/>
      </c>
      <c r="H3059">
        <f>IF($A3059="","",IF($D3059="",IFERROR(INDEX(Settings!$E$11:$E$18,MATCH($C3059,Settings!$D$11:$D$18,0)),0),$D3059))</f>
        <v/>
      </c>
      <c r="I3059">
        <f>IF($A3059="","",IF($E3059="",IFERROR(INDEX(Settings!$F$11:$F$18,MATCH($C3059,Settings!$D$11:$D$18,0)),0),$E3059))</f>
        <v/>
      </c>
      <c r="J3059">
        <f>IF($A3059="",0,WEEKDAY($A3059,2))</f>
        <v/>
      </c>
      <c r="K3059">
        <f>IF(OR($A3059="",$B3059=""),"",$B3059&amp;"|"&amp;$A3059)</f>
        <v/>
      </c>
      <c r="L3059">
        <f>IF($A3059="",0,IF($F3059="",IFERROR(N(INDEX(Settings!$G$11:$G$18,MATCH($C3059,Settings!$D$11:$D$18,0))),0),N($F3059)))</f>
        <v/>
      </c>
    </row>
    <row r="3060">
      <c r="A3060" s="69" t="n"/>
      <c r="B3060" s="70" t="n"/>
      <c r="C3060" s="70" t="n"/>
      <c r="D3060" s="71" t="n"/>
      <c r="E3060" s="71" t="n"/>
      <c r="F3060" s="70" t="n"/>
      <c r="G3060" s="72">
        <f>IF(OR($A3060="",$B3060=""),"",ROUND(MAX(0,MOD(I3060-H3060,1)*24-L3060/60),2))</f>
        <v/>
      </c>
      <c r="H3060">
        <f>IF($A3060="","",IF($D3060="",IFERROR(INDEX(Settings!$E$11:$E$18,MATCH($C3060,Settings!$D$11:$D$18,0)),0),$D3060))</f>
        <v/>
      </c>
      <c r="I3060">
        <f>IF($A3060="","",IF($E3060="",IFERROR(INDEX(Settings!$F$11:$F$18,MATCH($C3060,Settings!$D$11:$D$18,0)),0),$E3060))</f>
        <v/>
      </c>
      <c r="J3060">
        <f>IF($A3060="",0,WEEKDAY($A3060,2))</f>
        <v/>
      </c>
      <c r="K3060">
        <f>IF(OR($A3060="",$B3060=""),"",$B3060&amp;"|"&amp;$A3060)</f>
        <v/>
      </c>
      <c r="L3060">
        <f>IF($A3060="",0,IF($F3060="",IFERROR(N(INDEX(Settings!$G$11:$G$18,MATCH($C3060,Settings!$D$11:$D$18,0))),0),N($F3060)))</f>
        <v/>
      </c>
    </row>
    <row r="3061">
      <c r="A3061" s="69" t="n"/>
      <c r="B3061" s="70" t="n"/>
      <c r="C3061" s="70" t="n"/>
      <c r="D3061" s="71" t="n"/>
      <c r="E3061" s="71" t="n"/>
      <c r="F3061" s="70" t="n"/>
      <c r="G3061" s="72">
        <f>IF(OR($A3061="",$B3061=""),"",ROUND(MAX(0,MOD(I3061-H3061,1)*24-L3061/60),2))</f>
        <v/>
      </c>
      <c r="H3061">
        <f>IF($A3061="","",IF($D3061="",IFERROR(INDEX(Settings!$E$11:$E$18,MATCH($C3061,Settings!$D$11:$D$18,0)),0),$D3061))</f>
        <v/>
      </c>
      <c r="I3061">
        <f>IF($A3061="","",IF($E3061="",IFERROR(INDEX(Settings!$F$11:$F$18,MATCH($C3061,Settings!$D$11:$D$18,0)),0),$E3061))</f>
        <v/>
      </c>
      <c r="J3061">
        <f>IF($A3061="",0,WEEKDAY($A3061,2))</f>
        <v/>
      </c>
      <c r="K3061">
        <f>IF(OR($A3061="",$B3061=""),"",$B3061&amp;"|"&amp;$A3061)</f>
        <v/>
      </c>
      <c r="L3061">
        <f>IF($A3061="",0,IF($F3061="",IFERROR(N(INDEX(Settings!$G$11:$G$18,MATCH($C3061,Settings!$D$11:$D$18,0))),0),N($F3061)))</f>
        <v/>
      </c>
    </row>
    <row r="3062">
      <c r="A3062" s="69" t="n"/>
      <c r="B3062" s="70" t="n"/>
      <c r="C3062" s="70" t="n"/>
      <c r="D3062" s="71" t="n"/>
      <c r="E3062" s="71" t="n"/>
      <c r="F3062" s="70" t="n"/>
      <c r="G3062" s="72">
        <f>IF(OR($A3062="",$B3062=""),"",ROUND(MAX(0,MOD(I3062-H3062,1)*24-L3062/60),2))</f>
        <v/>
      </c>
      <c r="H3062">
        <f>IF($A3062="","",IF($D3062="",IFERROR(INDEX(Settings!$E$11:$E$18,MATCH($C3062,Settings!$D$11:$D$18,0)),0),$D3062))</f>
        <v/>
      </c>
      <c r="I3062">
        <f>IF($A3062="","",IF($E3062="",IFERROR(INDEX(Settings!$F$11:$F$18,MATCH($C3062,Settings!$D$11:$D$18,0)),0),$E3062))</f>
        <v/>
      </c>
      <c r="J3062">
        <f>IF($A3062="",0,WEEKDAY($A3062,2))</f>
        <v/>
      </c>
      <c r="K3062">
        <f>IF(OR($A3062="",$B3062=""),"",$B3062&amp;"|"&amp;$A3062)</f>
        <v/>
      </c>
      <c r="L3062">
        <f>IF($A3062="",0,IF($F3062="",IFERROR(N(INDEX(Settings!$G$11:$G$18,MATCH($C3062,Settings!$D$11:$D$18,0))),0),N($F3062)))</f>
        <v/>
      </c>
    </row>
    <row r="3063">
      <c r="A3063" s="69" t="n"/>
      <c r="B3063" s="70" t="n"/>
      <c r="C3063" s="70" t="n"/>
      <c r="D3063" s="71" t="n"/>
      <c r="E3063" s="71" t="n"/>
      <c r="F3063" s="70" t="n"/>
      <c r="G3063" s="72">
        <f>IF(OR($A3063="",$B3063=""),"",ROUND(MAX(0,MOD(I3063-H3063,1)*24-L3063/60),2))</f>
        <v/>
      </c>
      <c r="H3063">
        <f>IF($A3063="","",IF($D3063="",IFERROR(INDEX(Settings!$E$11:$E$18,MATCH($C3063,Settings!$D$11:$D$18,0)),0),$D3063))</f>
        <v/>
      </c>
      <c r="I3063">
        <f>IF($A3063="","",IF($E3063="",IFERROR(INDEX(Settings!$F$11:$F$18,MATCH($C3063,Settings!$D$11:$D$18,0)),0),$E3063))</f>
        <v/>
      </c>
      <c r="J3063">
        <f>IF($A3063="",0,WEEKDAY($A3063,2))</f>
        <v/>
      </c>
      <c r="K3063">
        <f>IF(OR($A3063="",$B3063=""),"",$B3063&amp;"|"&amp;$A3063)</f>
        <v/>
      </c>
      <c r="L3063">
        <f>IF($A3063="",0,IF($F3063="",IFERROR(N(INDEX(Settings!$G$11:$G$18,MATCH($C3063,Settings!$D$11:$D$18,0))),0),N($F3063)))</f>
        <v/>
      </c>
    </row>
    <row r="3064">
      <c r="A3064" s="69" t="n"/>
      <c r="B3064" s="70" t="n"/>
      <c r="C3064" s="70" t="n"/>
      <c r="D3064" s="71" t="n"/>
      <c r="E3064" s="71" t="n"/>
      <c r="F3064" s="70" t="n"/>
      <c r="G3064" s="72">
        <f>IF(OR($A3064="",$B3064=""),"",ROUND(MAX(0,MOD(I3064-H3064,1)*24-L3064/60),2))</f>
        <v/>
      </c>
      <c r="H3064">
        <f>IF($A3064="","",IF($D3064="",IFERROR(INDEX(Settings!$E$11:$E$18,MATCH($C3064,Settings!$D$11:$D$18,0)),0),$D3064))</f>
        <v/>
      </c>
      <c r="I3064">
        <f>IF($A3064="","",IF($E3064="",IFERROR(INDEX(Settings!$F$11:$F$18,MATCH($C3064,Settings!$D$11:$D$18,0)),0),$E3064))</f>
        <v/>
      </c>
      <c r="J3064">
        <f>IF($A3064="",0,WEEKDAY($A3064,2))</f>
        <v/>
      </c>
      <c r="K3064">
        <f>IF(OR($A3064="",$B3064=""),"",$B3064&amp;"|"&amp;$A3064)</f>
        <v/>
      </c>
      <c r="L3064">
        <f>IF($A3064="",0,IF($F3064="",IFERROR(N(INDEX(Settings!$G$11:$G$18,MATCH($C3064,Settings!$D$11:$D$18,0))),0),N($F3064)))</f>
        <v/>
      </c>
    </row>
    <row r="3065">
      <c r="A3065" s="69" t="n"/>
      <c r="B3065" s="70" t="n"/>
      <c r="C3065" s="70" t="n"/>
      <c r="D3065" s="71" t="n"/>
      <c r="E3065" s="71" t="n"/>
      <c r="F3065" s="70" t="n"/>
      <c r="G3065" s="72">
        <f>IF(OR($A3065="",$B3065=""),"",ROUND(MAX(0,MOD(I3065-H3065,1)*24-L3065/60),2))</f>
        <v/>
      </c>
      <c r="H3065">
        <f>IF($A3065="","",IF($D3065="",IFERROR(INDEX(Settings!$E$11:$E$18,MATCH($C3065,Settings!$D$11:$D$18,0)),0),$D3065))</f>
        <v/>
      </c>
      <c r="I3065">
        <f>IF($A3065="","",IF($E3065="",IFERROR(INDEX(Settings!$F$11:$F$18,MATCH($C3065,Settings!$D$11:$D$18,0)),0),$E3065))</f>
        <v/>
      </c>
      <c r="J3065">
        <f>IF($A3065="",0,WEEKDAY($A3065,2))</f>
        <v/>
      </c>
      <c r="K3065">
        <f>IF(OR($A3065="",$B3065=""),"",$B3065&amp;"|"&amp;$A3065)</f>
        <v/>
      </c>
      <c r="L3065">
        <f>IF($A3065="",0,IF($F3065="",IFERROR(N(INDEX(Settings!$G$11:$G$18,MATCH($C3065,Settings!$D$11:$D$18,0))),0),N($F3065)))</f>
        <v/>
      </c>
    </row>
    <row r="3066">
      <c r="A3066" s="69" t="n"/>
      <c r="B3066" s="70" t="n"/>
      <c r="C3066" s="70" t="n"/>
      <c r="D3066" s="71" t="n"/>
      <c r="E3066" s="71" t="n"/>
      <c r="F3066" s="70" t="n"/>
      <c r="G3066" s="72">
        <f>IF(OR($A3066="",$B3066=""),"",ROUND(MAX(0,MOD(I3066-H3066,1)*24-L3066/60),2))</f>
        <v/>
      </c>
      <c r="H3066">
        <f>IF($A3066="","",IF($D3066="",IFERROR(INDEX(Settings!$E$11:$E$18,MATCH($C3066,Settings!$D$11:$D$18,0)),0),$D3066))</f>
        <v/>
      </c>
      <c r="I3066">
        <f>IF($A3066="","",IF($E3066="",IFERROR(INDEX(Settings!$F$11:$F$18,MATCH($C3066,Settings!$D$11:$D$18,0)),0),$E3066))</f>
        <v/>
      </c>
      <c r="J3066">
        <f>IF($A3066="",0,WEEKDAY($A3066,2))</f>
        <v/>
      </c>
      <c r="K3066">
        <f>IF(OR($A3066="",$B3066=""),"",$B3066&amp;"|"&amp;$A3066)</f>
        <v/>
      </c>
      <c r="L3066">
        <f>IF($A3066="",0,IF($F3066="",IFERROR(N(INDEX(Settings!$G$11:$G$18,MATCH($C3066,Settings!$D$11:$D$18,0))),0),N($F3066)))</f>
        <v/>
      </c>
    </row>
    <row r="3067">
      <c r="A3067" s="69" t="n"/>
      <c r="B3067" s="70" t="n"/>
      <c r="C3067" s="70" t="n"/>
      <c r="D3067" s="71" t="n"/>
      <c r="E3067" s="71" t="n"/>
      <c r="F3067" s="70" t="n"/>
      <c r="G3067" s="72">
        <f>IF(OR($A3067="",$B3067=""),"",ROUND(MAX(0,MOD(I3067-H3067,1)*24-L3067/60),2))</f>
        <v/>
      </c>
      <c r="H3067">
        <f>IF($A3067="","",IF($D3067="",IFERROR(INDEX(Settings!$E$11:$E$18,MATCH($C3067,Settings!$D$11:$D$18,0)),0),$D3067))</f>
        <v/>
      </c>
      <c r="I3067">
        <f>IF($A3067="","",IF($E3067="",IFERROR(INDEX(Settings!$F$11:$F$18,MATCH($C3067,Settings!$D$11:$D$18,0)),0),$E3067))</f>
        <v/>
      </c>
      <c r="J3067">
        <f>IF($A3067="",0,WEEKDAY($A3067,2))</f>
        <v/>
      </c>
      <c r="K3067">
        <f>IF(OR($A3067="",$B3067=""),"",$B3067&amp;"|"&amp;$A3067)</f>
        <v/>
      </c>
      <c r="L3067">
        <f>IF($A3067="",0,IF($F3067="",IFERROR(N(INDEX(Settings!$G$11:$G$18,MATCH($C3067,Settings!$D$11:$D$18,0))),0),N($F3067)))</f>
        <v/>
      </c>
    </row>
    <row r="3068">
      <c r="A3068" s="69" t="n"/>
      <c r="B3068" s="70" t="n"/>
      <c r="C3068" s="70" t="n"/>
      <c r="D3068" s="71" t="n"/>
      <c r="E3068" s="71" t="n"/>
      <c r="F3068" s="70" t="n"/>
      <c r="G3068" s="72">
        <f>IF(OR($A3068="",$B3068=""),"",ROUND(MAX(0,MOD(I3068-H3068,1)*24-L3068/60),2))</f>
        <v/>
      </c>
      <c r="H3068">
        <f>IF($A3068="","",IF($D3068="",IFERROR(INDEX(Settings!$E$11:$E$18,MATCH($C3068,Settings!$D$11:$D$18,0)),0),$D3068))</f>
        <v/>
      </c>
      <c r="I3068">
        <f>IF($A3068="","",IF($E3068="",IFERROR(INDEX(Settings!$F$11:$F$18,MATCH($C3068,Settings!$D$11:$D$18,0)),0),$E3068))</f>
        <v/>
      </c>
      <c r="J3068">
        <f>IF($A3068="",0,WEEKDAY($A3068,2))</f>
        <v/>
      </c>
      <c r="K3068">
        <f>IF(OR($A3068="",$B3068=""),"",$B3068&amp;"|"&amp;$A3068)</f>
        <v/>
      </c>
      <c r="L3068">
        <f>IF($A3068="",0,IF($F3068="",IFERROR(N(INDEX(Settings!$G$11:$G$18,MATCH($C3068,Settings!$D$11:$D$18,0))),0),N($F3068)))</f>
        <v/>
      </c>
    </row>
    <row r="3069">
      <c r="A3069" s="69" t="n"/>
      <c r="B3069" s="70" t="n"/>
      <c r="C3069" s="70" t="n"/>
      <c r="D3069" s="71" t="n"/>
      <c r="E3069" s="71" t="n"/>
      <c r="F3069" s="70" t="n"/>
      <c r="G3069" s="72">
        <f>IF(OR($A3069="",$B3069=""),"",ROUND(MAX(0,MOD(I3069-H3069,1)*24-L3069/60),2))</f>
        <v/>
      </c>
      <c r="H3069">
        <f>IF($A3069="","",IF($D3069="",IFERROR(INDEX(Settings!$E$11:$E$18,MATCH($C3069,Settings!$D$11:$D$18,0)),0),$D3069))</f>
        <v/>
      </c>
      <c r="I3069">
        <f>IF($A3069="","",IF($E3069="",IFERROR(INDEX(Settings!$F$11:$F$18,MATCH($C3069,Settings!$D$11:$D$18,0)),0),$E3069))</f>
        <v/>
      </c>
      <c r="J3069">
        <f>IF($A3069="",0,WEEKDAY($A3069,2))</f>
        <v/>
      </c>
      <c r="K3069">
        <f>IF(OR($A3069="",$B3069=""),"",$B3069&amp;"|"&amp;$A3069)</f>
        <v/>
      </c>
      <c r="L3069">
        <f>IF($A3069="",0,IF($F3069="",IFERROR(N(INDEX(Settings!$G$11:$G$18,MATCH($C3069,Settings!$D$11:$D$18,0))),0),N($F3069)))</f>
        <v/>
      </c>
    </row>
    <row r="3070">
      <c r="A3070" s="69" t="n"/>
      <c r="B3070" s="70" t="n"/>
      <c r="C3070" s="70" t="n"/>
      <c r="D3070" s="71" t="n"/>
      <c r="E3070" s="71" t="n"/>
      <c r="F3070" s="70" t="n"/>
      <c r="G3070" s="72">
        <f>IF(OR($A3070="",$B3070=""),"",ROUND(MAX(0,MOD(I3070-H3070,1)*24-L3070/60),2))</f>
        <v/>
      </c>
      <c r="H3070">
        <f>IF($A3070="","",IF($D3070="",IFERROR(INDEX(Settings!$E$11:$E$18,MATCH($C3070,Settings!$D$11:$D$18,0)),0),$D3070))</f>
        <v/>
      </c>
      <c r="I3070">
        <f>IF($A3070="","",IF($E3070="",IFERROR(INDEX(Settings!$F$11:$F$18,MATCH($C3070,Settings!$D$11:$D$18,0)),0),$E3070))</f>
        <v/>
      </c>
      <c r="J3070">
        <f>IF($A3070="",0,WEEKDAY($A3070,2))</f>
        <v/>
      </c>
      <c r="K3070">
        <f>IF(OR($A3070="",$B3070=""),"",$B3070&amp;"|"&amp;$A3070)</f>
        <v/>
      </c>
      <c r="L3070">
        <f>IF($A3070="",0,IF($F3070="",IFERROR(N(INDEX(Settings!$G$11:$G$18,MATCH($C3070,Settings!$D$11:$D$18,0))),0),N($F3070)))</f>
        <v/>
      </c>
    </row>
    <row r="3071">
      <c r="A3071" s="69" t="n"/>
      <c r="B3071" s="70" t="n"/>
      <c r="C3071" s="70" t="n"/>
      <c r="D3071" s="71" t="n"/>
      <c r="E3071" s="71" t="n"/>
      <c r="F3071" s="70" t="n"/>
      <c r="G3071" s="72">
        <f>IF(OR($A3071="",$B3071=""),"",ROUND(MAX(0,MOD(I3071-H3071,1)*24-L3071/60),2))</f>
        <v/>
      </c>
      <c r="H3071">
        <f>IF($A3071="","",IF($D3071="",IFERROR(INDEX(Settings!$E$11:$E$18,MATCH($C3071,Settings!$D$11:$D$18,0)),0),$D3071))</f>
        <v/>
      </c>
      <c r="I3071">
        <f>IF($A3071="","",IF($E3071="",IFERROR(INDEX(Settings!$F$11:$F$18,MATCH($C3071,Settings!$D$11:$D$18,0)),0),$E3071))</f>
        <v/>
      </c>
      <c r="J3071">
        <f>IF($A3071="",0,WEEKDAY($A3071,2))</f>
        <v/>
      </c>
      <c r="K3071">
        <f>IF(OR($A3071="",$B3071=""),"",$B3071&amp;"|"&amp;$A3071)</f>
        <v/>
      </c>
      <c r="L3071">
        <f>IF($A3071="",0,IF($F3071="",IFERROR(N(INDEX(Settings!$G$11:$G$18,MATCH($C3071,Settings!$D$11:$D$18,0))),0),N($F3071)))</f>
        <v/>
      </c>
    </row>
    <row r="3072">
      <c r="A3072" s="69" t="n"/>
      <c r="B3072" s="70" t="n"/>
      <c r="C3072" s="70" t="n"/>
      <c r="D3072" s="71" t="n"/>
      <c r="E3072" s="71" t="n"/>
      <c r="F3072" s="70" t="n"/>
      <c r="G3072" s="72">
        <f>IF(OR($A3072="",$B3072=""),"",ROUND(MAX(0,MOD(I3072-H3072,1)*24-L3072/60),2))</f>
        <v/>
      </c>
      <c r="H3072">
        <f>IF($A3072="","",IF($D3072="",IFERROR(INDEX(Settings!$E$11:$E$18,MATCH($C3072,Settings!$D$11:$D$18,0)),0),$D3072))</f>
        <v/>
      </c>
      <c r="I3072">
        <f>IF($A3072="","",IF($E3072="",IFERROR(INDEX(Settings!$F$11:$F$18,MATCH($C3072,Settings!$D$11:$D$18,0)),0),$E3072))</f>
        <v/>
      </c>
      <c r="J3072">
        <f>IF($A3072="",0,WEEKDAY($A3072,2))</f>
        <v/>
      </c>
      <c r="K3072">
        <f>IF(OR($A3072="",$B3072=""),"",$B3072&amp;"|"&amp;$A3072)</f>
        <v/>
      </c>
      <c r="L3072">
        <f>IF($A3072="",0,IF($F3072="",IFERROR(N(INDEX(Settings!$G$11:$G$18,MATCH($C3072,Settings!$D$11:$D$18,0))),0),N($F3072)))</f>
        <v/>
      </c>
    </row>
    <row r="3073">
      <c r="A3073" s="69" t="n"/>
      <c r="B3073" s="70" t="n"/>
      <c r="C3073" s="70" t="n"/>
      <c r="D3073" s="71" t="n"/>
      <c r="E3073" s="71" t="n"/>
      <c r="F3073" s="70" t="n"/>
      <c r="G3073" s="72">
        <f>IF(OR($A3073="",$B3073=""),"",ROUND(MAX(0,MOD(I3073-H3073,1)*24-L3073/60),2))</f>
        <v/>
      </c>
      <c r="H3073">
        <f>IF($A3073="","",IF($D3073="",IFERROR(INDEX(Settings!$E$11:$E$18,MATCH($C3073,Settings!$D$11:$D$18,0)),0),$D3073))</f>
        <v/>
      </c>
      <c r="I3073">
        <f>IF($A3073="","",IF($E3073="",IFERROR(INDEX(Settings!$F$11:$F$18,MATCH($C3073,Settings!$D$11:$D$18,0)),0),$E3073))</f>
        <v/>
      </c>
      <c r="J3073">
        <f>IF($A3073="",0,WEEKDAY($A3073,2))</f>
        <v/>
      </c>
      <c r="K3073">
        <f>IF(OR($A3073="",$B3073=""),"",$B3073&amp;"|"&amp;$A3073)</f>
        <v/>
      </c>
      <c r="L3073">
        <f>IF($A3073="",0,IF($F3073="",IFERROR(N(INDEX(Settings!$G$11:$G$18,MATCH($C3073,Settings!$D$11:$D$18,0))),0),N($F3073)))</f>
        <v/>
      </c>
    </row>
    <row r="3074">
      <c r="A3074" s="69" t="n"/>
      <c r="B3074" s="70" t="n"/>
      <c r="C3074" s="70" t="n"/>
      <c r="D3074" s="71" t="n"/>
      <c r="E3074" s="71" t="n"/>
      <c r="F3074" s="70" t="n"/>
      <c r="G3074" s="72">
        <f>IF(OR($A3074="",$B3074=""),"",ROUND(MAX(0,MOD(I3074-H3074,1)*24-L3074/60),2))</f>
        <v/>
      </c>
      <c r="H3074">
        <f>IF($A3074="","",IF($D3074="",IFERROR(INDEX(Settings!$E$11:$E$18,MATCH($C3074,Settings!$D$11:$D$18,0)),0),$D3074))</f>
        <v/>
      </c>
      <c r="I3074">
        <f>IF($A3074="","",IF($E3074="",IFERROR(INDEX(Settings!$F$11:$F$18,MATCH($C3074,Settings!$D$11:$D$18,0)),0),$E3074))</f>
        <v/>
      </c>
      <c r="J3074">
        <f>IF($A3074="",0,WEEKDAY($A3074,2))</f>
        <v/>
      </c>
      <c r="K3074">
        <f>IF(OR($A3074="",$B3074=""),"",$B3074&amp;"|"&amp;$A3074)</f>
        <v/>
      </c>
      <c r="L3074">
        <f>IF($A3074="",0,IF($F3074="",IFERROR(N(INDEX(Settings!$G$11:$G$18,MATCH($C3074,Settings!$D$11:$D$18,0))),0),N($F3074)))</f>
        <v/>
      </c>
    </row>
    <row r="3075">
      <c r="A3075" s="69" t="n"/>
      <c r="B3075" s="70" t="n"/>
      <c r="C3075" s="70" t="n"/>
      <c r="D3075" s="71" t="n"/>
      <c r="E3075" s="71" t="n"/>
      <c r="F3075" s="70" t="n"/>
      <c r="G3075" s="72">
        <f>IF(OR($A3075="",$B3075=""),"",ROUND(MAX(0,MOD(I3075-H3075,1)*24-L3075/60),2))</f>
        <v/>
      </c>
      <c r="H3075">
        <f>IF($A3075="","",IF($D3075="",IFERROR(INDEX(Settings!$E$11:$E$18,MATCH($C3075,Settings!$D$11:$D$18,0)),0),$D3075))</f>
        <v/>
      </c>
      <c r="I3075">
        <f>IF($A3075="","",IF($E3075="",IFERROR(INDEX(Settings!$F$11:$F$18,MATCH($C3075,Settings!$D$11:$D$18,0)),0),$E3075))</f>
        <v/>
      </c>
      <c r="J3075">
        <f>IF($A3075="",0,WEEKDAY($A3075,2))</f>
        <v/>
      </c>
      <c r="K3075">
        <f>IF(OR($A3075="",$B3075=""),"",$B3075&amp;"|"&amp;$A3075)</f>
        <v/>
      </c>
      <c r="L3075">
        <f>IF($A3075="",0,IF($F3075="",IFERROR(N(INDEX(Settings!$G$11:$G$18,MATCH($C3075,Settings!$D$11:$D$18,0))),0),N($F3075)))</f>
        <v/>
      </c>
    </row>
    <row r="3076">
      <c r="A3076" s="69" t="n"/>
      <c r="B3076" s="70" t="n"/>
      <c r="C3076" s="70" t="n"/>
      <c r="D3076" s="71" t="n"/>
      <c r="E3076" s="71" t="n"/>
      <c r="F3076" s="70" t="n"/>
      <c r="G3076" s="72">
        <f>IF(OR($A3076="",$B3076=""),"",ROUND(MAX(0,MOD(I3076-H3076,1)*24-L3076/60),2))</f>
        <v/>
      </c>
      <c r="H3076">
        <f>IF($A3076="","",IF($D3076="",IFERROR(INDEX(Settings!$E$11:$E$18,MATCH($C3076,Settings!$D$11:$D$18,0)),0),$D3076))</f>
        <v/>
      </c>
      <c r="I3076">
        <f>IF($A3076="","",IF($E3076="",IFERROR(INDEX(Settings!$F$11:$F$18,MATCH($C3076,Settings!$D$11:$D$18,0)),0),$E3076))</f>
        <v/>
      </c>
      <c r="J3076">
        <f>IF($A3076="",0,WEEKDAY($A3076,2))</f>
        <v/>
      </c>
      <c r="K3076">
        <f>IF(OR($A3076="",$B3076=""),"",$B3076&amp;"|"&amp;$A3076)</f>
        <v/>
      </c>
      <c r="L3076">
        <f>IF($A3076="",0,IF($F3076="",IFERROR(N(INDEX(Settings!$G$11:$G$18,MATCH($C3076,Settings!$D$11:$D$18,0))),0),N($F3076)))</f>
        <v/>
      </c>
    </row>
    <row r="3077">
      <c r="A3077" s="69" t="n"/>
      <c r="B3077" s="70" t="n"/>
      <c r="C3077" s="70" t="n"/>
      <c r="D3077" s="71" t="n"/>
      <c r="E3077" s="71" t="n"/>
      <c r="F3077" s="70" t="n"/>
      <c r="G3077" s="72">
        <f>IF(OR($A3077="",$B3077=""),"",ROUND(MAX(0,MOD(I3077-H3077,1)*24-L3077/60),2))</f>
        <v/>
      </c>
      <c r="H3077">
        <f>IF($A3077="","",IF($D3077="",IFERROR(INDEX(Settings!$E$11:$E$18,MATCH($C3077,Settings!$D$11:$D$18,0)),0),$D3077))</f>
        <v/>
      </c>
      <c r="I3077">
        <f>IF($A3077="","",IF($E3077="",IFERROR(INDEX(Settings!$F$11:$F$18,MATCH($C3077,Settings!$D$11:$D$18,0)),0),$E3077))</f>
        <v/>
      </c>
      <c r="J3077">
        <f>IF($A3077="",0,WEEKDAY($A3077,2))</f>
        <v/>
      </c>
      <c r="K3077">
        <f>IF(OR($A3077="",$B3077=""),"",$B3077&amp;"|"&amp;$A3077)</f>
        <v/>
      </c>
      <c r="L3077">
        <f>IF($A3077="",0,IF($F3077="",IFERROR(N(INDEX(Settings!$G$11:$G$18,MATCH($C3077,Settings!$D$11:$D$18,0))),0),N($F3077)))</f>
        <v/>
      </c>
    </row>
    <row r="3078">
      <c r="A3078" s="69" t="n"/>
      <c r="B3078" s="70" t="n"/>
      <c r="C3078" s="70" t="n"/>
      <c r="D3078" s="71" t="n"/>
      <c r="E3078" s="71" t="n"/>
      <c r="F3078" s="70" t="n"/>
      <c r="G3078" s="72">
        <f>IF(OR($A3078="",$B3078=""),"",ROUND(MAX(0,MOD(I3078-H3078,1)*24-L3078/60),2))</f>
        <v/>
      </c>
      <c r="H3078">
        <f>IF($A3078="","",IF($D3078="",IFERROR(INDEX(Settings!$E$11:$E$18,MATCH($C3078,Settings!$D$11:$D$18,0)),0),$D3078))</f>
        <v/>
      </c>
      <c r="I3078">
        <f>IF($A3078="","",IF($E3078="",IFERROR(INDEX(Settings!$F$11:$F$18,MATCH($C3078,Settings!$D$11:$D$18,0)),0),$E3078))</f>
        <v/>
      </c>
      <c r="J3078">
        <f>IF($A3078="",0,WEEKDAY($A3078,2))</f>
        <v/>
      </c>
      <c r="K3078">
        <f>IF(OR($A3078="",$B3078=""),"",$B3078&amp;"|"&amp;$A3078)</f>
        <v/>
      </c>
      <c r="L3078">
        <f>IF($A3078="",0,IF($F3078="",IFERROR(N(INDEX(Settings!$G$11:$G$18,MATCH($C3078,Settings!$D$11:$D$18,0))),0),N($F3078)))</f>
        <v/>
      </c>
    </row>
    <row r="3079">
      <c r="A3079" s="69" t="n"/>
      <c r="B3079" s="70" t="n"/>
      <c r="C3079" s="70" t="n"/>
      <c r="D3079" s="71" t="n"/>
      <c r="E3079" s="71" t="n"/>
      <c r="F3079" s="70" t="n"/>
      <c r="G3079" s="72">
        <f>IF(OR($A3079="",$B3079=""),"",ROUND(MAX(0,MOD(I3079-H3079,1)*24-L3079/60),2))</f>
        <v/>
      </c>
      <c r="H3079">
        <f>IF($A3079="","",IF($D3079="",IFERROR(INDEX(Settings!$E$11:$E$18,MATCH($C3079,Settings!$D$11:$D$18,0)),0),$D3079))</f>
        <v/>
      </c>
      <c r="I3079">
        <f>IF($A3079="","",IF($E3079="",IFERROR(INDEX(Settings!$F$11:$F$18,MATCH($C3079,Settings!$D$11:$D$18,0)),0),$E3079))</f>
        <v/>
      </c>
      <c r="J3079">
        <f>IF($A3079="",0,WEEKDAY($A3079,2))</f>
        <v/>
      </c>
      <c r="K3079">
        <f>IF(OR($A3079="",$B3079=""),"",$B3079&amp;"|"&amp;$A3079)</f>
        <v/>
      </c>
      <c r="L3079">
        <f>IF($A3079="",0,IF($F3079="",IFERROR(N(INDEX(Settings!$G$11:$G$18,MATCH($C3079,Settings!$D$11:$D$18,0))),0),N($F3079)))</f>
        <v/>
      </c>
    </row>
    <row r="3080">
      <c r="A3080" s="69" t="n"/>
      <c r="B3080" s="70" t="n"/>
      <c r="C3080" s="70" t="n"/>
      <c r="D3080" s="71" t="n"/>
      <c r="E3080" s="71" t="n"/>
      <c r="F3080" s="70" t="n"/>
      <c r="G3080" s="72">
        <f>IF(OR($A3080="",$B3080=""),"",ROUND(MAX(0,MOD(I3080-H3080,1)*24-L3080/60),2))</f>
        <v/>
      </c>
      <c r="H3080">
        <f>IF($A3080="","",IF($D3080="",IFERROR(INDEX(Settings!$E$11:$E$18,MATCH($C3080,Settings!$D$11:$D$18,0)),0),$D3080))</f>
        <v/>
      </c>
      <c r="I3080">
        <f>IF($A3080="","",IF($E3080="",IFERROR(INDEX(Settings!$F$11:$F$18,MATCH($C3080,Settings!$D$11:$D$18,0)),0),$E3080))</f>
        <v/>
      </c>
      <c r="J3080">
        <f>IF($A3080="",0,WEEKDAY($A3080,2))</f>
        <v/>
      </c>
      <c r="K3080">
        <f>IF(OR($A3080="",$B3080=""),"",$B3080&amp;"|"&amp;$A3080)</f>
        <v/>
      </c>
      <c r="L3080">
        <f>IF($A3080="",0,IF($F3080="",IFERROR(N(INDEX(Settings!$G$11:$G$18,MATCH($C3080,Settings!$D$11:$D$18,0))),0),N($F3080)))</f>
        <v/>
      </c>
    </row>
    <row r="3081">
      <c r="A3081" s="69" t="n"/>
      <c r="B3081" s="70" t="n"/>
      <c r="C3081" s="70" t="n"/>
      <c r="D3081" s="71" t="n"/>
      <c r="E3081" s="71" t="n"/>
      <c r="F3081" s="70" t="n"/>
      <c r="G3081" s="72">
        <f>IF(OR($A3081="",$B3081=""),"",ROUND(MAX(0,MOD(I3081-H3081,1)*24-L3081/60),2))</f>
        <v/>
      </c>
      <c r="H3081">
        <f>IF($A3081="","",IF($D3081="",IFERROR(INDEX(Settings!$E$11:$E$18,MATCH($C3081,Settings!$D$11:$D$18,0)),0),$D3081))</f>
        <v/>
      </c>
      <c r="I3081">
        <f>IF($A3081="","",IF($E3081="",IFERROR(INDEX(Settings!$F$11:$F$18,MATCH($C3081,Settings!$D$11:$D$18,0)),0),$E3081))</f>
        <v/>
      </c>
      <c r="J3081">
        <f>IF($A3081="",0,WEEKDAY($A3081,2))</f>
        <v/>
      </c>
      <c r="K3081">
        <f>IF(OR($A3081="",$B3081=""),"",$B3081&amp;"|"&amp;$A3081)</f>
        <v/>
      </c>
      <c r="L3081">
        <f>IF($A3081="",0,IF($F3081="",IFERROR(N(INDEX(Settings!$G$11:$G$18,MATCH($C3081,Settings!$D$11:$D$18,0))),0),N($F3081)))</f>
        <v/>
      </c>
    </row>
    <row r="3082">
      <c r="A3082" s="69" t="n"/>
      <c r="B3082" s="70" t="n"/>
      <c r="C3082" s="70" t="n"/>
      <c r="D3082" s="71" t="n"/>
      <c r="E3082" s="71" t="n"/>
      <c r="F3082" s="70" t="n"/>
      <c r="G3082" s="72">
        <f>IF(OR($A3082="",$B3082=""),"",ROUND(MAX(0,MOD(I3082-H3082,1)*24-L3082/60),2))</f>
        <v/>
      </c>
      <c r="H3082">
        <f>IF($A3082="","",IF($D3082="",IFERROR(INDEX(Settings!$E$11:$E$18,MATCH($C3082,Settings!$D$11:$D$18,0)),0),$D3082))</f>
        <v/>
      </c>
      <c r="I3082">
        <f>IF($A3082="","",IF($E3082="",IFERROR(INDEX(Settings!$F$11:$F$18,MATCH($C3082,Settings!$D$11:$D$18,0)),0),$E3082))</f>
        <v/>
      </c>
      <c r="J3082">
        <f>IF($A3082="",0,WEEKDAY($A3082,2))</f>
        <v/>
      </c>
      <c r="K3082">
        <f>IF(OR($A3082="",$B3082=""),"",$B3082&amp;"|"&amp;$A3082)</f>
        <v/>
      </c>
      <c r="L3082">
        <f>IF($A3082="",0,IF($F3082="",IFERROR(N(INDEX(Settings!$G$11:$G$18,MATCH($C3082,Settings!$D$11:$D$18,0))),0),N($F3082)))</f>
        <v/>
      </c>
    </row>
    <row r="3083">
      <c r="A3083" s="69" t="n"/>
      <c r="B3083" s="70" t="n"/>
      <c r="C3083" s="70" t="n"/>
      <c r="D3083" s="71" t="n"/>
      <c r="E3083" s="71" t="n"/>
      <c r="F3083" s="70" t="n"/>
      <c r="G3083" s="72">
        <f>IF(OR($A3083="",$B3083=""),"",ROUND(MAX(0,MOD(I3083-H3083,1)*24-L3083/60),2))</f>
        <v/>
      </c>
      <c r="H3083">
        <f>IF($A3083="","",IF($D3083="",IFERROR(INDEX(Settings!$E$11:$E$18,MATCH($C3083,Settings!$D$11:$D$18,0)),0),$D3083))</f>
        <v/>
      </c>
      <c r="I3083">
        <f>IF($A3083="","",IF($E3083="",IFERROR(INDEX(Settings!$F$11:$F$18,MATCH($C3083,Settings!$D$11:$D$18,0)),0),$E3083))</f>
        <v/>
      </c>
      <c r="J3083">
        <f>IF($A3083="",0,WEEKDAY($A3083,2))</f>
        <v/>
      </c>
      <c r="K3083">
        <f>IF(OR($A3083="",$B3083=""),"",$B3083&amp;"|"&amp;$A3083)</f>
        <v/>
      </c>
      <c r="L3083">
        <f>IF($A3083="",0,IF($F3083="",IFERROR(N(INDEX(Settings!$G$11:$G$18,MATCH($C3083,Settings!$D$11:$D$18,0))),0),N($F3083)))</f>
        <v/>
      </c>
    </row>
    <row r="3084">
      <c r="A3084" s="69" t="n"/>
      <c r="B3084" s="70" t="n"/>
      <c r="C3084" s="70" t="n"/>
      <c r="D3084" s="71" t="n"/>
      <c r="E3084" s="71" t="n"/>
      <c r="F3084" s="70" t="n"/>
      <c r="G3084" s="72">
        <f>IF(OR($A3084="",$B3084=""),"",ROUND(MAX(0,MOD(I3084-H3084,1)*24-L3084/60),2))</f>
        <v/>
      </c>
      <c r="H3084">
        <f>IF($A3084="","",IF($D3084="",IFERROR(INDEX(Settings!$E$11:$E$18,MATCH($C3084,Settings!$D$11:$D$18,0)),0),$D3084))</f>
        <v/>
      </c>
      <c r="I3084">
        <f>IF($A3084="","",IF($E3084="",IFERROR(INDEX(Settings!$F$11:$F$18,MATCH($C3084,Settings!$D$11:$D$18,0)),0),$E3084))</f>
        <v/>
      </c>
      <c r="J3084">
        <f>IF($A3084="",0,WEEKDAY($A3084,2))</f>
        <v/>
      </c>
      <c r="K3084">
        <f>IF(OR($A3084="",$B3084=""),"",$B3084&amp;"|"&amp;$A3084)</f>
        <v/>
      </c>
      <c r="L3084">
        <f>IF($A3084="",0,IF($F3084="",IFERROR(N(INDEX(Settings!$G$11:$G$18,MATCH($C3084,Settings!$D$11:$D$18,0))),0),N($F3084)))</f>
        <v/>
      </c>
    </row>
    <row r="3085">
      <c r="A3085" s="69" t="n"/>
      <c r="B3085" s="70" t="n"/>
      <c r="C3085" s="70" t="n"/>
      <c r="D3085" s="71" t="n"/>
      <c r="E3085" s="71" t="n"/>
      <c r="F3085" s="70" t="n"/>
      <c r="G3085" s="72">
        <f>IF(OR($A3085="",$B3085=""),"",ROUND(MAX(0,MOD(I3085-H3085,1)*24-L3085/60),2))</f>
        <v/>
      </c>
      <c r="H3085">
        <f>IF($A3085="","",IF($D3085="",IFERROR(INDEX(Settings!$E$11:$E$18,MATCH($C3085,Settings!$D$11:$D$18,0)),0),$D3085))</f>
        <v/>
      </c>
      <c r="I3085">
        <f>IF($A3085="","",IF($E3085="",IFERROR(INDEX(Settings!$F$11:$F$18,MATCH($C3085,Settings!$D$11:$D$18,0)),0),$E3085))</f>
        <v/>
      </c>
      <c r="J3085">
        <f>IF($A3085="",0,WEEKDAY($A3085,2))</f>
        <v/>
      </c>
      <c r="K3085">
        <f>IF(OR($A3085="",$B3085=""),"",$B3085&amp;"|"&amp;$A3085)</f>
        <v/>
      </c>
      <c r="L3085">
        <f>IF($A3085="",0,IF($F3085="",IFERROR(N(INDEX(Settings!$G$11:$G$18,MATCH($C3085,Settings!$D$11:$D$18,0))),0),N($F3085)))</f>
        <v/>
      </c>
    </row>
    <row r="3086">
      <c r="A3086" s="69" t="n"/>
      <c r="B3086" s="70" t="n"/>
      <c r="C3086" s="70" t="n"/>
      <c r="D3086" s="71" t="n"/>
      <c r="E3086" s="71" t="n"/>
      <c r="F3086" s="70" t="n"/>
      <c r="G3086" s="72">
        <f>IF(OR($A3086="",$B3086=""),"",ROUND(MAX(0,MOD(I3086-H3086,1)*24-L3086/60),2))</f>
        <v/>
      </c>
      <c r="H3086">
        <f>IF($A3086="","",IF($D3086="",IFERROR(INDEX(Settings!$E$11:$E$18,MATCH($C3086,Settings!$D$11:$D$18,0)),0),$D3086))</f>
        <v/>
      </c>
      <c r="I3086">
        <f>IF($A3086="","",IF($E3086="",IFERROR(INDEX(Settings!$F$11:$F$18,MATCH($C3086,Settings!$D$11:$D$18,0)),0),$E3086))</f>
        <v/>
      </c>
      <c r="J3086">
        <f>IF($A3086="",0,WEEKDAY($A3086,2))</f>
        <v/>
      </c>
      <c r="K3086">
        <f>IF(OR($A3086="",$B3086=""),"",$B3086&amp;"|"&amp;$A3086)</f>
        <v/>
      </c>
      <c r="L3086">
        <f>IF($A3086="",0,IF($F3086="",IFERROR(N(INDEX(Settings!$G$11:$G$18,MATCH($C3086,Settings!$D$11:$D$18,0))),0),N($F3086)))</f>
        <v/>
      </c>
    </row>
    <row r="3087">
      <c r="A3087" s="69" t="n"/>
      <c r="B3087" s="70" t="n"/>
      <c r="C3087" s="70" t="n"/>
      <c r="D3087" s="71" t="n"/>
      <c r="E3087" s="71" t="n"/>
      <c r="F3087" s="70" t="n"/>
      <c r="G3087" s="72">
        <f>IF(OR($A3087="",$B3087=""),"",ROUND(MAX(0,MOD(I3087-H3087,1)*24-L3087/60),2))</f>
        <v/>
      </c>
      <c r="H3087">
        <f>IF($A3087="","",IF($D3087="",IFERROR(INDEX(Settings!$E$11:$E$18,MATCH($C3087,Settings!$D$11:$D$18,0)),0),$D3087))</f>
        <v/>
      </c>
      <c r="I3087">
        <f>IF($A3087="","",IF($E3087="",IFERROR(INDEX(Settings!$F$11:$F$18,MATCH($C3087,Settings!$D$11:$D$18,0)),0),$E3087))</f>
        <v/>
      </c>
      <c r="J3087">
        <f>IF($A3087="",0,WEEKDAY($A3087,2))</f>
        <v/>
      </c>
      <c r="K3087">
        <f>IF(OR($A3087="",$B3087=""),"",$B3087&amp;"|"&amp;$A3087)</f>
        <v/>
      </c>
      <c r="L3087">
        <f>IF($A3087="",0,IF($F3087="",IFERROR(N(INDEX(Settings!$G$11:$G$18,MATCH($C3087,Settings!$D$11:$D$18,0))),0),N($F3087)))</f>
        <v/>
      </c>
    </row>
    <row r="3088">
      <c r="A3088" s="69" t="n"/>
      <c r="B3088" s="70" t="n"/>
      <c r="C3088" s="70" t="n"/>
      <c r="D3088" s="71" t="n"/>
      <c r="E3088" s="71" t="n"/>
      <c r="F3088" s="70" t="n"/>
      <c r="G3088" s="72">
        <f>IF(OR($A3088="",$B3088=""),"",ROUND(MAX(0,MOD(I3088-H3088,1)*24-L3088/60),2))</f>
        <v/>
      </c>
      <c r="H3088">
        <f>IF($A3088="","",IF($D3088="",IFERROR(INDEX(Settings!$E$11:$E$18,MATCH($C3088,Settings!$D$11:$D$18,0)),0),$D3088))</f>
        <v/>
      </c>
      <c r="I3088">
        <f>IF($A3088="","",IF($E3088="",IFERROR(INDEX(Settings!$F$11:$F$18,MATCH($C3088,Settings!$D$11:$D$18,0)),0),$E3088))</f>
        <v/>
      </c>
      <c r="J3088">
        <f>IF($A3088="",0,WEEKDAY($A3088,2))</f>
        <v/>
      </c>
      <c r="K3088">
        <f>IF(OR($A3088="",$B3088=""),"",$B3088&amp;"|"&amp;$A3088)</f>
        <v/>
      </c>
      <c r="L3088">
        <f>IF($A3088="",0,IF($F3088="",IFERROR(N(INDEX(Settings!$G$11:$G$18,MATCH($C3088,Settings!$D$11:$D$18,0))),0),N($F3088)))</f>
        <v/>
      </c>
    </row>
    <row r="3089">
      <c r="A3089" s="69" t="n"/>
      <c r="B3089" s="70" t="n"/>
      <c r="C3089" s="70" t="n"/>
      <c r="D3089" s="71" t="n"/>
      <c r="E3089" s="71" t="n"/>
      <c r="F3089" s="70" t="n"/>
      <c r="G3089" s="72">
        <f>IF(OR($A3089="",$B3089=""),"",ROUND(MAX(0,MOD(I3089-H3089,1)*24-L3089/60),2))</f>
        <v/>
      </c>
      <c r="H3089">
        <f>IF($A3089="","",IF($D3089="",IFERROR(INDEX(Settings!$E$11:$E$18,MATCH($C3089,Settings!$D$11:$D$18,0)),0),$D3089))</f>
        <v/>
      </c>
      <c r="I3089">
        <f>IF($A3089="","",IF($E3089="",IFERROR(INDEX(Settings!$F$11:$F$18,MATCH($C3089,Settings!$D$11:$D$18,0)),0),$E3089))</f>
        <v/>
      </c>
      <c r="J3089">
        <f>IF($A3089="",0,WEEKDAY($A3089,2))</f>
        <v/>
      </c>
      <c r="K3089">
        <f>IF(OR($A3089="",$B3089=""),"",$B3089&amp;"|"&amp;$A3089)</f>
        <v/>
      </c>
      <c r="L3089">
        <f>IF($A3089="",0,IF($F3089="",IFERROR(N(INDEX(Settings!$G$11:$G$18,MATCH($C3089,Settings!$D$11:$D$18,0))),0),N($F3089)))</f>
        <v/>
      </c>
    </row>
    <row r="3090">
      <c r="A3090" s="69" t="n"/>
      <c r="B3090" s="70" t="n"/>
      <c r="C3090" s="70" t="n"/>
      <c r="D3090" s="71" t="n"/>
      <c r="E3090" s="71" t="n"/>
      <c r="F3090" s="70" t="n"/>
      <c r="G3090" s="72">
        <f>IF(OR($A3090="",$B3090=""),"",ROUND(MAX(0,MOD(I3090-H3090,1)*24-L3090/60),2))</f>
        <v/>
      </c>
      <c r="H3090">
        <f>IF($A3090="","",IF($D3090="",IFERROR(INDEX(Settings!$E$11:$E$18,MATCH($C3090,Settings!$D$11:$D$18,0)),0),$D3090))</f>
        <v/>
      </c>
      <c r="I3090">
        <f>IF($A3090="","",IF($E3090="",IFERROR(INDEX(Settings!$F$11:$F$18,MATCH($C3090,Settings!$D$11:$D$18,0)),0),$E3090))</f>
        <v/>
      </c>
      <c r="J3090">
        <f>IF($A3090="",0,WEEKDAY($A3090,2))</f>
        <v/>
      </c>
      <c r="K3090">
        <f>IF(OR($A3090="",$B3090=""),"",$B3090&amp;"|"&amp;$A3090)</f>
        <v/>
      </c>
      <c r="L3090">
        <f>IF($A3090="",0,IF($F3090="",IFERROR(N(INDEX(Settings!$G$11:$G$18,MATCH($C3090,Settings!$D$11:$D$18,0))),0),N($F3090)))</f>
        <v/>
      </c>
    </row>
    <row r="3091">
      <c r="A3091" s="69" t="n"/>
      <c r="B3091" s="70" t="n"/>
      <c r="C3091" s="70" t="n"/>
      <c r="D3091" s="71" t="n"/>
      <c r="E3091" s="71" t="n"/>
      <c r="F3091" s="70" t="n"/>
      <c r="G3091" s="72">
        <f>IF(OR($A3091="",$B3091=""),"",ROUND(MAX(0,MOD(I3091-H3091,1)*24-L3091/60),2))</f>
        <v/>
      </c>
      <c r="H3091">
        <f>IF($A3091="","",IF($D3091="",IFERROR(INDEX(Settings!$E$11:$E$18,MATCH($C3091,Settings!$D$11:$D$18,0)),0),$D3091))</f>
        <v/>
      </c>
      <c r="I3091">
        <f>IF($A3091="","",IF($E3091="",IFERROR(INDEX(Settings!$F$11:$F$18,MATCH($C3091,Settings!$D$11:$D$18,0)),0),$E3091))</f>
        <v/>
      </c>
      <c r="J3091">
        <f>IF($A3091="",0,WEEKDAY($A3091,2))</f>
        <v/>
      </c>
      <c r="K3091">
        <f>IF(OR($A3091="",$B3091=""),"",$B3091&amp;"|"&amp;$A3091)</f>
        <v/>
      </c>
      <c r="L3091">
        <f>IF($A3091="",0,IF($F3091="",IFERROR(N(INDEX(Settings!$G$11:$G$18,MATCH($C3091,Settings!$D$11:$D$18,0))),0),N($F3091)))</f>
        <v/>
      </c>
    </row>
    <row r="3092">
      <c r="A3092" s="69" t="n"/>
      <c r="B3092" s="70" t="n"/>
      <c r="C3092" s="70" t="n"/>
      <c r="D3092" s="71" t="n"/>
      <c r="E3092" s="71" t="n"/>
      <c r="F3092" s="70" t="n"/>
      <c r="G3092" s="72">
        <f>IF(OR($A3092="",$B3092=""),"",ROUND(MAX(0,MOD(I3092-H3092,1)*24-L3092/60),2))</f>
        <v/>
      </c>
      <c r="H3092">
        <f>IF($A3092="","",IF($D3092="",IFERROR(INDEX(Settings!$E$11:$E$18,MATCH($C3092,Settings!$D$11:$D$18,0)),0),$D3092))</f>
        <v/>
      </c>
      <c r="I3092">
        <f>IF($A3092="","",IF($E3092="",IFERROR(INDEX(Settings!$F$11:$F$18,MATCH($C3092,Settings!$D$11:$D$18,0)),0),$E3092))</f>
        <v/>
      </c>
      <c r="J3092">
        <f>IF($A3092="",0,WEEKDAY($A3092,2))</f>
        <v/>
      </c>
      <c r="K3092">
        <f>IF(OR($A3092="",$B3092=""),"",$B3092&amp;"|"&amp;$A3092)</f>
        <v/>
      </c>
      <c r="L3092">
        <f>IF($A3092="",0,IF($F3092="",IFERROR(N(INDEX(Settings!$G$11:$G$18,MATCH($C3092,Settings!$D$11:$D$18,0))),0),N($F3092)))</f>
        <v/>
      </c>
    </row>
    <row r="3093">
      <c r="A3093" s="69" t="n"/>
      <c r="B3093" s="70" t="n"/>
      <c r="C3093" s="70" t="n"/>
      <c r="D3093" s="71" t="n"/>
      <c r="E3093" s="71" t="n"/>
      <c r="F3093" s="70" t="n"/>
      <c r="G3093" s="72">
        <f>IF(OR($A3093="",$B3093=""),"",ROUND(MAX(0,MOD(I3093-H3093,1)*24-L3093/60),2))</f>
        <v/>
      </c>
      <c r="H3093">
        <f>IF($A3093="","",IF($D3093="",IFERROR(INDEX(Settings!$E$11:$E$18,MATCH($C3093,Settings!$D$11:$D$18,0)),0),$D3093))</f>
        <v/>
      </c>
      <c r="I3093">
        <f>IF($A3093="","",IF($E3093="",IFERROR(INDEX(Settings!$F$11:$F$18,MATCH($C3093,Settings!$D$11:$D$18,0)),0),$E3093))</f>
        <v/>
      </c>
      <c r="J3093">
        <f>IF($A3093="",0,WEEKDAY($A3093,2))</f>
        <v/>
      </c>
      <c r="K3093">
        <f>IF(OR($A3093="",$B3093=""),"",$B3093&amp;"|"&amp;$A3093)</f>
        <v/>
      </c>
      <c r="L3093">
        <f>IF($A3093="",0,IF($F3093="",IFERROR(N(INDEX(Settings!$G$11:$G$18,MATCH($C3093,Settings!$D$11:$D$18,0))),0),N($F3093)))</f>
        <v/>
      </c>
    </row>
    <row r="3094">
      <c r="A3094" s="69" t="n"/>
      <c r="B3094" s="70" t="n"/>
      <c r="C3094" s="70" t="n"/>
      <c r="D3094" s="71" t="n"/>
      <c r="E3094" s="71" t="n"/>
      <c r="F3094" s="70" t="n"/>
      <c r="G3094" s="72">
        <f>IF(OR($A3094="",$B3094=""),"",ROUND(MAX(0,MOD(I3094-H3094,1)*24-L3094/60),2))</f>
        <v/>
      </c>
      <c r="H3094">
        <f>IF($A3094="","",IF($D3094="",IFERROR(INDEX(Settings!$E$11:$E$18,MATCH($C3094,Settings!$D$11:$D$18,0)),0),$D3094))</f>
        <v/>
      </c>
      <c r="I3094">
        <f>IF($A3094="","",IF($E3094="",IFERROR(INDEX(Settings!$F$11:$F$18,MATCH($C3094,Settings!$D$11:$D$18,0)),0),$E3094))</f>
        <v/>
      </c>
      <c r="J3094">
        <f>IF($A3094="",0,WEEKDAY($A3094,2))</f>
        <v/>
      </c>
      <c r="K3094">
        <f>IF(OR($A3094="",$B3094=""),"",$B3094&amp;"|"&amp;$A3094)</f>
        <v/>
      </c>
      <c r="L3094">
        <f>IF($A3094="",0,IF($F3094="",IFERROR(N(INDEX(Settings!$G$11:$G$18,MATCH($C3094,Settings!$D$11:$D$18,0))),0),N($F3094)))</f>
        <v/>
      </c>
    </row>
    <row r="3095">
      <c r="A3095" s="69" t="n"/>
      <c r="B3095" s="70" t="n"/>
      <c r="C3095" s="70" t="n"/>
      <c r="D3095" s="71" t="n"/>
      <c r="E3095" s="71" t="n"/>
      <c r="F3095" s="70" t="n"/>
      <c r="G3095" s="72">
        <f>IF(OR($A3095="",$B3095=""),"",ROUND(MAX(0,MOD(I3095-H3095,1)*24-L3095/60),2))</f>
        <v/>
      </c>
      <c r="H3095">
        <f>IF($A3095="","",IF($D3095="",IFERROR(INDEX(Settings!$E$11:$E$18,MATCH($C3095,Settings!$D$11:$D$18,0)),0),$D3095))</f>
        <v/>
      </c>
      <c r="I3095">
        <f>IF($A3095="","",IF($E3095="",IFERROR(INDEX(Settings!$F$11:$F$18,MATCH($C3095,Settings!$D$11:$D$18,0)),0),$E3095))</f>
        <v/>
      </c>
      <c r="J3095">
        <f>IF($A3095="",0,WEEKDAY($A3095,2))</f>
        <v/>
      </c>
      <c r="K3095">
        <f>IF(OR($A3095="",$B3095=""),"",$B3095&amp;"|"&amp;$A3095)</f>
        <v/>
      </c>
      <c r="L3095">
        <f>IF($A3095="",0,IF($F3095="",IFERROR(N(INDEX(Settings!$G$11:$G$18,MATCH($C3095,Settings!$D$11:$D$18,0))),0),N($F3095)))</f>
        <v/>
      </c>
    </row>
    <row r="3096">
      <c r="A3096" s="69" t="n"/>
      <c r="B3096" s="70" t="n"/>
      <c r="C3096" s="70" t="n"/>
      <c r="D3096" s="71" t="n"/>
      <c r="E3096" s="71" t="n"/>
      <c r="F3096" s="70" t="n"/>
      <c r="G3096" s="72">
        <f>IF(OR($A3096="",$B3096=""),"",ROUND(MAX(0,MOD(I3096-H3096,1)*24-L3096/60),2))</f>
        <v/>
      </c>
      <c r="H3096">
        <f>IF($A3096="","",IF($D3096="",IFERROR(INDEX(Settings!$E$11:$E$18,MATCH($C3096,Settings!$D$11:$D$18,0)),0),$D3096))</f>
        <v/>
      </c>
      <c r="I3096">
        <f>IF($A3096="","",IF($E3096="",IFERROR(INDEX(Settings!$F$11:$F$18,MATCH($C3096,Settings!$D$11:$D$18,0)),0),$E3096))</f>
        <v/>
      </c>
      <c r="J3096">
        <f>IF($A3096="",0,WEEKDAY($A3096,2))</f>
        <v/>
      </c>
      <c r="K3096">
        <f>IF(OR($A3096="",$B3096=""),"",$B3096&amp;"|"&amp;$A3096)</f>
        <v/>
      </c>
      <c r="L3096">
        <f>IF($A3096="",0,IF($F3096="",IFERROR(N(INDEX(Settings!$G$11:$G$18,MATCH($C3096,Settings!$D$11:$D$18,0))),0),N($F3096)))</f>
        <v/>
      </c>
    </row>
    <row r="3097">
      <c r="A3097" s="69" t="n"/>
      <c r="B3097" s="70" t="n"/>
      <c r="C3097" s="70" t="n"/>
      <c r="D3097" s="71" t="n"/>
      <c r="E3097" s="71" t="n"/>
      <c r="F3097" s="70" t="n"/>
      <c r="G3097" s="72">
        <f>IF(OR($A3097="",$B3097=""),"",ROUND(MAX(0,MOD(I3097-H3097,1)*24-L3097/60),2))</f>
        <v/>
      </c>
      <c r="H3097">
        <f>IF($A3097="","",IF($D3097="",IFERROR(INDEX(Settings!$E$11:$E$18,MATCH($C3097,Settings!$D$11:$D$18,0)),0),$D3097))</f>
        <v/>
      </c>
      <c r="I3097">
        <f>IF($A3097="","",IF($E3097="",IFERROR(INDEX(Settings!$F$11:$F$18,MATCH($C3097,Settings!$D$11:$D$18,0)),0),$E3097))</f>
        <v/>
      </c>
      <c r="J3097">
        <f>IF($A3097="",0,WEEKDAY($A3097,2))</f>
        <v/>
      </c>
      <c r="K3097">
        <f>IF(OR($A3097="",$B3097=""),"",$B3097&amp;"|"&amp;$A3097)</f>
        <v/>
      </c>
      <c r="L3097">
        <f>IF($A3097="",0,IF($F3097="",IFERROR(N(INDEX(Settings!$G$11:$G$18,MATCH($C3097,Settings!$D$11:$D$18,0))),0),N($F3097)))</f>
        <v/>
      </c>
    </row>
    <row r="3098">
      <c r="A3098" s="69" t="n"/>
      <c r="B3098" s="70" t="n"/>
      <c r="C3098" s="70" t="n"/>
      <c r="D3098" s="71" t="n"/>
      <c r="E3098" s="71" t="n"/>
      <c r="F3098" s="70" t="n"/>
      <c r="G3098" s="72">
        <f>IF(OR($A3098="",$B3098=""),"",ROUND(MAX(0,MOD(I3098-H3098,1)*24-L3098/60),2))</f>
        <v/>
      </c>
      <c r="H3098">
        <f>IF($A3098="","",IF($D3098="",IFERROR(INDEX(Settings!$E$11:$E$18,MATCH($C3098,Settings!$D$11:$D$18,0)),0),$D3098))</f>
        <v/>
      </c>
      <c r="I3098">
        <f>IF($A3098="","",IF($E3098="",IFERROR(INDEX(Settings!$F$11:$F$18,MATCH($C3098,Settings!$D$11:$D$18,0)),0),$E3098))</f>
        <v/>
      </c>
      <c r="J3098">
        <f>IF($A3098="",0,WEEKDAY($A3098,2))</f>
        <v/>
      </c>
      <c r="K3098">
        <f>IF(OR($A3098="",$B3098=""),"",$B3098&amp;"|"&amp;$A3098)</f>
        <v/>
      </c>
      <c r="L3098">
        <f>IF($A3098="",0,IF($F3098="",IFERROR(N(INDEX(Settings!$G$11:$G$18,MATCH($C3098,Settings!$D$11:$D$18,0))),0),N($F3098)))</f>
        <v/>
      </c>
    </row>
    <row r="3099">
      <c r="A3099" s="69" t="n"/>
      <c r="B3099" s="70" t="n"/>
      <c r="C3099" s="70" t="n"/>
      <c r="D3099" s="71" t="n"/>
      <c r="E3099" s="71" t="n"/>
      <c r="F3099" s="70" t="n"/>
      <c r="G3099" s="72">
        <f>IF(OR($A3099="",$B3099=""),"",ROUND(MAX(0,MOD(I3099-H3099,1)*24-L3099/60),2))</f>
        <v/>
      </c>
      <c r="H3099">
        <f>IF($A3099="","",IF($D3099="",IFERROR(INDEX(Settings!$E$11:$E$18,MATCH($C3099,Settings!$D$11:$D$18,0)),0),$D3099))</f>
        <v/>
      </c>
      <c r="I3099">
        <f>IF($A3099="","",IF($E3099="",IFERROR(INDEX(Settings!$F$11:$F$18,MATCH($C3099,Settings!$D$11:$D$18,0)),0),$E3099))</f>
        <v/>
      </c>
      <c r="J3099">
        <f>IF($A3099="",0,WEEKDAY($A3099,2))</f>
        <v/>
      </c>
      <c r="K3099">
        <f>IF(OR($A3099="",$B3099=""),"",$B3099&amp;"|"&amp;$A3099)</f>
        <v/>
      </c>
      <c r="L3099">
        <f>IF($A3099="",0,IF($F3099="",IFERROR(N(INDEX(Settings!$G$11:$G$18,MATCH($C3099,Settings!$D$11:$D$18,0))),0),N($F3099)))</f>
        <v/>
      </c>
    </row>
    <row r="3100">
      <c r="A3100" s="69" t="n"/>
      <c r="B3100" s="70" t="n"/>
      <c r="C3100" s="70" t="n"/>
      <c r="D3100" s="71" t="n"/>
      <c r="E3100" s="71" t="n"/>
      <c r="F3100" s="70" t="n"/>
      <c r="G3100" s="72">
        <f>IF(OR($A3100="",$B3100=""),"",ROUND(MAX(0,MOD(I3100-H3100,1)*24-L3100/60),2))</f>
        <v/>
      </c>
      <c r="H3100">
        <f>IF($A3100="","",IF($D3100="",IFERROR(INDEX(Settings!$E$11:$E$18,MATCH($C3100,Settings!$D$11:$D$18,0)),0),$D3100))</f>
        <v/>
      </c>
      <c r="I3100">
        <f>IF($A3100="","",IF($E3100="",IFERROR(INDEX(Settings!$F$11:$F$18,MATCH($C3100,Settings!$D$11:$D$18,0)),0),$E3100))</f>
        <v/>
      </c>
      <c r="J3100">
        <f>IF($A3100="",0,WEEKDAY($A3100,2))</f>
        <v/>
      </c>
      <c r="K3100">
        <f>IF(OR($A3100="",$B3100=""),"",$B3100&amp;"|"&amp;$A3100)</f>
        <v/>
      </c>
      <c r="L3100">
        <f>IF($A3100="",0,IF($F3100="",IFERROR(N(INDEX(Settings!$G$11:$G$18,MATCH($C3100,Settings!$D$11:$D$18,0))),0),N($F3100)))</f>
        <v/>
      </c>
    </row>
    <row r="3101">
      <c r="A3101" s="69" t="n"/>
      <c r="B3101" s="70" t="n"/>
      <c r="C3101" s="70" t="n"/>
      <c r="D3101" s="71" t="n"/>
      <c r="E3101" s="71" t="n"/>
      <c r="F3101" s="70" t="n"/>
      <c r="G3101" s="72">
        <f>IF(OR($A3101="",$B3101=""),"",ROUND(MAX(0,MOD(I3101-H3101,1)*24-L3101/60),2))</f>
        <v/>
      </c>
      <c r="H3101">
        <f>IF($A3101="","",IF($D3101="",IFERROR(INDEX(Settings!$E$11:$E$18,MATCH($C3101,Settings!$D$11:$D$18,0)),0),$D3101))</f>
        <v/>
      </c>
      <c r="I3101">
        <f>IF($A3101="","",IF($E3101="",IFERROR(INDEX(Settings!$F$11:$F$18,MATCH($C3101,Settings!$D$11:$D$18,0)),0),$E3101))</f>
        <v/>
      </c>
      <c r="J3101">
        <f>IF($A3101="",0,WEEKDAY($A3101,2))</f>
        <v/>
      </c>
      <c r="K3101">
        <f>IF(OR($A3101="",$B3101=""),"",$B3101&amp;"|"&amp;$A3101)</f>
        <v/>
      </c>
      <c r="L3101">
        <f>IF($A3101="",0,IF($F3101="",IFERROR(N(INDEX(Settings!$G$11:$G$18,MATCH($C3101,Settings!$D$11:$D$18,0))),0),N($F3101)))</f>
        <v/>
      </c>
    </row>
    <row r="3102">
      <c r="A3102" s="69" t="n"/>
      <c r="B3102" s="70" t="n"/>
      <c r="C3102" s="70" t="n"/>
      <c r="D3102" s="71" t="n"/>
      <c r="E3102" s="71" t="n"/>
      <c r="F3102" s="70" t="n"/>
      <c r="G3102" s="72">
        <f>IF(OR($A3102="",$B3102=""),"",ROUND(MAX(0,MOD(I3102-H3102,1)*24-L3102/60),2))</f>
        <v/>
      </c>
      <c r="H3102">
        <f>IF($A3102="","",IF($D3102="",IFERROR(INDEX(Settings!$E$11:$E$18,MATCH($C3102,Settings!$D$11:$D$18,0)),0),$D3102))</f>
        <v/>
      </c>
      <c r="I3102">
        <f>IF($A3102="","",IF($E3102="",IFERROR(INDEX(Settings!$F$11:$F$18,MATCH($C3102,Settings!$D$11:$D$18,0)),0),$E3102))</f>
        <v/>
      </c>
      <c r="J3102">
        <f>IF($A3102="",0,WEEKDAY($A3102,2))</f>
        <v/>
      </c>
      <c r="K3102">
        <f>IF(OR($A3102="",$B3102=""),"",$B3102&amp;"|"&amp;$A3102)</f>
        <v/>
      </c>
      <c r="L3102">
        <f>IF($A3102="",0,IF($F3102="",IFERROR(N(INDEX(Settings!$G$11:$G$18,MATCH($C3102,Settings!$D$11:$D$18,0))),0),N($F3102)))</f>
        <v/>
      </c>
    </row>
    <row r="3103">
      <c r="A3103" s="69" t="n"/>
      <c r="B3103" s="70" t="n"/>
      <c r="C3103" s="70" t="n"/>
      <c r="D3103" s="71" t="n"/>
      <c r="E3103" s="71" t="n"/>
      <c r="F3103" s="70" t="n"/>
      <c r="G3103" s="72">
        <f>IF(OR($A3103="",$B3103=""),"",ROUND(MAX(0,MOD(I3103-H3103,1)*24-L3103/60),2))</f>
        <v/>
      </c>
      <c r="H3103">
        <f>IF($A3103="","",IF($D3103="",IFERROR(INDEX(Settings!$E$11:$E$18,MATCH($C3103,Settings!$D$11:$D$18,0)),0),$D3103))</f>
        <v/>
      </c>
      <c r="I3103">
        <f>IF($A3103="","",IF($E3103="",IFERROR(INDEX(Settings!$F$11:$F$18,MATCH($C3103,Settings!$D$11:$D$18,0)),0),$E3103))</f>
        <v/>
      </c>
      <c r="J3103">
        <f>IF($A3103="",0,WEEKDAY($A3103,2))</f>
        <v/>
      </c>
      <c r="K3103">
        <f>IF(OR($A3103="",$B3103=""),"",$B3103&amp;"|"&amp;$A3103)</f>
        <v/>
      </c>
      <c r="L3103">
        <f>IF($A3103="",0,IF($F3103="",IFERROR(N(INDEX(Settings!$G$11:$G$18,MATCH($C3103,Settings!$D$11:$D$18,0))),0),N($F3103)))</f>
        <v/>
      </c>
    </row>
    <row r="3104">
      <c r="A3104" s="69" t="n"/>
      <c r="B3104" s="70" t="n"/>
      <c r="C3104" s="70" t="n"/>
      <c r="D3104" s="71" t="n"/>
      <c r="E3104" s="71" t="n"/>
      <c r="F3104" s="70" t="n"/>
      <c r="G3104" s="72">
        <f>IF(OR($A3104="",$B3104=""),"",ROUND(MAX(0,MOD(I3104-H3104,1)*24-L3104/60),2))</f>
        <v/>
      </c>
      <c r="H3104">
        <f>IF($A3104="","",IF($D3104="",IFERROR(INDEX(Settings!$E$11:$E$18,MATCH($C3104,Settings!$D$11:$D$18,0)),0),$D3104))</f>
        <v/>
      </c>
      <c r="I3104">
        <f>IF($A3104="","",IF($E3104="",IFERROR(INDEX(Settings!$F$11:$F$18,MATCH($C3104,Settings!$D$11:$D$18,0)),0),$E3104))</f>
        <v/>
      </c>
      <c r="J3104">
        <f>IF($A3104="",0,WEEKDAY($A3104,2))</f>
        <v/>
      </c>
      <c r="K3104">
        <f>IF(OR($A3104="",$B3104=""),"",$B3104&amp;"|"&amp;$A3104)</f>
        <v/>
      </c>
      <c r="L3104">
        <f>IF($A3104="",0,IF($F3104="",IFERROR(N(INDEX(Settings!$G$11:$G$18,MATCH($C3104,Settings!$D$11:$D$18,0))),0),N($F3104)))</f>
        <v/>
      </c>
    </row>
    <row r="3105">
      <c r="A3105" s="69" t="n"/>
      <c r="B3105" s="70" t="n"/>
      <c r="C3105" s="70" t="n"/>
      <c r="D3105" s="71" t="n"/>
      <c r="E3105" s="71" t="n"/>
      <c r="F3105" s="70" t="n"/>
      <c r="G3105" s="72">
        <f>IF(OR($A3105="",$B3105=""),"",ROUND(MAX(0,MOD(I3105-H3105,1)*24-L3105/60),2))</f>
        <v/>
      </c>
      <c r="H3105">
        <f>IF($A3105="","",IF($D3105="",IFERROR(INDEX(Settings!$E$11:$E$18,MATCH($C3105,Settings!$D$11:$D$18,0)),0),$D3105))</f>
        <v/>
      </c>
      <c r="I3105">
        <f>IF($A3105="","",IF($E3105="",IFERROR(INDEX(Settings!$F$11:$F$18,MATCH($C3105,Settings!$D$11:$D$18,0)),0),$E3105))</f>
        <v/>
      </c>
      <c r="J3105">
        <f>IF($A3105="",0,WEEKDAY($A3105,2))</f>
        <v/>
      </c>
      <c r="K3105">
        <f>IF(OR($A3105="",$B3105=""),"",$B3105&amp;"|"&amp;$A3105)</f>
        <v/>
      </c>
      <c r="L3105">
        <f>IF($A3105="",0,IF($F3105="",IFERROR(N(INDEX(Settings!$G$11:$G$18,MATCH($C3105,Settings!$D$11:$D$18,0))),0),N($F3105)))</f>
        <v/>
      </c>
    </row>
    <row r="3106">
      <c r="A3106" s="69" t="n"/>
      <c r="B3106" s="70" t="n"/>
      <c r="C3106" s="70" t="n"/>
      <c r="D3106" s="71" t="n"/>
      <c r="E3106" s="71" t="n"/>
      <c r="F3106" s="70" t="n"/>
      <c r="G3106" s="72">
        <f>IF(OR($A3106="",$B3106=""),"",ROUND(MAX(0,MOD(I3106-H3106,1)*24-L3106/60),2))</f>
        <v/>
      </c>
      <c r="H3106">
        <f>IF($A3106="","",IF($D3106="",IFERROR(INDEX(Settings!$E$11:$E$18,MATCH($C3106,Settings!$D$11:$D$18,0)),0),$D3106))</f>
        <v/>
      </c>
      <c r="I3106">
        <f>IF($A3106="","",IF($E3106="",IFERROR(INDEX(Settings!$F$11:$F$18,MATCH($C3106,Settings!$D$11:$D$18,0)),0),$E3106))</f>
        <v/>
      </c>
      <c r="J3106">
        <f>IF($A3106="",0,WEEKDAY($A3106,2))</f>
        <v/>
      </c>
      <c r="K3106">
        <f>IF(OR($A3106="",$B3106=""),"",$B3106&amp;"|"&amp;$A3106)</f>
        <v/>
      </c>
      <c r="L3106">
        <f>IF($A3106="",0,IF($F3106="",IFERROR(N(INDEX(Settings!$G$11:$G$18,MATCH($C3106,Settings!$D$11:$D$18,0))),0),N($F3106)))</f>
        <v/>
      </c>
    </row>
    <row r="3107">
      <c r="A3107" s="69" t="n"/>
      <c r="B3107" s="70" t="n"/>
      <c r="C3107" s="70" t="n"/>
      <c r="D3107" s="71" t="n"/>
      <c r="E3107" s="71" t="n"/>
      <c r="F3107" s="70" t="n"/>
      <c r="G3107" s="72">
        <f>IF(OR($A3107="",$B3107=""),"",ROUND(MAX(0,MOD(I3107-H3107,1)*24-L3107/60),2))</f>
        <v/>
      </c>
      <c r="H3107">
        <f>IF($A3107="","",IF($D3107="",IFERROR(INDEX(Settings!$E$11:$E$18,MATCH($C3107,Settings!$D$11:$D$18,0)),0),$D3107))</f>
        <v/>
      </c>
      <c r="I3107">
        <f>IF($A3107="","",IF($E3107="",IFERROR(INDEX(Settings!$F$11:$F$18,MATCH($C3107,Settings!$D$11:$D$18,0)),0),$E3107))</f>
        <v/>
      </c>
      <c r="J3107">
        <f>IF($A3107="",0,WEEKDAY($A3107,2))</f>
        <v/>
      </c>
      <c r="K3107">
        <f>IF(OR($A3107="",$B3107=""),"",$B3107&amp;"|"&amp;$A3107)</f>
        <v/>
      </c>
      <c r="L3107">
        <f>IF($A3107="",0,IF($F3107="",IFERROR(N(INDEX(Settings!$G$11:$G$18,MATCH($C3107,Settings!$D$11:$D$18,0))),0),N($F3107)))</f>
        <v/>
      </c>
    </row>
    <row r="3108">
      <c r="A3108" s="69" t="n"/>
      <c r="B3108" s="70" t="n"/>
      <c r="C3108" s="70" t="n"/>
      <c r="D3108" s="71" t="n"/>
      <c r="E3108" s="71" t="n"/>
      <c r="F3108" s="70" t="n"/>
      <c r="G3108" s="72">
        <f>IF(OR($A3108="",$B3108=""),"",ROUND(MAX(0,MOD(I3108-H3108,1)*24-L3108/60),2))</f>
        <v/>
      </c>
      <c r="H3108">
        <f>IF($A3108="","",IF($D3108="",IFERROR(INDEX(Settings!$E$11:$E$18,MATCH($C3108,Settings!$D$11:$D$18,0)),0),$D3108))</f>
        <v/>
      </c>
      <c r="I3108">
        <f>IF($A3108="","",IF($E3108="",IFERROR(INDEX(Settings!$F$11:$F$18,MATCH($C3108,Settings!$D$11:$D$18,0)),0),$E3108))</f>
        <v/>
      </c>
      <c r="J3108">
        <f>IF($A3108="",0,WEEKDAY($A3108,2))</f>
        <v/>
      </c>
      <c r="K3108">
        <f>IF(OR($A3108="",$B3108=""),"",$B3108&amp;"|"&amp;$A3108)</f>
        <v/>
      </c>
      <c r="L3108">
        <f>IF($A3108="",0,IF($F3108="",IFERROR(N(INDEX(Settings!$G$11:$G$18,MATCH($C3108,Settings!$D$11:$D$18,0))),0),N($F3108)))</f>
        <v/>
      </c>
    </row>
    <row r="3109">
      <c r="A3109" s="69" t="n"/>
      <c r="B3109" s="70" t="n"/>
      <c r="C3109" s="70" t="n"/>
      <c r="D3109" s="71" t="n"/>
      <c r="E3109" s="71" t="n"/>
      <c r="F3109" s="70" t="n"/>
      <c r="G3109" s="72">
        <f>IF(OR($A3109="",$B3109=""),"",ROUND(MAX(0,MOD(I3109-H3109,1)*24-L3109/60),2))</f>
        <v/>
      </c>
      <c r="H3109">
        <f>IF($A3109="","",IF($D3109="",IFERROR(INDEX(Settings!$E$11:$E$18,MATCH($C3109,Settings!$D$11:$D$18,0)),0),$D3109))</f>
        <v/>
      </c>
      <c r="I3109">
        <f>IF($A3109="","",IF($E3109="",IFERROR(INDEX(Settings!$F$11:$F$18,MATCH($C3109,Settings!$D$11:$D$18,0)),0),$E3109))</f>
        <v/>
      </c>
      <c r="J3109">
        <f>IF($A3109="",0,WEEKDAY($A3109,2))</f>
        <v/>
      </c>
      <c r="K3109">
        <f>IF(OR($A3109="",$B3109=""),"",$B3109&amp;"|"&amp;$A3109)</f>
        <v/>
      </c>
      <c r="L3109">
        <f>IF($A3109="",0,IF($F3109="",IFERROR(N(INDEX(Settings!$G$11:$G$18,MATCH($C3109,Settings!$D$11:$D$18,0))),0),N($F3109)))</f>
        <v/>
      </c>
    </row>
    <row r="3110">
      <c r="A3110" s="69" t="n"/>
      <c r="B3110" s="70" t="n"/>
      <c r="C3110" s="70" t="n"/>
      <c r="D3110" s="71" t="n"/>
      <c r="E3110" s="71" t="n"/>
      <c r="F3110" s="70" t="n"/>
      <c r="G3110" s="72">
        <f>IF(OR($A3110="",$B3110=""),"",ROUND(MAX(0,MOD(I3110-H3110,1)*24-L3110/60),2))</f>
        <v/>
      </c>
      <c r="H3110">
        <f>IF($A3110="","",IF($D3110="",IFERROR(INDEX(Settings!$E$11:$E$18,MATCH($C3110,Settings!$D$11:$D$18,0)),0),$D3110))</f>
        <v/>
      </c>
      <c r="I3110">
        <f>IF($A3110="","",IF($E3110="",IFERROR(INDEX(Settings!$F$11:$F$18,MATCH($C3110,Settings!$D$11:$D$18,0)),0),$E3110))</f>
        <v/>
      </c>
      <c r="J3110">
        <f>IF($A3110="",0,WEEKDAY($A3110,2))</f>
        <v/>
      </c>
      <c r="K3110">
        <f>IF(OR($A3110="",$B3110=""),"",$B3110&amp;"|"&amp;$A3110)</f>
        <v/>
      </c>
      <c r="L3110">
        <f>IF($A3110="",0,IF($F3110="",IFERROR(N(INDEX(Settings!$G$11:$G$18,MATCH($C3110,Settings!$D$11:$D$18,0))),0),N($F3110)))</f>
        <v/>
      </c>
    </row>
    <row r="3111">
      <c r="A3111" s="69" t="n"/>
      <c r="B3111" s="70" t="n"/>
      <c r="C3111" s="70" t="n"/>
      <c r="D3111" s="71" t="n"/>
      <c r="E3111" s="71" t="n"/>
      <c r="F3111" s="70" t="n"/>
      <c r="G3111" s="72">
        <f>IF(OR($A3111="",$B3111=""),"",ROUND(MAX(0,MOD(I3111-H3111,1)*24-L3111/60),2))</f>
        <v/>
      </c>
      <c r="H3111">
        <f>IF($A3111="","",IF($D3111="",IFERROR(INDEX(Settings!$E$11:$E$18,MATCH($C3111,Settings!$D$11:$D$18,0)),0),$D3111))</f>
        <v/>
      </c>
      <c r="I3111">
        <f>IF($A3111="","",IF($E3111="",IFERROR(INDEX(Settings!$F$11:$F$18,MATCH($C3111,Settings!$D$11:$D$18,0)),0),$E3111))</f>
        <v/>
      </c>
      <c r="J3111">
        <f>IF($A3111="",0,WEEKDAY($A3111,2))</f>
        <v/>
      </c>
      <c r="K3111">
        <f>IF(OR($A3111="",$B3111=""),"",$B3111&amp;"|"&amp;$A3111)</f>
        <v/>
      </c>
      <c r="L3111">
        <f>IF($A3111="",0,IF($F3111="",IFERROR(N(INDEX(Settings!$G$11:$G$18,MATCH($C3111,Settings!$D$11:$D$18,0))),0),N($F3111)))</f>
        <v/>
      </c>
    </row>
    <row r="3112">
      <c r="A3112" s="69" t="n"/>
      <c r="B3112" s="70" t="n"/>
      <c r="C3112" s="70" t="n"/>
      <c r="D3112" s="71" t="n"/>
      <c r="E3112" s="71" t="n"/>
      <c r="F3112" s="70" t="n"/>
      <c r="G3112" s="72">
        <f>IF(OR($A3112="",$B3112=""),"",ROUND(MAX(0,MOD(I3112-H3112,1)*24-L3112/60),2))</f>
        <v/>
      </c>
      <c r="H3112">
        <f>IF($A3112="","",IF($D3112="",IFERROR(INDEX(Settings!$E$11:$E$18,MATCH($C3112,Settings!$D$11:$D$18,0)),0),$D3112))</f>
        <v/>
      </c>
      <c r="I3112">
        <f>IF($A3112="","",IF($E3112="",IFERROR(INDEX(Settings!$F$11:$F$18,MATCH($C3112,Settings!$D$11:$D$18,0)),0),$E3112))</f>
        <v/>
      </c>
      <c r="J3112">
        <f>IF($A3112="",0,WEEKDAY($A3112,2))</f>
        <v/>
      </c>
      <c r="K3112">
        <f>IF(OR($A3112="",$B3112=""),"",$B3112&amp;"|"&amp;$A3112)</f>
        <v/>
      </c>
      <c r="L3112">
        <f>IF($A3112="",0,IF($F3112="",IFERROR(N(INDEX(Settings!$G$11:$G$18,MATCH($C3112,Settings!$D$11:$D$18,0))),0),N($F3112)))</f>
        <v/>
      </c>
    </row>
    <row r="3113">
      <c r="A3113" s="69" t="n"/>
      <c r="B3113" s="70" t="n"/>
      <c r="C3113" s="70" t="n"/>
      <c r="D3113" s="71" t="n"/>
      <c r="E3113" s="71" t="n"/>
      <c r="F3113" s="70" t="n"/>
      <c r="G3113" s="72">
        <f>IF(OR($A3113="",$B3113=""),"",ROUND(MAX(0,MOD(I3113-H3113,1)*24-L3113/60),2))</f>
        <v/>
      </c>
      <c r="H3113">
        <f>IF($A3113="","",IF($D3113="",IFERROR(INDEX(Settings!$E$11:$E$18,MATCH($C3113,Settings!$D$11:$D$18,0)),0),$D3113))</f>
        <v/>
      </c>
      <c r="I3113">
        <f>IF($A3113="","",IF($E3113="",IFERROR(INDEX(Settings!$F$11:$F$18,MATCH($C3113,Settings!$D$11:$D$18,0)),0),$E3113))</f>
        <v/>
      </c>
      <c r="J3113">
        <f>IF($A3113="",0,WEEKDAY($A3113,2))</f>
        <v/>
      </c>
      <c r="K3113">
        <f>IF(OR($A3113="",$B3113=""),"",$B3113&amp;"|"&amp;$A3113)</f>
        <v/>
      </c>
      <c r="L3113">
        <f>IF($A3113="",0,IF($F3113="",IFERROR(N(INDEX(Settings!$G$11:$G$18,MATCH($C3113,Settings!$D$11:$D$18,0))),0),N($F3113)))</f>
        <v/>
      </c>
    </row>
    <row r="3114">
      <c r="A3114" s="69" t="n"/>
      <c r="B3114" s="70" t="n"/>
      <c r="C3114" s="70" t="n"/>
      <c r="D3114" s="71" t="n"/>
      <c r="E3114" s="71" t="n"/>
      <c r="F3114" s="70" t="n"/>
      <c r="G3114" s="72">
        <f>IF(OR($A3114="",$B3114=""),"",ROUND(MAX(0,MOD(I3114-H3114,1)*24-L3114/60),2))</f>
        <v/>
      </c>
      <c r="H3114">
        <f>IF($A3114="","",IF($D3114="",IFERROR(INDEX(Settings!$E$11:$E$18,MATCH($C3114,Settings!$D$11:$D$18,0)),0),$D3114))</f>
        <v/>
      </c>
      <c r="I3114">
        <f>IF($A3114="","",IF($E3114="",IFERROR(INDEX(Settings!$F$11:$F$18,MATCH($C3114,Settings!$D$11:$D$18,0)),0),$E3114))</f>
        <v/>
      </c>
      <c r="J3114">
        <f>IF($A3114="",0,WEEKDAY($A3114,2))</f>
        <v/>
      </c>
      <c r="K3114">
        <f>IF(OR($A3114="",$B3114=""),"",$B3114&amp;"|"&amp;$A3114)</f>
        <v/>
      </c>
      <c r="L3114">
        <f>IF($A3114="",0,IF($F3114="",IFERROR(N(INDEX(Settings!$G$11:$G$18,MATCH($C3114,Settings!$D$11:$D$18,0))),0),N($F3114)))</f>
        <v/>
      </c>
    </row>
    <row r="3115">
      <c r="A3115" s="69" t="n"/>
      <c r="B3115" s="70" t="n"/>
      <c r="C3115" s="70" t="n"/>
      <c r="D3115" s="71" t="n"/>
      <c r="E3115" s="71" t="n"/>
      <c r="F3115" s="70" t="n"/>
      <c r="G3115" s="72">
        <f>IF(OR($A3115="",$B3115=""),"",ROUND(MAX(0,MOD(I3115-H3115,1)*24-L3115/60),2))</f>
        <v/>
      </c>
      <c r="H3115">
        <f>IF($A3115="","",IF($D3115="",IFERROR(INDEX(Settings!$E$11:$E$18,MATCH($C3115,Settings!$D$11:$D$18,0)),0),$D3115))</f>
        <v/>
      </c>
      <c r="I3115">
        <f>IF($A3115="","",IF($E3115="",IFERROR(INDEX(Settings!$F$11:$F$18,MATCH($C3115,Settings!$D$11:$D$18,0)),0),$E3115))</f>
        <v/>
      </c>
      <c r="J3115">
        <f>IF($A3115="",0,WEEKDAY($A3115,2))</f>
        <v/>
      </c>
      <c r="K3115">
        <f>IF(OR($A3115="",$B3115=""),"",$B3115&amp;"|"&amp;$A3115)</f>
        <v/>
      </c>
      <c r="L3115">
        <f>IF($A3115="",0,IF($F3115="",IFERROR(N(INDEX(Settings!$G$11:$G$18,MATCH($C3115,Settings!$D$11:$D$18,0))),0),N($F3115)))</f>
        <v/>
      </c>
    </row>
    <row r="3116">
      <c r="A3116" s="69" t="n"/>
      <c r="B3116" s="70" t="n"/>
      <c r="C3116" s="70" t="n"/>
      <c r="D3116" s="71" t="n"/>
      <c r="E3116" s="71" t="n"/>
      <c r="F3116" s="70" t="n"/>
      <c r="G3116" s="72">
        <f>IF(OR($A3116="",$B3116=""),"",ROUND(MAX(0,MOD(I3116-H3116,1)*24-L3116/60),2))</f>
        <v/>
      </c>
      <c r="H3116">
        <f>IF($A3116="","",IF($D3116="",IFERROR(INDEX(Settings!$E$11:$E$18,MATCH($C3116,Settings!$D$11:$D$18,0)),0),$D3116))</f>
        <v/>
      </c>
      <c r="I3116">
        <f>IF($A3116="","",IF($E3116="",IFERROR(INDEX(Settings!$F$11:$F$18,MATCH($C3116,Settings!$D$11:$D$18,0)),0),$E3116))</f>
        <v/>
      </c>
      <c r="J3116">
        <f>IF($A3116="",0,WEEKDAY($A3116,2))</f>
        <v/>
      </c>
      <c r="K3116">
        <f>IF(OR($A3116="",$B3116=""),"",$B3116&amp;"|"&amp;$A3116)</f>
        <v/>
      </c>
      <c r="L3116">
        <f>IF($A3116="",0,IF($F3116="",IFERROR(N(INDEX(Settings!$G$11:$G$18,MATCH($C3116,Settings!$D$11:$D$18,0))),0),N($F3116)))</f>
        <v/>
      </c>
    </row>
    <row r="3117">
      <c r="A3117" s="69" t="n"/>
      <c r="B3117" s="70" t="n"/>
      <c r="C3117" s="70" t="n"/>
      <c r="D3117" s="71" t="n"/>
      <c r="E3117" s="71" t="n"/>
      <c r="F3117" s="70" t="n"/>
      <c r="G3117" s="72">
        <f>IF(OR($A3117="",$B3117=""),"",ROUND(MAX(0,MOD(I3117-H3117,1)*24-L3117/60),2))</f>
        <v/>
      </c>
      <c r="H3117">
        <f>IF($A3117="","",IF($D3117="",IFERROR(INDEX(Settings!$E$11:$E$18,MATCH($C3117,Settings!$D$11:$D$18,0)),0),$D3117))</f>
        <v/>
      </c>
      <c r="I3117">
        <f>IF($A3117="","",IF($E3117="",IFERROR(INDEX(Settings!$F$11:$F$18,MATCH($C3117,Settings!$D$11:$D$18,0)),0),$E3117))</f>
        <v/>
      </c>
      <c r="J3117">
        <f>IF($A3117="",0,WEEKDAY($A3117,2))</f>
        <v/>
      </c>
      <c r="K3117">
        <f>IF(OR($A3117="",$B3117=""),"",$B3117&amp;"|"&amp;$A3117)</f>
        <v/>
      </c>
      <c r="L3117">
        <f>IF($A3117="",0,IF($F3117="",IFERROR(N(INDEX(Settings!$G$11:$G$18,MATCH($C3117,Settings!$D$11:$D$18,0))),0),N($F3117)))</f>
        <v/>
      </c>
    </row>
    <row r="3118">
      <c r="A3118" s="69" t="n"/>
      <c r="B3118" s="70" t="n"/>
      <c r="C3118" s="70" t="n"/>
      <c r="D3118" s="71" t="n"/>
      <c r="E3118" s="71" t="n"/>
      <c r="F3118" s="70" t="n"/>
      <c r="G3118" s="72">
        <f>IF(OR($A3118="",$B3118=""),"",ROUND(MAX(0,MOD(I3118-H3118,1)*24-L3118/60),2))</f>
        <v/>
      </c>
      <c r="H3118">
        <f>IF($A3118="","",IF($D3118="",IFERROR(INDEX(Settings!$E$11:$E$18,MATCH($C3118,Settings!$D$11:$D$18,0)),0),$D3118))</f>
        <v/>
      </c>
      <c r="I3118">
        <f>IF($A3118="","",IF($E3118="",IFERROR(INDEX(Settings!$F$11:$F$18,MATCH($C3118,Settings!$D$11:$D$18,0)),0),$E3118))</f>
        <v/>
      </c>
      <c r="J3118">
        <f>IF($A3118="",0,WEEKDAY($A3118,2))</f>
        <v/>
      </c>
      <c r="K3118">
        <f>IF(OR($A3118="",$B3118=""),"",$B3118&amp;"|"&amp;$A3118)</f>
        <v/>
      </c>
      <c r="L3118">
        <f>IF($A3118="",0,IF($F3118="",IFERROR(N(INDEX(Settings!$G$11:$G$18,MATCH($C3118,Settings!$D$11:$D$18,0))),0),N($F3118)))</f>
        <v/>
      </c>
    </row>
    <row r="3119">
      <c r="A3119" s="69" t="n"/>
      <c r="B3119" s="70" t="n"/>
      <c r="C3119" s="70" t="n"/>
      <c r="D3119" s="71" t="n"/>
      <c r="E3119" s="71" t="n"/>
      <c r="F3119" s="70" t="n"/>
      <c r="G3119" s="72">
        <f>IF(OR($A3119="",$B3119=""),"",ROUND(MAX(0,MOD(I3119-H3119,1)*24-L3119/60),2))</f>
        <v/>
      </c>
      <c r="H3119">
        <f>IF($A3119="","",IF($D3119="",IFERROR(INDEX(Settings!$E$11:$E$18,MATCH($C3119,Settings!$D$11:$D$18,0)),0),$D3119))</f>
        <v/>
      </c>
      <c r="I3119">
        <f>IF($A3119="","",IF($E3119="",IFERROR(INDEX(Settings!$F$11:$F$18,MATCH($C3119,Settings!$D$11:$D$18,0)),0),$E3119))</f>
        <v/>
      </c>
      <c r="J3119">
        <f>IF($A3119="",0,WEEKDAY($A3119,2))</f>
        <v/>
      </c>
      <c r="K3119">
        <f>IF(OR($A3119="",$B3119=""),"",$B3119&amp;"|"&amp;$A3119)</f>
        <v/>
      </c>
      <c r="L3119">
        <f>IF($A3119="",0,IF($F3119="",IFERROR(N(INDEX(Settings!$G$11:$G$18,MATCH($C3119,Settings!$D$11:$D$18,0))),0),N($F3119)))</f>
        <v/>
      </c>
    </row>
    <row r="3120">
      <c r="A3120" s="69" t="n"/>
      <c r="B3120" s="70" t="n"/>
      <c r="C3120" s="70" t="n"/>
      <c r="D3120" s="71" t="n"/>
      <c r="E3120" s="71" t="n"/>
      <c r="F3120" s="70" t="n"/>
      <c r="G3120" s="72">
        <f>IF(OR($A3120="",$B3120=""),"",ROUND(MAX(0,MOD(I3120-H3120,1)*24-L3120/60),2))</f>
        <v/>
      </c>
      <c r="H3120">
        <f>IF($A3120="","",IF($D3120="",IFERROR(INDEX(Settings!$E$11:$E$18,MATCH($C3120,Settings!$D$11:$D$18,0)),0),$D3120))</f>
        <v/>
      </c>
      <c r="I3120">
        <f>IF($A3120="","",IF($E3120="",IFERROR(INDEX(Settings!$F$11:$F$18,MATCH($C3120,Settings!$D$11:$D$18,0)),0),$E3120))</f>
        <v/>
      </c>
      <c r="J3120">
        <f>IF($A3120="",0,WEEKDAY($A3120,2))</f>
        <v/>
      </c>
      <c r="K3120">
        <f>IF(OR($A3120="",$B3120=""),"",$B3120&amp;"|"&amp;$A3120)</f>
        <v/>
      </c>
      <c r="L3120">
        <f>IF($A3120="",0,IF($F3120="",IFERROR(N(INDEX(Settings!$G$11:$G$18,MATCH($C3120,Settings!$D$11:$D$18,0))),0),N($F3120)))</f>
        <v/>
      </c>
    </row>
    <row r="3121">
      <c r="A3121" s="69" t="n"/>
      <c r="B3121" s="70" t="n"/>
      <c r="C3121" s="70" t="n"/>
      <c r="D3121" s="71" t="n"/>
      <c r="E3121" s="71" t="n"/>
      <c r="F3121" s="70" t="n"/>
      <c r="G3121" s="72">
        <f>IF(OR($A3121="",$B3121=""),"",ROUND(MAX(0,MOD(I3121-H3121,1)*24-L3121/60),2))</f>
        <v/>
      </c>
      <c r="H3121">
        <f>IF($A3121="","",IF($D3121="",IFERROR(INDEX(Settings!$E$11:$E$18,MATCH($C3121,Settings!$D$11:$D$18,0)),0),$D3121))</f>
        <v/>
      </c>
      <c r="I3121">
        <f>IF($A3121="","",IF($E3121="",IFERROR(INDEX(Settings!$F$11:$F$18,MATCH($C3121,Settings!$D$11:$D$18,0)),0),$E3121))</f>
        <v/>
      </c>
      <c r="J3121">
        <f>IF($A3121="",0,WEEKDAY($A3121,2))</f>
        <v/>
      </c>
      <c r="K3121">
        <f>IF(OR($A3121="",$B3121=""),"",$B3121&amp;"|"&amp;$A3121)</f>
        <v/>
      </c>
      <c r="L3121">
        <f>IF($A3121="",0,IF($F3121="",IFERROR(N(INDEX(Settings!$G$11:$G$18,MATCH($C3121,Settings!$D$11:$D$18,0))),0),N($F3121)))</f>
        <v/>
      </c>
    </row>
    <row r="3122">
      <c r="A3122" s="69" t="n"/>
      <c r="B3122" s="70" t="n"/>
      <c r="C3122" s="70" t="n"/>
      <c r="D3122" s="71" t="n"/>
      <c r="E3122" s="71" t="n"/>
      <c r="F3122" s="70" t="n"/>
      <c r="G3122" s="72">
        <f>IF(OR($A3122="",$B3122=""),"",ROUND(MAX(0,MOD(I3122-H3122,1)*24-L3122/60),2))</f>
        <v/>
      </c>
      <c r="H3122">
        <f>IF($A3122="","",IF($D3122="",IFERROR(INDEX(Settings!$E$11:$E$18,MATCH($C3122,Settings!$D$11:$D$18,0)),0),$D3122))</f>
        <v/>
      </c>
      <c r="I3122">
        <f>IF($A3122="","",IF($E3122="",IFERROR(INDEX(Settings!$F$11:$F$18,MATCH($C3122,Settings!$D$11:$D$18,0)),0),$E3122))</f>
        <v/>
      </c>
      <c r="J3122">
        <f>IF($A3122="",0,WEEKDAY($A3122,2))</f>
        <v/>
      </c>
      <c r="K3122">
        <f>IF(OR($A3122="",$B3122=""),"",$B3122&amp;"|"&amp;$A3122)</f>
        <v/>
      </c>
      <c r="L3122">
        <f>IF($A3122="",0,IF($F3122="",IFERROR(N(INDEX(Settings!$G$11:$G$18,MATCH($C3122,Settings!$D$11:$D$18,0))),0),N($F3122)))</f>
        <v/>
      </c>
    </row>
    <row r="3123">
      <c r="A3123" s="69" t="n"/>
      <c r="B3123" s="70" t="n"/>
      <c r="C3123" s="70" t="n"/>
      <c r="D3123" s="71" t="n"/>
      <c r="E3123" s="71" t="n"/>
      <c r="F3123" s="70" t="n"/>
      <c r="G3123" s="72">
        <f>IF(OR($A3123="",$B3123=""),"",ROUND(MAX(0,MOD(I3123-H3123,1)*24-L3123/60),2))</f>
        <v/>
      </c>
      <c r="H3123">
        <f>IF($A3123="","",IF($D3123="",IFERROR(INDEX(Settings!$E$11:$E$18,MATCH($C3123,Settings!$D$11:$D$18,0)),0),$D3123))</f>
        <v/>
      </c>
      <c r="I3123">
        <f>IF($A3123="","",IF($E3123="",IFERROR(INDEX(Settings!$F$11:$F$18,MATCH($C3123,Settings!$D$11:$D$18,0)),0),$E3123))</f>
        <v/>
      </c>
      <c r="J3123">
        <f>IF($A3123="",0,WEEKDAY($A3123,2))</f>
        <v/>
      </c>
      <c r="K3123">
        <f>IF(OR($A3123="",$B3123=""),"",$B3123&amp;"|"&amp;$A3123)</f>
        <v/>
      </c>
      <c r="L3123">
        <f>IF($A3123="",0,IF($F3123="",IFERROR(N(INDEX(Settings!$G$11:$G$18,MATCH($C3123,Settings!$D$11:$D$18,0))),0),N($F3123)))</f>
        <v/>
      </c>
    </row>
    <row r="3124">
      <c r="A3124" s="69" t="n"/>
      <c r="B3124" s="70" t="n"/>
      <c r="C3124" s="70" t="n"/>
      <c r="D3124" s="71" t="n"/>
      <c r="E3124" s="71" t="n"/>
      <c r="F3124" s="70" t="n"/>
      <c r="G3124" s="72">
        <f>IF(OR($A3124="",$B3124=""),"",ROUND(MAX(0,MOD(I3124-H3124,1)*24-L3124/60),2))</f>
        <v/>
      </c>
      <c r="H3124">
        <f>IF($A3124="","",IF($D3124="",IFERROR(INDEX(Settings!$E$11:$E$18,MATCH($C3124,Settings!$D$11:$D$18,0)),0),$D3124))</f>
        <v/>
      </c>
      <c r="I3124">
        <f>IF($A3124="","",IF($E3124="",IFERROR(INDEX(Settings!$F$11:$F$18,MATCH($C3124,Settings!$D$11:$D$18,0)),0),$E3124))</f>
        <v/>
      </c>
      <c r="J3124">
        <f>IF($A3124="",0,WEEKDAY($A3124,2))</f>
        <v/>
      </c>
      <c r="K3124">
        <f>IF(OR($A3124="",$B3124=""),"",$B3124&amp;"|"&amp;$A3124)</f>
        <v/>
      </c>
      <c r="L3124">
        <f>IF($A3124="",0,IF($F3124="",IFERROR(N(INDEX(Settings!$G$11:$G$18,MATCH($C3124,Settings!$D$11:$D$18,0))),0),N($F3124)))</f>
        <v/>
      </c>
    </row>
    <row r="3125">
      <c r="A3125" s="69" t="n"/>
      <c r="B3125" s="70" t="n"/>
      <c r="C3125" s="70" t="n"/>
      <c r="D3125" s="71" t="n"/>
      <c r="E3125" s="71" t="n"/>
      <c r="F3125" s="70" t="n"/>
      <c r="G3125" s="72">
        <f>IF(OR($A3125="",$B3125=""),"",ROUND(MAX(0,MOD(I3125-H3125,1)*24-L3125/60),2))</f>
        <v/>
      </c>
      <c r="H3125">
        <f>IF($A3125="","",IF($D3125="",IFERROR(INDEX(Settings!$E$11:$E$18,MATCH($C3125,Settings!$D$11:$D$18,0)),0),$D3125))</f>
        <v/>
      </c>
      <c r="I3125">
        <f>IF($A3125="","",IF($E3125="",IFERROR(INDEX(Settings!$F$11:$F$18,MATCH($C3125,Settings!$D$11:$D$18,0)),0),$E3125))</f>
        <v/>
      </c>
      <c r="J3125">
        <f>IF($A3125="",0,WEEKDAY($A3125,2))</f>
        <v/>
      </c>
      <c r="K3125">
        <f>IF(OR($A3125="",$B3125=""),"",$B3125&amp;"|"&amp;$A3125)</f>
        <v/>
      </c>
      <c r="L3125">
        <f>IF($A3125="",0,IF($F3125="",IFERROR(N(INDEX(Settings!$G$11:$G$18,MATCH($C3125,Settings!$D$11:$D$18,0))),0),N($F3125)))</f>
        <v/>
      </c>
    </row>
    <row r="3126">
      <c r="A3126" s="69" t="n"/>
      <c r="B3126" s="70" t="n"/>
      <c r="C3126" s="70" t="n"/>
      <c r="D3126" s="71" t="n"/>
      <c r="E3126" s="71" t="n"/>
      <c r="F3126" s="70" t="n"/>
      <c r="G3126" s="72">
        <f>IF(OR($A3126="",$B3126=""),"",ROUND(MAX(0,MOD(I3126-H3126,1)*24-L3126/60),2))</f>
        <v/>
      </c>
      <c r="H3126">
        <f>IF($A3126="","",IF($D3126="",IFERROR(INDEX(Settings!$E$11:$E$18,MATCH($C3126,Settings!$D$11:$D$18,0)),0),$D3126))</f>
        <v/>
      </c>
      <c r="I3126">
        <f>IF($A3126="","",IF($E3126="",IFERROR(INDEX(Settings!$F$11:$F$18,MATCH($C3126,Settings!$D$11:$D$18,0)),0),$E3126))</f>
        <v/>
      </c>
      <c r="J3126">
        <f>IF($A3126="",0,WEEKDAY($A3126,2))</f>
        <v/>
      </c>
      <c r="K3126">
        <f>IF(OR($A3126="",$B3126=""),"",$B3126&amp;"|"&amp;$A3126)</f>
        <v/>
      </c>
      <c r="L3126">
        <f>IF($A3126="",0,IF($F3126="",IFERROR(N(INDEX(Settings!$G$11:$G$18,MATCH($C3126,Settings!$D$11:$D$18,0))),0),N($F3126)))</f>
        <v/>
      </c>
    </row>
    <row r="3127">
      <c r="A3127" s="69" t="n"/>
      <c r="B3127" s="70" t="n"/>
      <c r="C3127" s="70" t="n"/>
      <c r="D3127" s="71" t="n"/>
      <c r="E3127" s="71" t="n"/>
      <c r="F3127" s="70" t="n"/>
      <c r="G3127" s="72">
        <f>IF(OR($A3127="",$B3127=""),"",ROUND(MAX(0,MOD(I3127-H3127,1)*24-L3127/60),2))</f>
        <v/>
      </c>
      <c r="H3127">
        <f>IF($A3127="","",IF($D3127="",IFERROR(INDEX(Settings!$E$11:$E$18,MATCH($C3127,Settings!$D$11:$D$18,0)),0),$D3127))</f>
        <v/>
      </c>
      <c r="I3127">
        <f>IF($A3127="","",IF($E3127="",IFERROR(INDEX(Settings!$F$11:$F$18,MATCH($C3127,Settings!$D$11:$D$18,0)),0),$E3127))</f>
        <v/>
      </c>
      <c r="J3127">
        <f>IF($A3127="",0,WEEKDAY($A3127,2))</f>
        <v/>
      </c>
      <c r="K3127">
        <f>IF(OR($A3127="",$B3127=""),"",$B3127&amp;"|"&amp;$A3127)</f>
        <v/>
      </c>
      <c r="L3127">
        <f>IF($A3127="",0,IF($F3127="",IFERROR(N(INDEX(Settings!$G$11:$G$18,MATCH($C3127,Settings!$D$11:$D$18,0))),0),N($F3127)))</f>
        <v/>
      </c>
    </row>
    <row r="3128">
      <c r="A3128" s="69" t="n"/>
      <c r="B3128" s="70" t="n"/>
      <c r="C3128" s="70" t="n"/>
      <c r="D3128" s="71" t="n"/>
      <c r="E3128" s="71" t="n"/>
      <c r="F3128" s="70" t="n"/>
      <c r="G3128" s="72">
        <f>IF(OR($A3128="",$B3128=""),"",ROUND(MAX(0,MOD(I3128-H3128,1)*24-L3128/60),2))</f>
        <v/>
      </c>
      <c r="H3128">
        <f>IF($A3128="","",IF($D3128="",IFERROR(INDEX(Settings!$E$11:$E$18,MATCH($C3128,Settings!$D$11:$D$18,0)),0),$D3128))</f>
        <v/>
      </c>
      <c r="I3128">
        <f>IF($A3128="","",IF($E3128="",IFERROR(INDEX(Settings!$F$11:$F$18,MATCH($C3128,Settings!$D$11:$D$18,0)),0),$E3128))</f>
        <v/>
      </c>
      <c r="J3128">
        <f>IF($A3128="",0,WEEKDAY($A3128,2))</f>
        <v/>
      </c>
      <c r="K3128">
        <f>IF(OR($A3128="",$B3128=""),"",$B3128&amp;"|"&amp;$A3128)</f>
        <v/>
      </c>
      <c r="L3128">
        <f>IF($A3128="",0,IF($F3128="",IFERROR(N(INDEX(Settings!$G$11:$G$18,MATCH($C3128,Settings!$D$11:$D$18,0))),0),N($F3128)))</f>
        <v/>
      </c>
    </row>
    <row r="3129">
      <c r="A3129" s="69" t="n"/>
      <c r="B3129" s="70" t="n"/>
      <c r="C3129" s="70" t="n"/>
      <c r="D3129" s="71" t="n"/>
      <c r="E3129" s="71" t="n"/>
      <c r="F3129" s="70" t="n"/>
      <c r="G3129" s="72">
        <f>IF(OR($A3129="",$B3129=""),"",ROUND(MAX(0,MOD(I3129-H3129,1)*24-L3129/60),2))</f>
        <v/>
      </c>
      <c r="H3129">
        <f>IF($A3129="","",IF($D3129="",IFERROR(INDEX(Settings!$E$11:$E$18,MATCH($C3129,Settings!$D$11:$D$18,0)),0),$D3129))</f>
        <v/>
      </c>
      <c r="I3129">
        <f>IF($A3129="","",IF($E3129="",IFERROR(INDEX(Settings!$F$11:$F$18,MATCH($C3129,Settings!$D$11:$D$18,0)),0),$E3129))</f>
        <v/>
      </c>
      <c r="J3129">
        <f>IF($A3129="",0,WEEKDAY($A3129,2))</f>
        <v/>
      </c>
      <c r="K3129">
        <f>IF(OR($A3129="",$B3129=""),"",$B3129&amp;"|"&amp;$A3129)</f>
        <v/>
      </c>
      <c r="L3129">
        <f>IF($A3129="",0,IF($F3129="",IFERROR(N(INDEX(Settings!$G$11:$G$18,MATCH($C3129,Settings!$D$11:$D$18,0))),0),N($F3129)))</f>
        <v/>
      </c>
    </row>
    <row r="3130">
      <c r="A3130" s="69" t="n"/>
      <c r="B3130" s="70" t="n"/>
      <c r="C3130" s="70" t="n"/>
      <c r="D3130" s="71" t="n"/>
      <c r="E3130" s="71" t="n"/>
      <c r="F3130" s="70" t="n"/>
      <c r="G3130" s="72">
        <f>IF(OR($A3130="",$B3130=""),"",ROUND(MAX(0,MOD(I3130-H3130,1)*24-L3130/60),2))</f>
        <v/>
      </c>
      <c r="H3130">
        <f>IF($A3130="","",IF($D3130="",IFERROR(INDEX(Settings!$E$11:$E$18,MATCH($C3130,Settings!$D$11:$D$18,0)),0),$D3130))</f>
        <v/>
      </c>
      <c r="I3130">
        <f>IF($A3130="","",IF($E3130="",IFERROR(INDEX(Settings!$F$11:$F$18,MATCH($C3130,Settings!$D$11:$D$18,0)),0),$E3130))</f>
        <v/>
      </c>
      <c r="J3130">
        <f>IF($A3130="",0,WEEKDAY($A3130,2))</f>
        <v/>
      </c>
      <c r="K3130">
        <f>IF(OR($A3130="",$B3130=""),"",$B3130&amp;"|"&amp;$A3130)</f>
        <v/>
      </c>
      <c r="L3130">
        <f>IF($A3130="",0,IF($F3130="",IFERROR(N(INDEX(Settings!$G$11:$G$18,MATCH($C3130,Settings!$D$11:$D$18,0))),0),N($F3130)))</f>
        <v/>
      </c>
    </row>
    <row r="3131">
      <c r="A3131" s="69" t="n"/>
      <c r="B3131" s="70" t="n"/>
      <c r="C3131" s="70" t="n"/>
      <c r="D3131" s="71" t="n"/>
      <c r="E3131" s="71" t="n"/>
      <c r="F3131" s="70" t="n"/>
      <c r="G3131" s="72">
        <f>IF(OR($A3131="",$B3131=""),"",ROUND(MAX(0,MOD(I3131-H3131,1)*24-L3131/60),2))</f>
        <v/>
      </c>
      <c r="H3131">
        <f>IF($A3131="","",IF($D3131="",IFERROR(INDEX(Settings!$E$11:$E$18,MATCH($C3131,Settings!$D$11:$D$18,0)),0),$D3131))</f>
        <v/>
      </c>
      <c r="I3131">
        <f>IF($A3131="","",IF($E3131="",IFERROR(INDEX(Settings!$F$11:$F$18,MATCH($C3131,Settings!$D$11:$D$18,0)),0),$E3131))</f>
        <v/>
      </c>
      <c r="J3131">
        <f>IF($A3131="",0,WEEKDAY($A3131,2))</f>
        <v/>
      </c>
      <c r="K3131">
        <f>IF(OR($A3131="",$B3131=""),"",$B3131&amp;"|"&amp;$A3131)</f>
        <v/>
      </c>
      <c r="L3131">
        <f>IF($A3131="",0,IF($F3131="",IFERROR(N(INDEX(Settings!$G$11:$G$18,MATCH($C3131,Settings!$D$11:$D$18,0))),0),N($F3131)))</f>
        <v/>
      </c>
    </row>
    <row r="3132">
      <c r="A3132" s="69" t="n"/>
      <c r="B3132" s="70" t="n"/>
      <c r="C3132" s="70" t="n"/>
      <c r="D3132" s="71" t="n"/>
      <c r="E3132" s="71" t="n"/>
      <c r="F3132" s="70" t="n"/>
      <c r="G3132" s="72">
        <f>IF(OR($A3132="",$B3132=""),"",ROUND(MAX(0,MOD(I3132-H3132,1)*24-L3132/60),2))</f>
        <v/>
      </c>
      <c r="H3132">
        <f>IF($A3132="","",IF($D3132="",IFERROR(INDEX(Settings!$E$11:$E$18,MATCH($C3132,Settings!$D$11:$D$18,0)),0),$D3132))</f>
        <v/>
      </c>
      <c r="I3132">
        <f>IF($A3132="","",IF($E3132="",IFERROR(INDEX(Settings!$F$11:$F$18,MATCH($C3132,Settings!$D$11:$D$18,0)),0),$E3132))</f>
        <v/>
      </c>
      <c r="J3132">
        <f>IF($A3132="",0,WEEKDAY($A3132,2))</f>
        <v/>
      </c>
      <c r="K3132">
        <f>IF(OR($A3132="",$B3132=""),"",$B3132&amp;"|"&amp;$A3132)</f>
        <v/>
      </c>
      <c r="L3132">
        <f>IF($A3132="",0,IF($F3132="",IFERROR(N(INDEX(Settings!$G$11:$G$18,MATCH($C3132,Settings!$D$11:$D$18,0))),0),N($F3132)))</f>
        <v/>
      </c>
    </row>
    <row r="3133">
      <c r="A3133" s="69" t="n"/>
      <c r="B3133" s="70" t="n"/>
      <c r="C3133" s="70" t="n"/>
      <c r="D3133" s="71" t="n"/>
      <c r="E3133" s="71" t="n"/>
      <c r="F3133" s="70" t="n"/>
      <c r="G3133" s="72">
        <f>IF(OR($A3133="",$B3133=""),"",ROUND(MAX(0,MOD(I3133-H3133,1)*24-L3133/60),2))</f>
        <v/>
      </c>
      <c r="H3133">
        <f>IF($A3133="","",IF($D3133="",IFERROR(INDEX(Settings!$E$11:$E$18,MATCH($C3133,Settings!$D$11:$D$18,0)),0),$D3133))</f>
        <v/>
      </c>
      <c r="I3133">
        <f>IF($A3133="","",IF($E3133="",IFERROR(INDEX(Settings!$F$11:$F$18,MATCH($C3133,Settings!$D$11:$D$18,0)),0),$E3133))</f>
        <v/>
      </c>
      <c r="J3133">
        <f>IF($A3133="",0,WEEKDAY($A3133,2))</f>
        <v/>
      </c>
      <c r="K3133">
        <f>IF(OR($A3133="",$B3133=""),"",$B3133&amp;"|"&amp;$A3133)</f>
        <v/>
      </c>
      <c r="L3133">
        <f>IF($A3133="",0,IF($F3133="",IFERROR(N(INDEX(Settings!$G$11:$G$18,MATCH($C3133,Settings!$D$11:$D$18,0))),0),N($F3133)))</f>
        <v/>
      </c>
    </row>
    <row r="3134">
      <c r="A3134" s="69" t="n"/>
      <c r="B3134" s="70" t="n"/>
      <c r="C3134" s="70" t="n"/>
      <c r="D3134" s="71" t="n"/>
      <c r="E3134" s="71" t="n"/>
      <c r="F3134" s="70" t="n"/>
      <c r="G3134" s="72">
        <f>IF(OR($A3134="",$B3134=""),"",ROUND(MAX(0,MOD(I3134-H3134,1)*24-L3134/60),2))</f>
        <v/>
      </c>
      <c r="H3134">
        <f>IF($A3134="","",IF($D3134="",IFERROR(INDEX(Settings!$E$11:$E$18,MATCH($C3134,Settings!$D$11:$D$18,0)),0),$D3134))</f>
        <v/>
      </c>
      <c r="I3134">
        <f>IF($A3134="","",IF($E3134="",IFERROR(INDEX(Settings!$F$11:$F$18,MATCH($C3134,Settings!$D$11:$D$18,0)),0),$E3134))</f>
        <v/>
      </c>
      <c r="J3134">
        <f>IF($A3134="",0,WEEKDAY($A3134,2))</f>
        <v/>
      </c>
      <c r="K3134">
        <f>IF(OR($A3134="",$B3134=""),"",$B3134&amp;"|"&amp;$A3134)</f>
        <v/>
      </c>
      <c r="L3134">
        <f>IF($A3134="",0,IF($F3134="",IFERROR(N(INDEX(Settings!$G$11:$G$18,MATCH($C3134,Settings!$D$11:$D$18,0))),0),N($F3134)))</f>
        <v/>
      </c>
    </row>
    <row r="3135">
      <c r="A3135" s="69" t="n"/>
      <c r="B3135" s="70" t="n"/>
      <c r="C3135" s="70" t="n"/>
      <c r="D3135" s="71" t="n"/>
      <c r="E3135" s="71" t="n"/>
      <c r="F3135" s="70" t="n"/>
      <c r="G3135" s="72">
        <f>IF(OR($A3135="",$B3135=""),"",ROUND(MAX(0,MOD(I3135-H3135,1)*24-L3135/60),2))</f>
        <v/>
      </c>
      <c r="H3135">
        <f>IF($A3135="","",IF($D3135="",IFERROR(INDEX(Settings!$E$11:$E$18,MATCH($C3135,Settings!$D$11:$D$18,0)),0),$D3135))</f>
        <v/>
      </c>
      <c r="I3135">
        <f>IF($A3135="","",IF($E3135="",IFERROR(INDEX(Settings!$F$11:$F$18,MATCH($C3135,Settings!$D$11:$D$18,0)),0),$E3135))</f>
        <v/>
      </c>
      <c r="J3135">
        <f>IF($A3135="",0,WEEKDAY($A3135,2))</f>
        <v/>
      </c>
      <c r="K3135">
        <f>IF(OR($A3135="",$B3135=""),"",$B3135&amp;"|"&amp;$A3135)</f>
        <v/>
      </c>
      <c r="L3135">
        <f>IF($A3135="",0,IF($F3135="",IFERROR(N(INDEX(Settings!$G$11:$G$18,MATCH($C3135,Settings!$D$11:$D$18,0))),0),N($F3135)))</f>
        <v/>
      </c>
    </row>
    <row r="3136">
      <c r="A3136" s="69" t="n"/>
      <c r="B3136" s="70" t="n"/>
      <c r="C3136" s="70" t="n"/>
      <c r="D3136" s="71" t="n"/>
      <c r="E3136" s="71" t="n"/>
      <c r="F3136" s="70" t="n"/>
      <c r="G3136" s="72">
        <f>IF(OR($A3136="",$B3136=""),"",ROUND(MAX(0,MOD(I3136-H3136,1)*24-L3136/60),2))</f>
        <v/>
      </c>
      <c r="H3136">
        <f>IF($A3136="","",IF($D3136="",IFERROR(INDEX(Settings!$E$11:$E$18,MATCH($C3136,Settings!$D$11:$D$18,0)),0),$D3136))</f>
        <v/>
      </c>
      <c r="I3136">
        <f>IF($A3136="","",IF($E3136="",IFERROR(INDEX(Settings!$F$11:$F$18,MATCH($C3136,Settings!$D$11:$D$18,0)),0),$E3136))</f>
        <v/>
      </c>
      <c r="J3136">
        <f>IF($A3136="",0,WEEKDAY($A3136,2))</f>
        <v/>
      </c>
      <c r="K3136">
        <f>IF(OR($A3136="",$B3136=""),"",$B3136&amp;"|"&amp;$A3136)</f>
        <v/>
      </c>
      <c r="L3136">
        <f>IF($A3136="",0,IF($F3136="",IFERROR(N(INDEX(Settings!$G$11:$G$18,MATCH($C3136,Settings!$D$11:$D$18,0))),0),N($F3136)))</f>
        <v/>
      </c>
    </row>
    <row r="3137">
      <c r="A3137" s="69" t="n"/>
      <c r="B3137" s="70" t="n"/>
      <c r="C3137" s="70" t="n"/>
      <c r="D3137" s="71" t="n"/>
      <c r="E3137" s="71" t="n"/>
      <c r="F3137" s="70" t="n"/>
      <c r="G3137" s="72">
        <f>IF(OR($A3137="",$B3137=""),"",ROUND(MAX(0,MOD(I3137-H3137,1)*24-L3137/60),2))</f>
        <v/>
      </c>
      <c r="H3137">
        <f>IF($A3137="","",IF($D3137="",IFERROR(INDEX(Settings!$E$11:$E$18,MATCH($C3137,Settings!$D$11:$D$18,0)),0),$D3137))</f>
        <v/>
      </c>
      <c r="I3137">
        <f>IF($A3137="","",IF($E3137="",IFERROR(INDEX(Settings!$F$11:$F$18,MATCH($C3137,Settings!$D$11:$D$18,0)),0),$E3137))</f>
        <v/>
      </c>
      <c r="J3137">
        <f>IF($A3137="",0,WEEKDAY($A3137,2))</f>
        <v/>
      </c>
      <c r="K3137">
        <f>IF(OR($A3137="",$B3137=""),"",$B3137&amp;"|"&amp;$A3137)</f>
        <v/>
      </c>
      <c r="L3137">
        <f>IF($A3137="",0,IF($F3137="",IFERROR(N(INDEX(Settings!$G$11:$G$18,MATCH($C3137,Settings!$D$11:$D$18,0))),0),N($F3137)))</f>
        <v/>
      </c>
    </row>
    <row r="3138">
      <c r="A3138" s="69" t="n"/>
      <c r="B3138" s="70" t="n"/>
      <c r="C3138" s="70" t="n"/>
      <c r="D3138" s="71" t="n"/>
      <c r="E3138" s="71" t="n"/>
      <c r="F3138" s="70" t="n"/>
      <c r="G3138" s="72">
        <f>IF(OR($A3138="",$B3138=""),"",ROUND(MAX(0,MOD(I3138-H3138,1)*24-L3138/60),2))</f>
        <v/>
      </c>
      <c r="H3138">
        <f>IF($A3138="","",IF($D3138="",IFERROR(INDEX(Settings!$E$11:$E$18,MATCH($C3138,Settings!$D$11:$D$18,0)),0),$D3138))</f>
        <v/>
      </c>
      <c r="I3138">
        <f>IF($A3138="","",IF($E3138="",IFERROR(INDEX(Settings!$F$11:$F$18,MATCH($C3138,Settings!$D$11:$D$18,0)),0),$E3138))</f>
        <v/>
      </c>
      <c r="J3138">
        <f>IF($A3138="",0,WEEKDAY($A3138,2))</f>
        <v/>
      </c>
      <c r="K3138">
        <f>IF(OR($A3138="",$B3138=""),"",$B3138&amp;"|"&amp;$A3138)</f>
        <v/>
      </c>
      <c r="L3138">
        <f>IF($A3138="",0,IF($F3138="",IFERROR(N(INDEX(Settings!$G$11:$G$18,MATCH($C3138,Settings!$D$11:$D$18,0))),0),N($F3138)))</f>
        <v/>
      </c>
    </row>
    <row r="3139">
      <c r="A3139" s="69" t="n"/>
      <c r="B3139" s="70" t="n"/>
      <c r="C3139" s="70" t="n"/>
      <c r="D3139" s="71" t="n"/>
      <c r="E3139" s="71" t="n"/>
      <c r="F3139" s="70" t="n"/>
      <c r="G3139" s="72">
        <f>IF(OR($A3139="",$B3139=""),"",ROUND(MAX(0,MOD(I3139-H3139,1)*24-L3139/60),2))</f>
        <v/>
      </c>
      <c r="H3139">
        <f>IF($A3139="","",IF($D3139="",IFERROR(INDEX(Settings!$E$11:$E$18,MATCH($C3139,Settings!$D$11:$D$18,0)),0),$D3139))</f>
        <v/>
      </c>
      <c r="I3139">
        <f>IF($A3139="","",IF($E3139="",IFERROR(INDEX(Settings!$F$11:$F$18,MATCH($C3139,Settings!$D$11:$D$18,0)),0),$E3139))</f>
        <v/>
      </c>
      <c r="J3139">
        <f>IF($A3139="",0,WEEKDAY($A3139,2))</f>
        <v/>
      </c>
      <c r="K3139">
        <f>IF(OR($A3139="",$B3139=""),"",$B3139&amp;"|"&amp;$A3139)</f>
        <v/>
      </c>
      <c r="L3139">
        <f>IF($A3139="",0,IF($F3139="",IFERROR(N(INDEX(Settings!$G$11:$G$18,MATCH($C3139,Settings!$D$11:$D$18,0))),0),N($F3139)))</f>
        <v/>
      </c>
    </row>
    <row r="3140">
      <c r="A3140" s="69" t="n"/>
      <c r="B3140" s="70" t="n"/>
      <c r="C3140" s="70" t="n"/>
      <c r="D3140" s="71" t="n"/>
      <c r="E3140" s="71" t="n"/>
      <c r="F3140" s="70" t="n"/>
      <c r="G3140" s="72">
        <f>IF(OR($A3140="",$B3140=""),"",ROUND(MAX(0,MOD(I3140-H3140,1)*24-L3140/60),2))</f>
        <v/>
      </c>
      <c r="H3140">
        <f>IF($A3140="","",IF($D3140="",IFERROR(INDEX(Settings!$E$11:$E$18,MATCH($C3140,Settings!$D$11:$D$18,0)),0),$D3140))</f>
        <v/>
      </c>
      <c r="I3140">
        <f>IF($A3140="","",IF($E3140="",IFERROR(INDEX(Settings!$F$11:$F$18,MATCH($C3140,Settings!$D$11:$D$18,0)),0),$E3140))</f>
        <v/>
      </c>
      <c r="J3140">
        <f>IF($A3140="",0,WEEKDAY($A3140,2))</f>
        <v/>
      </c>
      <c r="K3140">
        <f>IF(OR($A3140="",$B3140=""),"",$B3140&amp;"|"&amp;$A3140)</f>
        <v/>
      </c>
      <c r="L3140">
        <f>IF($A3140="",0,IF($F3140="",IFERROR(N(INDEX(Settings!$G$11:$G$18,MATCH($C3140,Settings!$D$11:$D$18,0))),0),N($F3140)))</f>
        <v/>
      </c>
    </row>
    <row r="3141">
      <c r="A3141" s="69" t="n"/>
      <c r="B3141" s="70" t="n"/>
      <c r="C3141" s="70" t="n"/>
      <c r="D3141" s="71" t="n"/>
      <c r="E3141" s="71" t="n"/>
      <c r="F3141" s="70" t="n"/>
      <c r="G3141" s="72">
        <f>IF(OR($A3141="",$B3141=""),"",ROUND(MAX(0,MOD(I3141-H3141,1)*24-L3141/60),2))</f>
        <v/>
      </c>
      <c r="H3141">
        <f>IF($A3141="","",IF($D3141="",IFERROR(INDEX(Settings!$E$11:$E$18,MATCH($C3141,Settings!$D$11:$D$18,0)),0),$D3141))</f>
        <v/>
      </c>
      <c r="I3141">
        <f>IF($A3141="","",IF($E3141="",IFERROR(INDEX(Settings!$F$11:$F$18,MATCH($C3141,Settings!$D$11:$D$18,0)),0),$E3141))</f>
        <v/>
      </c>
      <c r="J3141">
        <f>IF($A3141="",0,WEEKDAY($A3141,2))</f>
        <v/>
      </c>
      <c r="K3141">
        <f>IF(OR($A3141="",$B3141=""),"",$B3141&amp;"|"&amp;$A3141)</f>
        <v/>
      </c>
      <c r="L3141">
        <f>IF($A3141="",0,IF($F3141="",IFERROR(N(INDEX(Settings!$G$11:$G$18,MATCH($C3141,Settings!$D$11:$D$18,0))),0),N($F3141)))</f>
        <v/>
      </c>
    </row>
    <row r="3142">
      <c r="A3142" s="69" t="n"/>
      <c r="B3142" s="70" t="n"/>
      <c r="C3142" s="70" t="n"/>
      <c r="D3142" s="71" t="n"/>
      <c r="E3142" s="71" t="n"/>
      <c r="F3142" s="70" t="n"/>
      <c r="G3142" s="72">
        <f>IF(OR($A3142="",$B3142=""),"",ROUND(MAX(0,MOD(I3142-H3142,1)*24-L3142/60),2))</f>
        <v/>
      </c>
      <c r="H3142">
        <f>IF($A3142="","",IF($D3142="",IFERROR(INDEX(Settings!$E$11:$E$18,MATCH($C3142,Settings!$D$11:$D$18,0)),0),$D3142))</f>
        <v/>
      </c>
      <c r="I3142">
        <f>IF($A3142="","",IF($E3142="",IFERROR(INDEX(Settings!$F$11:$F$18,MATCH($C3142,Settings!$D$11:$D$18,0)),0),$E3142))</f>
        <v/>
      </c>
      <c r="J3142">
        <f>IF($A3142="",0,WEEKDAY($A3142,2))</f>
        <v/>
      </c>
      <c r="K3142">
        <f>IF(OR($A3142="",$B3142=""),"",$B3142&amp;"|"&amp;$A3142)</f>
        <v/>
      </c>
      <c r="L3142">
        <f>IF($A3142="",0,IF($F3142="",IFERROR(N(INDEX(Settings!$G$11:$G$18,MATCH($C3142,Settings!$D$11:$D$18,0))),0),N($F3142)))</f>
        <v/>
      </c>
    </row>
    <row r="3143">
      <c r="A3143" s="69" t="n"/>
      <c r="B3143" s="70" t="n"/>
      <c r="C3143" s="70" t="n"/>
      <c r="D3143" s="71" t="n"/>
      <c r="E3143" s="71" t="n"/>
      <c r="F3143" s="70" t="n"/>
      <c r="G3143" s="72">
        <f>IF(OR($A3143="",$B3143=""),"",ROUND(MAX(0,MOD(I3143-H3143,1)*24-L3143/60),2))</f>
        <v/>
      </c>
      <c r="H3143">
        <f>IF($A3143="","",IF($D3143="",IFERROR(INDEX(Settings!$E$11:$E$18,MATCH($C3143,Settings!$D$11:$D$18,0)),0),$D3143))</f>
        <v/>
      </c>
      <c r="I3143">
        <f>IF($A3143="","",IF($E3143="",IFERROR(INDEX(Settings!$F$11:$F$18,MATCH($C3143,Settings!$D$11:$D$18,0)),0),$E3143))</f>
        <v/>
      </c>
      <c r="J3143">
        <f>IF($A3143="",0,WEEKDAY($A3143,2))</f>
        <v/>
      </c>
      <c r="K3143">
        <f>IF(OR($A3143="",$B3143=""),"",$B3143&amp;"|"&amp;$A3143)</f>
        <v/>
      </c>
      <c r="L3143">
        <f>IF($A3143="",0,IF($F3143="",IFERROR(N(INDEX(Settings!$G$11:$G$18,MATCH($C3143,Settings!$D$11:$D$18,0))),0),N($F3143)))</f>
        <v/>
      </c>
    </row>
    <row r="3144">
      <c r="A3144" s="69" t="n"/>
      <c r="B3144" s="70" t="n"/>
      <c r="C3144" s="70" t="n"/>
      <c r="D3144" s="71" t="n"/>
      <c r="E3144" s="71" t="n"/>
      <c r="F3144" s="70" t="n"/>
      <c r="G3144" s="72">
        <f>IF(OR($A3144="",$B3144=""),"",ROUND(MAX(0,MOD(I3144-H3144,1)*24-L3144/60),2))</f>
        <v/>
      </c>
      <c r="H3144">
        <f>IF($A3144="","",IF($D3144="",IFERROR(INDEX(Settings!$E$11:$E$18,MATCH($C3144,Settings!$D$11:$D$18,0)),0),$D3144))</f>
        <v/>
      </c>
      <c r="I3144">
        <f>IF($A3144="","",IF($E3144="",IFERROR(INDEX(Settings!$F$11:$F$18,MATCH($C3144,Settings!$D$11:$D$18,0)),0),$E3144))</f>
        <v/>
      </c>
      <c r="J3144">
        <f>IF($A3144="",0,WEEKDAY($A3144,2))</f>
        <v/>
      </c>
      <c r="K3144">
        <f>IF(OR($A3144="",$B3144=""),"",$B3144&amp;"|"&amp;$A3144)</f>
        <v/>
      </c>
      <c r="L3144">
        <f>IF($A3144="",0,IF($F3144="",IFERROR(N(INDEX(Settings!$G$11:$G$18,MATCH($C3144,Settings!$D$11:$D$18,0))),0),N($F3144)))</f>
        <v/>
      </c>
    </row>
    <row r="3145">
      <c r="A3145" s="69" t="n"/>
      <c r="B3145" s="70" t="n"/>
      <c r="C3145" s="70" t="n"/>
      <c r="D3145" s="71" t="n"/>
      <c r="E3145" s="71" t="n"/>
      <c r="F3145" s="70" t="n"/>
      <c r="G3145" s="72">
        <f>IF(OR($A3145="",$B3145=""),"",ROUND(MAX(0,MOD(I3145-H3145,1)*24-L3145/60),2))</f>
        <v/>
      </c>
      <c r="H3145">
        <f>IF($A3145="","",IF($D3145="",IFERROR(INDEX(Settings!$E$11:$E$18,MATCH($C3145,Settings!$D$11:$D$18,0)),0),$D3145))</f>
        <v/>
      </c>
      <c r="I3145">
        <f>IF($A3145="","",IF($E3145="",IFERROR(INDEX(Settings!$F$11:$F$18,MATCH($C3145,Settings!$D$11:$D$18,0)),0),$E3145))</f>
        <v/>
      </c>
      <c r="J3145">
        <f>IF($A3145="",0,WEEKDAY($A3145,2))</f>
        <v/>
      </c>
      <c r="K3145">
        <f>IF(OR($A3145="",$B3145=""),"",$B3145&amp;"|"&amp;$A3145)</f>
        <v/>
      </c>
      <c r="L3145">
        <f>IF($A3145="",0,IF($F3145="",IFERROR(N(INDEX(Settings!$G$11:$G$18,MATCH($C3145,Settings!$D$11:$D$18,0))),0),N($F3145)))</f>
        <v/>
      </c>
    </row>
    <row r="3146">
      <c r="A3146" s="69" t="n"/>
      <c r="B3146" s="70" t="n"/>
      <c r="C3146" s="70" t="n"/>
      <c r="D3146" s="71" t="n"/>
      <c r="E3146" s="71" t="n"/>
      <c r="F3146" s="70" t="n"/>
      <c r="G3146" s="72">
        <f>IF(OR($A3146="",$B3146=""),"",ROUND(MAX(0,MOD(I3146-H3146,1)*24-L3146/60),2))</f>
        <v/>
      </c>
      <c r="H3146">
        <f>IF($A3146="","",IF($D3146="",IFERROR(INDEX(Settings!$E$11:$E$18,MATCH($C3146,Settings!$D$11:$D$18,0)),0),$D3146))</f>
        <v/>
      </c>
      <c r="I3146">
        <f>IF($A3146="","",IF($E3146="",IFERROR(INDEX(Settings!$F$11:$F$18,MATCH($C3146,Settings!$D$11:$D$18,0)),0),$E3146))</f>
        <v/>
      </c>
      <c r="J3146">
        <f>IF($A3146="",0,WEEKDAY($A3146,2))</f>
        <v/>
      </c>
      <c r="K3146">
        <f>IF(OR($A3146="",$B3146=""),"",$B3146&amp;"|"&amp;$A3146)</f>
        <v/>
      </c>
      <c r="L3146">
        <f>IF($A3146="",0,IF($F3146="",IFERROR(N(INDEX(Settings!$G$11:$G$18,MATCH($C3146,Settings!$D$11:$D$18,0))),0),N($F3146)))</f>
        <v/>
      </c>
    </row>
    <row r="3147">
      <c r="A3147" s="69" t="n"/>
      <c r="B3147" s="70" t="n"/>
      <c r="C3147" s="70" t="n"/>
      <c r="D3147" s="71" t="n"/>
      <c r="E3147" s="71" t="n"/>
      <c r="F3147" s="70" t="n"/>
      <c r="G3147" s="72">
        <f>IF(OR($A3147="",$B3147=""),"",ROUND(MAX(0,MOD(I3147-H3147,1)*24-L3147/60),2))</f>
        <v/>
      </c>
      <c r="H3147">
        <f>IF($A3147="","",IF($D3147="",IFERROR(INDEX(Settings!$E$11:$E$18,MATCH($C3147,Settings!$D$11:$D$18,0)),0),$D3147))</f>
        <v/>
      </c>
      <c r="I3147">
        <f>IF($A3147="","",IF($E3147="",IFERROR(INDEX(Settings!$F$11:$F$18,MATCH($C3147,Settings!$D$11:$D$18,0)),0),$E3147))</f>
        <v/>
      </c>
      <c r="J3147">
        <f>IF($A3147="",0,WEEKDAY($A3147,2))</f>
        <v/>
      </c>
      <c r="K3147">
        <f>IF(OR($A3147="",$B3147=""),"",$B3147&amp;"|"&amp;$A3147)</f>
        <v/>
      </c>
      <c r="L3147">
        <f>IF($A3147="",0,IF($F3147="",IFERROR(N(INDEX(Settings!$G$11:$G$18,MATCH($C3147,Settings!$D$11:$D$18,0))),0),N($F3147)))</f>
        <v/>
      </c>
    </row>
    <row r="3148">
      <c r="A3148" s="69" t="n"/>
      <c r="B3148" s="70" t="n"/>
      <c r="C3148" s="70" t="n"/>
      <c r="D3148" s="71" t="n"/>
      <c r="E3148" s="71" t="n"/>
      <c r="F3148" s="70" t="n"/>
      <c r="G3148" s="72">
        <f>IF(OR($A3148="",$B3148=""),"",ROUND(MAX(0,MOD(I3148-H3148,1)*24-L3148/60),2))</f>
        <v/>
      </c>
      <c r="H3148">
        <f>IF($A3148="","",IF($D3148="",IFERROR(INDEX(Settings!$E$11:$E$18,MATCH($C3148,Settings!$D$11:$D$18,0)),0),$D3148))</f>
        <v/>
      </c>
      <c r="I3148">
        <f>IF($A3148="","",IF($E3148="",IFERROR(INDEX(Settings!$F$11:$F$18,MATCH($C3148,Settings!$D$11:$D$18,0)),0),$E3148))</f>
        <v/>
      </c>
      <c r="J3148">
        <f>IF($A3148="",0,WEEKDAY($A3148,2))</f>
        <v/>
      </c>
      <c r="K3148">
        <f>IF(OR($A3148="",$B3148=""),"",$B3148&amp;"|"&amp;$A3148)</f>
        <v/>
      </c>
      <c r="L3148">
        <f>IF($A3148="",0,IF($F3148="",IFERROR(N(INDEX(Settings!$G$11:$G$18,MATCH($C3148,Settings!$D$11:$D$18,0))),0),N($F3148)))</f>
        <v/>
      </c>
    </row>
    <row r="3149">
      <c r="A3149" s="69" t="n"/>
      <c r="B3149" s="70" t="n"/>
      <c r="C3149" s="70" t="n"/>
      <c r="D3149" s="71" t="n"/>
      <c r="E3149" s="71" t="n"/>
      <c r="F3149" s="70" t="n"/>
      <c r="G3149" s="72">
        <f>IF(OR($A3149="",$B3149=""),"",ROUND(MAX(0,MOD(I3149-H3149,1)*24-L3149/60),2))</f>
        <v/>
      </c>
      <c r="H3149">
        <f>IF($A3149="","",IF($D3149="",IFERROR(INDEX(Settings!$E$11:$E$18,MATCH($C3149,Settings!$D$11:$D$18,0)),0),$D3149))</f>
        <v/>
      </c>
      <c r="I3149">
        <f>IF($A3149="","",IF($E3149="",IFERROR(INDEX(Settings!$F$11:$F$18,MATCH($C3149,Settings!$D$11:$D$18,0)),0),$E3149))</f>
        <v/>
      </c>
      <c r="J3149">
        <f>IF($A3149="",0,WEEKDAY($A3149,2))</f>
        <v/>
      </c>
      <c r="K3149">
        <f>IF(OR($A3149="",$B3149=""),"",$B3149&amp;"|"&amp;$A3149)</f>
        <v/>
      </c>
      <c r="L3149">
        <f>IF($A3149="",0,IF($F3149="",IFERROR(N(INDEX(Settings!$G$11:$G$18,MATCH($C3149,Settings!$D$11:$D$18,0))),0),N($F3149)))</f>
        <v/>
      </c>
    </row>
    <row r="3150">
      <c r="A3150" s="69" t="n"/>
      <c r="B3150" s="70" t="n"/>
      <c r="C3150" s="70" t="n"/>
      <c r="D3150" s="71" t="n"/>
      <c r="E3150" s="71" t="n"/>
      <c r="F3150" s="70" t="n"/>
      <c r="G3150" s="72">
        <f>IF(OR($A3150="",$B3150=""),"",ROUND(MAX(0,MOD(I3150-H3150,1)*24-L3150/60),2))</f>
        <v/>
      </c>
      <c r="H3150">
        <f>IF($A3150="","",IF($D3150="",IFERROR(INDEX(Settings!$E$11:$E$18,MATCH($C3150,Settings!$D$11:$D$18,0)),0),$D3150))</f>
        <v/>
      </c>
      <c r="I3150">
        <f>IF($A3150="","",IF($E3150="",IFERROR(INDEX(Settings!$F$11:$F$18,MATCH($C3150,Settings!$D$11:$D$18,0)),0),$E3150))</f>
        <v/>
      </c>
      <c r="J3150">
        <f>IF($A3150="",0,WEEKDAY($A3150,2))</f>
        <v/>
      </c>
      <c r="K3150">
        <f>IF(OR($A3150="",$B3150=""),"",$B3150&amp;"|"&amp;$A3150)</f>
        <v/>
      </c>
      <c r="L3150">
        <f>IF($A3150="",0,IF($F3150="",IFERROR(N(INDEX(Settings!$G$11:$G$18,MATCH($C3150,Settings!$D$11:$D$18,0))),0),N($F3150)))</f>
        <v/>
      </c>
    </row>
    <row r="3151">
      <c r="A3151" s="69" t="n"/>
      <c r="B3151" s="70" t="n"/>
      <c r="C3151" s="70" t="n"/>
      <c r="D3151" s="71" t="n"/>
      <c r="E3151" s="71" t="n"/>
      <c r="F3151" s="70" t="n"/>
      <c r="G3151" s="72">
        <f>IF(OR($A3151="",$B3151=""),"",ROUND(MAX(0,MOD(I3151-H3151,1)*24-L3151/60),2))</f>
        <v/>
      </c>
      <c r="H3151">
        <f>IF($A3151="","",IF($D3151="",IFERROR(INDEX(Settings!$E$11:$E$18,MATCH($C3151,Settings!$D$11:$D$18,0)),0),$D3151))</f>
        <v/>
      </c>
      <c r="I3151">
        <f>IF($A3151="","",IF($E3151="",IFERROR(INDEX(Settings!$F$11:$F$18,MATCH($C3151,Settings!$D$11:$D$18,0)),0),$E3151))</f>
        <v/>
      </c>
      <c r="J3151">
        <f>IF($A3151="",0,WEEKDAY($A3151,2))</f>
        <v/>
      </c>
      <c r="K3151">
        <f>IF(OR($A3151="",$B3151=""),"",$B3151&amp;"|"&amp;$A3151)</f>
        <v/>
      </c>
      <c r="L3151">
        <f>IF($A3151="",0,IF($F3151="",IFERROR(N(INDEX(Settings!$G$11:$G$18,MATCH($C3151,Settings!$D$11:$D$18,0))),0),N($F3151)))</f>
        <v/>
      </c>
    </row>
    <row r="3152">
      <c r="A3152" s="69" t="n"/>
      <c r="B3152" s="70" t="n"/>
      <c r="C3152" s="70" t="n"/>
      <c r="D3152" s="71" t="n"/>
      <c r="E3152" s="71" t="n"/>
      <c r="F3152" s="70" t="n"/>
      <c r="G3152" s="72">
        <f>IF(OR($A3152="",$B3152=""),"",ROUND(MAX(0,MOD(I3152-H3152,1)*24-L3152/60),2))</f>
        <v/>
      </c>
      <c r="H3152">
        <f>IF($A3152="","",IF($D3152="",IFERROR(INDEX(Settings!$E$11:$E$18,MATCH($C3152,Settings!$D$11:$D$18,0)),0),$D3152))</f>
        <v/>
      </c>
      <c r="I3152">
        <f>IF($A3152="","",IF($E3152="",IFERROR(INDEX(Settings!$F$11:$F$18,MATCH($C3152,Settings!$D$11:$D$18,0)),0),$E3152))</f>
        <v/>
      </c>
      <c r="J3152">
        <f>IF($A3152="",0,WEEKDAY($A3152,2))</f>
        <v/>
      </c>
      <c r="K3152">
        <f>IF(OR($A3152="",$B3152=""),"",$B3152&amp;"|"&amp;$A3152)</f>
        <v/>
      </c>
      <c r="L3152">
        <f>IF($A3152="",0,IF($F3152="",IFERROR(N(INDEX(Settings!$G$11:$G$18,MATCH($C3152,Settings!$D$11:$D$18,0))),0),N($F3152)))</f>
        <v/>
      </c>
    </row>
    <row r="3153">
      <c r="A3153" s="69" t="n"/>
      <c r="B3153" s="70" t="n"/>
      <c r="C3153" s="70" t="n"/>
      <c r="D3153" s="71" t="n"/>
      <c r="E3153" s="71" t="n"/>
      <c r="F3153" s="70" t="n"/>
      <c r="G3153" s="72">
        <f>IF(OR($A3153="",$B3153=""),"",ROUND(MAX(0,MOD(I3153-H3153,1)*24-L3153/60),2))</f>
        <v/>
      </c>
      <c r="H3153">
        <f>IF($A3153="","",IF($D3153="",IFERROR(INDEX(Settings!$E$11:$E$18,MATCH($C3153,Settings!$D$11:$D$18,0)),0),$D3153))</f>
        <v/>
      </c>
      <c r="I3153">
        <f>IF($A3153="","",IF($E3153="",IFERROR(INDEX(Settings!$F$11:$F$18,MATCH($C3153,Settings!$D$11:$D$18,0)),0),$E3153))</f>
        <v/>
      </c>
      <c r="J3153">
        <f>IF($A3153="",0,WEEKDAY($A3153,2))</f>
        <v/>
      </c>
      <c r="K3153">
        <f>IF(OR($A3153="",$B3153=""),"",$B3153&amp;"|"&amp;$A3153)</f>
        <v/>
      </c>
      <c r="L3153">
        <f>IF($A3153="",0,IF($F3153="",IFERROR(N(INDEX(Settings!$G$11:$G$18,MATCH($C3153,Settings!$D$11:$D$18,0))),0),N($F3153)))</f>
        <v/>
      </c>
    </row>
    <row r="3154">
      <c r="A3154" s="69" t="n"/>
      <c r="B3154" s="70" t="n"/>
      <c r="C3154" s="70" t="n"/>
      <c r="D3154" s="71" t="n"/>
      <c r="E3154" s="71" t="n"/>
      <c r="F3154" s="70" t="n"/>
      <c r="G3154" s="72">
        <f>IF(OR($A3154="",$B3154=""),"",ROUND(MAX(0,MOD(I3154-H3154,1)*24-L3154/60),2))</f>
        <v/>
      </c>
      <c r="H3154">
        <f>IF($A3154="","",IF($D3154="",IFERROR(INDEX(Settings!$E$11:$E$18,MATCH($C3154,Settings!$D$11:$D$18,0)),0),$D3154))</f>
        <v/>
      </c>
      <c r="I3154">
        <f>IF($A3154="","",IF($E3154="",IFERROR(INDEX(Settings!$F$11:$F$18,MATCH($C3154,Settings!$D$11:$D$18,0)),0),$E3154))</f>
        <v/>
      </c>
      <c r="J3154">
        <f>IF($A3154="",0,WEEKDAY($A3154,2))</f>
        <v/>
      </c>
      <c r="K3154">
        <f>IF(OR($A3154="",$B3154=""),"",$B3154&amp;"|"&amp;$A3154)</f>
        <v/>
      </c>
      <c r="L3154">
        <f>IF($A3154="",0,IF($F3154="",IFERROR(N(INDEX(Settings!$G$11:$G$18,MATCH($C3154,Settings!$D$11:$D$18,0))),0),N($F3154)))</f>
        <v/>
      </c>
    </row>
    <row r="3155">
      <c r="A3155" s="69" t="n"/>
      <c r="B3155" s="70" t="n"/>
      <c r="C3155" s="70" t="n"/>
      <c r="D3155" s="71" t="n"/>
      <c r="E3155" s="71" t="n"/>
      <c r="F3155" s="70" t="n"/>
      <c r="G3155" s="72">
        <f>IF(OR($A3155="",$B3155=""),"",ROUND(MAX(0,MOD(I3155-H3155,1)*24-L3155/60),2))</f>
        <v/>
      </c>
      <c r="H3155">
        <f>IF($A3155="","",IF($D3155="",IFERROR(INDEX(Settings!$E$11:$E$18,MATCH($C3155,Settings!$D$11:$D$18,0)),0),$D3155))</f>
        <v/>
      </c>
      <c r="I3155">
        <f>IF($A3155="","",IF($E3155="",IFERROR(INDEX(Settings!$F$11:$F$18,MATCH($C3155,Settings!$D$11:$D$18,0)),0),$E3155))</f>
        <v/>
      </c>
      <c r="J3155">
        <f>IF($A3155="",0,WEEKDAY($A3155,2))</f>
        <v/>
      </c>
      <c r="K3155">
        <f>IF(OR($A3155="",$B3155=""),"",$B3155&amp;"|"&amp;$A3155)</f>
        <v/>
      </c>
      <c r="L3155">
        <f>IF($A3155="",0,IF($F3155="",IFERROR(N(INDEX(Settings!$G$11:$G$18,MATCH($C3155,Settings!$D$11:$D$18,0))),0),N($F3155)))</f>
        <v/>
      </c>
    </row>
    <row r="3156">
      <c r="A3156" s="69" t="n"/>
      <c r="B3156" s="70" t="n"/>
      <c r="C3156" s="70" t="n"/>
      <c r="D3156" s="71" t="n"/>
      <c r="E3156" s="71" t="n"/>
      <c r="F3156" s="70" t="n"/>
      <c r="G3156" s="72">
        <f>IF(OR($A3156="",$B3156=""),"",ROUND(MAX(0,MOD(I3156-H3156,1)*24-L3156/60),2))</f>
        <v/>
      </c>
      <c r="H3156">
        <f>IF($A3156="","",IF($D3156="",IFERROR(INDEX(Settings!$E$11:$E$18,MATCH($C3156,Settings!$D$11:$D$18,0)),0),$D3156))</f>
        <v/>
      </c>
      <c r="I3156">
        <f>IF($A3156="","",IF($E3156="",IFERROR(INDEX(Settings!$F$11:$F$18,MATCH($C3156,Settings!$D$11:$D$18,0)),0),$E3156))</f>
        <v/>
      </c>
      <c r="J3156">
        <f>IF($A3156="",0,WEEKDAY($A3156,2))</f>
        <v/>
      </c>
      <c r="K3156">
        <f>IF(OR($A3156="",$B3156=""),"",$B3156&amp;"|"&amp;$A3156)</f>
        <v/>
      </c>
      <c r="L3156">
        <f>IF($A3156="",0,IF($F3156="",IFERROR(N(INDEX(Settings!$G$11:$G$18,MATCH($C3156,Settings!$D$11:$D$18,0))),0),N($F3156)))</f>
        <v/>
      </c>
    </row>
    <row r="3157">
      <c r="A3157" s="69" t="n"/>
      <c r="B3157" s="70" t="n"/>
      <c r="C3157" s="70" t="n"/>
      <c r="D3157" s="71" t="n"/>
      <c r="E3157" s="71" t="n"/>
      <c r="F3157" s="70" t="n"/>
      <c r="G3157" s="72">
        <f>IF(OR($A3157="",$B3157=""),"",ROUND(MAX(0,MOD(I3157-H3157,1)*24-L3157/60),2))</f>
        <v/>
      </c>
      <c r="H3157">
        <f>IF($A3157="","",IF($D3157="",IFERROR(INDEX(Settings!$E$11:$E$18,MATCH($C3157,Settings!$D$11:$D$18,0)),0),$D3157))</f>
        <v/>
      </c>
      <c r="I3157">
        <f>IF($A3157="","",IF($E3157="",IFERROR(INDEX(Settings!$F$11:$F$18,MATCH($C3157,Settings!$D$11:$D$18,0)),0),$E3157))</f>
        <v/>
      </c>
      <c r="J3157">
        <f>IF($A3157="",0,WEEKDAY($A3157,2))</f>
        <v/>
      </c>
      <c r="K3157">
        <f>IF(OR($A3157="",$B3157=""),"",$B3157&amp;"|"&amp;$A3157)</f>
        <v/>
      </c>
      <c r="L3157">
        <f>IF($A3157="",0,IF($F3157="",IFERROR(N(INDEX(Settings!$G$11:$G$18,MATCH($C3157,Settings!$D$11:$D$18,0))),0),N($F3157)))</f>
        <v/>
      </c>
    </row>
    <row r="3158">
      <c r="A3158" s="69" t="n"/>
      <c r="B3158" s="70" t="n"/>
      <c r="C3158" s="70" t="n"/>
      <c r="D3158" s="71" t="n"/>
      <c r="E3158" s="71" t="n"/>
      <c r="F3158" s="70" t="n"/>
      <c r="G3158" s="72">
        <f>IF(OR($A3158="",$B3158=""),"",ROUND(MAX(0,MOD(I3158-H3158,1)*24-L3158/60),2))</f>
        <v/>
      </c>
      <c r="H3158">
        <f>IF($A3158="","",IF($D3158="",IFERROR(INDEX(Settings!$E$11:$E$18,MATCH($C3158,Settings!$D$11:$D$18,0)),0),$D3158))</f>
        <v/>
      </c>
      <c r="I3158">
        <f>IF($A3158="","",IF($E3158="",IFERROR(INDEX(Settings!$F$11:$F$18,MATCH($C3158,Settings!$D$11:$D$18,0)),0),$E3158))</f>
        <v/>
      </c>
      <c r="J3158">
        <f>IF($A3158="",0,WEEKDAY($A3158,2))</f>
        <v/>
      </c>
      <c r="K3158">
        <f>IF(OR($A3158="",$B3158=""),"",$B3158&amp;"|"&amp;$A3158)</f>
        <v/>
      </c>
      <c r="L3158">
        <f>IF($A3158="",0,IF($F3158="",IFERROR(N(INDEX(Settings!$G$11:$G$18,MATCH($C3158,Settings!$D$11:$D$18,0))),0),N($F3158)))</f>
        <v/>
      </c>
    </row>
    <row r="3159">
      <c r="A3159" s="69" t="n"/>
      <c r="B3159" s="70" t="n"/>
      <c r="C3159" s="70" t="n"/>
      <c r="D3159" s="71" t="n"/>
      <c r="E3159" s="71" t="n"/>
      <c r="F3159" s="70" t="n"/>
      <c r="G3159" s="72">
        <f>IF(OR($A3159="",$B3159=""),"",ROUND(MAX(0,MOD(I3159-H3159,1)*24-L3159/60),2))</f>
        <v/>
      </c>
      <c r="H3159">
        <f>IF($A3159="","",IF($D3159="",IFERROR(INDEX(Settings!$E$11:$E$18,MATCH($C3159,Settings!$D$11:$D$18,0)),0),$D3159))</f>
        <v/>
      </c>
      <c r="I3159">
        <f>IF($A3159="","",IF($E3159="",IFERROR(INDEX(Settings!$F$11:$F$18,MATCH($C3159,Settings!$D$11:$D$18,0)),0),$E3159))</f>
        <v/>
      </c>
      <c r="J3159">
        <f>IF($A3159="",0,WEEKDAY($A3159,2))</f>
        <v/>
      </c>
      <c r="K3159">
        <f>IF(OR($A3159="",$B3159=""),"",$B3159&amp;"|"&amp;$A3159)</f>
        <v/>
      </c>
      <c r="L3159">
        <f>IF($A3159="",0,IF($F3159="",IFERROR(N(INDEX(Settings!$G$11:$G$18,MATCH($C3159,Settings!$D$11:$D$18,0))),0),N($F3159)))</f>
        <v/>
      </c>
    </row>
    <row r="3160">
      <c r="A3160" s="69" t="n"/>
      <c r="B3160" s="70" t="n"/>
      <c r="C3160" s="70" t="n"/>
      <c r="D3160" s="71" t="n"/>
      <c r="E3160" s="71" t="n"/>
      <c r="F3160" s="70" t="n"/>
      <c r="G3160" s="72">
        <f>IF(OR($A3160="",$B3160=""),"",ROUND(MAX(0,MOD(I3160-H3160,1)*24-L3160/60),2))</f>
        <v/>
      </c>
      <c r="H3160">
        <f>IF($A3160="","",IF($D3160="",IFERROR(INDEX(Settings!$E$11:$E$18,MATCH($C3160,Settings!$D$11:$D$18,0)),0),$D3160))</f>
        <v/>
      </c>
      <c r="I3160">
        <f>IF($A3160="","",IF($E3160="",IFERROR(INDEX(Settings!$F$11:$F$18,MATCH($C3160,Settings!$D$11:$D$18,0)),0),$E3160))</f>
        <v/>
      </c>
      <c r="J3160">
        <f>IF($A3160="",0,WEEKDAY($A3160,2))</f>
        <v/>
      </c>
      <c r="K3160">
        <f>IF(OR($A3160="",$B3160=""),"",$B3160&amp;"|"&amp;$A3160)</f>
        <v/>
      </c>
      <c r="L3160">
        <f>IF($A3160="",0,IF($F3160="",IFERROR(N(INDEX(Settings!$G$11:$G$18,MATCH($C3160,Settings!$D$11:$D$18,0))),0),N($F3160)))</f>
        <v/>
      </c>
    </row>
    <row r="3161">
      <c r="A3161" s="69" t="n"/>
      <c r="B3161" s="70" t="n"/>
      <c r="C3161" s="70" t="n"/>
      <c r="D3161" s="71" t="n"/>
      <c r="E3161" s="71" t="n"/>
      <c r="F3161" s="70" t="n"/>
      <c r="G3161" s="72">
        <f>IF(OR($A3161="",$B3161=""),"",ROUND(MAX(0,MOD(I3161-H3161,1)*24-L3161/60),2))</f>
        <v/>
      </c>
      <c r="H3161">
        <f>IF($A3161="","",IF($D3161="",IFERROR(INDEX(Settings!$E$11:$E$18,MATCH($C3161,Settings!$D$11:$D$18,0)),0),$D3161))</f>
        <v/>
      </c>
      <c r="I3161">
        <f>IF($A3161="","",IF($E3161="",IFERROR(INDEX(Settings!$F$11:$F$18,MATCH($C3161,Settings!$D$11:$D$18,0)),0),$E3161))</f>
        <v/>
      </c>
      <c r="J3161">
        <f>IF($A3161="",0,WEEKDAY($A3161,2))</f>
        <v/>
      </c>
      <c r="K3161">
        <f>IF(OR($A3161="",$B3161=""),"",$B3161&amp;"|"&amp;$A3161)</f>
        <v/>
      </c>
      <c r="L3161">
        <f>IF($A3161="",0,IF($F3161="",IFERROR(N(INDEX(Settings!$G$11:$G$18,MATCH($C3161,Settings!$D$11:$D$18,0))),0),N($F3161)))</f>
        <v/>
      </c>
    </row>
    <row r="3162">
      <c r="A3162" s="69" t="n"/>
      <c r="B3162" s="70" t="n"/>
      <c r="C3162" s="70" t="n"/>
      <c r="D3162" s="71" t="n"/>
      <c r="E3162" s="71" t="n"/>
      <c r="F3162" s="70" t="n"/>
      <c r="G3162" s="72">
        <f>IF(OR($A3162="",$B3162=""),"",ROUND(MAX(0,MOD(I3162-H3162,1)*24-L3162/60),2))</f>
        <v/>
      </c>
      <c r="H3162">
        <f>IF($A3162="","",IF($D3162="",IFERROR(INDEX(Settings!$E$11:$E$18,MATCH($C3162,Settings!$D$11:$D$18,0)),0),$D3162))</f>
        <v/>
      </c>
      <c r="I3162">
        <f>IF($A3162="","",IF($E3162="",IFERROR(INDEX(Settings!$F$11:$F$18,MATCH($C3162,Settings!$D$11:$D$18,0)),0),$E3162))</f>
        <v/>
      </c>
      <c r="J3162">
        <f>IF($A3162="",0,WEEKDAY($A3162,2))</f>
        <v/>
      </c>
      <c r="K3162">
        <f>IF(OR($A3162="",$B3162=""),"",$B3162&amp;"|"&amp;$A3162)</f>
        <v/>
      </c>
      <c r="L3162">
        <f>IF($A3162="",0,IF($F3162="",IFERROR(N(INDEX(Settings!$G$11:$G$18,MATCH($C3162,Settings!$D$11:$D$18,0))),0),N($F3162)))</f>
        <v/>
      </c>
    </row>
    <row r="3163">
      <c r="A3163" s="69" t="n"/>
      <c r="B3163" s="70" t="n"/>
      <c r="C3163" s="70" t="n"/>
      <c r="D3163" s="71" t="n"/>
      <c r="E3163" s="71" t="n"/>
      <c r="F3163" s="70" t="n"/>
      <c r="G3163" s="72">
        <f>IF(OR($A3163="",$B3163=""),"",ROUND(MAX(0,MOD(I3163-H3163,1)*24-L3163/60),2))</f>
        <v/>
      </c>
      <c r="H3163">
        <f>IF($A3163="","",IF($D3163="",IFERROR(INDEX(Settings!$E$11:$E$18,MATCH($C3163,Settings!$D$11:$D$18,0)),0),$D3163))</f>
        <v/>
      </c>
      <c r="I3163">
        <f>IF($A3163="","",IF($E3163="",IFERROR(INDEX(Settings!$F$11:$F$18,MATCH($C3163,Settings!$D$11:$D$18,0)),0),$E3163))</f>
        <v/>
      </c>
      <c r="J3163">
        <f>IF($A3163="",0,WEEKDAY($A3163,2))</f>
        <v/>
      </c>
      <c r="K3163">
        <f>IF(OR($A3163="",$B3163=""),"",$B3163&amp;"|"&amp;$A3163)</f>
        <v/>
      </c>
      <c r="L3163">
        <f>IF($A3163="",0,IF($F3163="",IFERROR(N(INDEX(Settings!$G$11:$G$18,MATCH($C3163,Settings!$D$11:$D$18,0))),0),N($F3163)))</f>
        <v/>
      </c>
    </row>
    <row r="3164">
      <c r="A3164" s="69" t="n"/>
      <c r="B3164" s="70" t="n"/>
      <c r="C3164" s="70" t="n"/>
      <c r="D3164" s="71" t="n"/>
      <c r="E3164" s="71" t="n"/>
      <c r="F3164" s="70" t="n"/>
      <c r="G3164" s="72">
        <f>IF(OR($A3164="",$B3164=""),"",ROUND(MAX(0,MOD(I3164-H3164,1)*24-L3164/60),2))</f>
        <v/>
      </c>
      <c r="H3164">
        <f>IF($A3164="","",IF($D3164="",IFERROR(INDEX(Settings!$E$11:$E$18,MATCH($C3164,Settings!$D$11:$D$18,0)),0),$D3164))</f>
        <v/>
      </c>
      <c r="I3164">
        <f>IF($A3164="","",IF($E3164="",IFERROR(INDEX(Settings!$F$11:$F$18,MATCH($C3164,Settings!$D$11:$D$18,0)),0),$E3164))</f>
        <v/>
      </c>
      <c r="J3164">
        <f>IF($A3164="",0,WEEKDAY($A3164,2))</f>
        <v/>
      </c>
      <c r="K3164">
        <f>IF(OR($A3164="",$B3164=""),"",$B3164&amp;"|"&amp;$A3164)</f>
        <v/>
      </c>
      <c r="L3164">
        <f>IF($A3164="",0,IF($F3164="",IFERROR(N(INDEX(Settings!$G$11:$G$18,MATCH($C3164,Settings!$D$11:$D$18,0))),0),N($F3164)))</f>
        <v/>
      </c>
    </row>
    <row r="3165">
      <c r="A3165" s="69" t="n"/>
      <c r="B3165" s="70" t="n"/>
      <c r="C3165" s="70" t="n"/>
      <c r="D3165" s="71" t="n"/>
      <c r="E3165" s="71" t="n"/>
      <c r="F3165" s="70" t="n"/>
      <c r="G3165" s="72">
        <f>IF(OR($A3165="",$B3165=""),"",ROUND(MAX(0,MOD(I3165-H3165,1)*24-L3165/60),2))</f>
        <v/>
      </c>
      <c r="H3165">
        <f>IF($A3165="","",IF($D3165="",IFERROR(INDEX(Settings!$E$11:$E$18,MATCH($C3165,Settings!$D$11:$D$18,0)),0),$D3165))</f>
        <v/>
      </c>
      <c r="I3165">
        <f>IF($A3165="","",IF($E3165="",IFERROR(INDEX(Settings!$F$11:$F$18,MATCH($C3165,Settings!$D$11:$D$18,0)),0),$E3165))</f>
        <v/>
      </c>
      <c r="J3165">
        <f>IF($A3165="",0,WEEKDAY($A3165,2))</f>
        <v/>
      </c>
      <c r="K3165">
        <f>IF(OR($A3165="",$B3165=""),"",$B3165&amp;"|"&amp;$A3165)</f>
        <v/>
      </c>
      <c r="L3165">
        <f>IF($A3165="",0,IF($F3165="",IFERROR(N(INDEX(Settings!$G$11:$G$18,MATCH($C3165,Settings!$D$11:$D$18,0))),0),N($F3165)))</f>
        <v/>
      </c>
    </row>
    <row r="3166">
      <c r="A3166" s="69" t="n"/>
      <c r="B3166" s="70" t="n"/>
      <c r="C3166" s="70" t="n"/>
      <c r="D3166" s="71" t="n"/>
      <c r="E3166" s="71" t="n"/>
      <c r="F3166" s="70" t="n"/>
      <c r="G3166" s="72">
        <f>IF(OR($A3166="",$B3166=""),"",ROUND(MAX(0,MOD(I3166-H3166,1)*24-L3166/60),2))</f>
        <v/>
      </c>
      <c r="H3166">
        <f>IF($A3166="","",IF($D3166="",IFERROR(INDEX(Settings!$E$11:$E$18,MATCH($C3166,Settings!$D$11:$D$18,0)),0),$D3166))</f>
        <v/>
      </c>
      <c r="I3166">
        <f>IF($A3166="","",IF($E3166="",IFERROR(INDEX(Settings!$F$11:$F$18,MATCH($C3166,Settings!$D$11:$D$18,0)),0),$E3166))</f>
        <v/>
      </c>
      <c r="J3166">
        <f>IF($A3166="",0,WEEKDAY($A3166,2))</f>
        <v/>
      </c>
      <c r="K3166">
        <f>IF(OR($A3166="",$B3166=""),"",$B3166&amp;"|"&amp;$A3166)</f>
        <v/>
      </c>
      <c r="L3166">
        <f>IF($A3166="",0,IF($F3166="",IFERROR(N(INDEX(Settings!$G$11:$G$18,MATCH($C3166,Settings!$D$11:$D$18,0))),0),N($F3166)))</f>
        <v/>
      </c>
    </row>
    <row r="3167">
      <c r="A3167" s="69" t="n"/>
      <c r="B3167" s="70" t="n"/>
      <c r="C3167" s="70" t="n"/>
      <c r="D3167" s="71" t="n"/>
      <c r="E3167" s="71" t="n"/>
      <c r="F3167" s="70" t="n"/>
      <c r="G3167" s="72">
        <f>IF(OR($A3167="",$B3167=""),"",ROUND(MAX(0,MOD(I3167-H3167,1)*24-L3167/60),2))</f>
        <v/>
      </c>
      <c r="H3167">
        <f>IF($A3167="","",IF($D3167="",IFERROR(INDEX(Settings!$E$11:$E$18,MATCH($C3167,Settings!$D$11:$D$18,0)),0),$D3167))</f>
        <v/>
      </c>
      <c r="I3167">
        <f>IF($A3167="","",IF($E3167="",IFERROR(INDEX(Settings!$F$11:$F$18,MATCH($C3167,Settings!$D$11:$D$18,0)),0),$E3167))</f>
        <v/>
      </c>
      <c r="J3167">
        <f>IF($A3167="",0,WEEKDAY($A3167,2))</f>
        <v/>
      </c>
      <c r="K3167">
        <f>IF(OR($A3167="",$B3167=""),"",$B3167&amp;"|"&amp;$A3167)</f>
        <v/>
      </c>
      <c r="L3167">
        <f>IF($A3167="",0,IF($F3167="",IFERROR(N(INDEX(Settings!$G$11:$G$18,MATCH($C3167,Settings!$D$11:$D$18,0))),0),N($F3167)))</f>
        <v/>
      </c>
    </row>
    <row r="3168">
      <c r="A3168" s="69" t="n"/>
      <c r="B3168" s="70" t="n"/>
      <c r="C3168" s="70" t="n"/>
      <c r="D3168" s="71" t="n"/>
      <c r="E3168" s="71" t="n"/>
      <c r="F3168" s="70" t="n"/>
      <c r="G3168" s="72">
        <f>IF(OR($A3168="",$B3168=""),"",ROUND(MAX(0,MOD(I3168-H3168,1)*24-L3168/60),2))</f>
        <v/>
      </c>
      <c r="H3168">
        <f>IF($A3168="","",IF($D3168="",IFERROR(INDEX(Settings!$E$11:$E$18,MATCH($C3168,Settings!$D$11:$D$18,0)),0),$D3168))</f>
        <v/>
      </c>
      <c r="I3168">
        <f>IF($A3168="","",IF($E3168="",IFERROR(INDEX(Settings!$F$11:$F$18,MATCH($C3168,Settings!$D$11:$D$18,0)),0),$E3168))</f>
        <v/>
      </c>
      <c r="J3168">
        <f>IF($A3168="",0,WEEKDAY($A3168,2))</f>
        <v/>
      </c>
      <c r="K3168">
        <f>IF(OR($A3168="",$B3168=""),"",$B3168&amp;"|"&amp;$A3168)</f>
        <v/>
      </c>
      <c r="L3168">
        <f>IF($A3168="",0,IF($F3168="",IFERROR(N(INDEX(Settings!$G$11:$G$18,MATCH($C3168,Settings!$D$11:$D$18,0))),0),N($F3168)))</f>
        <v/>
      </c>
    </row>
    <row r="3169">
      <c r="A3169" s="69" t="n"/>
      <c r="B3169" s="70" t="n"/>
      <c r="C3169" s="70" t="n"/>
      <c r="D3169" s="71" t="n"/>
      <c r="E3169" s="71" t="n"/>
      <c r="F3169" s="70" t="n"/>
      <c r="G3169" s="72">
        <f>IF(OR($A3169="",$B3169=""),"",ROUND(MAX(0,MOD(I3169-H3169,1)*24-L3169/60),2))</f>
        <v/>
      </c>
      <c r="H3169">
        <f>IF($A3169="","",IF($D3169="",IFERROR(INDEX(Settings!$E$11:$E$18,MATCH($C3169,Settings!$D$11:$D$18,0)),0),$D3169))</f>
        <v/>
      </c>
      <c r="I3169">
        <f>IF($A3169="","",IF($E3169="",IFERROR(INDEX(Settings!$F$11:$F$18,MATCH($C3169,Settings!$D$11:$D$18,0)),0),$E3169))</f>
        <v/>
      </c>
      <c r="J3169">
        <f>IF($A3169="",0,WEEKDAY($A3169,2))</f>
        <v/>
      </c>
      <c r="K3169">
        <f>IF(OR($A3169="",$B3169=""),"",$B3169&amp;"|"&amp;$A3169)</f>
        <v/>
      </c>
      <c r="L3169">
        <f>IF($A3169="",0,IF($F3169="",IFERROR(N(INDEX(Settings!$G$11:$G$18,MATCH($C3169,Settings!$D$11:$D$18,0))),0),N($F3169)))</f>
        <v/>
      </c>
    </row>
    <row r="3170">
      <c r="A3170" s="69" t="n"/>
      <c r="B3170" s="70" t="n"/>
      <c r="C3170" s="70" t="n"/>
      <c r="D3170" s="71" t="n"/>
      <c r="E3170" s="71" t="n"/>
      <c r="F3170" s="70" t="n"/>
      <c r="G3170" s="72">
        <f>IF(OR($A3170="",$B3170=""),"",ROUND(MAX(0,MOD(I3170-H3170,1)*24-L3170/60),2))</f>
        <v/>
      </c>
      <c r="H3170">
        <f>IF($A3170="","",IF($D3170="",IFERROR(INDEX(Settings!$E$11:$E$18,MATCH($C3170,Settings!$D$11:$D$18,0)),0),$D3170))</f>
        <v/>
      </c>
      <c r="I3170">
        <f>IF($A3170="","",IF($E3170="",IFERROR(INDEX(Settings!$F$11:$F$18,MATCH($C3170,Settings!$D$11:$D$18,0)),0),$E3170))</f>
        <v/>
      </c>
      <c r="J3170">
        <f>IF($A3170="",0,WEEKDAY($A3170,2))</f>
        <v/>
      </c>
      <c r="K3170">
        <f>IF(OR($A3170="",$B3170=""),"",$B3170&amp;"|"&amp;$A3170)</f>
        <v/>
      </c>
      <c r="L3170">
        <f>IF($A3170="",0,IF($F3170="",IFERROR(N(INDEX(Settings!$G$11:$G$18,MATCH($C3170,Settings!$D$11:$D$18,0))),0),N($F3170)))</f>
        <v/>
      </c>
    </row>
    <row r="3171">
      <c r="A3171" s="69" t="n"/>
      <c r="B3171" s="70" t="n"/>
      <c r="C3171" s="70" t="n"/>
      <c r="D3171" s="71" t="n"/>
      <c r="E3171" s="71" t="n"/>
      <c r="F3171" s="70" t="n"/>
      <c r="G3171" s="72">
        <f>IF(OR($A3171="",$B3171=""),"",ROUND(MAX(0,MOD(I3171-H3171,1)*24-L3171/60),2))</f>
        <v/>
      </c>
      <c r="H3171">
        <f>IF($A3171="","",IF($D3171="",IFERROR(INDEX(Settings!$E$11:$E$18,MATCH($C3171,Settings!$D$11:$D$18,0)),0),$D3171))</f>
        <v/>
      </c>
      <c r="I3171">
        <f>IF($A3171="","",IF($E3171="",IFERROR(INDEX(Settings!$F$11:$F$18,MATCH($C3171,Settings!$D$11:$D$18,0)),0),$E3171))</f>
        <v/>
      </c>
      <c r="J3171">
        <f>IF($A3171="",0,WEEKDAY($A3171,2))</f>
        <v/>
      </c>
      <c r="K3171">
        <f>IF(OR($A3171="",$B3171=""),"",$B3171&amp;"|"&amp;$A3171)</f>
        <v/>
      </c>
      <c r="L3171">
        <f>IF($A3171="",0,IF($F3171="",IFERROR(N(INDEX(Settings!$G$11:$G$18,MATCH($C3171,Settings!$D$11:$D$18,0))),0),N($F3171)))</f>
        <v/>
      </c>
    </row>
    <row r="3172">
      <c r="A3172" s="69" t="n"/>
      <c r="B3172" s="70" t="n"/>
      <c r="C3172" s="70" t="n"/>
      <c r="D3172" s="71" t="n"/>
      <c r="E3172" s="71" t="n"/>
      <c r="F3172" s="70" t="n"/>
      <c r="G3172" s="72">
        <f>IF(OR($A3172="",$B3172=""),"",ROUND(MAX(0,MOD(I3172-H3172,1)*24-L3172/60),2))</f>
        <v/>
      </c>
      <c r="H3172">
        <f>IF($A3172="","",IF($D3172="",IFERROR(INDEX(Settings!$E$11:$E$18,MATCH($C3172,Settings!$D$11:$D$18,0)),0),$D3172))</f>
        <v/>
      </c>
      <c r="I3172">
        <f>IF($A3172="","",IF($E3172="",IFERROR(INDEX(Settings!$F$11:$F$18,MATCH($C3172,Settings!$D$11:$D$18,0)),0),$E3172))</f>
        <v/>
      </c>
      <c r="J3172">
        <f>IF($A3172="",0,WEEKDAY($A3172,2))</f>
        <v/>
      </c>
      <c r="K3172">
        <f>IF(OR($A3172="",$B3172=""),"",$B3172&amp;"|"&amp;$A3172)</f>
        <v/>
      </c>
      <c r="L3172">
        <f>IF($A3172="",0,IF($F3172="",IFERROR(N(INDEX(Settings!$G$11:$G$18,MATCH($C3172,Settings!$D$11:$D$18,0))),0),N($F3172)))</f>
        <v/>
      </c>
    </row>
    <row r="3173">
      <c r="A3173" s="69" t="n"/>
      <c r="B3173" s="70" t="n"/>
      <c r="C3173" s="70" t="n"/>
      <c r="D3173" s="71" t="n"/>
      <c r="E3173" s="71" t="n"/>
      <c r="F3173" s="70" t="n"/>
      <c r="G3173" s="72">
        <f>IF(OR($A3173="",$B3173=""),"",ROUND(MAX(0,MOD(I3173-H3173,1)*24-L3173/60),2))</f>
        <v/>
      </c>
      <c r="H3173">
        <f>IF($A3173="","",IF($D3173="",IFERROR(INDEX(Settings!$E$11:$E$18,MATCH($C3173,Settings!$D$11:$D$18,0)),0),$D3173))</f>
        <v/>
      </c>
      <c r="I3173">
        <f>IF($A3173="","",IF($E3173="",IFERROR(INDEX(Settings!$F$11:$F$18,MATCH($C3173,Settings!$D$11:$D$18,0)),0),$E3173))</f>
        <v/>
      </c>
      <c r="J3173">
        <f>IF($A3173="",0,WEEKDAY($A3173,2))</f>
        <v/>
      </c>
      <c r="K3173">
        <f>IF(OR($A3173="",$B3173=""),"",$B3173&amp;"|"&amp;$A3173)</f>
        <v/>
      </c>
      <c r="L3173">
        <f>IF($A3173="",0,IF($F3173="",IFERROR(N(INDEX(Settings!$G$11:$G$18,MATCH($C3173,Settings!$D$11:$D$18,0))),0),N($F3173)))</f>
        <v/>
      </c>
    </row>
    <row r="3174">
      <c r="A3174" s="69" t="n"/>
      <c r="B3174" s="70" t="n"/>
      <c r="C3174" s="70" t="n"/>
      <c r="D3174" s="71" t="n"/>
      <c r="E3174" s="71" t="n"/>
      <c r="F3174" s="70" t="n"/>
      <c r="G3174" s="72">
        <f>IF(OR($A3174="",$B3174=""),"",ROUND(MAX(0,MOD(I3174-H3174,1)*24-L3174/60),2))</f>
        <v/>
      </c>
      <c r="H3174">
        <f>IF($A3174="","",IF($D3174="",IFERROR(INDEX(Settings!$E$11:$E$18,MATCH($C3174,Settings!$D$11:$D$18,0)),0),$D3174))</f>
        <v/>
      </c>
      <c r="I3174">
        <f>IF($A3174="","",IF($E3174="",IFERROR(INDEX(Settings!$F$11:$F$18,MATCH($C3174,Settings!$D$11:$D$18,0)),0),$E3174))</f>
        <v/>
      </c>
      <c r="J3174">
        <f>IF($A3174="",0,WEEKDAY($A3174,2))</f>
        <v/>
      </c>
      <c r="K3174">
        <f>IF(OR($A3174="",$B3174=""),"",$B3174&amp;"|"&amp;$A3174)</f>
        <v/>
      </c>
      <c r="L3174">
        <f>IF($A3174="",0,IF($F3174="",IFERROR(N(INDEX(Settings!$G$11:$G$18,MATCH($C3174,Settings!$D$11:$D$18,0))),0),N($F3174)))</f>
        <v/>
      </c>
    </row>
    <row r="3175">
      <c r="A3175" s="69" t="n"/>
      <c r="B3175" s="70" t="n"/>
      <c r="C3175" s="70" t="n"/>
      <c r="D3175" s="71" t="n"/>
      <c r="E3175" s="71" t="n"/>
      <c r="F3175" s="70" t="n"/>
      <c r="G3175" s="72">
        <f>IF(OR($A3175="",$B3175=""),"",ROUND(MAX(0,MOD(I3175-H3175,1)*24-L3175/60),2))</f>
        <v/>
      </c>
      <c r="H3175">
        <f>IF($A3175="","",IF($D3175="",IFERROR(INDEX(Settings!$E$11:$E$18,MATCH($C3175,Settings!$D$11:$D$18,0)),0),$D3175))</f>
        <v/>
      </c>
      <c r="I3175">
        <f>IF($A3175="","",IF($E3175="",IFERROR(INDEX(Settings!$F$11:$F$18,MATCH($C3175,Settings!$D$11:$D$18,0)),0),$E3175))</f>
        <v/>
      </c>
      <c r="J3175">
        <f>IF($A3175="",0,WEEKDAY($A3175,2))</f>
        <v/>
      </c>
      <c r="K3175">
        <f>IF(OR($A3175="",$B3175=""),"",$B3175&amp;"|"&amp;$A3175)</f>
        <v/>
      </c>
      <c r="L3175">
        <f>IF($A3175="",0,IF($F3175="",IFERROR(N(INDEX(Settings!$G$11:$G$18,MATCH($C3175,Settings!$D$11:$D$18,0))),0),N($F3175)))</f>
        <v/>
      </c>
    </row>
    <row r="3176">
      <c r="A3176" s="69" t="n"/>
      <c r="B3176" s="70" t="n"/>
      <c r="C3176" s="70" t="n"/>
      <c r="D3176" s="71" t="n"/>
      <c r="E3176" s="71" t="n"/>
      <c r="F3176" s="70" t="n"/>
      <c r="G3176" s="72">
        <f>IF(OR($A3176="",$B3176=""),"",ROUND(MAX(0,MOD(I3176-H3176,1)*24-L3176/60),2))</f>
        <v/>
      </c>
      <c r="H3176">
        <f>IF($A3176="","",IF($D3176="",IFERROR(INDEX(Settings!$E$11:$E$18,MATCH($C3176,Settings!$D$11:$D$18,0)),0),$D3176))</f>
        <v/>
      </c>
      <c r="I3176">
        <f>IF($A3176="","",IF($E3176="",IFERROR(INDEX(Settings!$F$11:$F$18,MATCH($C3176,Settings!$D$11:$D$18,0)),0),$E3176))</f>
        <v/>
      </c>
      <c r="J3176">
        <f>IF($A3176="",0,WEEKDAY($A3176,2))</f>
        <v/>
      </c>
      <c r="K3176">
        <f>IF(OR($A3176="",$B3176=""),"",$B3176&amp;"|"&amp;$A3176)</f>
        <v/>
      </c>
      <c r="L3176">
        <f>IF($A3176="",0,IF($F3176="",IFERROR(N(INDEX(Settings!$G$11:$G$18,MATCH($C3176,Settings!$D$11:$D$18,0))),0),N($F3176)))</f>
        <v/>
      </c>
    </row>
    <row r="3177">
      <c r="A3177" s="69" t="n"/>
      <c r="B3177" s="70" t="n"/>
      <c r="C3177" s="70" t="n"/>
      <c r="D3177" s="71" t="n"/>
      <c r="E3177" s="71" t="n"/>
      <c r="F3177" s="70" t="n"/>
      <c r="G3177" s="72">
        <f>IF(OR($A3177="",$B3177=""),"",ROUND(MAX(0,MOD(I3177-H3177,1)*24-L3177/60),2))</f>
        <v/>
      </c>
      <c r="H3177">
        <f>IF($A3177="","",IF($D3177="",IFERROR(INDEX(Settings!$E$11:$E$18,MATCH($C3177,Settings!$D$11:$D$18,0)),0),$D3177))</f>
        <v/>
      </c>
      <c r="I3177">
        <f>IF($A3177="","",IF($E3177="",IFERROR(INDEX(Settings!$F$11:$F$18,MATCH($C3177,Settings!$D$11:$D$18,0)),0),$E3177))</f>
        <v/>
      </c>
      <c r="J3177">
        <f>IF($A3177="",0,WEEKDAY($A3177,2))</f>
        <v/>
      </c>
      <c r="K3177">
        <f>IF(OR($A3177="",$B3177=""),"",$B3177&amp;"|"&amp;$A3177)</f>
        <v/>
      </c>
      <c r="L3177">
        <f>IF($A3177="",0,IF($F3177="",IFERROR(N(INDEX(Settings!$G$11:$G$18,MATCH($C3177,Settings!$D$11:$D$18,0))),0),N($F3177)))</f>
        <v/>
      </c>
    </row>
    <row r="3178">
      <c r="A3178" s="69" t="n"/>
      <c r="B3178" s="70" t="n"/>
      <c r="C3178" s="70" t="n"/>
      <c r="D3178" s="71" t="n"/>
      <c r="E3178" s="71" t="n"/>
      <c r="F3178" s="70" t="n"/>
      <c r="G3178" s="72">
        <f>IF(OR($A3178="",$B3178=""),"",ROUND(MAX(0,MOD(I3178-H3178,1)*24-L3178/60),2))</f>
        <v/>
      </c>
      <c r="H3178">
        <f>IF($A3178="","",IF($D3178="",IFERROR(INDEX(Settings!$E$11:$E$18,MATCH($C3178,Settings!$D$11:$D$18,0)),0),$D3178))</f>
        <v/>
      </c>
      <c r="I3178">
        <f>IF($A3178="","",IF($E3178="",IFERROR(INDEX(Settings!$F$11:$F$18,MATCH($C3178,Settings!$D$11:$D$18,0)),0),$E3178))</f>
        <v/>
      </c>
      <c r="J3178">
        <f>IF($A3178="",0,WEEKDAY($A3178,2))</f>
        <v/>
      </c>
      <c r="K3178">
        <f>IF(OR($A3178="",$B3178=""),"",$B3178&amp;"|"&amp;$A3178)</f>
        <v/>
      </c>
      <c r="L3178">
        <f>IF($A3178="",0,IF($F3178="",IFERROR(N(INDEX(Settings!$G$11:$G$18,MATCH($C3178,Settings!$D$11:$D$18,0))),0),N($F3178)))</f>
        <v/>
      </c>
    </row>
    <row r="3179">
      <c r="A3179" s="69" t="n"/>
      <c r="B3179" s="70" t="n"/>
      <c r="C3179" s="70" t="n"/>
      <c r="D3179" s="71" t="n"/>
      <c r="E3179" s="71" t="n"/>
      <c r="F3179" s="70" t="n"/>
      <c r="G3179" s="72">
        <f>IF(OR($A3179="",$B3179=""),"",ROUND(MAX(0,MOD(I3179-H3179,1)*24-L3179/60),2))</f>
        <v/>
      </c>
      <c r="H3179">
        <f>IF($A3179="","",IF($D3179="",IFERROR(INDEX(Settings!$E$11:$E$18,MATCH($C3179,Settings!$D$11:$D$18,0)),0),$D3179))</f>
        <v/>
      </c>
      <c r="I3179">
        <f>IF($A3179="","",IF($E3179="",IFERROR(INDEX(Settings!$F$11:$F$18,MATCH($C3179,Settings!$D$11:$D$18,0)),0),$E3179))</f>
        <v/>
      </c>
      <c r="J3179">
        <f>IF($A3179="",0,WEEKDAY($A3179,2))</f>
        <v/>
      </c>
      <c r="K3179">
        <f>IF(OR($A3179="",$B3179=""),"",$B3179&amp;"|"&amp;$A3179)</f>
        <v/>
      </c>
      <c r="L3179">
        <f>IF($A3179="",0,IF($F3179="",IFERROR(N(INDEX(Settings!$G$11:$G$18,MATCH($C3179,Settings!$D$11:$D$18,0))),0),N($F3179)))</f>
        <v/>
      </c>
    </row>
    <row r="3180">
      <c r="A3180" s="69" t="n"/>
      <c r="B3180" s="70" t="n"/>
      <c r="C3180" s="70" t="n"/>
      <c r="D3180" s="71" t="n"/>
      <c r="E3180" s="71" t="n"/>
      <c r="F3180" s="70" t="n"/>
      <c r="G3180" s="72">
        <f>IF(OR($A3180="",$B3180=""),"",ROUND(MAX(0,MOD(I3180-H3180,1)*24-L3180/60),2))</f>
        <v/>
      </c>
      <c r="H3180">
        <f>IF($A3180="","",IF($D3180="",IFERROR(INDEX(Settings!$E$11:$E$18,MATCH($C3180,Settings!$D$11:$D$18,0)),0),$D3180))</f>
        <v/>
      </c>
      <c r="I3180">
        <f>IF($A3180="","",IF($E3180="",IFERROR(INDEX(Settings!$F$11:$F$18,MATCH($C3180,Settings!$D$11:$D$18,0)),0),$E3180))</f>
        <v/>
      </c>
      <c r="J3180">
        <f>IF($A3180="",0,WEEKDAY($A3180,2))</f>
        <v/>
      </c>
      <c r="K3180">
        <f>IF(OR($A3180="",$B3180=""),"",$B3180&amp;"|"&amp;$A3180)</f>
        <v/>
      </c>
      <c r="L3180">
        <f>IF($A3180="",0,IF($F3180="",IFERROR(N(INDEX(Settings!$G$11:$G$18,MATCH($C3180,Settings!$D$11:$D$18,0))),0),N($F3180)))</f>
        <v/>
      </c>
    </row>
    <row r="3181">
      <c r="A3181" s="69" t="n"/>
      <c r="B3181" s="70" t="n"/>
      <c r="C3181" s="70" t="n"/>
      <c r="D3181" s="71" t="n"/>
      <c r="E3181" s="71" t="n"/>
      <c r="F3181" s="70" t="n"/>
      <c r="G3181" s="72">
        <f>IF(OR($A3181="",$B3181=""),"",ROUND(MAX(0,MOD(I3181-H3181,1)*24-L3181/60),2))</f>
        <v/>
      </c>
      <c r="H3181">
        <f>IF($A3181="","",IF($D3181="",IFERROR(INDEX(Settings!$E$11:$E$18,MATCH($C3181,Settings!$D$11:$D$18,0)),0),$D3181))</f>
        <v/>
      </c>
      <c r="I3181">
        <f>IF($A3181="","",IF($E3181="",IFERROR(INDEX(Settings!$F$11:$F$18,MATCH($C3181,Settings!$D$11:$D$18,0)),0),$E3181))</f>
        <v/>
      </c>
      <c r="J3181">
        <f>IF($A3181="",0,WEEKDAY($A3181,2))</f>
        <v/>
      </c>
      <c r="K3181">
        <f>IF(OR($A3181="",$B3181=""),"",$B3181&amp;"|"&amp;$A3181)</f>
        <v/>
      </c>
      <c r="L3181">
        <f>IF($A3181="",0,IF($F3181="",IFERROR(N(INDEX(Settings!$G$11:$G$18,MATCH($C3181,Settings!$D$11:$D$18,0))),0),N($F3181)))</f>
        <v/>
      </c>
    </row>
    <row r="3182">
      <c r="A3182" s="69" t="n"/>
      <c r="B3182" s="70" t="n"/>
      <c r="C3182" s="70" t="n"/>
      <c r="D3182" s="71" t="n"/>
      <c r="E3182" s="71" t="n"/>
      <c r="F3182" s="70" t="n"/>
      <c r="G3182" s="72">
        <f>IF(OR($A3182="",$B3182=""),"",ROUND(MAX(0,MOD(I3182-H3182,1)*24-L3182/60),2))</f>
        <v/>
      </c>
      <c r="H3182">
        <f>IF($A3182="","",IF($D3182="",IFERROR(INDEX(Settings!$E$11:$E$18,MATCH($C3182,Settings!$D$11:$D$18,0)),0),$D3182))</f>
        <v/>
      </c>
      <c r="I3182">
        <f>IF($A3182="","",IF($E3182="",IFERROR(INDEX(Settings!$F$11:$F$18,MATCH($C3182,Settings!$D$11:$D$18,0)),0),$E3182))</f>
        <v/>
      </c>
      <c r="J3182">
        <f>IF($A3182="",0,WEEKDAY($A3182,2))</f>
        <v/>
      </c>
      <c r="K3182">
        <f>IF(OR($A3182="",$B3182=""),"",$B3182&amp;"|"&amp;$A3182)</f>
        <v/>
      </c>
      <c r="L3182">
        <f>IF($A3182="",0,IF($F3182="",IFERROR(N(INDEX(Settings!$G$11:$G$18,MATCH($C3182,Settings!$D$11:$D$18,0))),0),N($F3182)))</f>
        <v/>
      </c>
    </row>
    <row r="3183">
      <c r="A3183" s="69" t="n"/>
      <c r="B3183" s="70" t="n"/>
      <c r="C3183" s="70" t="n"/>
      <c r="D3183" s="71" t="n"/>
      <c r="E3183" s="71" t="n"/>
      <c r="F3183" s="70" t="n"/>
      <c r="G3183" s="72">
        <f>IF(OR($A3183="",$B3183=""),"",ROUND(MAX(0,MOD(I3183-H3183,1)*24-L3183/60),2))</f>
        <v/>
      </c>
      <c r="H3183">
        <f>IF($A3183="","",IF($D3183="",IFERROR(INDEX(Settings!$E$11:$E$18,MATCH($C3183,Settings!$D$11:$D$18,0)),0),$D3183))</f>
        <v/>
      </c>
      <c r="I3183">
        <f>IF($A3183="","",IF($E3183="",IFERROR(INDEX(Settings!$F$11:$F$18,MATCH($C3183,Settings!$D$11:$D$18,0)),0),$E3183))</f>
        <v/>
      </c>
      <c r="J3183">
        <f>IF($A3183="",0,WEEKDAY($A3183,2))</f>
        <v/>
      </c>
      <c r="K3183">
        <f>IF(OR($A3183="",$B3183=""),"",$B3183&amp;"|"&amp;$A3183)</f>
        <v/>
      </c>
      <c r="L3183">
        <f>IF($A3183="",0,IF($F3183="",IFERROR(N(INDEX(Settings!$G$11:$G$18,MATCH($C3183,Settings!$D$11:$D$18,0))),0),N($F3183)))</f>
        <v/>
      </c>
    </row>
    <row r="3184">
      <c r="A3184" s="69" t="n"/>
      <c r="B3184" s="70" t="n"/>
      <c r="C3184" s="70" t="n"/>
      <c r="D3184" s="71" t="n"/>
      <c r="E3184" s="71" t="n"/>
      <c r="F3184" s="70" t="n"/>
      <c r="G3184" s="72">
        <f>IF(OR($A3184="",$B3184=""),"",ROUND(MAX(0,MOD(I3184-H3184,1)*24-L3184/60),2))</f>
        <v/>
      </c>
      <c r="H3184">
        <f>IF($A3184="","",IF($D3184="",IFERROR(INDEX(Settings!$E$11:$E$18,MATCH($C3184,Settings!$D$11:$D$18,0)),0),$D3184))</f>
        <v/>
      </c>
      <c r="I3184">
        <f>IF($A3184="","",IF($E3184="",IFERROR(INDEX(Settings!$F$11:$F$18,MATCH($C3184,Settings!$D$11:$D$18,0)),0),$E3184))</f>
        <v/>
      </c>
      <c r="J3184">
        <f>IF($A3184="",0,WEEKDAY($A3184,2))</f>
        <v/>
      </c>
      <c r="K3184">
        <f>IF(OR($A3184="",$B3184=""),"",$B3184&amp;"|"&amp;$A3184)</f>
        <v/>
      </c>
      <c r="L3184">
        <f>IF($A3184="",0,IF($F3184="",IFERROR(N(INDEX(Settings!$G$11:$G$18,MATCH($C3184,Settings!$D$11:$D$18,0))),0),N($F3184)))</f>
        <v/>
      </c>
    </row>
    <row r="3185">
      <c r="A3185" s="69" t="n"/>
      <c r="B3185" s="70" t="n"/>
      <c r="C3185" s="70" t="n"/>
      <c r="D3185" s="71" t="n"/>
      <c r="E3185" s="71" t="n"/>
      <c r="F3185" s="70" t="n"/>
      <c r="G3185" s="72">
        <f>IF(OR($A3185="",$B3185=""),"",ROUND(MAX(0,MOD(I3185-H3185,1)*24-L3185/60),2))</f>
        <v/>
      </c>
      <c r="H3185">
        <f>IF($A3185="","",IF($D3185="",IFERROR(INDEX(Settings!$E$11:$E$18,MATCH($C3185,Settings!$D$11:$D$18,0)),0),$D3185))</f>
        <v/>
      </c>
      <c r="I3185">
        <f>IF($A3185="","",IF($E3185="",IFERROR(INDEX(Settings!$F$11:$F$18,MATCH($C3185,Settings!$D$11:$D$18,0)),0),$E3185))</f>
        <v/>
      </c>
      <c r="J3185">
        <f>IF($A3185="",0,WEEKDAY($A3185,2))</f>
        <v/>
      </c>
      <c r="K3185">
        <f>IF(OR($A3185="",$B3185=""),"",$B3185&amp;"|"&amp;$A3185)</f>
        <v/>
      </c>
      <c r="L3185">
        <f>IF($A3185="",0,IF($F3185="",IFERROR(N(INDEX(Settings!$G$11:$G$18,MATCH($C3185,Settings!$D$11:$D$18,0))),0),N($F3185)))</f>
        <v/>
      </c>
    </row>
    <row r="3186">
      <c r="A3186" s="69" t="n"/>
      <c r="B3186" s="70" t="n"/>
      <c r="C3186" s="70" t="n"/>
      <c r="D3186" s="71" t="n"/>
      <c r="E3186" s="71" t="n"/>
      <c r="F3186" s="70" t="n"/>
      <c r="G3186" s="72">
        <f>IF(OR($A3186="",$B3186=""),"",ROUND(MAX(0,MOD(I3186-H3186,1)*24-L3186/60),2))</f>
        <v/>
      </c>
      <c r="H3186">
        <f>IF($A3186="","",IF($D3186="",IFERROR(INDEX(Settings!$E$11:$E$18,MATCH($C3186,Settings!$D$11:$D$18,0)),0),$D3186))</f>
        <v/>
      </c>
      <c r="I3186">
        <f>IF($A3186="","",IF($E3186="",IFERROR(INDEX(Settings!$F$11:$F$18,MATCH($C3186,Settings!$D$11:$D$18,0)),0),$E3186))</f>
        <v/>
      </c>
      <c r="J3186">
        <f>IF($A3186="",0,WEEKDAY($A3186,2))</f>
        <v/>
      </c>
      <c r="K3186">
        <f>IF(OR($A3186="",$B3186=""),"",$B3186&amp;"|"&amp;$A3186)</f>
        <v/>
      </c>
      <c r="L3186">
        <f>IF($A3186="",0,IF($F3186="",IFERROR(N(INDEX(Settings!$G$11:$G$18,MATCH($C3186,Settings!$D$11:$D$18,0))),0),N($F3186)))</f>
        <v/>
      </c>
    </row>
    <row r="3187">
      <c r="A3187" s="69" t="n"/>
      <c r="B3187" s="70" t="n"/>
      <c r="C3187" s="70" t="n"/>
      <c r="D3187" s="71" t="n"/>
      <c r="E3187" s="71" t="n"/>
      <c r="F3187" s="70" t="n"/>
      <c r="G3187" s="72">
        <f>IF(OR($A3187="",$B3187=""),"",ROUND(MAX(0,MOD(I3187-H3187,1)*24-L3187/60),2))</f>
        <v/>
      </c>
      <c r="H3187">
        <f>IF($A3187="","",IF($D3187="",IFERROR(INDEX(Settings!$E$11:$E$18,MATCH($C3187,Settings!$D$11:$D$18,0)),0),$D3187))</f>
        <v/>
      </c>
      <c r="I3187">
        <f>IF($A3187="","",IF($E3187="",IFERROR(INDEX(Settings!$F$11:$F$18,MATCH($C3187,Settings!$D$11:$D$18,0)),0),$E3187))</f>
        <v/>
      </c>
      <c r="J3187">
        <f>IF($A3187="",0,WEEKDAY($A3187,2))</f>
        <v/>
      </c>
      <c r="K3187">
        <f>IF(OR($A3187="",$B3187=""),"",$B3187&amp;"|"&amp;$A3187)</f>
        <v/>
      </c>
      <c r="L3187">
        <f>IF($A3187="",0,IF($F3187="",IFERROR(N(INDEX(Settings!$G$11:$G$18,MATCH($C3187,Settings!$D$11:$D$18,0))),0),N($F3187)))</f>
        <v/>
      </c>
    </row>
    <row r="3188">
      <c r="A3188" s="69" t="n"/>
      <c r="B3188" s="70" t="n"/>
      <c r="C3188" s="70" t="n"/>
      <c r="D3188" s="71" t="n"/>
      <c r="E3188" s="71" t="n"/>
      <c r="F3188" s="70" t="n"/>
      <c r="G3188" s="72">
        <f>IF(OR($A3188="",$B3188=""),"",ROUND(MAX(0,MOD(I3188-H3188,1)*24-L3188/60),2))</f>
        <v/>
      </c>
      <c r="H3188">
        <f>IF($A3188="","",IF($D3188="",IFERROR(INDEX(Settings!$E$11:$E$18,MATCH($C3188,Settings!$D$11:$D$18,0)),0),$D3188))</f>
        <v/>
      </c>
      <c r="I3188">
        <f>IF($A3188="","",IF($E3188="",IFERROR(INDEX(Settings!$F$11:$F$18,MATCH($C3188,Settings!$D$11:$D$18,0)),0),$E3188))</f>
        <v/>
      </c>
      <c r="J3188">
        <f>IF($A3188="",0,WEEKDAY($A3188,2))</f>
        <v/>
      </c>
      <c r="K3188">
        <f>IF(OR($A3188="",$B3188=""),"",$B3188&amp;"|"&amp;$A3188)</f>
        <v/>
      </c>
      <c r="L3188">
        <f>IF($A3188="",0,IF($F3188="",IFERROR(N(INDEX(Settings!$G$11:$G$18,MATCH($C3188,Settings!$D$11:$D$18,0))),0),N($F3188)))</f>
        <v/>
      </c>
    </row>
    <row r="3189">
      <c r="A3189" s="69" t="n"/>
      <c r="B3189" s="70" t="n"/>
      <c r="C3189" s="70" t="n"/>
      <c r="D3189" s="71" t="n"/>
      <c r="E3189" s="71" t="n"/>
      <c r="F3189" s="70" t="n"/>
      <c r="G3189" s="72">
        <f>IF(OR($A3189="",$B3189=""),"",ROUND(MAX(0,MOD(I3189-H3189,1)*24-L3189/60),2))</f>
        <v/>
      </c>
      <c r="H3189">
        <f>IF($A3189="","",IF($D3189="",IFERROR(INDEX(Settings!$E$11:$E$18,MATCH($C3189,Settings!$D$11:$D$18,0)),0),$D3189))</f>
        <v/>
      </c>
      <c r="I3189">
        <f>IF($A3189="","",IF($E3189="",IFERROR(INDEX(Settings!$F$11:$F$18,MATCH($C3189,Settings!$D$11:$D$18,0)),0),$E3189))</f>
        <v/>
      </c>
      <c r="J3189">
        <f>IF($A3189="",0,WEEKDAY($A3189,2))</f>
        <v/>
      </c>
      <c r="K3189">
        <f>IF(OR($A3189="",$B3189=""),"",$B3189&amp;"|"&amp;$A3189)</f>
        <v/>
      </c>
      <c r="L3189">
        <f>IF($A3189="",0,IF($F3189="",IFERROR(N(INDEX(Settings!$G$11:$G$18,MATCH($C3189,Settings!$D$11:$D$18,0))),0),N($F3189)))</f>
        <v/>
      </c>
    </row>
    <row r="3190">
      <c r="A3190" s="69" t="n"/>
      <c r="B3190" s="70" t="n"/>
      <c r="C3190" s="70" t="n"/>
      <c r="D3190" s="71" t="n"/>
      <c r="E3190" s="71" t="n"/>
      <c r="F3190" s="70" t="n"/>
      <c r="G3190" s="72">
        <f>IF(OR($A3190="",$B3190=""),"",ROUND(MAX(0,MOD(I3190-H3190,1)*24-L3190/60),2))</f>
        <v/>
      </c>
      <c r="H3190">
        <f>IF($A3190="","",IF($D3190="",IFERROR(INDEX(Settings!$E$11:$E$18,MATCH($C3190,Settings!$D$11:$D$18,0)),0),$D3190))</f>
        <v/>
      </c>
      <c r="I3190">
        <f>IF($A3190="","",IF($E3190="",IFERROR(INDEX(Settings!$F$11:$F$18,MATCH($C3190,Settings!$D$11:$D$18,0)),0),$E3190))</f>
        <v/>
      </c>
      <c r="J3190">
        <f>IF($A3190="",0,WEEKDAY($A3190,2))</f>
        <v/>
      </c>
      <c r="K3190">
        <f>IF(OR($A3190="",$B3190=""),"",$B3190&amp;"|"&amp;$A3190)</f>
        <v/>
      </c>
      <c r="L3190">
        <f>IF($A3190="",0,IF($F3190="",IFERROR(N(INDEX(Settings!$G$11:$G$18,MATCH($C3190,Settings!$D$11:$D$18,0))),0),N($F3190)))</f>
        <v/>
      </c>
    </row>
    <row r="3191">
      <c r="A3191" s="69" t="n"/>
      <c r="B3191" s="70" t="n"/>
      <c r="C3191" s="70" t="n"/>
      <c r="D3191" s="71" t="n"/>
      <c r="E3191" s="71" t="n"/>
      <c r="F3191" s="70" t="n"/>
      <c r="G3191" s="72">
        <f>IF(OR($A3191="",$B3191=""),"",ROUND(MAX(0,MOD(I3191-H3191,1)*24-L3191/60),2))</f>
        <v/>
      </c>
      <c r="H3191">
        <f>IF($A3191="","",IF($D3191="",IFERROR(INDEX(Settings!$E$11:$E$18,MATCH($C3191,Settings!$D$11:$D$18,0)),0),$D3191))</f>
        <v/>
      </c>
      <c r="I3191">
        <f>IF($A3191="","",IF($E3191="",IFERROR(INDEX(Settings!$F$11:$F$18,MATCH($C3191,Settings!$D$11:$D$18,0)),0),$E3191))</f>
        <v/>
      </c>
      <c r="J3191">
        <f>IF($A3191="",0,WEEKDAY($A3191,2))</f>
        <v/>
      </c>
      <c r="K3191">
        <f>IF(OR($A3191="",$B3191=""),"",$B3191&amp;"|"&amp;$A3191)</f>
        <v/>
      </c>
      <c r="L3191">
        <f>IF($A3191="",0,IF($F3191="",IFERROR(N(INDEX(Settings!$G$11:$G$18,MATCH($C3191,Settings!$D$11:$D$18,0))),0),N($F3191)))</f>
        <v/>
      </c>
    </row>
    <row r="3192">
      <c r="A3192" s="69" t="n"/>
      <c r="B3192" s="70" t="n"/>
      <c r="C3192" s="70" t="n"/>
      <c r="D3192" s="71" t="n"/>
      <c r="E3192" s="71" t="n"/>
      <c r="F3192" s="70" t="n"/>
      <c r="G3192" s="72">
        <f>IF(OR($A3192="",$B3192=""),"",ROUND(MAX(0,MOD(I3192-H3192,1)*24-L3192/60),2))</f>
        <v/>
      </c>
      <c r="H3192">
        <f>IF($A3192="","",IF($D3192="",IFERROR(INDEX(Settings!$E$11:$E$18,MATCH($C3192,Settings!$D$11:$D$18,0)),0),$D3192))</f>
        <v/>
      </c>
      <c r="I3192">
        <f>IF($A3192="","",IF($E3192="",IFERROR(INDEX(Settings!$F$11:$F$18,MATCH($C3192,Settings!$D$11:$D$18,0)),0),$E3192))</f>
        <v/>
      </c>
      <c r="J3192">
        <f>IF($A3192="",0,WEEKDAY($A3192,2))</f>
        <v/>
      </c>
      <c r="K3192">
        <f>IF(OR($A3192="",$B3192=""),"",$B3192&amp;"|"&amp;$A3192)</f>
        <v/>
      </c>
      <c r="L3192">
        <f>IF($A3192="",0,IF($F3192="",IFERROR(N(INDEX(Settings!$G$11:$G$18,MATCH($C3192,Settings!$D$11:$D$18,0))),0),N($F3192)))</f>
        <v/>
      </c>
    </row>
    <row r="3193">
      <c r="A3193" s="69" t="n"/>
      <c r="B3193" s="70" t="n"/>
      <c r="C3193" s="70" t="n"/>
      <c r="D3193" s="71" t="n"/>
      <c r="E3193" s="71" t="n"/>
      <c r="F3193" s="70" t="n"/>
      <c r="G3193" s="72">
        <f>IF(OR($A3193="",$B3193=""),"",ROUND(MAX(0,MOD(I3193-H3193,1)*24-L3193/60),2))</f>
        <v/>
      </c>
      <c r="H3193">
        <f>IF($A3193="","",IF($D3193="",IFERROR(INDEX(Settings!$E$11:$E$18,MATCH($C3193,Settings!$D$11:$D$18,0)),0),$D3193))</f>
        <v/>
      </c>
      <c r="I3193">
        <f>IF($A3193="","",IF($E3193="",IFERROR(INDEX(Settings!$F$11:$F$18,MATCH($C3193,Settings!$D$11:$D$18,0)),0),$E3193))</f>
        <v/>
      </c>
      <c r="J3193">
        <f>IF($A3193="",0,WEEKDAY($A3193,2))</f>
        <v/>
      </c>
      <c r="K3193">
        <f>IF(OR($A3193="",$B3193=""),"",$B3193&amp;"|"&amp;$A3193)</f>
        <v/>
      </c>
      <c r="L3193">
        <f>IF($A3193="",0,IF($F3193="",IFERROR(N(INDEX(Settings!$G$11:$G$18,MATCH($C3193,Settings!$D$11:$D$18,0))),0),N($F3193)))</f>
        <v/>
      </c>
    </row>
    <row r="3194">
      <c r="A3194" s="69" t="n"/>
      <c r="B3194" s="70" t="n"/>
      <c r="C3194" s="70" t="n"/>
      <c r="D3194" s="71" t="n"/>
      <c r="E3194" s="71" t="n"/>
      <c r="F3194" s="70" t="n"/>
      <c r="G3194" s="72">
        <f>IF(OR($A3194="",$B3194=""),"",ROUND(MAX(0,MOD(I3194-H3194,1)*24-L3194/60),2))</f>
        <v/>
      </c>
      <c r="H3194">
        <f>IF($A3194="","",IF($D3194="",IFERROR(INDEX(Settings!$E$11:$E$18,MATCH($C3194,Settings!$D$11:$D$18,0)),0),$D3194))</f>
        <v/>
      </c>
      <c r="I3194">
        <f>IF($A3194="","",IF($E3194="",IFERROR(INDEX(Settings!$F$11:$F$18,MATCH($C3194,Settings!$D$11:$D$18,0)),0),$E3194))</f>
        <v/>
      </c>
      <c r="J3194">
        <f>IF($A3194="",0,WEEKDAY($A3194,2))</f>
        <v/>
      </c>
      <c r="K3194">
        <f>IF(OR($A3194="",$B3194=""),"",$B3194&amp;"|"&amp;$A3194)</f>
        <v/>
      </c>
      <c r="L3194">
        <f>IF($A3194="",0,IF($F3194="",IFERROR(N(INDEX(Settings!$G$11:$G$18,MATCH($C3194,Settings!$D$11:$D$18,0))),0),N($F3194)))</f>
        <v/>
      </c>
    </row>
    <row r="3195">
      <c r="A3195" s="69" t="n"/>
      <c r="B3195" s="70" t="n"/>
      <c r="C3195" s="70" t="n"/>
      <c r="D3195" s="71" t="n"/>
      <c r="E3195" s="71" t="n"/>
      <c r="F3195" s="70" t="n"/>
      <c r="G3195" s="72">
        <f>IF(OR($A3195="",$B3195=""),"",ROUND(MAX(0,MOD(I3195-H3195,1)*24-L3195/60),2))</f>
        <v/>
      </c>
      <c r="H3195">
        <f>IF($A3195="","",IF($D3195="",IFERROR(INDEX(Settings!$E$11:$E$18,MATCH($C3195,Settings!$D$11:$D$18,0)),0),$D3195))</f>
        <v/>
      </c>
      <c r="I3195">
        <f>IF($A3195="","",IF($E3195="",IFERROR(INDEX(Settings!$F$11:$F$18,MATCH($C3195,Settings!$D$11:$D$18,0)),0),$E3195))</f>
        <v/>
      </c>
      <c r="J3195">
        <f>IF($A3195="",0,WEEKDAY($A3195,2))</f>
        <v/>
      </c>
      <c r="K3195">
        <f>IF(OR($A3195="",$B3195=""),"",$B3195&amp;"|"&amp;$A3195)</f>
        <v/>
      </c>
      <c r="L3195">
        <f>IF($A3195="",0,IF($F3195="",IFERROR(N(INDEX(Settings!$G$11:$G$18,MATCH($C3195,Settings!$D$11:$D$18,0))),0),N($F3195)))</f>
        <v/>
      </c>
    </row>
    <row r="3196">
      <c r="A3196" s="69" t="n"/>
      <c r="B3196" s="70" t="n"/>
      <c r="C3196" s="70" t="n"/>
      <c r="D3196" s="71" t="n"/>
      <c r="E3196" s="71" t="n"/>
      <c r="F3196" s="70" t="n"/>
      <c r="G3196" s="72">
        <f>IF(OR($A3196="",$B3196=""),"",ROUND(MAX(0,MOD(I3196-H3196,1)*24-L3196/60),2))</f>
        <v/>
      </c>
      <c r="H3196">
        <f>IF($A3196="","",IF($D3196="",IFERROR(INDEX(Settings!$E$11:$E$18,MATCH($C3196,Settings!$D$11:$D$18,0)),0),$D3196))</f>
        <v/>
      </c>
      <c r="I3196">
        <f>IF($A3196="","",IF($E3196="",IFERROR(INDEX(Settings!$F$11:$F$18,MATCH($C3196,Settings!$D$11:$D$18,0)),0),$E3196))</f>
        <v/>
      </c>
      <c r="J3196">
        <f>IF($A3196="",0,WEEKDAY($A3196,2))</f>
        <v/>
      </c>
      <c r="K3196">
        <f>IF(OR($A3196="",$B3196=""),"",$B3196&amp;"|"&amp;$A3196)</f>
        <v/>
      </c>
      <c r="L3196">
        <f>IF($A3196="",0,IF($F3196="",IFERROR(N(INDEX(Settings!$G$11:$G$18,MATCH($C3196,Settings!$D$11:$D$18,0))),0),N($F3196)))</f>
        <v/>
      </c>
    </row>
    <row r="3197">
      <c r="A3197" s="69" t="n"/>
      <c r="B3197" s="70" t="n"/>
      <c r="C3197" s="70" t="n"/>
      <c r="D3197" s="71" t="n"/>
      <c r="E3197" s="71" t="n"/>
      <c r="F3197" s="70" t="n"/>
      <c r="G3197" s="72">
        <f>IF(OR($A3197="",$B3197=""),"",ROUND(MAX(0,MOD(I3197-H3197,1)*24-L3197/60),2))</f>
        <v/>
      </c>
      <c r="H3197">
        <f>IF($A3197="","",IF($D3197="",IFERROR(INDEX(Settings!$E$11:$E$18,MATCH($C3197,Settings!$D$11:$D$18,0)),0),$D3197))</f>
        <v/>
      </c>
      <c r="I3197">
        <f>IF($A3197="","",IF($E3197="",IFERROR(INDEX(Settings!$F$11:$F$18,MATCH($C3197,Settings!$D$11:$D$18,0)),0),$E3197))</f>
        <v/>
      </c>
      <c r="J3197">
        <f>IF($A3197="",0,WEEKDAY($A3197,2))</f>
        <v/>
      </c>
      <c r="K3197">
        <f>IF(OR($A3197="",$B3197=""),"",$B3197&amp;"|"&amp;$A3197)</f>
        <v/>
      </c>
      <c r="L3197">
        <f>IF($A3197="",0,IF($F3197="",IFERROR(N(INDEX(Settings!$G$11:$G$18,MATCH($C3197,Settings!$D$11:$D$18,0))),0),N($F3197)))</f>
        <v/>
      </c>
    </row>
    <row r="3198">
      <c r="A3198" s="69" t="n"/>
      <c r="B3198" s="70" t="n"/>
      <c r="C3198" s="70" t="n"/>
      <c r="D3198" s="71" t="n"/>
      <c r="E3198" s="71" t="n"/>
      <c r="F3198" s="70" t="n"/>
      <c r="G3198" s="72">
        <f>IF(OR($A3198="",$B3198=""),"",ROUND(MAX(0,MOD(I3198-H3198,1)*24-L3198/60),2))</f>
        <v/>
      </c>
      <c r="H3198">
        <f>IF($A3198="","",IF($D3198="",IFERROR(INDEX(Settings!$E$11:$E$18,MATCH($C3198,Settings!$D$11:$D$18,0)),0),$D3198))</f>
        <v/>
      </c>
      <c r="I3198">
        <f>IF($A3198="","",IF($E3198="",IFERROR(INDEX(Settings!$F$11:$F$18,MATCH($C3198,Settings!$D$11:$D$18,0)),0),$E3198))</f>
        <v/>
      </c>
      <c r="J3198">
        <f>IF($A3198="",0,WEEKDAY($A3198,2))</f>
        <v/>
      </c>
      <c r="K3198">
        <f>IF(OR($A3198="",$B3198=""),"",$B3198&amp;"|"&amp;$A3198)</f>
        <v/>
      </c>
      <c r="L3198">
        <f>IF($A3198="",0,IF($F3198="",IFERROR(N(INDEX(Settings!$G$11:$G$18,MATCH($C3198,Settings!$D$11:$D$18,0))),0),N($F3198)))</f>
        <v/>
      </c>
    </row>
    <row r="3199">
      <c r="A3199" s="69" t="n"/>
      <c r="B3199" s="70" t="n"/>
      <c r="C3199" s="70" t="n"/>
      <c r="D3199" s="71" t="n"/>
      <c r="E3199" s="71" t="n"/>
      <c r="F3199" s="70" t="n"/>
      <c r="G3199" s="72">
        <f>IF(OR($A3199="",$B3199=""),"",ROUND(MAX(0,MOD(I3199-H3199,1)*24-L3199/60),2))</f>
        <v/>
      </c>
      <c r="H3199">
        <f>IF($A3199="","",IF($D3199="",IFERROR(INDEX(Settings!$E$11:$E$18,MATCH($C3199,Settings!$D$11:$D$18,0)),0),$D3199))</f>
        <v/>
      </c>
      <c r="I3199">
        <f>IF($A3199="","",IF($E3199="",IFERROR(INDEX(Settings!$F$11:$F$18,MATCH($C3199,Settings!$D$11:$D$18,0)),0),$E3199))</f>
        <v/>
      </c>
      <c r="J3199">
        <f>IF($A3199="",0,WEEKDAY($A3199,2))</f>
        <v/>
      </c>
      <c r="K3199">
        <f>IF(OR($A3199="",$B3199=""),"",$B3199&amp;"|"&amp;$A3199)</f>
        <v/>
      </c>
      <c r="L3199">
        <f>IF($A3199="",0,IF($F3199="",IFERROR(N(INDEX(Settings!$G$11:$G$18,MATCH($C3199,Settings!$D$11:$D$18,0))),0),N($F3199)))</f>
        <v/>
      </c>
    </row>
    <row r="3200">
      <c r="A3200" s="69" t="n"/>
      <c r="B3200" s="70" t="n"/>
      <c r="C3200" s="70" t="n"/>
      <c r="D3200" s="71" t="n"/>
      <c r="E3200" s="71" t="n"/>
      <c r="F3200" s="70" t="n"/>
      <c r="G3200" s="72">
        <f>IF(OR($A3200="",$B3200=""),"",ROUND(MAX(0,MOD(I3200-H3200,1)*24-L3200/60),2))</f>
        <v/>
      </c>
      <c r="H3200">
        <f>IF($A3200="","",IF($D3200="",IFERROR(INDEX(Settings!$E$11:$E$18,MATCH($C3200,Settings!$D$11:$D$18,0)),0),$D3200))</f>
        <v/>
      </c>
      <c r="I3200">
        <f>IF($A3200="","",IF($E3200="",IFERROR(INDEX(Settings!$F$11:$F$18,MATCH($C3200,Settings!$D$11:$D$18,0)),0),$E3200))</f>
        <v/>
      </c>
      <c r="J3200">
        <f>IF($A3200="",0,WEEKDAY($A3200,2))</f>
        <v/>
      </c>
      <c r="K3200">
        <f>IF(OR($A3200="",$B3200=""),"",$B3200&amp;"|"&amp;$A3200)</f>
        <v/>
      </c>
      <c r="L3200">
        <f>IF($A3200="",0,IF($F3200="",IFERROR(N(INDEX(Settings!$G$11:$G$18,MATCH($C3200,Settings!$D$11:$D$18,0))),0),N($F3200)))</f>
        <v/>
      </c>
    </row>
    <row r="3201">
      <c r="A3201" s="69" t="n"/>
      <c r="B3201" s="70" t="n"/>
      <c r="C3201" s="70" t="n"/>
      <c r="D3201" s="71" t="n"/>
      <c r="E3201" s="71" t="n"/>
      <c r="F3201" s="70" t="n"/>
      <c r="G3201" s="72">
        <f>IF(OR($A3201="",$B3201=""),"",ROUND(MAX(0,MOD(I3201-H3201,1)*24-L3201/60),2))</f>
        <v/>
      </c>
      <c r="H3201">
        <f>IF($A3201="","",IF($D3201="",IFERROR(INDEX(Settings!$E$11:$E$18,MATCH($C3201,Settings!$D$11:$D$18,0)),0),$D3201))</f>
        <v/>
      </c>
      <c r="I3201">
        <f>IF($A3201="","",IF($E3201="",IFERROR(INDEX(Settings!$F$11:$F$18,MATCH($C3201,Settings!$D$11:$D$18,0)),0),$E3201))</f>
        <v/>
      </c>
      <c r="J3201">
        <f>IF($A3201="",0,WEEKDAY($A3201,2))</f>
        <v/>
      </c>
      <c r="K3201">
        <f>IF(OR($A3201="",$B3201=""),"",$B3201&amp;"|"&amp;$A3201)</f>
        <v/>
      </c>
      <c r="L3201">
        <f>IF($A3201="",0,IF($F3201="",IFERROR(N(INDEX(Settings!$G$11:$G$18,MATCH($C3201,Settings!$D$11:$D$18,0))),0),N($F3201)))</f>
        <v/>
      </c>
    </row>
    <row r="3202">
      <c r="A3202" s="69" t="n"/>
      <c r="B3202" s="70" t="n"/>
      <c r="C3202" s="70" t="n"/>
      <c r="D3202" s="71" t="n"/>
      <c r="E3202" s="71" t="n"/>
      <c r="F3202" s="70" t="n"/>
      <c r="G3202" s="72">
        <f>IF(OR($A3202="",$B3202=""),"",ROUND(MAX(0,MOD(I3202-H3202,1)*24-L3202/60),2))</f>
        <v/>
      </c>
      <c r="H3202">
        <f>IF($A3202="","",IF($D3202="",IFERROR(INDEX(Settings!$E$11:$E$18,MATCH($C3202,Settings!$D$11:$D$18,0)),0),$D3202))</f>
        <v/>
      </c>
      <c r="I3202">
        <f>IF($A3202="","",IF($E3202="",IFERROR(INDEX(Settings!$F$11:$F$18,MATCH($C3202,Settings!$D$11:$D$18,0)),0),$E3202))</f>
        <v/>
      </c>
      <c r="J3202">
        <f>IF($A3202="",0,WEEKDAY($A3202,2))</f>
        <v/>
      </c>
      <c r="K3202">
        <f>IF(OR($A3202="",$B3202=""),"",$B3202&amp;"|"&amp;$A3202)</f>
        <v/>
      </c>
      <c r="L3202">
        <f>IF($A3202="",0,IF($F3202="",IFERROR(N(INDEX(Settings!$G$11:$G$18,MATCH($C3202,Settings!$D$11:$D$18,0))),0),N($F3202)))</f>
        <v/>
      </c>
    </row>
    <row r="3203">
      <c r="A3203" s="69" t="n"/>
      <c r="B3203" s="70" t="n"/>
      <c r="C3203" s="70" t="n"/>
      <c r="D3203" s="71" t="n"/>
      <c r="E3203" s="71" t="n"/>
      <c r="F3203" s="70" t="n"/>
      <c r="G3203" s="72">
        <f>IF(OR($A3203="",$B3203=""),"",ROUND(MAX(0,MOD(I3203-H3203,1)*24-L3203/60),2))</f>
        <v/>
      </c>
      <c r="H3203">
        <f>IF($A3203="","",IF($D3203="",IFERROR(INDEX(Settings!$E$11:$E$18,MATCH($C3203,Settings!$D$11:$D$18,0)),0),$D3203))</f>
        <v/>
      </c>
      <c r="I3203">
        <f>IF($A3203="","",IF($E3203="",IFERROR(INDEX(Settings!$F$11:$F$18,MATCH($C3203,Settings!$D$11:$D$18,0)),0),$E3203))</f>
        <v/>
      </c>
      <c r="J3203">
        <f>IF($A3203="",0,WEEKDAY($A3203,2))</f>
        <v/>
      </c>
      <c r="K3203">
        <f>IF(OR($A3203="",$B3203=""),"",$B3203&amp;"|"&amp;$A3203)</f>
        <v/>
      </c>
      <c r="L3203">
        <f>IF($A3203="",0,IF($F3203="",IFERROR(N(INDEX(Settings!$G$11:$G$18,MATCH($C3203,Settings!$D$11:$D$18,0))),0),N($F3203)))</f>
        <v/>
      </c>
    </row>
    <row r="3204">
      <c r="A3204" s="69" t="n"/>
      <c r="B3204" s="70" t="n"/>
      <c r="C3204" s="70" t="n"/>
      <c r="D3204" s="71" t="n"/>
      <c r="E3204" s="71" t="n"/>
      <c r="F3204" s="70" t="n"/>
      <c r="G3204" s="72">
        <f>IF(OR($A3204="",$B3204=""),"",ROUND(MAX(0,MOD(I3204-H3204,1)*24-L3204/60),2))</f>
        <v/>
      </c>
      <c r="H3204">
        <f>IF($A3204="","",IF($D3204="",IFERROR(INDEX(Settings!$E$11:$E$18,MATCH($C3204,Settings!$D$11:$D$18,0)),0),$D3204))</f>
        <v/>
      </c>
      <c r="I3204">
        <f>IF($A3204="","",IF($E3204="",IFERROR(INDEX(Settings!$F$11:$F$18,MATCH($C3204,Settings!$D$11:$D$18,0)),0),$E3204))</f>
        <v/>
      </c>
      <c r="J3204">
        <f>IF($A3204="",0,WEEKDAY($A3204,2))</f>
        <v/>
      </c>
      <c r="K3204">
        <f>IF(OR($A3204="",$B3204=""),"",$B3204&amp;"|"&amp;$A3204)</f>
        <v/>
      </c>
      <c r="L3204">
        <f>IF($A3204="",0,IF($F3204="",IFERROR(N(INDEX(Settings!$G$11:$G$18,MATCH($C3204,Settings!$D$11:$D$18,0))),0),N($F3204)))</f>
        <v/>
      </c>
    </row>
    <row r="3205">
      <c r="A3205" s="69" t="n"/>
      <c r="B3205" s="70" t="n"/>
      <c r="C3205" s="70" t="n"/>
      <c r="D3205" s="71" t="n"/>
      <c r="E3205" s="71" t="n"/>
      <c r="F3205" s="70" t="n"/>
      <c r="G3205" s="72">
        <f>IF(OR($A3205="",$B3205=""),"",ROUND(MAX(0,MOD(I3205-H3205,1)*24-L3205/60),2))</f>
        <v/>
      </c>
      <c r="H3205">
        <f>IF($A3205="","",IF($D3205="",IFERROR(INDEX(Settings!$E$11:$E$18,MATCH($C3205,Settings!$D$11:$D$18,0)),0),$D3205))</f>
        <v/>
      </c>
      <c r="I3205">
        <f>IF($A3205="","",IF($E3205="",IFERROR(INDEX(Settings!$F$11:$F$18,MATCH($C3205,Settings!$D$11:$D$18,0)),0),$E3205))</f>
        <v/>
      </c>
      <c r="J3205">
        <f>IF($A3205="",0,WEEKDAY($A3205,2))</f>
        <v/>
      </c>
      <c r="K3205">
        <f>IF(OR($A3205="",$B3205=""),"",$B3205&amp;"|"&amp;$A3205)</f>
        <v/>
      </c>
      <c r="L3205">
        <f>IF($A3205="",0,IF($F3205="",IFERROR(N(INDEX(Settings!$G$11:$G$18,MATCH($C3205,Settings!$D$11:$D$18,0))),0),N($F3205)))</f>
        <v/>
      </c>
    </row>
    <row r="3206">
      <c r="A3206" s="69" t="n"/>
      <c r="B3206" s="70" t="n"/>
      <c r="C3206" s="70" t="n"/>
      <c r="D3206" s="71" t="n"/>
      <c r="E3206" s="71" t="n"/>
      <c r="F3206" s="70" t="n"/>
      <c r="G3206" s="72">
        <f>IF(OR($A3206="",$B3206=""),"",ROUND(MAX(0,MOD(I3206-H3206,1)*24-L3206/60),2))</f>
        <v/>
      </c>
      <c r="H3206">
        <f>IF($A3206="","",IF($D3206="",IFERROR(INDEX(Settings!$E$11:$E$18,MATCH($C3206,Settings!$D$11:$D$18,0)),0),$D3206))</f>
        <v/>
      </c>
      <c r="I3206">
        <f>IF($A3206="","",IF($E3206="",IFERROR(INDEX(Settings!$F$11:$F$18,MATCH($C3206,Settings!$D$11:$D$18,0)),0),$E3206))</f>
        <v/>
      </c>
      <c r="J3206">
        <f>IF($A3206="",0,WEEKDAY($A3206,2))</f>
        <v/>
      </c>
      <c r="K3206">
        <f>IF(OR($A3206="",$B3206=""),"",$B3206&amp;"|"&amp;$A3206)</f>
        <v/>
      </c>
      <c r="L3206">
        <f>IF($A3206="",0,IF($F3206="",IFERROR(N(INDEX(Settings!$G$11:$G$18,MATCH($C3206,Settings!$D$11:$D$18,0))),0),N($F3206)))</f>
        <v/>
      </c>
    </row>
    <row r="3207">
      <c r="A3207" s="69" t="n"/>
      <c r="B3207" s="70" t="n"/>
      <c r="C3207" s="70" t="n"/>
      <c r="D3207" s="71" t="n"/>
      <c r="E3207" s="71" t="n"/>
      <c r="F3207" s="70" t="n"/>
      <c r="G3207" s="72">
        <f>IF(OR($A3207="",$B3207=""),"",ROUND(MAX(0,MOD(I3207-H3207,1)*24-L3207/60),2))</f>
        <v/>
      </c>
      <c r="H3207">
        <f>IF($A3207="","",IF($D3207="",IFERROR(INDEX(Settings!$E$11:$E$18,MATCH($C3207,Settings!$D$11:$D$18,0)),0),$D3207))</f>
        <v/>
      </c>
      <c r="I3207">
        <f>IF($A3207="","",IF($E3207="",IFERROR(INDEX(Settings!$F$11:$F$18,MATCH($C3207,Settings!$D$11:$D$18,0)),0),$E3207))</f>
        <v/>
      </c>
      <c r="J3207">
        <f>IF($A3207="",0,WEEKDAY($A3207,2))</f>
        <v/>
      </c>
      <c r="K3207">
        <f>IF(OR($A3207="",$B3207=""),"",$B3207&amp;"|"&amp;$A3207)</f>
        <v/>
      </c>
      <c r="L3207">
        <f>IF($A3207="",0,IF($F3207="",IFERROR(N(INDEX(Settings!$G$11:$G$18,MATCH($C3207,Settings!$D$11:$D$18,0))),0),N($F3207)))</f>
        <v/>
      </c>
    </row>
    <row r="3208">
      <c r="A3208" s="69" t="n"/>
      <c r="B3208" s="70" t="n"/>
      <c r="C3208" s="70" t="n"/>
      <c r="D3208" s="71" t="n"/>
      <c r="E3208" s="71" t="n"/>
      <c r="F3208" s="70" t="n"/>
      <c r="G3208" s="72">
        <f>IF(OR($A3208="",$B3208=""),"",ROUND(MAX(0,MOD(I3208-H3208,1)*24-L3208/60),2))</f>
        <v/>
      </c>
      <c r="H3208">
        <f>IF($A3208="","",IF($D3208="",IFERROR(INDEX(Settings!$E$11:$E$18,MATCH($C3208,Settings!$D$11:$D$18,0)),0),$D3208))</f>
        <v/>
      </c>
      <c r="I3208">
        <f>IF($A3208="","",IF($E3208="",IFERROR(INDEX(Settings!$F$11:$F$18,MATCH($C3208,Settings!$D$11:$D$18,0)),0),$E3208))</f>
        <v/>
      </c>
      <c r="J3208">
        <f>IF($A3208="",0,WEEKDAY($A3208,2))</f>
        <v/>
      </c>
      <c r="K3208">
        <f>IF(OR($A3208="",$B3208=""),"",$B3208&amp;"|"&amp;$A3208)</f>
        <v/>
      </c>
      <c r="L3208">
        <f>IF($A3208="",0,IF($F3208="",IFERROR(N(INDEX(Settings!$G$11:$G$18,MATCH($C3208,Settings!$D$11:$D$18,0))),0),N($F3208)))</f>
        <v/>
      </c>
    </row>
    <row r="3209">
      <c r="A3209" s="69" t="n"/>
      <c r="B3209" s="70" t="n"/>
      <c r="C3209" s="70" t="n"/>
      <c r="D3209" s="71" t="n"/>
      <c r="E3209" s="71" t="n"/>
      <c r="F3209" s="70" t="n"/>
      <c r="G3209" s="72">
        <f>IF(OR($A3209="",$B3209=""),"",ROUND(MAX(0,MOD(I3209-H3209,1)*24-L3209/60),2))</f>
        <v/>
      </c>
      <c r="H3209">
        <f>IF($A3209="","",IF($D3209="",IFERROR(INDEX(Settings!$E$11:$E$18,MATCH($C3209,Settings!$D$11:$D$18,0)),0),$D3209))</f>
        <v/>
      </c>
      <c r="I3209">
        <f>IF($A3209="","",IF($E3209="",IFERROR(INDEX(Settings!$F$11:$F$18,MATCH($C3209,Settings!$D$11:$D$18,0)),0),$E3209))</f>
        <v/>
      </c>
      <c r="J3209">
        <f>IF($A3209="",0,WEEKDAY($A3209,2))</f>
        <v/>
      </c>
      <c r="K3209">
        <f>IF(OR($A3209="",$B3209=""),"",$B3209&amp;"|"&amp;$A3209)</f>
        <v/>
      </c>
      <c r="L3209">
        <f>IF($A3209="",0,IF($F3209="",IFERROR(N(INDEX(Settings!$G$11:$G$18,MATCH($C3209,Settings!$D$11:$D$18,0))),0),N($F3209)))</f>
        <v/>
      </c>
    </row>
    <row r="3210">
      <c r="A3210" s="69" t="n"/>
      <c r="B3210" s="70" t="n"/>
      <c r="C3210" s="70" t="n"/>
      <c r="D3210" s="71" t="n"/>
      <c r="E3210" s="71" t="n"/>
      <c r="F3210" s="70" t="n"/>
      <c r="G3210" s="72">
        <f>IF(OR($A3210="",$B3210=""),"",ROUND(MAX(0,MOD(I3210-H3210,1)*24-L3210/60),2))</f>
        <v/>
      </c>
      <c r="H3210">
        <f>IF($A3210="","",IF($D3210="",IFERROR(INDEX(Settings!$E$11:$E$18,MATCH($C3210,Settings!$D$11:$D$18,0)),0),$D3210))</f>
        <v/>
      </c>
      <c r="I3210">
        <f>IF($A3210="","",IF($E3210="",IFERROR(INDEX(Settings!$F$11:$F$18,MATCH($C3210,Settings!$D$11:$D$18,0)),0),$E3210))</f>
        <v/>
      </c>
      <c r="J3210">
        <f>IF($A3210="",0,WEEKDAY($A3210,2))</f>
        <v/>
      </c>
      <c r="K3210">
        <f>IF(OR($A3210="",$B3210=""),"",$B3210&amp;"|"&amp;$A3210)</f>
        <v/>
      </c>
      <c r="L3210">
        <f>IF($A3210="",0,IF($F3210="",IFERROR(N(INDEX(Settings!$G$11:$G$18,MATCH($C3210,Settings!$D$11:$D$18,0))),0),N($F3210)))</f>
        <v/>
      </c>
    </row>
    <row r="3211">
      <c r="A3211" s="69" t="n"/>
      <c r="B3211" s="70" t="n"/>
      <c r="C3211" s="70" t="n"/>
      <c r="D3211" s="71" t="n"/>
      <c r="E3211" s="71" t="n"/>
      <c r="F3211" s="70" t="n"/>
      <c r="G3211" s="72">
        <f>IF(OR($A3211="",$B3211=""),"",ROUND(MAX(0,MOD(I3211-H3211,1)*24-L3211/60),2))</f>
        <v/>
      </c>
      <c r="H3211">
        <f>IF($A3211="","",IF($D3211="",IFERROR(INDEX(Settings!$E$11:$E$18,MATCH($C3211,Settings!$D$11:$D$18,0)),0),$D3211))</f>
        <v/>
      </c>
      <c r="I3211">
        <f>IF($A3211="","",IF($E3211="",IFERROR(INDEX(Settings!$F$11:$F$18,MATCH($C3211,Settings!$D$11:$D$18,0)),0),$E3211))</f>
        <v/>
      </c>
      <c r="J3211">
        <f>IF($A3211="",0,WEEKDAY($A3211,2))</f>
        <v/>
      </c>
      <c r="K3211">
        <f>IF(OR($A3211="",$B3211=""),"",$B3211&amp;"|"&amp;$A3211)</f>
        <v/>
      </c>
      <c r="L3211">
        <f>IF($A3211="",0,IF($F3211="",IFERROR(N(INDEX(Settings!$G$11:$G$18,MATCH($C3211,Settings!$D$11:$D$18,0))),0),N($F3211)))</f>
        <v/>
      </c>
    </row>
    <row r="3212">
      <c r="A3212" s="69" t="n"/>
      <c r="B3212" s="70" t="n"/>
      <c r="C3212" s="70" t="n"/>
      <c r="D3212" s="71" t="n"/>
      <c r="E3212" s="71" t="n"/>
      <c r="F3212" s="70" t="n"/>
      <c r="G3212" s="72">
        <f>IF(OR($A3212="",$B3212=""),"",ROUND(MAX(0,MOD(I3212-H3212,1)*24-L3212/60),2))</f>
        <v/>
      </c>
      <c r="H3212">
        <f>IF($A3212="","",IF($D3212="",IFERROR(INDEX(Settings!$E$11:$E$18,MATCH($C3212,Settings!$D$11:$D$18,0)),0),$D3212))</f>
        <v/>
      </c>
      <c r="I3212">
        <f>IF($A3212="","",IF($E3212="",IFERROR(INDEX(Settings!$F$11:$F$18,MATCH($C3212,Settings!$D$11:$D$18,0)),0),$E3212))</f>
        <v/>
      </c>
      <c r="J3212">
        <f>IF($A3212="",0,WEEKDAY($A3212,2))</f>
        <v/>
      </c>
      <c r="K3212">
        <f>IF(OR($A3212="",$B3212=""),"",$B3212&amp;"|"&amp;$A3212)</f>
        <v/>
      </c>
      <c r="L3212">
        <f>IF($A3212="",0,IF($F3212="",IFERROR(N(INDEX(Settings!$G$11:$G$18,MATCH($C3212,Settings!$D$11:$D$18,0))),0),N($F3212)))</f>
        <v/>
      </c>
    </row>
    <row r="3213">
      <c r="A3213" s="69" t="n"/>
      <c r="B3213" s="70" t="n"/>
      <c r="C3213" s="70" t="n"/>
      <c r="D3213" s="71" t="n"/>
      <c r="E3213" s="71" t="n"/>
      <c r="F3213" s="70" t="n"/>
      <c r="G3213" s="72">
        <f>IF(OR($A3213="",$B3213=""),"",ROUND(MAX(0,MOD(I3213-H3213,1)*24-L3213/60),2))</f>
        <v/>
      </c>
      <c r="H3213">
        <f>IF($A3213="","",IF($D3213="",IFERROR(INDEX(Settings!$E$11:$E$18,MATCH($C3213,Settings!$D$11:$D$18,0)),0),$D3213))</f>
        <v/>
      </c>
      <c r="I3213">
        <f>IF($A3213="","",IF($E3213="",IFERROR(INDEX(Settings!$F$11:$F$18,MATCH($C3213,Settings!$D$11:$D$18,0)),0),$E3213))</f>
        <v/>
      </c>
      <c r="J3213">
        <f>IF($A3213="",0,WEEKDAY($A3213,2))</f>
        <v/>
      </c>
      <c r="K3213">
        <f>IF(OR($A3213="",$B3213=""),"",$B3213&amp;"|"&amp;$A3213)</f>
        <v/>
      </c>
      <c r="L3213">
        <f>IF($A3213="",0,IF($F3213="",IFERROR(N(INDEX(Settings!$G$11:$G$18,MATCH($C3213,Settings!$D$11:$D$18,0))),0),N($F3213)))</f>
        <v/>
      </c>
    </row>
    <row r="3214">
      <c r="A3214" s="69" t="n"/>
      <c r="B3214" s="70" t="n"/>
      <c r="C3214" s="70" t="n"/>
      <c r="D3214" s="71" t="n"/>
      <c r="E3214" s="71" t="n"/>
      <c r="F3214" s="70" t="n"/>
      <c r="G3214" s="72">
        <f>IF(OR($A3214="",$B3214=""),"",ROUND(MAX(0,MOD(I3214-H3214,1)*24-L3214/60),2))</f>
        <v/>
      </c>
      <c r="H3214">
        <f>IF($A3214="","",IF($D3214="",IFERROR(INDEX(Settings!$E$11:$E$18,MATCH($C3214,Settings!$D$11:$D$18,0)),0),$D3214))</f>
        <v/>
      </c>
      <c r="I3214">
        <f>IF($A3214="","",IF($E3214="",IFERROR(INDEX(Settings!$F$11:$F$18,MATCH($C3214,Settings!$D$11:$D$18,0)),0),$E3214))</f>
        <v/>
      </c>
      <c r="J3214">
        <f>IF($A3214="",0,WEEKDAY($A3214,2))</f>
        <v/>
      </c>
      <c r="K3214">
        <f>IF(OR($A3214="",$B3214=""),"",$B3214&amp;"|"&amp;$A3214)</f>
        <v/>
      </c>
      <c r="L3214">
        <f>IF($A3214="",0,IF($F3214="",IFERROR(N(INDEX(Settings!$G$11:$G$18,MATCH($C3214,Settings!$D$11:$D$18,0))),0),N($F3214)))</f>
        <v/>
      </c>
    </row>
    <row r="3215">
      <c r="A3215" s="69" t="n"/>
      <c r="B3215" s="70" t="n"/>
      <c r="C3215" s="70" t="n"/>
      <c r="D3215" s="71" t="n"/>
      <c r="E3215" s="71" t="n"/>
      <c r="F3215" s="70" t="n"/>
      <c r="G3215" s="72">
        <f>IF(OR($A3215="",$B3215=""),"",ROUND(MAX(0,MOD(I3215-H3215,1)*24-L3215/60),2))</f>
        <v/>
      </c>
      <c r="H3215">
        <f>IF($A3215="","",IF($D3215="",IFERROR(INDEX(Settings!$E$11:$E$18,MATCH($C3215,Settings!$D$11:$D$18,0)),0),$D3215))</f>
        <v/>
      </c>
      <c r="I3215">
        <f>IF($A3215="","",IF($E3215="",IFERROR(INDEX(Settings!$F$11:$F$18,MATCH($C3215,Settings!$D$11:$D$18,0)),0),$E3215))</f>
        <v/>
      </c>
      <c r="J3215">
        <f>IF($A3215="",0,WEEKDAY($A3215,2))</f>
        <v/>
      </c>
      <c r="K3215">
        <f>IF(OR($A3215="",$B3215=""),"",$B3215&amp;"|"&amp;$A3215)</f>
        <v/>
      </c>
      <c r="L3215">
        <f>IF($A3215="",0,IF($F3215="",IFERROR(N(INDEX(Settings!$G$11:$G$18,MATCH($C3215,Settings!$D$11:$D$18,0))),0),N($F3215)))</f>
        <v/>
      </c>
    </row>
    <row r="3216">
      <c r="A3216" s="69" t="n"/>
      <c r="B3216" s="70" t="n"/>
      <c r="C3216" s="70" t="n"/>
      <c r="D3216" s="71" t="n"/>
      <c r="E3216" s="71" t="n"/>
      <c r="F3216" s="70" t="n"/>
      <c r="G3216" s="72">
        <f>IF(OR($A3216="",$B3216=""),"",ROUND(MAX(0,MOD(I3216-H3216,1)*24-L3216/60),2))</f>
        <v/>
      </c>
      <c r="H3216">
        <f>IF($A3216="","",IF($D3216="",IFERROR(INDEX(Settings!$E$11:$E$18,MATCH($C3216,Settings!$D$11:$D$18,0)),0),$D3216))</f>
        <v/>
      </c>
      <c r="I3216">
        <f>IF($A3216="","",IF($E3216="",IFERROR(INDEX(Settings!$F$11:$F$18,MATCH($C3216,Settings!$D$11:$D$18,0)),0),$E3216))</f>
        <v/>
      </c>
      <c r="J3216">
        <f>IF($A3216="",0,WEEKDAY($A3216,2))</f>
        <v/>
      </c>
      <c r="K3216">
        <f>IF(OR($A3216="",$B3216=""),"",$B3216&amp;"|"&amp;$A3216)</f>
        <v/>
      </c>
      <c r="L3216">
        <f>IF($A3216="",0,IF($F3216="",IFERROR(N(INDEX(Settings!$G$11:$G$18,MATCH($C3216,Settings!$D$11:$D$18,0))),0),N($F3216)))</f>
        <v/>
      </c>
    </row>
    <row r="3217">
      <c r="A3217" s="69" t="n"/>
      <c r="B3217" s="70" t="n"/>
      <c r="C3217" s="70" t="n"/>
      <c r="D3217" s="71" t="n"/>
      <c r="E3217" s="71" t="n"/>
      <c r="F3217" s="70" t="n"/>
      <c r="G3217" s="72">
        <f>IF(OR($A3217="",$B3217=""),"",ROUND(MAX(0,MOD(I3217-H3217,1)*24-L3217/60),2))</f>
        <v/>
      </c>
      <c r="H3217">
        <f>IF($A3217="","",IF($D3217="",IFERROR(INDEX(Settings!$E$11:$E$18,MATCH($C3217,Settings!$D$11:$D$18,0)),0),$D3217))</f>
        <v/>
      </c>
      <c r="I3217">
        <f>IF($A3217="","",IF($E3217="",IFERROR(INDEX(Settings!$F$11:$F$18,MATCH($C3217,Settings!$D$11:$D$18,0)),0),$E3217))</f>
        <v/>
      </c>
      <c r="J3217">
        <f>IF($A3217="",0,WEEKDAY($A3217,2))</f>
        <v/>
      </c>
      <c r="K3217">
        <f>IF(OR($A3217="",$B3217=""),"",$B3217&amp;"|"&amp;$A3217)</f>
        <v/>
      </c>
      <c r="L3217">
        <f>IF($A3217="",0,IF($F3217="",IFERROR(N(INDEX(Settings!$G$11:$G$18,MATCH($C3217,Settings!$D$11:$D$18,0))),0),N($F3217)))</f>
        <v/>
      </c>
    </row>
    <row r="3218">
      <c r="A3218" s="69" t="n"/>
      <c r="B3218" s="70" t="n"/>
      <c r="C3218" s="70" t="n"/>
      <c r="D3218" s="71" t="n"/>
      <c r="E3218" s="71" t="n"/>
      <c r="F3218" s="70" t="n"/>
      <c r="G3218" s="72">
        <f>IF(OR($A3218="",$B3218=""),"",ROUND(MAX(0,MOD(I3218-H3218,1)*24-L3218/60),2))</f>
        <v/>
      </c>
      <c r="H3218">
        <f>IF($A3218="","",IF($D3218="",IFERROR(INDEX(Settings!$E$11:$E$18,MATCH($C3218,Settings!$D$11:$D$18,0)),0),$D3218))</f>
        <v/>
      </c>
      <c r="I3218">
        <f>IF($A3218="","",IF($E3218="",IFERROR(INDEX(Settings!$F$11:$F$18,MATCH($C3218,Settings!$D$11:$D$18,0)),0),$E3218))</f>
        <v/>
      </c>
      <c r="J3218">
        <f>IF($A3218="",0,WEEKDAY($A3218,2))</f>
        <v/>
      </c>
      <c r="K3218">
        <f>IF(OR($A3218="",$B3218=""),"",$B3218&amp;"|"&amp;$A3218)</f>
        <v/>
      </c>
      <c r="L3218">
        <f>IF($A3218="",0,IF($F3218="",IFERROR(N(INDEX(Settings!$G$11:$G$18,MATCH($C3218,Settings!$D$11:$D$18,0))),0),N($F3218)))</f>
        <v/>
      </c>
    </row>
    <row r="3219">
      <c r="A3219" s="69" t="n"/>
      <c r="B3219" s="70" t="n"/>
      <c r="C3219" s="70" t="n"/>
      <c r="D3219" s="71" t="n"/>
      <c r="E3219" s="71" t="n"/>
      <c r="F3219" s="70" t="n"/>
      <c r="G3219" s="72">
        <f>IF(OR($A3219="",$B3219=""),"",ROUND(MAX(0,MOD(I3219-H3219,1)*24-L3219/60),2))</f>
        <v/>
      </c>
      <c r="H3219">
        <f>IF($A3219="","",IF($D3219="",IFERROR(INDEX(Settings!$E$11:$E$18,MATCH($C3219,Settings!$D$11:$D$18,0)),0),$D3219))</f>
        <v/>
      </c>
      <c r="I3219">
        <f>IF($A3219="","",IF($E3219="",IFERROR(INDEX(Settings!$F$11:$F$18,MATCH($C3219,Settings!$D$11:$D$18,0)),0),$E3219))</f>
        <v/>
      </c>
      <c r="J3219">
        <f>IF($A3219="",0,WEEKDAY($A3219,2))</f>
        <v/>
      </c>
      <c r="K3219">
        <f>IF(OR($A3219="",$B3219=""),"",$B3219&amp;"|"&amp;$A3219)</f>
        <v/>
      </c>
      <c r="L3219">
        <f>IF($A3219="",0,IF($F3219="",IFERROR(N(INDEX(Settings!$G$11:$G$18,MATCH($C3219,Settings!$D$11:$D$18,0))),0),N($F3219)))</f>
        <v/>
      </c>
    </row>
    <row r="3220">
      <c r="A3220" s="69" t="n"/>
      <c r="B3220" s="70" t="n"/>
      <c r="C3220" s="70" t="n"/>
      <c r="D3220" s="71" t="n"/>
      <c r="E3220" s="71" t="n"/>
      <c r="F3220" s="70" t="n"/>
      <c r="G3220" s="72">
        <f>IF(OR($A3220="",$B3220=""),"",ROUND(MAX(0,MOD(I3220-H3220,1)*24-L3220/60),2))</f>
        <v/>
      </c>
      <c r="H3220">
        <f>IF($A3220="","",IF($D3220="",IFERROR(INDEX(Settings!$E$11:$E$18,MATCH($C3220,Settings!$D$11:$D$18,0)),0),$D3220))</f>
        <v/>
      </c>
      <c r="I3220">
        <f>IF($A3220="","",IF($E3220="",IFERROR(INDEX(Settings!$F$11:$F$18,MATCH($C3220,Settings!$D$11:$D$18,0)),0),$E3220))</f>
        <v/>
      </c>
      <c r="J3220">
        <f>IF($A3220="",0,WEEKDAY($A3220,2))</f>
        <v/>
      </c>
      <c r="K3220">
        <f>IF(OR($A3220="",$B3220=""),"",$B3220&amp;"|"&amp;$A3220)</f>
        <v/>
      </c>
      <c r="L3220">
        <f>IF($A3220="",0,IF($F3220="",IFERROR(N(INDEX(Settings!$G$11:$G$18,MATCH($C3220,Settings!$D$11:$D$18,0))),0),N($F3220)))</f>
        <v/>
      </c>
    </row>
    <row r="3221">
      <c r="A3221" s="69" t="n"/>
      <c r="B3221" s="70" t="n"/>
      <c r="C3221" s="70" t="n"/>
      <c r="D3221" s="71" t="n"/>
      <c r="E3221" s="71" t="n"/>
      <c r="F3221" s="70" t="n"/>
      <c r="G3221" s="72">
        <f>IF(OR($A3221="",$B3221=""),"",ROUND(MAX(0,MOD(I3221-H3221,1)*24-L3221/60),2))</f>
        <v/>
      </c>
      <c r="H3221">
        <f>IF($A3221="","",IF($D3221="",IFERROR(INDEX(Settings!$E$11:$E$18,MATCH($C3221,Settings!$D$11:$D$18,0)),0),$D3221))</f>
        <v/>
      </c>
      <c r="I3221">
        <f>IF($A3221="","",IF($E3221="",IFERROR(INDEX(Settings!$F$11:$F$18,MATCH($C3221,Settings!$D$11:$D$18,0)),0),$E3221))</f>
        <v/>
      </c>
      <c r="J3221">
        <f>IF($A3221="",0,WEEKDAY($A3221,2))</f>
        <v/>
      </c>
      <c r="K3221">
        <f>IF(OR($A3221="",$B3221=""),"",$B3221&amp;"|"&amp;$A3221)</f>
        <v/>
      </c>
      <c r="L3221">
        <f>IF($A3221="",0,IF($F3221="",IFERROR(N(INDEX(Settings!$G$11:$G$18,MATCH($C3221,Settings!$D$11:$D$18,0))),0),N($F3221)))</f>
        <v/>
      </c>
    </row>
    <row r="3222">
      <c r="A3222" s="69" t="n"/>
      <c r="B3222" s="70" t="n"/>
      <c r="C3222" s="70" t="n"/>
      <c r="D3222" s="71" t="n"/>
      <c r="E3222" s="71" t="n"/>
      <c r="F3222" s="70" t="n"/>
      <c r="G3222" s="72">
        <f>IF(OR($A3222="",$B3222=""),"",ROUND(MAX(0,MOD(I3222-H3222,1)*24-L3222/60),2))</f>
        <v/>
      </c>
      <c r="H3222">
        <f>IF($A3222="","",IF($D3222="",IFERROR(INDEX(Settings!$E$11:$E$18,MATCH($C3222,Settings!$D$11:$D$18,0)),0),$D3222))</f>
        <v/>
      </c>
      <c r="I3222">
        <f>IF($A3222="","",IF($E3222="",IFERROR(INDEX(Settings!$F$11:$F$18,MATCH($C3222,Settings!$D$11:$D$18,0)),0),$E3222))</f>
        <v/>
      </c>
      <c r="J3222">
        <f>IF($A3222="",0,WEEKDAY($A3222,2))</f>
        <v/>
      </c>
      <c r="K3222">
        <f>IF(OR($A3222="",$B3222=""),"",$B3222&amp;"|"&amp;$A3222)</f>
        <v/>
      </c>
      <c r="L3222">
        <f>IF($A3222="",0,IF($F3222="",IFERROR(N(INDEX(Settings!$G$11:$G$18,MATCH($C3222,Settings!$D$11:$D$18,0))),0),N($F3222)))</f>
        <v/>
      </c>
    </row>
    <row r="3223">
      <c r="A3223" s="69" t="n"/>
      <c r="B3223" s="70" t="n"/>
      <c r="C3223" s="70" t="n"/>
      <c r="D3223" s="71" t="n"/>
      <c r="E3223" s="71" t="n"/>
      <c r="F3223" s="70" t="n"/>
      <c r="G3223" s="72">
        <f>IF(OR($A3223="",$B3223=""),"",ROUND(MAX(0,MOD(I3223-H3223,1)*24-L3223/60),2))</f>
        <v/>
      </c>
      <c r="H3223">
        <f>IF($A3223="","",IF($D3223="",IFERROR(INDEX(Settings!$E$11:$E$18,MATCH($C3223,Settings!$D$11:$D$18,0)),0),$D3223))</f>
        <v/>
      </c>
      <c r="I3223">
        <f>IF($A3223="","",IF($E3223="",IFERROR(INDEX(Settings!$F$11:$F$18,MATCH($C3223,Settings!$D$11:$D$18,0)),0),$E3223))</f>
        <v/>
      </c>
      <c r="J3223">
        <f>IF($A3223="",0,WEEKDAY($A3223,2))</f>
        <v/>
      </c>
      <c r="K3223">
        <f>IF(OR($A3223="",$B3223=""),"",$B3223&amp;"|"&amp;$A3223)</f>
        <v/>
      </c>
      <c r="L3223">
        <f>IF($A3223="",0,IF($F3223="",IFERROR(N(INDEX(Settings!$G$11:$G$18,MATCH($C3223,Settings!$D$11:$D$18,0))),0),N($F3223)))</f>
        <v/>
      </c>
    </row>
    <row r="3224">
      <c r="A3224" s="69" t="n"/>
      <c r="B3224" s="70" t="n"/>
      <c r="C3224" s="70" t="n"/>
      <c r="D3224" s="71" t="n"/>
      <c r="E3224" s="71" t="n"/>
      <c r="F3224" s="70" t="n"/>
      <c r="G3224" s="72">
        <f>IF(OR($A3224="",$B3224=""),"",ROUND(MAX(0,MOD(I3224-H3224,1)*24-L3224/60),2))</f>
        <v/>
      </c>
      <c r="H3224">
        <f>IF($A3224="","",IF($D3224="",IFERROR(INDEX(Settings!$E$11:$E$18,MATCH($C3224,Settings!$D$11:$D$18,0)),0),$D3224))</f>
        <v/>
      </c>
      <c r="I3224">
        <f>IF($A3224="","",IF($E3224="",IFERROR(INDEX(Settings!$F$11:$F$18,MATCH($C3224,Settings!$D$11:$D$18,0)),0),$E3224))</f>
        <v/>
      </c>
      <c r="J3224">
        <f>IF($A3224="",0,WEEKDAY($A3224,2))</f>
        <v/>
      </c>
      <c r="K3224">
        <f>IF(OR($A3224="",$B3224=""),"",$B3224&amp;"|"&amp;$A3224)</f>
        <v/>
      </c>
      <c r="L3224">
        <f>IF($A3224="",0,IF($F3224="",IFERROR(N(INDEX(Settings!$G$11:$G$18,MATCH($C3224,Settings!$D$11:$D$18,0))),0),N($F3224)))</f>
        <v/>
      </c>
    </row>
    <row r="3225">
      <c r="A3225" s="69" t="n"/>
      <c r="B3225" s="70" t="n"/>
      <c r="C3225" s="70" t="n"/>
      <c r="D3225" s="71" t="n"/>
      <c r="E3225" s="71" t="n"/>
      <c r="F3225" s="70" t="n"/>
      <c r="G3225" s="72">
        <f>IF(OR($A3225="",$B3225=""),"",ROUND(MAX(0,MOD(I3225-H3225,1)*24-L3225/60),2))</f>
        <v/>
      </c>
      <c r="H3225">
        <f>IF($A3225="","",IF($D3225="",IFERROR(INDEX(Settings!$E$11:$E$18,MATCH($C3225,Settings!$D$11:$D$18,0)),0),$D3225))</f>
        <v/>
      </c>
      <c r="I3225">
        <f>IF($A3225="","",IF($E3225="",IFERROR(INDEX(Settings!$F$11:$F$18,MATCH($C3225,Settings!$D$11:$D$18,0)),0),$E3225))</f>
        <v/>
      </c>
      <c r="J3225">
        <f>IF($A3225="",0,WEEKDAY($A3225,2))</f>
        <v/>
      </c>
      <c r="K3225">
        <f>IF(OR($A3225="",$B3225=""),"",$B3225&amp;"|"&amp;$A3225)</f>
        <v/>
      </c>
      <c r="L3225">
        <f>IF($A3225="",0,IF($F3225="",IFERROR(N(INDEX(Settings!$G$11:$G$18,MATCH($C3225,Settings!$D$11:$D$18,0))),0),N($F3225)))</f>
        <v/>
      </c>
    </row>
    <row r="3226">
      <c r="A3226" s="69" t="n"/>
      <c r="B3226" s="70" t="n"/>
      <c r="C3226" s="70" t="n"/>
      <c r="D3226" s="71" t="n"/>
      <c r="E3226" s="71" t="n"/>
      <c r="F3226" s="70" t="n"/>
      <c r="G3226" s="72">
        <f>IF(OR($A3226="",$B3226=""),"",ROUND(MAX(0,MOD(I3226-H3226,1)*24-L3226/60),2))</f>
        <v/>
      </c>
      <c r="H3226">
        <f>IF($A3226="","",IF($D3226="",IFERROR(INDEX(Settings!$E$11:$E$18,MATCH($C3226,Settings!$D$11:$D$18,0)),0),$D3226))</f>
        <v/>
      </c>
      <c r="I3226">
        <f>IF($A3226="","",IF($E3226="",IFERROR(INDEX(Settings!$F$11:$F$18,MATCH($C3226,Settings!$D$11:$D$18,0)),0),$E3226))</f>
        <v/>
      </c>
      <c r="J3226">
        <f>IF($A3226="",0,WEEKDAY($A3226,2))</f>
        <v/>
      </c>
      <c r="K3226">
        <f>IF(OR($A3226="",$B3226=""),"",$B3226&amp;"|"&amp;$A3226)</f>
        <v/>
      </c>
      <c r="L3226">
        <f>IF($A3226="",0,IF($F3226="",IFERROR(N(INDEX(Settings!$G$11:$G$18,MATCH($C3226,Settings!$D$11:$D$18,0))),0),N($F3226)))</f>
        <v/>
      </c>
    </row>
    <row r="3227">
      <c r="A3227" s="69" t="n"/>
      <c r="B3227" s="70" t="n"/>
      <c r="C3227" s="70" t="n"/>
      <c r="D3227" s="71" t="n"/>
      <c r="E3227" s="71" t="n"/>
      <c r="F3227" s="70" t="n"/>
      <c r="G3227" s="72">
        <f>IF(OR($A3227="",$B3227=""),"",ROUND(MAX(0,MOD(I3227-H3227,1)*24-L3227/60),2))</f>
        <v/>
      </c>
      <c r="H3227">
        <f>IF($A3227="","",IF($D3227="",IFERROR(INDEX(Settings!$E$11:$E$18,MATCH($C3227,Settings!$D$11:$D$18,0)),0),$D3227))</f>
        <v/>
      </c>
      <c r="I3227">
        <f>IF($A3227="","",IF($E3227="",IFERROR(INDEX(Settings!$F$11:$F$18,MATCH($C3227,Settings!$D$11:$D$18,0)),0),$E3227))</f>
        <v/>
      </c>
      <c r="J3227">
        <f>IF($A3227="",0,WEEKDAY($A3227,2))</f>
        <v/>
      </c>
      <c r="K3227">
        <f>IF(OR($A3227="",$B3227=""),"",$B3227&amp;"|"&amp;$A3227)</f>
        <v/>
      </c>
      <c r="L3227">
        <f>IF($A3227="",0,IF($F3227="",IFERROR(N(INDEX(Settings!$G$11:$G$18,MATCH($C3227,Settings!$D$11:$D$18,0))),0),N($F3227)))</f>
        <v/>
      </c>
    </row>
    <row r="3228">
      <c r="A3228" s="69" t="n"/>
      <c r="B3228" s="70" t="n"/>
      <c r="C3228" s="70" t="n"/>
      <c r="D3228" s="71" t="n"/>
      <c r="E3228" s="71" t="n"/>
      <c r="F3228" s="70" t="n"/>
      <c r="G3228" s="72">
        <f>IF(OR($A3228="",$B3228=""),"",ROUND(MAX(0,MOD(I3228-H3228,1)*24-L3228/60),2))</f>
        <v/>
      </c>
      <c r="H3228">
        <f>IF($A3228="","",IF($D3228="",IFERROR(INDEX(Settings!$E$11:$E$18,MATCH($C3228,Settings!$D$11:$D$18,0)),0),$D3228))</f>
        <v/>
      </c>
      <c r="I3228">
        <f>IF($A3228="","",IF($E3228="",IFERROR(INDEX(Settings!$F$11:$F$18,MATCH($C3228,Settings!$D$11:$D$18,0)),0),$E3228))</f>
        <v/>
      </c>
      <c r="J3228">
        <f>IF($A3228="",0,WEEKDAY($A3228,2))</f>
        <v/>
      </c>
      <c r="K3228">
        <f>IF(OR($A3228="",$B3228=""),"",$B3228&amp;"|"&amp;$A3228)</f>
        <v/>
      </c>
      <c r="L3228">
        <f>IF($A3228="",0,IF($F3228="",IFERROR(N(INDEX(Settings!$G$11:$G$18,MATCH($C3228,Settings!$D$11:$D$18,0))),0),N($F3228)))</f>
        <v/>
      </c>
    </row>
    <row r="3229">
      <c r="A3229" s="69" t="n"/>
      <c r="B3229" s="70" t="n"/>
      <c r="C3229" s="70" t="n"/>
      <c r="D3229" s="71" t="n"/>
      <c r="E3229" s="71" t="n"/>
      <c r="F3229" s="70" t="n"/>
      <c r="G3229" s="72">
        <f>IF(OR($A3229="",$B3229=""),"",ROUND(MAX(0,MOD(I3229-H3229,1)*24-L3229/60),2))</f>
        <v/>
      </c>
      <c r="H3229">
        <f>IF($A3229="","",IF($D3229="",IFERROR(INDEX(Settings!$E$11:$E$18,MATCH($C3229,Settings!$D$11:$D$18,0)),0),$D3229))</f>
        <v/>
      </c>
      <c r="I3229">
        <f>IF($A3229="","",IF($E3229="",IFERROR(INDEX(Settings!$F$11:$F$18,MATCH($C3229,Settings!$D$11:$D$18,0)),0),$E3229))</f>
        <v/>
      </c>
      <c r="J3229">
        <f>IF($A3229="",0,WEEKDAY($A3229,2))</f>
        <v/>
      </c>
      <c r="K3229">
        <f>IF(OR($A3229="",$B3229=""),"",$B3229&amp;"|"&amp;$A3229)</f>
        <v/>
      </c>
      <c r="L3229">
        <f>IF($A3229="",0,IF($F3229="",IFERROR(N(INDEX(Settings!$G$11:$G$18,MATCH($C3229,Settings!$D$11:$D$18,0))),0),N($F3229)))</f>
        <v/>
      </c>
    </row>
    <row r="3230">
      <c r="A3230" s="69" t="n"/>
      <c r="B3230" s="70" t="n"/>
      <c r="C3230" s="70" t="n"/>
      <c r="D3230" s="71" t="n"/>
      <c r="E3230" s="71" t="n"/>
      <c r="F3230" s="70" t="n"/>
      <c r="G3230" s="72">
        <f>IF(OR($A3230="",$B3230=""),"",ROUND(MAX(0,MOD(I3230-H3230,1)*24-L3230/60),2))</f>
        <v/>
      </c>
      <c r="H3230">
        <f>IF($A3230="","",IF($D3230="",IFERROR(INDEX(Settings!$E$11:$E$18,MATCH($C3230,Settings!$D$11:$D$18,0)),0),$D3230))</f>
        <v/>
      </c>
      <c r="I3230">
        <f>IF($A3230="","",IF($E3230="",IFERROR(INDEX(Settings!$F$11:$F$18,MATCH($C3230,Settings!$D$11:$D$18,0)),0),$E3230))</f>
        <v/>
      </c>
      <c r="J3230">
        <f>IF($A3230="",0,WEEKDAY($A3230,2))</f>
        <v/>
      </c>
      <c r="K3230">
        <f>IF(OR($A3230="",$B3230=""),"",$B3230&amp;"|"&amp;$A3230)</f>
        <v/>
      </c>
      <c r="L3230">
        <f>IF($A3230="",0,IF($F3230="",IFERROR(N(INDEX(Settings!$G$11:$G$18,MATCH($C3230,Settings!$D$11:$D$18,0))),0),N($F3230)))</f>
        <v/>
      </c>
    </row>
    <row r="3231">
      <c r="A3231" s="69" t="n"/>
      <c r="B3231" s="70" t="n"/>
      <c r="C3231" s="70" t="n"/>
      <c r="D3231" s="71" t="n"/>
      <c r="E3231" s="71" t="n"/>
      <c r="F3231" s="70" t="n"/>
      <c r="G3231" s="72">
        <f>IF(OR($A3231="",$B3231=""),"",ROUND(MAX(0,MOD(I3231-H3231,1)*24-L3231/60),2))</f>
        <v/>
      </c>
      <c r="H3231">
        <f>IF($A3231="","",IF($D3231="",IFERROR(INDEX(Settings!$E$11:$E$18,MATCH($C3231,Settings!$D$11:$D$18,0)),0),$D3231))</f>
        <v/>
      </c>
      <c r="I3231">
        <f>IF($A3231="","",IF($E3231="",IFERROR(INDEX(Settings!$F$11:$F$18,MATCH($C3231,Settings!$D$11:$D$18,0)),0),$E3231))</f>
        <v/>
      </c>
      <c r="J3231">
        <f>IF($A3231="",0,WEEKDAY($A3231,2))</f>
        <v/>
      </c>
      <c r="K3231">
        <f>IF(OR($A3231="",$B3231=""),"",$B3231&amp;"|"&amp;$A3231)</f>
        <v/>
      </c>
      <c r="L3231">
        <f>IF($A3231="",0,IF($F3231="",IFERROR(N(INDEX(Settings!$G$11:$G$18,MATCH($C3231,Settings!$D$11:$D$18,0))),0),N($F3231)))</f>
        <v/>
      </c>
    </row>
    <row r="3232">
      <c r="A3232" s="69" t="n"/>
      <c r="B3232" s="70" t="n"/>
      <c r="C3232" s="70" t="n"/>
      <c r="D3232" s="71" t="n"/>
      <c r="E3232" s="71" t="n"/>
      <c r="F3232" s="70" t="n"/>
      <c r="G3232" s="72">
        <f>IF(OR($A3232="",$B3232=""),"",ROUND(MAX(0,MOD(I3232-H3232,1)*24-L3232/60),2))</f>
        <v/>
      </c>
      <c r="H3232">
        <f>IF($A3232="","",IF($D3232="",IFERROR(INDEX(Settings!$E$11:$E$18,MATCH($C3232,Settings!$D$11:$D$18,0)),0),$D3232))</f>
        <v/>
      </c>
      <c r="I3232">
        <f>IF($A3232="","",IF($E3232="",IFERROR(INDEX(Settings!$F$11:$F$18,MATCH($C3232,Settings!$D$11:$D$18,0)),0),$E3232))</f>
        <v/>
      </c>
      <c r="J3232">
        <f>IF($A3232="",0,WEEKDAY($A3232,2))</f>
        <v/>
      </c>
      <c r="K3232">
        <f>IF(OR($A3232="",$B3232=""),"",$B3232&amp;"|"&amp;$A3232)</f>
        <v/>
      </c>
      <c r="L3232">
        <f>IF($A3232="",0,IF($F3232="",IFERROR(N(INDEX(Settings!$G$11:$G$18,MATCH($C3232,Settings!$D$11:$D$18,0))),0),N($F3232)))</f>
        <v/>
      </c>
    </row>
    <row r="3233">
      <c r="A3233" s="69" t="n"/>
      <c r="B3233" s="70" t="n"/>
      <c r="C3233" s="70" t="n"/>
      <c r="D3233" s="71" t="n"/>
      <c r="E3233" s="71" t="n"/>
      <c r="F3233" s="70" t="n"/>
      <c r="G3233" s="72">
        <f>IF(OR($A3233="",$B3233=""),"",ROUND(MAX(0,MOD(I3233-H3233,1)*24-L3233/60),2))</f>
        <v/>
      </c>
      <c r="H3233">
        <f>IF($A3233="","",IF($D3233="",IFERROR(INDEX(Settings!$E$11:$E$18,MATCH($C3233,Settings!$D$11:$D$18,0)),0),$D3233))</f>
        <v/>
      </c>
      <c r="I3233">
        <f>IF($A3233="","",IF($E3233="",IFERROR(INDEX(Settings!$F$11:$F$18,MATCH($C3233,Settings!$D$11:$D$18,0)),0),$E3233))</f>
        <v/>
      </c>
      <c r="J3233">
        <f>IF($A3233="",0,WEEKDAY($A3233,2))</f>
        <v/>
      </c>
      <c r="K3233">
        <f>IF(OR($A3233="",$B3233=""),"",$B3233&amp;"|"&amp;$A3233)</f>
        <v/>
      </c>
      <c r="L3233">
        <f>IF($A3233="",0,IF($F3233="",IFERROR(N(INDEX(Settings!$G$11:$G$18,MATCH($C3233,Settings!$D$11:$D$18,0))),0),N($F3233)))</f>
        <v/>
      </c>
    </row>
    <row r="3234">
      <c r="A3234" s="69" t="n"/>
      <c r="B3234" s="70" t="n"/>
      <c r="C3234" s="70" t="n"/>
      <c r="D3234" s="71" t="n"/>
      <c r="E3234" s="71" t="n"/>
      <c r="F3234" s="70" t="n"/>
      <c r="G3234" s="72">
        <f>IF(OR($A3234="",$B3234=""),"",ROUND(MAX(0,MOD(I3234-H3234,1)*24-L3234/60),2))</f>
        <v/>
      </c>
      <c r="H3234">
        <f>IF($A3234="","",IF($D3234="",IFERROR(INDEX(Settings!$E$11:$E$18,MATCH($C3234,Settings!$D$11:$D$18,0)),0),$D3234))</f>
        <v/>
      </c>
      <c r="I3234">
        <f>IF($A3234="","",IF($E3234="",IFERROR(INDEX(Settings!$F$11:$F$18,MATCH($C3234,Settings!$D$11:$D$18,0)),0),$E3234))</f>
        <v/>
      </c>
      <c r="J3234">
        <f>IF($A3234="",0,WEEKDAY($A3234,2))</f>
        <v/>
      </c>
      <c r="K3234">
        <f>IF(OR($A3234="",$B3234=""),"",$B3234&amp;"|"&amp;$A3234)</f>
        <v/>
      </c>
      <c r="L3234">
        <f>IF($A3234="",0,IF($F3234="",IFERROR(N(INDEX(Settings!$G$11:$G$18,MATCH($C3234,Settings!$D$11:$D$18,0))),0),N($F3234)))</f>
        <v/>
      </c>
    </row>
    <row r="3235">
      <c r="A3235" s="69" t="n"/>
      <c r="B3235" s="70" t="n"/>
      <c r="C3235" s="70" t="n"/>
      <c r="D3235" s="71" t="n"/>
      <c r="E3235" s="71" t="n"/>
      <c r="F3235" s="70" t="n"/>
      <c r="G3235" s="72">
        <f>IF(OR($A3235="",$B3235=""),"",ROUND(MAX(0,MOD(I3235-H3235,1)*24-L3235/60),2))</f>
        <v/>
      </c>
      <c r="H3235">
        <f>IF($A3235="","",IF($D3235="",IFERROR(INDEX(Settings!$E$11:$E$18,MATCH($C3235,Settings!$D$11:$D$18,0)),0),$D3235))</f>
        <v/>
      </c>
      <c r="I3235">
        <f>IF($A3235="","",IF($E3235="",IFERROR(INDEX(Settings!$F$11:$F$18,MATCH($C3235,Settings!$D$11:$D$18,0)),0),$E3235))</f>
        <v/>
      </c>
      <c r="J3235">
        <f>IF($A3235="",0,WEEKDAY($A3235,2))</f>
        <v/>
      </c>
      <c r="K3235">
        <f>IF(OR($A3235="",$B3235=""),"",$B3235&amp;"|"&amp;$A3235)</f>
        <v/>
      </c>
      <c r="L3235">
        <f>IF($A3235="",0,IF($F3235="",IFERROR(N(INDEX(Settings!$G$11:$G$18,MATCH($C3235,Settings!$D$11:$D$18,0))),0),N($F3235)))</f>
        <v/>
      </c>
    </row>
    <row r="3236">
      <c r="A3236" s="69" t="n"/>
      <c r="B3236" s="70" t="n"/>
      <c r="C3236" s="70" t="n"/>
      <c r="D3236" s="71" t="n"/>
      <c r="E3236" s="71" t="n"/>
      <c r="F3236" s="70" t="n"/>
      <c r="G3236" s="72">
        <f>IF(OR($A3236="",$B3236=""),"",ROUND(MAX(0,MOD(I3236-H3236,1)*24-L3236/60),2))</f>
        <v/>
      </c>
      <c r="H3236">
        <f>IF($A3236="","",IF($D3236="",IFERROR(INDEX(Settings!$E$11:$E$18,MATCH($C3236,Settings!$D$11:$D$18,0)),0),$D3236))</f>
        <v/>
      </c>
      <c r="I3236">
        <f>IF($A3236="","",IF($E3236="",IFERROR(INDEX(Settings!$F$11:$F$18,MATCH($C3236,Settings!$D$11:$D$18,0)),0),$E3236))</f>
        <v/>
      </c>
      <c r="J3236">
        <f>IF($A3236="",0,WEEKDAY($A3236,2))</f>
        <v/>
      </c>
      <c r="K3236">
        <f>IF(OR($A3236="",$B3236=""),"",$B3236&amp;"|"&amp;$A3236)</f>
        <v/>
      </c>
      <c r="L3236">
        <f>IF($A3236="",0,IF($F3236="",IFERROR(N(INDEX(Settings!$G$11:$G$18,MATCH($C3236,Settings!$D$11:$D$18,0))),0),N($F3236)))</f>
        <v/>
      </c>
    </row>
    <row r="3237">
      <c r="A3237" s="69" t="n"/>
      <c r="B3237" s="70" t="n"/>
      <c r="C3237" s="70" t="n"/>
      <c r="D3237" s="71" t="n"/>
      <c r="E3237" s="71" t="n"/>
      <c r="F3237" s="70" t="n"/>
      <c r="G3237" s="72">
        <f>IF(OR($A3237="",$B3237=""),"",ROUND(MAX(0,MOD(I3237-H3237,1)*24-L3237/60),2))</f>
        <v/>
      </c>
      <c r="H3237">
        <f>IF($A3237="","",IF($D3237="",IFERROR(INDEX(Settings!$E$11:$E$18,MATCH($C3237,Settings!$D$11:$D$18,0)),0),$D3237))</f>
        <v/>
      </c>
      <c r="I3237">
        <f>IF($A3237="","",IF($E3237="",IFERROR(INDEX(Settings!$F$11:$F$18,MATCH($C3237,Settings!$D$11:$D$18,0)),0),$E3237))</f>
        <v/>
      </c>
      <c r="J3237">
        <f>IF($A3237="",0,WEEKDAY($A3237,2))</f>
        <v/>
      </c>
      <c r="K3237">
        <f>IF(OR($A3237="",$B3237=""),"",$B3237&amp;"|"&amp;$A3237)</f>
        <v/>
      </c>
      <c r="L3237">
        <f>IF($A3237="",0,IF($F3237="",IFERROR(N(INDEX(Settings!$G$11:$G$18,MATCH($C3237,Settings!$D$11:$D$18,0))),0),N($F3237)))</f>
        <v/>
      </c>
    </row>
    <row r="3238">
      <c r="A3238" s="69" t="n"/>
      <c r="B3238" s="70" t="n"/>
      <c r="C3238" s="70" t="n"/>
      <c r="D3238" s="71" t="n"/>
      <c r="E3238" s="71" t="n"/>
      <c r="F3238" s="70" t="n"/>
      <c r="G3238" s="72">
        <f>IF(OR($A3238="",$B3238=""),"",ROUND(MAX(0,MOD(I3238-H3238,1)*24-L3238/60),2))</f>
        <v/>
      </c>
      <c r="H3238">
        <f>IF($A3238="","",IF($D3238="",IFERROR(INDEX(Settings!$E$11:$E$18,MATCH($C3238,Settings!$D$11:$D$18,0)),0),$D3238))</f>
        <v/>
      </c>
      <c r="I3238">
        <f>IF($A3238="","",IF($E3238="",IFERROR(INDEX(Settings!$F$11:$F$18,MATCH($C3238,Settings!$D$11:$D$18,0)),0),$E3238))</f>
        <v/>
      </c>
      <c r="J3238">
        <f>IF($A3238="",0,WEEKDAY($A3238,2))</f>
        <v/>
      </c>
      <c r="K3238">
        <f>IF(OR($A3238="",$B3238=""),"",$B3238&amp;"|"&amp;$A3238)</f>
        <v/>
      </c>
      <c r="L3238">
        <f>IF($A3238="",0,IF($F3238="",IFERROR(N(INDEX(Settings!$G$11:$G$18,MATCH($C3238,Settings!$D$11:$D$18,0))),0),N($F3238)))</f>
        <v/>
      </c>
    </row>
    <row r="3239">
      <c r="A3239" s="69" t="n"/>
      <c r="B3239" s="70" t="n"/>
      <c r="C3239" s="70" t="n"/>
      <c r="D3239" s="71" t="n"/>
      <c r="E3239" s="71" t="n"/>
      <c r="F3239" s="70" t="n"/>
      <c r="G3239" s="72">
        <f>IF(OR($A3239="",$B3239=""),"",ROUND(MAX(0,MOD(I3239-H3239,1)*24-L3239/60),2))</f>
        <v/>
      </c>
      <c r="H3239">
        <f>IF($A3239="","",IF($D3239="",IFERROR(INDEX(Settings!$E$11:$E$18,MATCH($C3239,Settings!$D$11:$D$18,0)),0),$D3239))</f>
        <v/>
      </c>
      <c r="I3239">
        <f>IF($A3239="","",IF($E3239="",IFERROR(INDEX(Settings!$F$11:$F$18,MATCH($C3239,Settings!$D$11:$D$18,0)),0),$E3239))</f>
        <v/>
      </c>
      <c r="J3239">
        <f>IF($A3239="",0,WEEKDAY($A3239,2))</f>
        <v/>
      </c>
      <c r="K3239">
        <f>IF(OR($A3239="",$B3239=""),"",$B3239&amp;"|"&amp;$A3239)</f>
        <v/>
      </c>
      <c r="L3239">
        <f>IF($A3239="",0,IF($F3239="",IFERROR(N(INDEX(Settings!$G$11:$G$18,MATCH($C3239,Settings!$D$11:$D$18,0))),0),N($F3239)))</f>
        <v/>
      </c>
    </row>
    <row r="3240">
      <c r="A3240" s="69" t="n"/>
      <c r="B3240" s="70" t="n"/>
      <c r="C3240" s="70" t="n"/>
      <c r="D3240" s="71" t="n"/>
      <c r="E3240" s="71" t="n"/>
      <c r="F3240" s="70" t="n"/>
      <c r="G3240" s="72">
        <f>IF(OR($A3240="",$B3240=""),"",ROUND(MAX(0,MOD(I3240-H3240,1)*24-L3240/60),2))</f>
        <v/>
      </c>
      <c r="H3240">
        <f>IF($A3240="","",IF($D3240="",IFERROR(INDEX(Settings!$E$11:$E$18,MATCH($C3240,Settings!$D$11:$D$18,0)),0),$D3240))</f>
        <v/>
      </c>
      <c r="I3240">
        <f>IF($A3240="","",IF($E3240="",IFERROR(INDEX(Settings!$F$11:$F$18,MATCH($C3240,Settings!$D$11:$D$18,0)),0),$E3240))</f>
        <v/>
      </c>
      <c r="J3240">
        <f>IF($A3240="",0,WEEKDAY($A3240,2))</f>
        <v/>
      </c>
      <c r="K3240">
        <f>IF(OR($A3240="",$B3240=""),"",$B3240&amp;"|"&amp;$A3240)</f>
        <v/>
      </c>
      <c r="L3240">
        <f>IF($A3240="",0,IF($F3240="",IFERROR(N(INDEX(Settings!$G$11:$G$18,MATCH($C3240,Settings!$D$11:$D$18,0))),0),N($F3240)))</f>
        <v/>
      </c>
    </row>
    <row r="3241">
      <c r="A3241" s="69" t="n"/>
      <c r="B3241" s="70" t="n"/>
      <c r="C3241" s="70" t="n"/>
      <c r="D3241" s="71" t="n"/>
      <c r="E3241" s="71" t="n"/>
      <c r="F3241" s="70" t="n"/>
      <c r="G3241" s="72">
        <f>IF(OR($A3241="",$B3241=""),"",ROUND(MAX(0,MOD(I3241-H3241,1)*24-L3241/60),2))</f>
        <v/>
      </c>
      <c r="H3241">
        <f>IF($A3241="","",IF($D3241="",IFERROR(INDEX(Settings!$E$11:$E$18,MATCH($C3241,Settings!$D$11:$D$18,0)),0),$D3241))</f>
        <v/>
      </c>
      <c r="I3241">
        <f>IF($A3241="","",IF($E3241="",IFERROR(INDEX(Settings!$F$11:$F$18,MATCH($C3241,Settings!$D$11:$D$18,0)),0),$E3241))</f>
        <v/>
      </c>
      <c r="J3241">
        <f>IF($A3241="",0,WEEKDAY($A3241,2))</f>
        <v/>
      </c>
      <c r="K3241">
        <f>IF(OR($A3241="",$B3241=""),"",$B3241&amp;"|"&amp;$A3241)</f>
        <v/>
      </c>
      <c r="L3241">
        <f>IF($A3241="",0,IF($F3241="",IFERROR(N(INDEX(Settings!$G$11:$G$18,MATCH($C3241,Settings!$D$11:$D$18,0))),0),N($F3241)))</f>
        <v/>
      </c>
    </row>
    <row r="3242">
      <c r="A3242" s="69" t="n"/>
      <c r="B3242" s="70" t="n"/>
      <c r="C3242" s="70" t="n"/>
      <c r="D3242" s="71" t="n"/>
      <c r="E3242" s="71" t="n"/>
      <c r="F3242" s="70" t="n"/>
      <c r="G3242" s="72">
        <f>IF(OR($A3242="",$B3242=""),"",ROUND(MAX(0,MOD(I3242-H3242,1)*24-L3242/60),2))</f>
        <v/>
      </c>
      <c r="H3242">
        <f>IF($A3242="","",IF($D3242="",IFERROR(INDEX(Settings!$E$11:$E$18,MATCH($C3242,Settings!$D$11:$D$18,0)),0),$D3242))</f>
        <v/>
      </c>
      <c r="I3242">
        <f>IF($A3242="","",IF($E3242="",IFERROR(INDEX(Settings!$F$11:$F$18,MATCH($C3242,Settings!$D$11:$D$18,0)),0),$E3242))</f>
        <v/>
      </c>
      <c r="J3242">
        <f>IF($A3242="",0,WEEKDAY($A3242,2))</f>
        <v/>
      </c>
      <c r="K3242">
        <f>IF(OR($A3242="",$B3242=""),"",$B3242&amp;"|"&amp;$A3242)</f>
        <v/>
      </c>
      <c r="L3242">
        <f>IF($A3242="",0,IF($F3242="",IFERROR(N(INDEX(Settings!$G$11:$G$18,MATCH($C3242,Settings!$D$11:$D$18,0))),0),N($F3242)))</f>
        <v/>
      </c>
    </row>
    <row r="3243">
      <c r="A3243" s="69" t="n"/>
      <c r="B3243" s="70" t="n"/>
      <c r="C3243" s="70" t="n"/>
      <c r="D3243" s="71" t="n"/>
      <c r="E3243" s="71" t="n"/>
      <c r="F3243" s="70" t="n"/>
      <c r="G3243" s="72">
        <f>IF(OR($A3243="",$B3243=""),"",ROUND(MAX(0,MOD(I3243-H3243,1)*24-L3243/60),2))</f>
        <v/>
      </c>
      <c r="H3243">
        <f>IF($A3243="","",IF($D3243="",IFERROR(INDEX(Settings!$E$11:$E$18,MATCH($C3243,Settings!$D$11:$D$18,0)),0),$D3243))</f>
        <v/>
      </c>
      <c r="I3243">
        <f>IF($A3243="","",IF($E3243="",IFERROR(INDEX(Settings!$F$11:$F$18,MATCH($C3243,Settings!$D$11:$D$18,0)),0),$E3243))</f>
        <v/>
      </c>
      <c r="J3243">
        <f>IF($A3243="",0,WEEKDAY($A3243,2))</f>
        <v/>
      </c>
      <c r="K3243">
        <f>IF(OR($A3243="",$B3243=""),"",$B3243&amp;"|"&amp;$A3243)</f>
        <v/>
      </c>
      <c r="L3243">
        <f>IF($A3243="",0,IF($F3243="",IFERROR(N(INDEX(Settings!$G$11:$G$18,MATCH($C3243,Settings!$D$11:$D$18,0))),0),N($F3243)))</f>
        <v/>
      </c>
    </row>
    <row r="3244">
      <c r="A3244" s="69" t="n"/>
      <c r="B3244" s="70" t="n"/>
      <c r="C3244" s="70" t="n"/>
      <c r="D3244" s="71" t="n"/>
      <c r="E3244" s="71" t="n"/>
      <c r="F3244" s="70" t="n"/>
      <c r="G3244" s="72">
        <f>IF(OR($A3244="",$B3244=""),"",ROUND(MAX(0,MOD(I3244-H3244,1)*24-L3244/60),2))</f>
        <v/>
      </c>
      <c r="H3244">
        <f>IF($A3244="","",IF($D3244="",IFERROR(INDEX(Settings!$E$11:$E$18,MATCH($C3244,Settings!$D$11:$D$18,0)),0),$D3244))</f>
        <v/>
      </c>
      <c r="I3244">
        <f>IF($A3244="","",IF($E3244="",IFERROR(INDEX(Settings!$F$11:$F$18,MATCH($C3244,Settings!$D$11:$D$18,0)),0),$E3244))</f>
        <v/>
      </c>
      <c r="J3244">
        <f>IF($A3244="",0,WEEKDAY($A3244,2))</f>
        <v/>
      </c>
      <c r="K3244">
        <f>IF(OR($A3244="",$B3244=""),"",$B3244&amp;"|"&amp;$A3244)</f>
        <v/>
      </c>
      <c r="L3244">
        <f>IF($A3244="",0,IF($F3244="",IFERROR(N(INDEX(Settings!$G$11:$G$18,MATCH($C3244,Settings!$D$11:$D$18,0))),0),N($F3244)))</f>
        <v/>
      </c>
    </row>
    <row r="3245">
      <c r="A3245" s="69" t="n"/>
      <c r="B3245" s="70" t="n"/>
      <c r="C3245" s="70" t="n"/>
      <c r="D3245" s="71" t="n"/>
      <c r="E3245" s="71" t="n"/>
      <c r="F3245" s="70" t="n"/>
      <c r="G3245" s="72">
        <f>IF(OR($A3245="",$B3245=""),"",ROUND(MAX(0,MOD(I3245-H3245,1)*24-L3245/60),2))</f>
        <v/>
      </c>
      <c r="H3245">
        <f>IF($A3245="","",IF($D3245="",IFERROR(INDEX(Settings!$E$11:$E$18,MATCH($C3245,Settings!$D$11:$D$18,0)),0),$D3245))</f>
        <v/>
      </c>
      <c r="I3245">
        <f>IF($A3245="","",IF($E3245="",IFERROR(INDEX(Settings!$F$11:$F$18,MATCH($C3245,Settings!$D$11:$D$18,0)),0),$E3245))</f>
        <v/>
      </c>
      <c r="J3245">
        <f>IF($A3245="",0,WEEKDAY($A3245,2))</f>
        <v/>
      </c>
      <c r="K3245">
        <f>IF(OR($A3245="",$B3245=""),"",$B3245&amp;"|"&amp;$A3245)</f>
        <v/>
      </c>
      <c r="L3245">
        <f>IF($A3245="",0,IF($F3245="",IFERROR(N(INDEX(Settings!$G$11:$G$18,MATCH($C3245,Settings!$D$11:$D$18,0))),0),N($F3245)))</f>
        <v/>
      </c>
    </row>
    <row r="3246">
      <c r="A3246" s="69" t="n"/>
      <c r="B3246" s="70" t="n"/>
      <c r="C3246" s="70" t="n"/>
      <c r="D3246" s="71" t="n"/>
      <c r="E3246" s="71" t="n"/>
      <c r="F3246" s="70" t="n"/>
      <c r="G3246" s="72">
        <f>IF(OR($A3246="",$B3246=""),"",ROUND(MAX(0,MOD(I3246-H3246,1)*24-L3246/60),2))</f>
        <v/>
      </c>
      <c r="H3246">
        <f>IF($A3246="","",IF($D3246="",IFERROR(INDEX(Settings!$E$11:$E$18,MATCH($C3246,Settings!$D$11:$D$18,0)),0),$D3246))</f>
        <v/>
      </c>
      <c r="I3246">
        <f>IF($A3246="","",IF($E3246="",IFERROR(INDEX(Settings!$F$11:$F$18,MATCH($C3246,Settings!$D$11:$D$18,0)),0),$E3246))</f>
        <v/>
      </c>
      <c r="J3246">
        <f>IF($A3246="",0,WEEKDAY($A3246,2))</f>
        <v/>
      </c>
      <c r="K3246">
        <f>IF(OR($A3246="",$B3246=""),"",$B3246&amp;"|"&amp;$A3246)</f>
        <v/>
      </c>
      <c r="L3246">
        <f>IF($A3246="",0,IF($F3246="",IFERROR(N(INDEX(Settings!$G$11:$G$18,MATCH($C3246,Settings!$D$11:$D$18,0))),0),N($F3246)))</f>
        <v/>
      </c>
    </row>
    <row r="3247">
      <c r="A3247" s="69" t="n"/>
      <c r="B3247" s="70" t="n"/>
      <c r="C3247" s="70" t="n"/>
      <c r="D3247" s="71" t="n"/>
      <c r="E3247" s="71" t="n"/>
      <c r="F3247" s="70" t="n"/>
      <c r="G3247" s="72">
        <f>IF(OR($A3247="",$B3247=""),"",ROUND(MAX(0,MOD(I3247-H3247,1)*24-L3247/60),2))</f>
        <v/>
      </c>
      <c r="H3247">
        <f>IF($A3247="","",IF($D3247="",IFERROR(INDEX(Settings!$E$11:$E$18,MATCH($C3247,Settings!$D$11:$D$18,0)),0),$D3247))</f>
        <v/>
      </c>
      <c r="I3247">
        <f>IF($A3247="","",IF($E3247="",IFERROR(INDEX(Settings!$F$11:$F$18,MATCH($C3247,Settings!$D$11:$D$18,0)),0),$E3247))</f>
        <v/>
      </c>
      <c r="J3247">
        <f>IF($A3247="",0,WEEKDAY($A3247,2))</f>
        <v/>
      </c>
      <c r="K3247">
        <f>IF(OR($A3247="",$B3247=""),"",$B3247&amp;"|"&amp;$A3247)</f>
        <v/>
      </c>
      <c r="L3247">
        <f>IF($A3247="",0,IF($F3247="",IFERROR(N(INDEX(Settings!$G$11:$G$18,MATCH($C3247,Settings!$D$11:$D$18,0))),0),N($F3247)))</f>
        <v/>
      </c>
    </row>
    <row r="3248">
      <c r="A3248" s="69" t="n"/>
      <c r="B3248" s="70" t="n"/>
      <c r="C3248" s="70" t="n"/>
      <c r="D3248" s="71" t="n"/>
      <c r="E3248" s="71" t="n"/>
      <c r="F3248" s="70" t="n"/>
      <c r="G3248" s="72">
        <f>IF(OR($A3248="",$B3248=""),"",ROUND(MAX(0,MOD(I3248-H3248,1)*24-L3248/60),2))</f>
        <v/>
      </c>
      <c r="H3248">
        <f>IF($A3248="","",IF($D3248="",IFERROR(INDEX(Settings!$E$11:$E$18,MATCH($C3248,Settings!$D$11:$D$18,0)),0),$D3248))</f>
        <v/>
      </c>
      <c r="I3248">
        <f>IF($A3248="","",IF($E3248="",IFERROR(INDEX(Settings!$F$11:$F$18,MATCH($C3248,Settings!$D$11:$D$18,0)),0),$E3248))</f>
        <v/>
      </c>
      <c r="J3248">
        <f>IF($A3248="",0,WEEKDAY($A3248,2))</f>
        <v/>
      </c>
      <c r="K3248">
        <f>IF(OR($A3248="",$B3248=""),"",$B3248&amp;"|"&amp;$A3248)</f>
        <v/>
      </c>
      <c r="L3248">
        <f>IF($A3248="",0,IF($F3248="",IFERROR(N(INDEX(Settings!$G$11:$G$18,MATCH($C3248,Settings!$D$11:$D$18,0))),0),N($F3248)))</f>
        <v/>
      </c>
    </row>
    <row r="3249">
      <c r="A3249" s="69" t="n"/>
      <c r="B3249" s="70" t="n"/>
      <c r="C3249" s="70" t="n"/>
      <c r="D3249" s="71" t="n"/>
      <c r="E3249" s="71" t="n"/>
      <c r="F3249" s="70" t="n"/>
      <c r="G3249" s="72">
        <f>IF(OR($A3249="",$B3249=""),"",ROUND(MAX(0,MOD(I3249-H3249,1)*24-L3249/60),2))</f>
        <v/>
      </c>
      <c r="H3249">
        <f>IF($A3249="","",IF($D3249="",IFERROR(INDEX(Settings!$E$11:$E$18,MATCH($C3249,Settings!$D$11:$D$18,0)),0),$D3249))</f>
        <v/>
      </c>
      <c r="I3249">
        <f>IF($A3249="","",IF($E3249="",IFERROR(INDEX(Settings!$F$11:$F$18,MATCH($C3249,Settings!$D$11:$D$18,0)),0),$E3249))</f>
        <v/>
      </c>
      <c r="J3249">
        <f>IF($A3249="",0,WEEKDAY($A3249,2))</f>
        <v/>
      </c>
      <c r="K3249">
        <f>IF(OR($A3249="",$B3249=""),"",$B3249&amp;"|"&amp;$A3249)</f>
        <v/>
      </c>
      <c r="L3249">
        <f>IF($A3249="",0,IF($F3249="",IFERROR(N(INDEX(Settings!$G$11:$G$18,MATCH($C3249,Settings!$D$11:$D$18,0))),0),N($F3249)))</f>
        <v/>
      </c>
    </row>
    <row r="3250">
      <c r="A3250" s="69" t="n"/>
      <c r="B3250" s="70" t="n"/>
      <c r="C3250" s="70" t="n"/>
      <c r="D3250" s="71" t="n"/>
      <c r="E3250" s="71" t="n"/>
      <c r="F3250" s="70" t="n"/>
      <c r="G3250" s="72">
        <f>IF(OR($A3250="",$B3250=""),"",ROUND(MAX(0,MOD(I3250-H3250,1)*24-L3250/60),2))</f>
        <v/>
      </c>
      <c r="H3250">
        <f>IF($A3250="","",IF($D3250="",IFERROR(INDEX(Settings!$E$11:$E$18,MATCH($C3250,Settings!$D$11:$D$18,0)),0),$D3250))</f>
        <v/>
      </c>
      <c r="I3250">
        <f>IF($A3250="","",IF($E3250="",IFERROR(INDEX(Settings!$F$11:$F$18,MATCH($C3250,Settings!$D$11:$D$18,0)),0),$E3250))</f>
        <v/>
      </c>
      <c r="J3250">
        <f>IF($A3250="",0,WEEKDAY($A3250,2))</f>
        <v/>
      </c>
      <c r="K3250">
        <f>IF(OR($A3250="",$B3250=""),"",$B3250&amp;"|"&amp;$A3250)</f>
        <v/>
      </c>
      <c r="L3250">
        <f>IF($A3250="",0,IF($F3250="",IFERROR(N(INDEX(Settings!$G$11:$G$18,MATCH($C3250,Settings!$D$11:$D$18,0))),0),N($F3250)))</f>
        <v/>
      </c>
    </row>
    <row r="3251">
      <c r="A3251" s="69" t="n"/>
      <c r="B3251" s="70" t="n"/>
      <c r="C3251" s="70" t="n"/>
      <c r="D3251" s="71" t="n"/>
      <c r="E3251" s="71" t="n"/>
      <c r="F3251" s="70" t="n"/>
      <c r="G3251" s="72">
        <f>IF(OR($A3251="",$B3251=""),"",ROUND(MAX(0,MOD(I3251-H3251,1)*24-L3251/60),2))</f>
        <v/>
      </c>
      <c r="H3251">
        <f>IF($A3251="","",IF($D3251="",IFERROR(INDEX(Settings!$E$11:$E$18,MATCH($C3251,Settings!$D$11:$D$18,0)),0),$D3251))</f>
        <v/>
      </c>
      <c r="I3251">
        <f>IF($A3251="","",IF($E3251="",IFERROR(INDEX(Settings!$F$11:$F$18,MATCH($C3251,Settings!$D$11:$D$18,0)),0),$E3251))</f>
        <v/>
      </c>
      <c r="J3251">
        <f>IF($A3251="",0,WEEKDAY($A3251,2))</f>
        <v/>
      </c>
      <c r="K3251">
        <f>IF(OR($A3251="",$B3251=""),"",$B3251&amp;"|"&amp;$A3251)</f>
        <v/>
      </c>
      <c r="L3251">
        <f>IF($A3251="",0,IF($F3251="",IFERROR(N(INDEX(Settings!$G$11:$G$18,MATCH($C3251,Settings!$D$11:$D$18,0))),0),N($F3251)))</f>
        <v/>
      </c>
    </row>
    <row r="3252">
      <c r="A3252" s="69" t="n"/>
      <c r="B3252" s="70" t="n"/>
      <c r="C3252" s="70" t="n"/>
      <c r="D3252" s="71" t="n"/>
      <c r="E3252" s="71" t="n"/>
      <c r="F3252" s="70" t="n"/>
      <c r="G3252" s="72">
        <f>IF(OR($A3252="",$B3252=""),"",ROUND(MAX(0,MOD(I3252-H3252,1)*24-L3252/60),2))</f>
        <v/>
      </c>
      <c r="H3252">
        <f>IF($A3252="","",IF($D3252="",IFERROR(INDEX(Settings!$E$11:$E$18,MATCH($C3252,Settings!$D$11:$D$18,0)),0),$D3252))</f>
        <v/>
      </c>
      <c r="I3252">
        <f>IF($A3252="","",IF($E3252="",IFERROR(INDEX(Settings!$F$11:$F$18,MATCH($C3252,Settings!$D$11:$D$18,0)),0),$E3252))</f>
        <v/>
      </c>
      <c r="J3252">
        <f>IF($A3252="",0,WEEKDAY($A3252,2))</f>
        <v/>
      </c>
      <c r="K3252">
        <f>IF(OR($A3252="",$B3252=""),"",$B3252&amp;"|"&amp;$A3252)</f>
        <v/>
      </c>
      <c r="L3252">
        <f>IF($A3252="",0,IF($F3252="",IFERROR(N(INDEX(Settings!$G$11:$G$18,MATCH($C3252,Settings!$D$11:$D$18,0))),0),N($F3252)))</f>
        <v/>
      </c>
    </row>
    <row r="3253">
      <c r="A3253" s="69" t="n"/>
      <c r="B3253" s="70" t="n"/>
      <c r="C3253" s="70" t="n"/>
      <c r="D3253" s="71" t="n"/>
      <c r="E3253" s="71" t="n"/>
      <c r="F3253" s="70" t="n"/>
      <c r="G3253" s="72">
        <f>IF(OR($A3253="",$B3253=""),"",ROUND(MAX(0,MOD(I3253-H3253,1)*24-L3253/60),2))</f>
        <v/>
      </c>
      <c r="H3253">
        <f>IF($A3253="","",IF($D3253="",IFERROR(INDEX(Settings!$E$11:$E$18,MATCH($C3253,Settings!$D$11:$D$18,0)),0),$D3253))</f>
        <v/>
      </c>
      <c r="I3253">
        <f>IF($A3253="","",IF($E3253="",IFERROR(INDEX(Settings!$F$11:$F$18,MATCH($C3253,Settings!$D$11:$D$18,0)),0),$E3253))</f>
        <v/>
      </c>
      <c r="J3253">
        <f>IF($A3253="",0,WEEKDAY($A3253,2))</f>
        <v/>
      </c>
      <c r="K3253">
        <f>IF(OR($A3253="",$B3253=""),"",$B3253&amp;"|"&amp;$A3253)</f>
        <v/>
      </c>
      <c r="L3253">
        <f>IF($A3253="",0,IF($F3253="",IFERROR(N(INDEX(Settings!$G$11:$G$18,MATCH($C3253,Settings!$D$11:$D$18,0))),0),N($F3253)))</f>
        <v/>
      </c>
    </row>
    <row r="3254">
      <c r="A3254" s="69" t="n"/>
      <c r="B3254" s="70" t="n"/>
      <c r="C3254" s="70" t="n"/>
      <c r="D3254" s="71" t="n"/>
      <c r="E3254" s="71" t="n"/>
      <c r="F3254" s="70" t="n"/>
      <c r="G3254" s="72">
        <f>IF(OR($A3254="",$B3254=""),"",ROUND(MAX(0,MOD(I3254-H3254,1)*24-L3254/60),2))</f>
        <v/>
      </c>
      <c r="H3254">
        <f>IF($A3254="","",IF($D3254="",IFERROR(INDEX(Settings!$E$11:$E$18,MATCH($C3254,Settings!$D$11:$D$18,0)),0),$D3254))</f>
        <v/>
      </c>
      <c r="I3254">
        <f>IF($A3254="","",IF($E3254="",IFERROR(INDEX(Settings!$F$11:$F$18,MATCH($C3254,Settings!$D$11:$D$18,0)),0),$E3254))</f>
        <v/>
      </c>
      <c r="J3254">
        <f>IF($A3254="",0,WEEKDAY($A3254,2))</f>
        <v/>
      </c>
      <c r="K3254">
        <f>IF(OR($A3254="",$B3254=""),"",$B3254&amp;"|"&amp;$A3254)</f>
        <v/>
      </c>
      <c r="L3254">
        <f>IF($A3254="",0,IF($F3254="",IFERROR(N(INDEX(Settings!$G$11:$G$18,MATCH($C3254,Settings!$D$11:$D$18,0))),0),N($F3254)))</f>
        <v/>
      </c>
    </row>
    <row r="3255">
      <c r="A3255" s="69" t="n"/>
      <c r="B3255" s="70" t="n"/>
      <c r="C3255" s="70" t="n"/>
      <c r="D3255" s="71" t="n"/>
      <c r="E3255" s="71" t="n"/>
      <c r="F3255" s="70" t="n"/>
      <c r="G3255" s="72">
        <f>IF(OR($A3255="",$B3255=""),"",ROUND(MAX(0,MOD(I3255-H3255,1)*24-L3255/60),2))</f>
        <v/>
      </c>
      <c r="H3255">
        <f>IF($A3255="","",IF($D3255="",IFERROR(INDEX(Settings!$E$11:$E$18,MATCH($C3255,Settings!$D$11:$D$18,0)),0),$D3255))</f>
        <v/>
      </c>
      <c r="I3255">
        <f>IF($A3255="","",IF($E3255="",IFERROR(INDEX(Settings!$F$11:$F$18,MATCH($C3255,Settings!$D$11:$D$18,0)),0),$E3255))</f>
        <v/>
      </c>
      <c r="J3255">
        <f>IF($A3255="",0,WEEKDAY($A3255,2))</f>
        <v/>
      </c>
      <c r="K3255">
        <f>IF(OR($A3255="",$B3255=""),"",$B3255&amp;"|"&amp;$A3255)</f>
        <v/>
      </c>
      <c r="L3255">
        <f>IF($A3255="",0,IF($F3255="",IFERROR(N(INDEX(Settings!$G$11:$G$18,MATCH($C3255,Settings!$D$11:$D$18,0))),0),N($F3255)))</f>
        <v/>
      </c>
    </row>
    <row r="3256">
      <c r="A3256" s="69" t="n"/>
      <c r="B3256" s="70" t="n"/>
      <c r="C3256" s="70" t="n"/>
      <c r="D3256" s="71" t="n"/>
      <c r="E3256" s="71" t="n"/>
      <c r="F3256" s="70" t="n"/>
      <c r="G3256" s="72">
        <f>IF(OR($A3256="",$B3256=""),"",ROUND(MAX(0,MOD(I3256-H3256,1)*24-L3256/60),2))</f>
        <v/>
      </c>
      <c r="H3256">
        <f>IF($A3256="","",IF($D3256="",IFERROR(INDEX(Settings!$E$11:$E$18,MATCH($C3256,Settings!$D$11:$D$18,0)),0),$D3256))</f>
        <v/>
      </c>
      <c r="I3256">
        <f>IF($A3256="","",IF($E3256="",IFERROR(INDEX(Settings!$F$11:$F$18,MATCH($C3256,Settings!$D$11:$D$18,0)),0),$E3256))</f>
        <v/>
      </c>
      <c r="J3256">
        <f>IF($A3256="",0,WEEKDAY($A3256,2))</f>
        <v/>
      </c>
      <c r="K3256">
        <f>IF(OR($A3256="",$B3256=""),"",$B3256&amp;"|"&amp;$A3256)</f>
        <v/>
      </c>
      <c r="L3256">
        <f>IF($A3256="",0,IF($F3256="",IFERROR(N(INDEX(Settings!$G$11:$G$18,MATCH($C3256,Settings!$D$11:$D$18,0))),0),N($F3256)))</f>
        <v/>
      </c>
    </row>
    <row r="3257">
      <c r="A3257" s="69" t="n"/>
      <c r="B3257" s="70" t="n"/>
      <c r="C3257" s="70" t="n"/>
      <c r="D3257" s="71" t="n"/>
      <c r="E3257" s="71" t="n"/>
      <c r="F3257" s="70" t="n"/>
      <c r="G3257" s="72">
        <f>IF(OR($A3257="",$B3257=""),"",ROUND(MAX(0,MOD(I3257-H3257,1)*24-L3257/60),2))</f>
        <v/>
      </c>
      <c r="H3257">
        <f>IF($A3257="","",IF($D3257="",IFERROR(INDEX(Settings!$E$11:$E$18,MATCH($C3257,Settings!$D$11:$D$18,0)),0),$D3257))</f>
        <v/>
      </c>
      <c r="I3257">
        <f>IF($A3257="","",IF($E3257="",IFERROR(INDEX(Settings!$F$11:$F$18,MATCH($C3257,Settings!$D$11:$D$18,0)),0),$E3257))</f>
        <v/>
      </c>
      <c r="J3257">
        <f>IF($A3257="",0,WEEKDAY($A3257,2))</f>
        <v/>
      </c>
      <c r="K3257">
        <f>IF(OR($A3257="",$B3257=""),"",$B3257&amp;"|"&amp;$A3257)</f>
        <v/>
      </c>
      <c r="L3257">
        <f>IF($A3257="",0,IF($F3257="",IFERROR(N(INDEX(Settings!$G$11:$G$18,MATCH($C3257,Settings!$D$11:$D$18,0))),0),N($F3257)))</f>
        <v/>
      </c>
    </row>
    <row r="3258">
      <c r="A3258" s="69" t="n"/>
      <c r="B3258" s="70" t="n"/>
      <c r="C3258" s="70" t="n"/>
      <c r="D3258" s="71" t="n"/>
      <c r="E3258" s="71" t="n"/>
      <c r="F3258" s="70" t="n"/>
      <c r="G3258" s="72">
        <f>IF(OR($A3258="",$B3258=""),"",ROUND(MAX(0,MOD(I3258-H3258,1)*24-L3258/60),2))</f>
        <v/>
      </c>
      <c r="H3258">
        <f>IF($A3258="","",IF($D3258="",IFERROR(INDEX(Settings!$E$11:$E$18,MATCH($C3258,Settings!$D$11:$D$18,0)),0),$D3258))</f>
        <v/>
      </c>
      <c r="I3258">
        <f>IF($A3258="","",IF($E3258="",IFERROR(INDEX(Settings!$F$11:$F$18,MATCH($C3258,Settings!$D$11:$D$18,0)),0),$E3258))</f>
        <v/>
      </c>
      <c r="J3258">
        <f>IF($A3258="",0,WEEKDAY($A3258,2))</f>
        <v/>
      </c>
      <c r="K3258">
        <f>IF(OR($A3258="",$B3258=""),"",$B3258&amp;"|"&amp;$A3258)</f>
        <v/>
      </c>
      <c r="L3258">
        <f>IF($A3258="",0,IF($F3258="",IFERROR(N(INDEX(Settings!$G$11:$G$18,MATCH($C3258,Settings!$D$11:$D$18,0))),0),N($F3258)))</f>
        <v/>
      </c>
    </row>
    <row r="3259">
      <c r="A3259" s="69" t="n"/>
      <c r="B3259" s="70" t="n"/>
      <c r="C3259" s="70" t="n"/>
      <c r="D3259" s="71" t="n"/>
      <c r="E3259" s="71" t="n"/>
      <c r="F3259" s="70" t="n"/>
      <c r="G3259" s="72">
        <f>IF(OR($A3259="",$B3259=""),"",ROUND(MAX(0,MOD(I3259-H3259,1)*24-L3259/60),2))</f>
        <v/>
      </c>
      <c r="H3259">
        <f>IF($A3259="","",IF($D3259="",IFERROR(INDEX(Settings!$E$11:$E$18,MATCH($C3259,Settings!$D$11:$D$18,0)),0),$D3259))</f>
        <v/>
      </c>
      <c r="I3259">
        <f>IF($A3259="","",IF($E3259="",IFERROR(INDEX(Settings!$F$11:$F$18,MATCH($C3259,Settings!$D$11:$D$18,0)),0),$E3259))</f>
        <v/>
      </c>
      <c r="J3259">
        <f>IF($A3259="",0,WEEKDAY($A3259,2))</f>
        <v/>
      </c>
      <c r="K3259">
        <f>IF(OR($A3259="",$B3259=""),"",$B3259&amp;"|"&amp;$A3259)</f>
        <v/>
      </c>
      <c r="L3259">
        <f>IF($A3259="",0,IF($F3259="",IFERROR(N(INDEX(Settings!$G$11:$G$18,MATCH($C3259,Settings!$D$11:$D$18,0))),0),N($F3259)))</f>
        <v/>
      </c>
    </row>
    <row r="3260">
      <c r="A3260" s="69" t="n"/>
      <c r="B3260" s="70" t="n"/>
      <c r="C3260" s="70" t="n"/>
      <c r="D3260" s="71" t="n"/>
      <c r="E3260" s="71" t="n"/>
      <c r="F3260" s="70" t="n"/>
      <c r="G3260" s="72">
        <f>IF(OR($A3260="",$B3260=""),"",ROUND(MAX(0,MOD(I3260-H3260,1)*24-L3260/60),2))</f>
        <v/>
      </c>
      <c r="H3260">
        <f>IF($A3260="","",IF($D3260="",IFERROR(INDEX(Settings!$E$11:$E$18,MATCH($C3260,Settings!$D$11:$D$18,0)),0),$D3260))</f>
        <v/>
      </c>
      <c r="I3260">
        <f>IF($A3260="","",IF($E3260="",IFERROR(INDEX(Settings!$F$11:$F$18,MATCH($C3260,Settings!$D$11:$D$18,0)),0),$E3260))</f>
        <v/>
      </c>
      <c r="J3260">
        <f>IF($A3260="",0,WEEKDAY($A3260,2))</f>
        <v/>
      </c>
      <c r="K3260">
        <f>IF(OR($A3260="",$B3260=""),"",$B3260&amp;"|"&amp;$A3260)</f>
        <v/>
      </c>
      <c r="L3260">
        <f>IF($A3260="",0,IF($F3260="",IFERROR(N(INDEX(Settings!$G$11:$G$18,MATCH($C3260,Settings!$D$11:$D$18,0))),0),N($F3260)))</f>
        <v/>
      </c>
    </row>
    <row r="3261">
      <c r="A3261" s="69" t="n"/>
      <c r="B3261" s="70" t="n"/>
      <c r="C3261" s="70" t="n"/>
      <c r="D3261" s="71" t="n"/>
      <c r="E3261" s="71" t="n"/>
      <c r="F3261" s="70" t="n"/>
      <c r="G3261" s="72">
        <f>IF(OR($A3261="",$B3261=""),"",ROUND(MAX(0,MOD(I3261-H3261,1)*24-L3261/60),2))</f>
        <v/>
      </c>
      <c r="H3261">
        <f>IF($A3261="","",IF($D3261="",IFERROR(INDEX(Settings!$E$11:$E$18,MATCH($C3261,Settings!$D$11:$D$18,0)),0),$D3261))</f>
        <v/>
      </c>
      <c r="I3261">
        <f>IF($A3261="","",IF($E3261="",IFERROR(INDEX(Settings!$F$11:$F$18,MATCH($C3261,Settings!$D$11:$D$18,0)),0),$E3261))</f>
        <v/>
      </c>
      <c r="J3261">
        <f>IF($A3261="",0,WEEKDAY($A3261,2))</f>
        <v/>
      </c>
      <c r="K3261">
        <f>IF(OR($A3261="",$B3261=""),"",$B3261&amp;"|"&amp;$A3261)</f>
        <v/>
      </c>
      <c r="L3261">
        <f>IF($A3261="",0,IF($F3261="",IFERROR(N(INDEX(Settings!$G$11:$G$18,MATCH($C3261,Settings!$D$11:$D$18,0))),0),N($F3261)))</f>
        <v/>
      </c>
    </row>
    <row r="3262">
      <c r="A3262" s="69" t="n"/>
      <c r="B3262" s="70" t="n"/>
      <c r="C3262" s="70" t="n"/>
      <c r="D3262" s="71" t="n"/>
      <c r="E3262" s="71" t="n"/>
      <c r="F3262" s="70" t="n"/>
      <c r="G3262" s="72">
        <f>IF(OR($A3262="",$B3262=""),"",ROUND(MAX(0,MOD(I3262-H3262,1)*24-L3262/60),2))</f>
        <v/>
      </c>
      <c r="H3262">
        <f>IF($A3262="","",IF($D3262="",IFERROR(INDEX(Settings!$E$11:$E$18,MATCH($C3262,Settings!$D$11:$D$18,0)),0),$D3262))</f>
        <v/>
      </c>
      <c r="I3262">
        <f>IF($A3262="","",IF($E3262="",IFERROR(INDEX(Settings!$F$11:$F$18,MATCH($C3262,Settings!$D$11:$D$18,0)),0),$E3262))</f>
        <v/>
      </c>
      <c r="J3262">
        <f>IF($A3262="",0,WEEKDAY($A3262,2))</f>
        <v/>
      </c>
      <c r="K3262">
        <f>IF(OR($A3262="",$B3262=""),"",$B3262&amp;"|"&amp;$A3262)</f>
        <v/>
      </c>
      <c r="L3262">
        <f>IF($A3262="",0,IF($F3262="",IFERROR(N(INDEX(Settings!$G$11:$G$18,MATCH($C3262,Settings!$D$11:$D$18,0))),0),N($F3262)))</f>
        <v/>
      </c>
    </row>
    <row r="3263">
      <c r="A3263" s="69" t="n"/>
      <c r="B3263" s="70" t="n"/>
      <c r="C3263" s="70" t="n"/>
      <c r="D3263" s="71" t="n"/>
      <c r="E3263" s="71" t="n"/>
      <c r="F3263" s="70" t="n"/>
      <c r="G3263" s="72">
        <f>IF(OR($A3263="",$B3263=""),"",ROUND(MAX(0,MOD(I3263-H3263,1)*24-L3263/60),2))</f>
        <v/>
      </c>
      <c r="H3263">
        <f>IF($A3263="","",IF($D3263="",IFERROR(INDEX(Settings!$E$11:$E$18,MATCH($C3263,Settings!$D$11:$D$18,0)),0),$D3263))</f>
        <v/>
      </c>
      <c r="I3263">
        <f>IF($A3263="","",IF($E3263="",IFERROR(INDEX(Settings!$F$11:$F$18,MATCH($C3263,Settings!$D$11:$D$18,0)),0),$E3263))</f>
        <v/>
      </c>
      <c r="J3263">
        <f>IF($A3263="",0,WEEKDAY($A3263,2))</f>
        <v/>
      </c>
      <c r="K3263">
        <f>IF(OR($A3263="",$B3263=""),"",$B3263&amp;"|"&amp;$A3263)</f>
        <v/>
      </c>
      <c r="L3263">
        <f>IF($A3263="",0,IF($F3263="",IFERROR(N(INDEX(Settings!$G$11:$G$18,MATCH($C3263,Settings!$D$11:$D$18,0))),0),N($F3263)))</f>
        <v/>
      </c>
    </row>
    <row r="3264">
      <c r="A3264" s="69" t="n"/>
      <c r="B3264" s="70" t="n"/>
      <c r="C3264" s="70" t="n"/>
      <c r="D3264" s="71" t="n"/>
      <c r="E3264" s="71" t="n"/>
      <c r="F3264" s="70" t="n"/>
      <c r="G3264" s="72">
        <f>IF(OR($A3264="",$B3264=""),"",ROUND(MAX(0,MOD(I3264-H3264,1)*24-L3264/60),2))</f>
        <v/>
      </c>
      <c r="H3264">
        <f>IF($A3264="","",IF($D3264="",IFERROR(INDEX(Settings!$E$11:$E$18,MATCH($C3264,Settings!$D$11:$D$18,0)),0),$D3264))</f>
        <v/>
      </c>
      <c r="I3264">
        <f>IF($A3264="","",IF($E3264="",IFERROR(INDEX(Settings!$F$11:$F$18,MATCH($C3264,Settings!$D$11:$D$18,0)),0),$E3264))</f>
        <v/>
      </c>
      <c r="J3264">
        <f>IF($A3264="",0,WEEKDAY($A3264,2))</f>
        <v/>
      </c>
      <c r="K3264">
        <f>IF(OR($A3264="",$B3264=""),"",$B3264&amp;"|"&amp;$A3264)</f>
        <v/>
      </c>
      <c r="L3264">
        <f>IF($A3264="",0,IF($F3264="",IFERROR(N(INDEX(Settings!$G$11:$G$18,MATCH($C3264,Settings!$D$11:$D$18,0))),0),N($F3264)))</f>
        <v/>
      </c>
    </row>
    <row r="3265">
      <c r="A3265" s="69" t="n"/>
      <c r="B3265" s="70" t="n"/>
      <c r="C3265" s="70" t="n"/>
      <c r="D3265" s="71" t="n"/>
      <c r="E3265" s="71" t="n"/>
      <c r="F3265" s="70" t="n"/>
      <c r="G3265" s="72">
        <f>IF(OR($A3265="",$B3265=""),"",ROUND(MAX(0,MOD(I3265-H3265,1)*24-L3265/60),2))</f>
        <v/>
      </c>
      <c r="H3265">
        <f>IF($A3265="","",IF($D3265="",IFERROR(INDEX(Settings!$E$11:$E$18,MATCH($C3265,Settings!$D$11:$D$18,0)),0),$D3265))</f>
        <v/>
      </c>
      <c r="I3265">
        <f>IF($A3265="","",IF($E3265="",IFERROR(INDEX(Settings!$F$11:$F$18,MATCH($C3265,Settings!$D$11:$D$18,0)),0),$E3265))</f>
        <v/>
      </c>
      <c r="J3265">
        <f>IF($A3265="",0,WEEKDAY($A3265,2))</f>
        <v/>
      </c>
      <c r="K3265">
        <f>IF(OR($A3265="",$B3265=""),"",$B3265&amp;"|"&amp;$A3265)</f>
        <v/>
      </c>
      <c r="L3265">
        <f>IF($A3265="",0,IF($F3265="",IFERROR(N(INDEX(Settings!$G$11:$G$18,MATCH($C3265,Settings!$D$11:$D$18,0))),0),N($F3265)))</f>
        <v/>
      </c>
    </row>
    <row r="3266">
      <c r="A3266" s="69" t="n"/>
      <c r="B3266" s="70" t="n"/>
      <c r="C3266" s="70" t="n"/>
      <c r="D3266" s="71" t="n"/>
      <c r="E3266" s="71" t="n"/>
      <c r="F3266" s="70" t="n"/>
      <c r="G3266" s="72">
        <f>IF(OR($A3266="",$B3266=""),"",ROUND(MAX(0,MOD(I3266-H3266,1)*24-L3266/60),2))</f>
        <v/>
      </c>
      <c r="H3266">
        <f>IF($A3266="","",IF($D3266="",IFERROR(INDEX(Settings!$E$11:$E$18,MATCH($C3266,Settings!$D$11:$D$18,0)),0),$D3266))</f>
        <v/>
      </c>
      <c r="I3266">
        <f>IF($A3266="","",IF($E3266="",IFERROR(INDEX(Settings!$F$11:$F$18,MATCH($C3266,Settings!$D$11:$D$18,0)),0),$E3266))</f>
        <v/>
      </c>
      <c r="J3266">
        <f>IF($A3266="",0,WEEKDAY($A3266,2))</f>
        <v/>
      </c>
      <c r="K3266">
        <f>IF(OR($A3266="",$B3266=""),"",$B3266&amp;"|"&amp;$A3266)</f>
        <v/>
      </c>
      <c r="L3266">
        <f>IF($A3266="",0,IF($F3266="",IFERROR(N(INDEX(Settings!$G$11:$G$18,MATCH($C3266,Settings!$D$11:$D$18,0))),0),N($F3266)))</f>
        <v/>
      </c>
    </row>
    <row r="3267">
      <c r="A3267" s="69" t="n"/>
      <c r="B3267" s="70" t="n"/>
      <c r="C3267" s="70" t="n"/>
      <c r="D3267" s="71" t="n"/>
      <c r="E3267" s="71" t="n"/>
      <c r="F3267" s="70" t="n"/>
      <c r="G3267" s="72">
        <f>IF(OR($A3267="",$B3267=""),"",ROUND(MAX(0,MOD(I3267-H3267,1)*24-L3267/60),2))</f>
        <v/>
      </c>
      <c r="H3267">
        <f>IF($A3267="","",IF($D3267="",IFERROR(INDEX(Settings!$E$11:$E$18,MATCH($C3267,Settings!$D$11:$D$18,0)),0),$D3267))</f>
        <v/>
      </c>
      <c r="I3267">
        <f>IF($A3267="","",IF($E3267="",IFERROR(INDEX(Settings!$F$11:$F$18,MATCH($C3267,Settings!$D$11:$D$18,0)),0),$E3267))</f>
        <v/>
      </c>
      <c r="J3267">
        <f>IF($A3267="",0,WEEKDAY($A3267,2))</f>
        <v/>
      </c>
      <c r="K3267">
        <f>IF(OR($A3267="",$B3267=""),"",$B3267&amp;"|"&amp;$A3267)</f>
        <v/>
      </c>
      <c r="L3267">
        <f>IF($A3267="",0,IF($F3267="",IFERROR(N(INDEX(Settings!$G$11:$G$18,MATCH($C3267,Settings!$D$11:$D$18,0))),0),N($F3267)))</f>
        <v/>
      </c>
    </row>
    <row r="3268">
      <c r="A3268" s="69" t="n"/>
      <c r="B3268" s="70" t="n"/>
      <c r="C3268" s="70" t="n"/>
      <c r="D3268" s="71" t="n"/>
      <c r="E3268" s="71" t="n"/>
      <c r="F3268" s="70" t="n"/>
      <c r="G3268" s="72">
        <f>IF(OR($A3268="",$B3268=""),"",ROUND(MAX(0,MOD(I3268-H3268,1)*24-L3268/60),2))</f>
        <v/>
      </c>
      <c r="H3268">
        <f>IF($A3268="","",IF($D3268="",IFERROR(INDEX(Settings!$E$11:$E$18,MATCH($C3268,Settings!$D$11:$D$18,0)),0),$D3268))</f>
        <v/>
      </c>
      <c r="I3268">
        <f>IF($A3268="","",IF($E3268="",IFERROR(INDEX(Settings!$F$11:$F$18,MATCH($C3268,Settings!$D$11:$D$18,0)),0),$E3268))</f>
        <v/>
      </c>
      <c r="J3268">
        <f>IF($A3268="",0,WEEKDAY($A3268,2))</f>
        <v/>
      </c>
      <c r="K3268">
        <f>IF(OR($A3268="",$B3268=""),"",$B3268&amp;"|"&amp;$A3268)</f>
        <v/>
      </c>
      <c r="L3268">
        <f>IF($A3268="",0,IF($F3268="",IFERROR(N(INDEX(Settings!$G$11:$G$18,MATCH($C3268,Settings!$D$11:$D$18,0))),0),N($F3268)))</f>
        <v/>
      </c>
    </row>
    <row r="3269">
      <c r="A3269" s="69" t="n"/>
      <c r="B3269" s="70" t="n"/>
      <c r="C3269" s="70" t="n"/>
      <c r="D3269" s="71" t="n"/>
      <c r="E3269" s="71" t="n"/>
      <c r="F3269" s="70" t="n"/>
      <c r="G3269" s="72">
        <f>IF(OR($A3269="",$B3269=""),"",ROUND(MAX(0,MOD(I3269-H3269,1)*24-L3269/60),2))</f>
        <v/>
      </c>
      <c r="H3269">
        <f>IF($A3269="","",IF($D3269="",IFERROR(INDEX(Settings!$E$11:$E$18,MATCH($C3269,Settings!$D$11:$D$18,0)),0),$D3269))</f>
        <v/>
      </c>
      <c r="I3269">
        <f>IF($A3269="","",IF($E3269="",IFERROR(INDEX(Settings!$F$11:$F$18,MATCH($C3269,Settings!$D$11:$D$18,0)),0),$E3269))</f>
        <v/>
      </c>
      <c r="J3269">
        <f>IF($A3269="",0,WEEKDAY($A3269,2))</f>
        <v/>
      </c>
      <c r="K3269">
        <f>IF(OR($A3269="",$B3269=""),"",$B3269&amp;"|"&amp;$A3269)</f>
        <v/>
      </c>
      <c r="L3269">
        <f>IF($A3269="",0,IF($F3269="",IFERROR(N(INDEX(Settings!$G$11:$G$18,MATCH($C3269,Settings!$D$11:$D$18,0))),0),N($F3269)))</f>
        <v/>
      </c>
    </row>
    <row r="3270">
      <c r="A3270" s="69" t="n"/>
      <c r="B3270" s="70" t="n"/>
      <c r="C3270" s="70" t="n"/>
      <c r="D3270" s="71" t="n"/>
      <c r="E3270" s="71" t="n"/>
      <c r="F3270" s="70" t="n"/>
      <c r="G3270" s="72">
        <f>IF(OR($A3270="",$B3270=""),"",ROUND(MAX(0,MOD(I3270-H3270,1)*24-L3270/60),2))</f>
        <v/>
      </c>
      <c r="H3270">
        <f>IF($A3270="","",IF($D3270="",IFERROR(INDEX(Settings!$E$11:$E$18,MATCH($C3270,Settings!$D$11:$D$18,0)),0),$D3270))</f>
        <v/>
      </c>
      <c r="I3270">
        <f>IF($A3270="","",IF($E3270="",IFERROR(INDEX(Settings!$F$11:$F$18,MATCH($C3270,Settings!$D$11:$D$18,0)),0),$E3270))</f>
        <v/>
      </c>
      <c r="J3270">
        <f>IF($A3270="",0,WEEKDAY($A3270,2))</f>
        <v/>
      </c>
      <c r="K3270">
        <f>IF(OR($A3270="",$B3270=""),"",$B3270&amp;"|"&amp;$A3270)</f>
        <v/>
      </c>
      <c r="L3270">
        <f>IF($A3270="",0,IF($F3270="",IFERROR(N(INDEX(Settings!$G$11:$G$18,MATCH($C3270,Settings!$D$11:$D$18,0))),0),N($F3270)))</f>
        <v/>
      </c>
    </row>
    <row r="3271">
      <c r="A3271" s="69" t="n"/>
      <c r="B3271" s="70" t="n"/>
      <c r="C3271" s="70" t="n"/>
      <c r="D3271" s="71" t="n"/>
      <c r="E3271" s="71" t="n"/>
      <c r="F3271" s="70" t="n"/>
      <c r="G3271" s="72">
        <f>IF(OR($A3271="",$B3271=""),"",ROUND(MAX(0,MOD(I3271-H3271,1)*24-L3271/60),2))</f>
        <v/>
      </c>
      <c r="H3271">
        <f>IF($A3271="","",IF($D3271="",IFERROR(INDEX(Settings!$E$11:$E$18,MATCH($C3271,Settings!$D$11:$D$18,0)),0),$D3271))</f>
        <v/>
      </c>
      <c r="I3271">
        <f>IF($A3271="","",IF($E3271="",IFERROR(INDEX(Settings!$F$11:$F$18,MATCH($C3271,Settings!$D$11:$D$18,0)),0),$E3271))</f>
        <v/>
      </c>
      <c r="J3271">
        <f>IF($A3271="",0,WEEKDAY($A3271,2))</f>
        <v/>
      </c>
      <c r="K3271">
        <f>IF(OR($A3271="",$B3271=""),"",$B3271&amp;"|"&amp;$A3271)</f>
        <v/>
      </c>
      <c r="L3271">
        <f>IF($A3271="",0,IF($F3271="",IFERROR(N(INDEX(Settings!$G$11:$G$18,MATCH($C3271,Settings!$D$11:$D$18,0))),0),N($F3271)))</f>
        <v/>
      </c>
    </row>
    <row r="3272">
      <c r="A3272" s="69" t="n"/>
      <c r="B3272" s="70" t="n"/>
      <c r="C3272" s="70" t="n"/>
      <c r="D3272" s="71" t="n"/>
      <c r="E3272" s="71" t="n"/>
      <c r="F3272" s="70" t="n"/>
      <c r="G3272" s="72">
        <f>IF(OR($A3272="",$B3272=""),"",ROUND(MAX(0,MOD(I3272-H3272,1)*24-L3272/60),2))</f>
        <v/>
      </c>
      <c r="H3272">
        <f>IF($A3272="","",IF($D3272="",IFERROR(INDEX(Settings!$E$11:$E$18,MATCH($C3272,Settings!$D$11:$D$18,0)),0),$D3272))</f>
        <v/>
      </c>
      <c r="I3272">
        <f>IF($A3272="","",IF($E3272="",IFERROR(INDEX(Settings!$F$11:$F$18,MATCH($C3272,Settings!$D$11:$D$18,0)),0),$E3272))</f>
        <v/>
      </c>
      <c r="J3272">
        <f>IF($A3272="",0,WEEKDAY($A3272,2))</f>
        <v/>
      </c>
      <c r="K3272">
        <f>IF(OR($A3272="",$B3272=""),"",$B3272&amp;"|"&amp;$A3272)</f>
        <v/>
      </c>
      <c r="L3272">
        <f>IF($A3272="",0,IF($F3272="",IFERROR(N(INDEX(Settings!$G$11:$G$18,MATCH($C3272,Settings!$D$11:$D$18,0))),0),N($F3272)))</f>
        <v/>
      </c>
    </row>
    <row r="3273">
      <c r="A3273" s="69" t="n"/>
      <c r="B3273" s="70" t="n"/>
      <c r="C3273" s="70" t="n"/>
      <c r="D3273" s="71" t="n"/>
      <c r="E3273" s="71" t="n"/>
      <c r="F3273" s="70" t="n"/>
      <c r="G3273" s="72">
        <f>IF(OR($A3273="",$B3273=""),"",ROUND(MAX(0,MOD(I3273-H3273,1)*24-L3273/60),2))</f>
        <v/>
      </c>
      <c r="H3273">
        <f>IF($A3273="","",IF($D3273="",IFERROR(INDEX(Settings!$E$11:$E$18,MATCH($C3273,Settings!$D$11:$D$18,0)),0),$D3273))</f>
        <v/>
      </c>
      <c r="I3273">
        <f>IF($A3273="","",IF($E3273="",IFERROR(INDEX(Settings!$F$11:$F$18,MATCH($C3273,Settings!$D$11:$D$18,0)),0),$E3273))</f>
        <v/>
      </c>
      <c r="J3273">
        <f>IF($A3273="",0,WEEKDAY($A3273,2))</f>
        <v/>
      </c>
      <c r="K3273">
        <f>IF(OR($A3273="",$B3273=""),"",$B3273&amp;"|"&amp;$A3273)</f>
        <v/>
      </c>
      <c r="L3273">
        <f>IF($A3273="",0,IF($F3273="",IFERROR(N(INDEX(Settings!$G$11:$G$18,MATCH($C3273,Settings!$D$11:$D$18,0))),0),N($F3273)))</f>
        <v/>
      </c>
    </row>
    <row r="3274">
      <c r="A3274" s="69" t="n"/>
      <c r="B3274" s="70" t="n"/>
      <c r="C3274" s="70" t="n"/>
      <c r="D3274" s="71" t="n"/>
      <c r="E3274" s="71" t="n"/>
      <c r="F3274" s="70" t="n"/>
      <c r="G3274" s="72">
        <f>IF(OR($A3274="",$B3274=""),"",ROUND(MAX(0,MOD(I3274-H3274,1)*24-L3274/60),2))</f>
        <v/>
      </c>
      <c r="H3274">
        <f>IF($A3274="","",IF($D3274="",IFERROR(INDEX(Settings!$E$11:$E$18,MATCH($C3274,Settings!$D$11:$D$18,0)),0),$D3274))</f>
        <v/>
      </c>
      <c r="I3274">
        <f>IF($A3274="","",IF($E3274="",IFERROR(INDEX(Settings!$F$11:$F$18,MATCH($C3274,Settings!$D$11:$D$18,0)),0),$E3274))</f>
        <v/>
      </c>
      <c r="J3274">
        <f>IF($A3274="",0,WEEKDAY($A3274,2))</f>
        <v/>
      </c>
      <c r="K3274">
        <f>IF(OR($A3274="",$B3274=""),"",$B3274&amp;"|"&amp;$A3274)</f>
        <v/>
      </c>
      <c r="L3274">
        <f>IF($A3274="",0,IF($F3274="",IFERROR(N(INDEX(Settings!$G$11:$G$18,MATCH($C3274,Settings!$D$11:$D$18,0))),0),N($F3274)))</f>
        <v/>
      </c>
    </row>
    <row r="3275">
      <c r="A3275" s="69" t="n"/>
      <c r="B3275" s="70" t="n"/>
      <c r="C3275" s="70" t="n"/>
      <c r="D3275" s="71" t="n"/>
      <c r="E3275" s="71" t="n"/>
      <c r="F3275" s="70" t="n"/>
      <c r="G3275" s="72">
        <f>IF(OR($A3275="",$B3275=""),"",ROUND(MAX(0,MOD(I3275-H3275,1)*24-L3275/60),2))</f>
        <v/>
      </c>
      <c r="H3275">
        <f>IF($A3275="","",IF($D3275="",IFERROR(INDEX(Settings!$E$11:$E$18,MATCH($C3275,Settings!$D$11:$D$18,0)),0),$D3275))</f>
        <v/>
      </c>
      <c r="I3275">
        <f>IF($A3275="","",IF($E3275="",IFERROR(INDEX(Settings!$F$11:$F$18,MATCH($C3275,Settings!$D$11:$D$18,0)),0),$E3275))</f>
        <v/>
      </c>
      <c r="J3275">
        <f>IF($A3275="",0,WEEKDAY($A3275,2))</f>
        <v/>
      </c>
      <c r="K3275">
        <f>IF(OR($A3275="",$B3275=""),"",$B3275&amp;"|"&amp;$A3275)</f>
        <v/>
      </c>
      <c r="L3275">
        <f>IF($A3275="",0,IF($F3275="",IFERROR(N(INDEX(Settings!$G$11:$G$18,MATCH($C3275,Settings!$D$11:$D$18,0))),0),N($F3275)))</f>
        <v/>
      </c>
    </row>
    <row r="3276">
      <c r="A3276" s="69" t="n"/>
      <c r="B3276" s="70" t="n"/>
      <c r="C3276" s="70" t="n"/>
      <c r="D3276" s="71" t="n"/>
      <c r="E3276" s="71" t="n"/>
      <c r="F3276" s="70" t="n"/>
      <c r="G3276" s="72">
        <f>IF(OR($A3276="",$B3276=""),"",ROUND(MAX(0,MOD(I3276-H3276,1)*24-L3276/60),2))</f>
        <v/>
      </c>
      <c r="H3276">
        <f>IF($A3276="","",IF($D3276="",IFERROR(INDEX(Settings!$E$11:$E$18,MATCH($C3276,Settings!$D$11:$D$18,0)),0),$D3276))</f>
        <v/>
      </c>
      <c r="I3276">
        <f>IF($A3276="","",IF($E3276="",IFERROR(INDEX(Settings!$F$11:$F$18,MATCH($C3276,Settings!$D$11:$D$18,0)),0),$E3276))</f>
        <v/>
      </c>
      <c r="J3276">
        <f>IF($A3276="",0,WEEKDAY($A3276,2))</f>
        <v/>
      </c>
      <c r="K3276">
        <f>IF(OR($A3276="",$B3276=""),"",$B3276&amp;"|"&amp;$A3276)</f>
        <v/>
      </c>
      <c r="L3276">
        <f>IF($A3276="",0,IF($F3276="",IFERROR(N(INDEX(Settings!$G$11:$G$18,MATCH($C3276,Settings!$D$11:$D$18,0))),0),N($F3276)))</f>
        <v/>
      </c>
    </row>
    <row r="3277">
      <c r="A3277" s="69" t="n"/>
      <c r="B3277" s="70" t="n"/>
      <c r="C3277" s="70" t="n"/>
      <c r="D3277" s="71" t="n"/>
      <c r="E3277" s="71" t="n"/>
      <c r="F3277" s="70" t="n"/>
      <c r="G3277" s="72">
        <f>IF(OR($A3277="",$B3277=""),"",ROUND(MAX(0,MOD(I3277-H3277,1)*24-L3277/60),2))</f>
        <v/>
      </c>
      <c r="H3277">
        <f>IF($A3277="","",IF($D3277="",IFERROR(INDEX(Settings!$E$11:$E$18,MATCH($C3277,Settings!$D$11:$D$18,0)),0),$D3277))</f>
        <v/>
      </c>
      <c r="I3277">
        <f>IF($A3277="","",IF($E3277="",IFERROR(INDEX(Settings!$F$11:$F$18,MATCH($C3277,Settings!$D$11:$D$18,0)),0),$E3277))</f>
        <v/>
      </c>
      <c r="J3277">
        <f>IF($A3277="",0,WEEKDAY($A3277,2))</f>
        <v/>
      </c>
      <c r="K3277">
        <f>IF(OR($A3277="",$B3277=""),"",$B3277&amp;"|"&amp;$A3277)</f>
        <v/>
      </c>
      <c r="L3277">
        <f>IF($A3277="",0,IF($F3277="",IFERROR(N(INDEX(Settings!$G$11:$G$18,MATCH($C3277,Settings!$D$11:$D$18,0))),0),N($F3277)))</f>
        <v/>
      </c>
    </row>
    <row r="3278">
      <c r="A3278" s="69" t="n"/>
      <c r="B3278" s="70" t="n"/>
      <c r="C3278" s="70" t="n"/>
      <c r="D3278" s="71" t="n"/>
      <c r="E3278" s="71" t="n"/>
      <c r="F3278" s="70" t="n"/>
      <c r="G3278" s="72">
        <f>IF(OR($A3278="",$B3278=""),"",ROUND(MAX(0,MOD(I3278-H3278,1)*24-L3278/60),2))</f>
        <v/>
      </c>
      <c r="H3278">
        <f>IF($A3278="","",IF($D3278="",IFERROR(INDEX(Settings!$E$11:$E$18,MATCH($C3278,Settings!$D$11:$D$18,0)),0),$D3278))</f>
        <v/>
      </c>
      <c r="I3278">
        <f>IF($A3278="","",IF($E3278="",IFERROR(INDEX(Settings!$F$11:$F$18,MATCH($C3278,Settings!$D$11:$D$18,0)),0),$E3278))</f>
        <v/>
      </c>
      <c r="J3278">
        <f>IF($A3278="",0,WEEKDAY($A3278,2))</f>
        <v/>
      </c>
      <c r="K3278">
        <f>IF(OR($A3278="",$B3278=""),"",$B3278&amp;"|"&amp;$A3278)</f>
        <v/>
      </c>
      <c r="L3278">
        <f>IF($A3278="",0,IF($F3278="",IFERROR(N(INDEX(Settings!$G$11:$G$18,MATCH($C3278,Settings!$D$11:$D$18,0))),0),N($F3278)))</f>
        <v/>
      </c>
    </row>
    <row r="3279">
      <c r="A3279" s="69" t="n"/>
      <c r="B3279" s="70" t="n"/>
      <c r="C3279" s="70" t="n"/>
      <c r="D3279" s="71" t="n"/>
      <c r="E3279" s="71" t="n"/>
      <c r="F3279" s="70" t="n"/>
      <c r="G3279" s="72">
        <f>IF(OR($A3279="",$B3279=""),"",ROUND(MAX(0,MOD(I3279-H3279,1)*24-L3279/60),2))</f>
        <v/>
      </c>
      <c r="H3279">
        <f>IF($A3279="","",IF($D3279="",IFERROR(INDEX(Settings!$E$11:$E$18,MATCH($C3279,Settings!$D$11:$D$18,0)),0),$D3279))</f>
        <v/>
      </c>
      <c r="I3279">
        <f>IF($A3279="","",IF($E3279="",IFERROR(INDEX(Settings!$F$11:$F$18,MATCH($C3279,Settings!$D$11:$D$18,0)),0),$E3279))</f>
        <v/>
      </c>
      <c r="J3279">
        <f>IF($A3279="",0,WEEKDAY($A3279,2))</f>
        <v/>
      </c>
      <c r="K3279">
        <f>IF(OR($A3279="",$B3279=""),"",$B3279&amp;"|"&amp;$A3279)</f>
        <v/>
      </c>
      <c r="L3279">
        <f>IF($A3279="",0,IF($F3279="",IFERROR(N(INDEX(Settings!$G$11:$G$18,MATCH($C3279,Settings!$D$11:$D$18,0))),0),N($F3279)))</f>
        <v/>
      </c>
    </row>
    <row r="3280">
      <c r="A3280" s="69" t="n"/>
      <c r="B3280" s="70" t="n"/>
      <c r="C3280" s="70" t="n"/>
      <c r="D3280" s="71" t="n"/>
      <c r="E3280" s="71" t="n"/>
      <c r="F3280" s="70" t="n"/>
      <c r="G3280" s="72">
        <f>IF(OR($A3280="",$B3280=""),"",ROUND(MAX(0,MOD(I3280-H3280,1)*24-L3280/60),2))</f>
        <v/>
      </c>
      <c r="H3280">
        <f>IF($A3280="","",IF($D3280="",IFERROR(INDEX(Settings!$E$11:$E$18,MATCH($C3280,Settings!$D$11:$D$18,0)),0),$D3280))</f>
        <v/>
      </c>
      <c r="I3280">
        <f>IF($A3280="","",IF($E3280="",IFERROR(INDEX(Settings!$F$11:$F$18,MATCH($C3280,Settings!$D$11:$D$18,0)),0),$E3280))</f>
        <v/>
      </c>
      <c r="J3280">
        <f>IF($A3280="",0,WEEKDAY($A3280,2))</f>
        <v/>
      </c>
      <c r="K3280">
        <f>IF(OR($A3280="",$B3280=""),"",$B3280&amp;"|"&amp;$A3280)</f>
        <v/>
      </c>
      <c r="L3280">
        <f>IF($A3280="",0,IF($F3280="",IFERROR(N(INDEX(Settings!$G$11:$G$18,MATCH($C3280,Settings!$D$11:$D$18,0))),0),N($F3280)))</f>
        <v/>
      </c>
    </row>
    <row r="3281">
      <c r="A3281" s="69" t="n"/>
      <c r="B3281" s="70" t="n"/>
      <c r="C3281" s="70" t="n"/>
      <c r="D3281" s="71" t="n"/>
      <c r="E3281" s="71" t="n"/>
      <c r="F3281" s="70" t="n"/>
      <c r="G3281" s="72">
        <f>IF(OR($A3281="",$B3281=""),"",ROUND(MAX(0,MOD(I3281-H3281,1)*24-L3281/60),2))</f>
        <v/>
      </c>
      <c r="H3281">
        <f>IF($A3281="","",IF($D3281="",IFERROR(INDEX(Settings!$E$11:$E$18,MATCH($C3281,Settings!$D$11:$D$18,0)),0),$D3281))</f>
        <v/>
      </c>
      <c r="I3281">
        <f>IF($A3281="","",IF($E3281="",IFERROR(INDEX(Settings!$F$11:$F$18,MATCH($C3281,Settings!$D$11:$D$18,0)),0),$E3281))</f>
        <v/>
      </c>
      <c r="J3281">
        <f>IF($A3281="",0,WEEKDAY($A3281,2))</f>
        <v/>
      </c>
      <c r="K3281">
        <f>IF(OR($A3281="",$B3281=""),"",$B3281&amp;"|"&amp;$A3281)</f>
        <v/>
      </c>
      <c r="L3281">
        <f>IF($A3281="",0,IF($F3281="",IFERROR(N(INDEX(Settings!$G$11:$G$18,MATCH($C3281,Settings!$D$11:$D$18,0))),0),N($F3281)))</f>
        <v/>
      </c>
    </row>
    <row r="3282">
      <c r="A3282" s="69" t="n"/>
      <c r="B3282" s="70" t="n"/>
      <c r="C3282" s="70" t="n"/>
      <c r="D3282" s="71" t="n"/>
      <c r="E3282" s="71" t="n"/>
      <c r="F3282" s="70" t="n"/>
      <c r="G3282" s="72">
        <f>IF(OR($A3282="",$B3282=""),"",ROUND(MAX(0,MOD(I3282-H3282,1)*24-L3282/60),2))</f>
        <v/>
      </c>
      <c r="H3282">
        <f>IF($A3282="","",IF($D3282="",IFERROR(INDEX(Settings!$E$11:$E$18,MATCH($C3282,Settings!$D$11:$D$18,0)),0),$D3282))</f>
        <v/>
      </c>
      <c r="I3282">
        <f>IF($A3282="","",IF($E3282="",IFERROR(INDEX(Settings!$F$11:$F$18,MATCH($C3282,Settings!$D$11:$D$18,0)),0),$E3282))</f>
        <v/>
      </c>
      <c r="J3282">
        <f>IF($A3282="",0,WEEKDAY($A3282,2))</f>
        <v/>
      </c>
      <c r="K3282">
        <f>IF(OR($A3282="",$B3282=""),"",$B3282&amp;"|"&amp;$A3282)</f>
        <v/>
      </c>
      <c r="L3282">
        <f>IF($A3282="",0,IF($F3282="",IFERROR(N(INDEX(Settings!$G$11:$G$18,MATCH($C3282,Settings!$D$11:$D$18,0))),0),N($F3282)))</f>
        <v/>
      </c>
    </row>
    <row r="3283">
      <c r="A3283" s="69" t="n"/>
      <c r="B3283" s="70" t="n"/>
      <c r="C3283" s="70" t="n"/>
      <c r="D3283" s="71" t="n"/>
      <c r="E3283" s="71" t="n"/>
      <c r="F3283" s="70" t="n"/>
      <c r="G3283" s="72">
        <f>IF(OR($A3283="",$B3283=""),"",ROUND(MAX(0,MOD(I3283-H3283,1)*24-L3283/60),2))</f>
        <v/>
      </c>
      <c r="H3283">
        <f>IF($A3283="","",IF($D3283="",IFERROR(INDEX(Settings!$E$11:$E$18,MATCH($C3283,Settings!$D$11:$D$18,0)),0),$D3283))</f>
        <v/>
      </c>
      <c r="I3283">
        <f>IF($A3283="","",IF($E3283="",IFERROR(INDEX(Settings!$F$11:$F$18,MATCH($C3283,Settings!$D$11:$D$18,0)),0),$E3283))</f>
        <v/>
      </c>
      <c r="J3283">
        <f>IF($A3283="",0,WEEKDAY($A3283,2))</f>
        <v/>
      </c>
      <c r="K3283">
        <f>IF(OR($A3283="",$B3283=""),"",$B3283&amp;"|"&amp;$A3283)</f>
        <v/>
      </c>
      <c r="L3283">
        <f>IF($A3283="",0,IF($F3283="",IFERROR(N(INDEX(Settings!$G$11:$G$18,MATCH($C3283,Settings!$D$11:$D$18,0))),0),N($F3283)))</f>
        <v/>
      </c>
    </row>
    <row r="3284">
      <c r="A3284" s="69" t="n"/>
      <c r="B3284" s="70" t="n"/>
      <c r="C3284" s="70" t="n"/>
      <c r="D3284" s="71" t="n"/>
      <c r="E3284" s="71" t="n"/>
      <c r="F3284" s="70" t="n"/>
      <c r="G3284" s="72">
        <f>IF(OR($A3284="",$B3284=""),"",ROUND(MAX(0,MOD(I3284-H3284,1)*24-L3284/60),2))</f>
        <v/>
      </c>
      <c r="H3284">
        <f>IF($A3284="","",IF($D3284="",IFERROR(INDEX(Settings!$E$11:$E$18,MATCH($C3284,Settings!$D$11:$D$18,0)),0),$D3284))</f>
        <v/>
      </c>
      <c r="I3284">
        <f>IF($A3284="","",IF($E3284="",IFERROR(INDEX(Settings!$F$11:$F$18,MATCH($C3284,Settings!$D$11:$D$18,0)),0),$E3284))</f>
        <v/>
      </c>
      <c r="J3284">
        <f>IF($A3284="",0,WEEKDAY($A3284,2))</f>
        <v/>
      </c>
      <c r="K3284">
        <f>IF(OR($A3284="",$B3284=""),"",$B3284&amp;"|"&amp;$A3284)</f>
        <v/>
      </c>
      <c r="L3284">
        <f>IF($A3284="",0,IF($F3284="",IFERROR(N(INDEX(Settings!$G$11:$G$18,MATCH($C3284,Settings!$D$11:$D$18,0))),0),N($F3284)))</f>
        <v/>
      </c>
    </row>
    <row r="3285">
      <c r="A3285" s="69" t="n"/>
      <c r="B3285" s="70" t="n"/>
      <c r="C3285" s="70" t="n"/>
      <c r="D3285" s="71" t="n"/>
      <c r="E3285" s="71" t="n"/>
      <c r="F3285" s="70" t="n"/>
      <c r="G3285" s="72">
        <f>IF(OR($A3285="",$B3285=""),"",ROUND(MAX(0,MOD(I3285-H3285,1)*24-L3285/60),2))</f>
        <v/>
      </c>
      <c r="H3285">
        <f>IF($A3285="","",IF($D3285="",IFERROR(INDEX(Settings!$E$11:$E$18,MATCH($C3285,Settings!$D$11:$D$18,0)),0),$D3285))</f>
        <v/>
      </c>
      <c r="I3285">
        <f>IF($A3285="","",IF($E3285="",IFERROR(INDEX(Settings!$F$11:$F$18,MATCH($C3285,Settings!$D$11:$D$18,0)),0),$E3285))</f>
        <v/>
      </c>
      <c r="J3285">
        <f>IF($A3285="",0,WEEKDAY($A3285,2))</f>
        <v/>
      </c>
      <c r="K3285">
        <f>IF(OR($A3285="",$B3285=""),"",$B3285&amp;"|"&amp;$A3285)</f>
        <v/>
      </c>
      <c r="L3285">
        <f>IF($A3285="",0,IF($F3285="",IFERROR(N(INDEX(Settings!$G$11:$G$18,MATCH($C3285,Settings!$D$11:$D$18,0))),0),N($F3285)))</f>
        <v/>
      </c>
    </row>
    <row r="3286">
      <c r="A3286" s="69" t="n"/>
      <c r="B3286" s="70" t="n"/>
      <c r="C3286" s="70" t="n"/>
      <c r="D3286" s="71" t="n"/>
      <c r="E3286" s="71" t="n"/>
      <c r="F3286" s="70" t="n"/>
      <c r="G3286" s="72">
        <f>IF(OR($A3286="",$B3286=""),"",ROUND(MAX(0,MOD(I3286-H3286,1)*24-L3286/60),2))</f>
        <v/>
      </c>
      <c r="H3286">
        <f>IF($A3286="","",IF($D3286="",IFERROR(INDEX(Settings!$E$11:$E$18,MATCH($C3286,Settings!$D$11:$D$18,0)),0),$D3286))</f>
        <v/>
      </c>
      <c r="I3286">
        <f>IF($A3286="","",IF($E3286="",IFERROR(INDEX(Settings!$F$11:$F$18,MATCH($C3286,Settings!$D$11:$D$18,0)),0),$E3286))</f>
        <v/>
      </c>
      <c r="J3286">
        <f>IF($A3286="",0,WEEKDAY($A3286,2))</f>
        <v/>
      </c>
      <c r="K3286">
        <f>IF(OR($A3286="",$B3286=""),"",$B3286&amp;"|"&amp;$A3286)</f>
        <v/>
      </c>
      <c r="L3286">
        <f>IF($A3286="",0,IF($F3286="",IFERROR(N(INDEX(Settings!$G$11:$G$18,MATCH($C3286,Settings!$D$11:$D$18,0))),0),N($F3286)))</f>
        <v/>
      </c>
    </row>
    <row r="3287">
      <c r="A3287" s="69" t="n"/>
      <c r="B3287" s="70" t="n"/>
      <c r="C3287" s="70" t="n"/>
      <c r="D3287" s="71" t="n"/>
      <c r="E3287" s="71" t="n"/>
      <c r="F3287" s="70" t="n"/>
      <c r="G3287" s="72">
        <f>IF(OR($A3287="",$B3287=""),"",ROUND(MAX(0,MOD(I3287-H3287,1)*24-L3287/60),2))</f>
        <v/>
      </c>
      <c r="H3287">
        <f>IF($A3287="","",IF($D3287="",IFERROR(INDEX(Settings!$E$11:$E$18,MATCH($C3287,Settings!$D$11:$D$18,0)),0),$D3287))</f>
        <v/>
      </c>
      <c r="I3287">
        <f>IF($A3287="","",IF($E3287="",IFERROR(INDEX(Settings!$F$11:$F$18,MATCH($C3287,Settings!$D$11:$D$18,0)),0),$E3287))</f>
        <v/>
      </c>
      <c r="J3287">
        <f>IF($A3287="",0,WEEKDAY($A3287,2))</f>
        <v/>
      </c>
      <c r="K3287">
        <f>IF(OR($A3287="",$B3287=""),"",$B3287&amp;"|"&amp;$A3287)</f>
        <v/>
      </c>
      <c r="L3287">
        <f>IF($A3287="",0,IF($F3287="",IFERROR(N(INDEX(Settings!$G$11:$G$18,MATCH($C3287,Settings!$D$11:$D$18,0))),0),N($F3287)))</f>
        <v/>
      </c>
    </row>
    <row r="3288">
      <c r="A3288" s="69" t="n"/>
      <c r="B3288" s="70" t="n"/>
      <c r="C3288" s="70" t="n"/>
      <c r="D3288" s="71" t="n"/>
      <c r="E3288" s="71" t="n"/>
      <c r="F3288" s="70" t="n"/>
      <c r="G3288" s="72">
        <f>IF(OR($A3288="",$B3288=""),"",ROUND(MAX(0,MOD(I3288-H3288,1)*24-L3288/60),2))</f>
        <v/>
      </c>
      <c r="H3288">
        <f>IF($A3288="","",IF($D3288="",IFERROR(INDEX(Settings!$E$11:$E$18,MATCH($C3288,Settings!$D$11:$D$18,0)),0),$D3288))</f>
        <v/>
      </c>
      <c r="I3288">
        <f>IF($A3288="","",IF($E3288="",IFERROR(INDEX(Settings!$F$11:$F$18,MATCH($C3288,Settings!$D$11:$D$18,0)),0),$E3288))</f>
        <v/>
      </c>
      <c r="J3288">
        <f>IF($A3288="",0,WEEKDAY($A3288,2))</f>
        <v/>
      </c>
      <c r="K3288">
        <f>IF(OR($A3288="",$B3288=""),"",$B3288&amp;"|"&amp;$A3288)</f>
        <v/>
      </c>
      <c r="L3288">
        <f>IF($A3288="",0,IF($F3288="",IFERROR(N(INDEX(Settings!$G$11:$G$18,MATCH($C3288,Settings!$D$11:$D$18,0))),0),N($F3288)))</f>
        <v/>
      </c>
    </row>
    <row r="3289">
      <c r="A3289" s="69" t="n"/>
      <c r="B3289" s="70" t="n"/>
      <c r="C3289" s="70" t="n"/>
      <c r="D3289" s="71" t="n"/>
      <c r="E3289" s="71" t="n"/>
      <c r="F3289" s="70" t="n"/>
      <c r="G3289" s="72">
        <f>IF(OR($A3289="",$B3289=""),"",ROUND(MAX(0,MOD(I3289-H3289,1)*24-L3289/60),2))</f>
        <v/>
      </c>
      <c r="H3289">
        <f>IF($A3289="","",IF($D3289="",IFERROR(INDEX(Settings!$E$11:$E$18,MATCH($C3289,Settings!$D$11:$D$18,0)),0),$D3289))</f>
        <v/>
      </c>
      <c r="I3289">
        <f>IF($A3289="","",IF($E3289="",IFERROR(INDEX(Settings!$F$11:$F$18,MATCH($C3289,Settings!$D$11:$D$18,0)),0),$E3289))</f>
        <v/>
      </c>
      <c r="J3289">
        <f>IF($A3289="",0,WEEKDAY($A3289,2))</f>
        <v/>
      </c>
      <c r="K3289">
        <f>IF(OR($A3289="",$B3289=""),"",$B3289&amp;"|"&amp;$A3289)</f>
        <v/>
      </c>
      <c r="L3289">
        <f>IF($A3289="",0,IF($F3289="",IFERROR(N(INDEX(Settings!$G$11:$G$18,MATCH($C3289,Settings!$D$11:$D$18,0))),0),N($F3289)))</f>
        <v/>
      </c>
    </row>
    <row r="3290">
      <c r="A3290" s="69" t="n"/>
      <c r="B3290" s="70" t="n"/>
      <c r="C3290" s="70" t="n"/>
      <c r="D3290" s="71" t="n"/>
      <c r="E3290" s="71" t="n"/>
      <c r="F3290" s="70" t="n"/>
      <c r="G3290" s="72">
        <f>IF(OR($A3290="",$B3290=""),"",ROUND(MAX(0,MOD(I3290-H3290,1)*24-L3290/60),2))</f>
        <v/>
      </c>
      <c r="H3290">
        <f>IF($A3290="","",IF($D3290="",IFERROR(INDEX(Settings!$E$11:$E$18,MATCH($C3290,Settings!$D$11:$D$18,0)),0),$D3290))</f>
        <v/>
      </c>
      <c r="I3290">
        <f>IF($A3290="","",IF($E3290="",IFERROR(INDEX(Settings!$F$11:$F$18,MATCH($C3290,Settings!$D$11:$D$18,0)),0),$E3290))</f>
        <v/>
      </c>
      <c r="J3290">
        <f>IF($A3290="",0,WEEKDAY($A3290,2))</f>
        <v/>
      </c>
      <c r="K3290">
        <f>IF(OR($A3290="",$B3290=""),"",$B3290&amp;"|"&amp;$A3290)</f>
        <v/>
      </c>
      <c r="L3290">
        <f>IF($A3290="",0,IF($F3290="",IFERROR(N(INDEX(Settings!$G$11:$G$18,MATCH($C3290,Settings!$D$11:$D$18,0))),0),N($F3290)))</f>
        <v/>
      </c>
    </row>
    <row r="3291">
      <c r="A3291" s="69" t="n"/>
      <c r="B3291" s="70" t="n"/>
      <c r="C3291" s="70" t="n"/>
      <c r="D3291" s="71" t="n"/>
      <c r="E3291" s="71" t="n"/>
      <c r="F3291" s="70" t="n"/>
      <c r="G3291" s="72">
        <f>IF(OR($A3291="",$B3291=""),"",ROUND(MAX(0,MOD(I3291-H3291,1)*24-L3291/60),2))</f>
        <v/>
      </c>
      <c r="H3291">
        <f>IF($A3291="","",IF($D3291="",IFERROR(INDEX(Settings!$E$11:$E$18,MATCH($C3291,Settings!$D$11:$D$18,0)),0),$D3291))</f>
        <v/>
      </c>
      <c r="I3291">
        <f>IF($A3291="","",IF($E3291="",IFERROR(INDEX(Settings!$F$11:$F$18,MATCH($C3291,Settings!$D$11:$D$18,0)),0),$E3291))</f>
        <v/>
      </c>
      <c r="J3291">
        <f>IF($A3291="",0,WEEKDAY($A3291,2))</f>
        <v/>
      </c>
      <c r="K3291">
        <f>IF(OR($A3291="",$B3291=""),"",$B3291&amp;"|"&amp;$A3291)</f>
        <v/>
      </c>
      <c r="L3291">
        <f>IF($A3291="",0,IF($F3291="",IFERROR(N(INDEX(Settings!$G$11:$G$18,MATCH($C3291,Settings!$D$11:$D$18,0))),0),N($F3291)))</f>
        <v/>
      </c>
    </row>
    <row r="3292">
      <c r="A3292" s="69" t="n"/>
      <c r="B3292" s="70" t="n"/>
      <c r="C3292" s="70" t="n"/>
      <c r="D3292" s="71" t="n"/>
      <c r="E3292" s="71" t="n"/>
      <c r="F3292" s="70" t="n"/>
      <c r="G3292" s="72">
        <f>IF(OR($A3292="",$B3292=""),"",ROUND(MAX(0,MOD(I3292-H3292,1)*24-L3292/60),2))</f>
        <v/>
      </c>
      <c r="H3292">
        <f>IF($A3292="","",IF($D3292="",IFERROR(INDEX(Settings!$E$11:$E$18,MATCH($C3292,Settings!$D$11:$D$18,0)),0),$D3292))</f>
        <v/>
      </c>
      <c r="I3292">
        <f>IF($A3292="","",IF($E3292="",IFERROR(INDEX(Settings!$F$11:$F$18,MATCH($C3292,Settings!$D$11:$D$18,0)),0),$E3292))</f>
        <v/>
      </c>
      <c r="J3292">
        <f>IF($A3292="",0,WEEKDAY($A3292,2))</f>
        <v/>
      </c>
      <c r="K3292">
        <f>IF(OR($A3292="",$B3292=""),"",$B3292&amp;"|"&amp;$A3292)</f>
        <v/>
      </c>
      <c r="L3292">
        <f>IF($A3292="",0,IF($F3292="",IFERROR(N(INDEX(Settings!$G$11:$G$18,MATCH($C3292,Settings!$D$11:$D$18,0))),0),N($F3292)))</f>
        <v/>
      </c>
    </row>
    <row r="3293">
      <c r="A3293" s="69" t="n"/>
      <c r="B3293" s="70" t="n"/>
      <c r="C3293" s="70" t="n"/>
      <c r="D3293" s="71" t="n"/>
      <c r="E3293" s="71" t="n"/>
      <c r="F3293" s="70" t="n"/>
      <c r="G3293" s="72">
        <f>IF(OR($A3293="",$B3293=""),"",ROUND(MAX(0,MOD(I3293-H3293,1)*24-L3293/60),2))</f>
        <v/>
      </c>
      <c r="H3293">
        <f>IF($A3293="","",IF($D3293="",IFERROR(INDEX(Settings!$E$11:$E$18,MATCH($C3293,Settings!$D$11:$D$18,0)),0),$D3293))</f>
        <v/>
      </c>
      <c r="I3293">
        <f>IF($A3293="","",IF($E3293="",IFERROR(INDEX(Settings!$F$11:$F$18,MATCH($C3293,Settings!$D$11:$D$18,0)),0),$E3293))</f>
        <v/>
      </c>
      <c r="J3293">
        <f>IF($A3293="",0,WEEKDAY($A3293,2))</f>
        <v/>
      </c>
      <c r="K3293">
        <f>IF(OR($A3293="",$B3293=""),"",$B3293&amp;"|"&amp;$A3293)</f>
        <v/>
      </c>
      <c r="L3293">
        <f>IF($A3293="",0,IF($F3293="",IFERROR(N(INDEX(Settings!$G$11:$G$18,MATCH($C3293,Settings!$D$11:$D$18,0))),0),N($F3293)))</f>
        <v/>
      </c>
    </row>
    <row r="3294">
      <c r="A3294" s="69" t="n"/>
      <c r="B3294" s="70" t="n"/>
      <c r="C3294" s="70" t="n"/>
      <c r="D3294" s="71" t="n"/>
      <c r="E3294" s="71" t="n"/>
      <c r="F3294" s="70" t="n"/>
      <c r="G3294" s="72">
        <f>IF(OR($A3294="",$B3294=""),"",ROUND(MAX(0,MOD(I3294-H3294,1)*24-L3294/60),2))</f>
        <v/>
      </c>
      <c r="H3294">
        <f>IF($A3294="","",IF($D3294="",IFERROR(INDEX(Settings!$E$11:$E$18,MATCH($C3294,Settings!$D$11:$D$18,0)),0),$D3294))</f>
        <v/>
      </c>
      <c r="I3294">
        <f>IF($A3294="","",IF($E3294="",IFERROR(INDEX(Settings!$F$11:$F$18,MATCH($C3294,Settings!$D$11:$D$18,0)),0),$E3294))</f>
        <v/>
      </c>
      <c r="J3294">
        <f>IF($A3294="",0,WEEKDAY($A3294,2))</f>
        <v/>
      </c>
      <c r="K3294">
        <f>IF(OR($A3294="",$B3294=""),"",$B3294&amp;"|"&amp;$A3294)</f>
        <v/>
      </c>
      <c r="L3294">
        <f>IF($A3294="",0,IF($F3294="",IFERROR(N(INDEX(Settings!$G$11:$G$18,MATCH($C3294,Settings!$D$11:$D$18,0))),0),N($F3294)))</f>
        <v/>
      </c>
    </row>
    <row r="3295">
      <c r="A3295" s="69" t="n"/>
      <c r="B3295" s="70" t="n"/>
      <c r="C3295" s="70" t="n"/>
      <c r="D3295" s="71" t="n"/>
      <c r="E3295" s="71" t="n"/>
      <c r="F3295" s="70" t="n"/>
      <c r="G3295" s="72">
        <f>IF(OR($A3295="",$B3295=""),"",ROUND(MAX(0,MOD(I3295-H3295,1)*24-L3295/60),2))</f>
        <v/>
      </c>
      <c r="H3295">
        <f>IF($A3295="","",IF($D3295="",IFERROR(INDEX(Settings!$E$11:$E$18,MATCH($C3295,Settings!$D$11:$D$18,0)),0),$D3295))</f>
        <v/>
      </c>
      <c r="I3295">
        <f>IF($A3295="","",IF($E3295="",IFERROR(INDEX(Settings!$F$11:$F$18,MATCH($C3295,Settings!$D$11:$D$18,0)),0),$E3295))</f>
        <v/>
      </c>
      <c r="J3295">
        <f>IF($A3295="",0,WEEKDAY($A3295,2))</f>
        <v/>
      </c>
      <c r="K3295">
        <f>IF(OR($A3295="",$B3295=""),"",$B3295&amp;"|"&amp;$A3295)</f>
        <v/>
      </c>
      <c r="L3295">
        <f>IF($A3295="",0,IF($F3295="",IFERROR(N(INDEX(Settings!$G$11:$G$18,MATCH($C3295,Settings!$D$11:$D$18,0))),0),N($F3295)))</f>
        <v/>
      </c>
    </row>
    <row r="3296">
      <c r="A3296" s="69" t="n"/>
      <c r="B3296" s="70" t="n"/>
      <c r="C3296" s="70" t="n"/>
      <c r="D3296" s="71" t="n"/>
      <c r="E3296" s="71" t="n"/>
      <c r="F3296" s="70" t="n"/>
      <c r="G3296" s="72">
        <f>IF(OR($A3296="",$B3296=""),"",ROUND(MAX(0,MOD(I3296-H3296,1)*24-L3296/60),2))</f>
        <v/>
      </c>
      <c r="H3296">
        <f>IF($A3296="","",IF($D3296="",IFERROR(INDEX(Settings!$E$11:$E$18,MATCH($C3296,Settings!$D$11:$D$18,0)),0),$D3296))</f>
        <v/>
      </c>
      <c r="I3296">
        <f>IF($A3296="","",IF($E3296="",IFERROR(INDEX(Settings!$F$11:$F$18,MATCH($C3296,Settings!$D$11:$D$18,0)),0),$E3296))</f>
        <v/>
      </c>
      <c r="J3296">
        <f>IF($A3296="",0,WEEKDAY($A3296,2))</f>
        <v/>
      </c>
      <c r="K3296">
        <f>IF(OR($A3296="",$B3296=""),"",$B3296&amp;"|"&amp;$A3296)</f>
        <v/>
      </c>
      <c r="L3296">
        <f>IF($A3296="",0,IF($F3296="",IFERROR(N(INDEX(Settings!$G$11:$G$18,MATCH($C3296,Settings!$D$11:$D$18,0))),0),N($F3296)))</f>
        <v/>
      </c>
    </row>
    <row r="3297">
      <c r="A3297" s="69" t="n"/>
      <c r="B3297" s="70" t="n"/>
      <c r="C3297" s="70" t="n"/>
      <c r="D3297" s="71" t="n"/>
      <c r="E3297" s="71" t="n"/>
      <c r="F3297" s="70" t="n"/>
      <c r="G3297" s="72">
        <f>IF(OR($A3297="",$B3297=""),"",ROUND(MAX(0,MOD(I3297-H3297,1)*24-L3297/60),2))</f>
        <v/>
      </c>
      <c r="H3297">
        <f>IF($A3297="","",IF($D3297="",IFERROR(INDEX(Settings!$E$11:$E$18,MATCH($C3297,Settings!$D$11:$D$18,0)),0),$D3297))</f>
        <v/>
      </c>
      <c r="I3297">
        <f>IF($A3297="","",IF($E3297="",IFERROR(INDEX(Settings!$F$11:$F$18,MATCH($C3297,Settings!$D$11:$D$18,0)),0),$E3297))</f>
        <v/>
      </c>
      <c r="J3297">
        <f>IF($A3297="",0,WEEKDAY($A3297,2))</f>
        <v/>
      </c>
      <c r="K3297">
        <f>IF(OR($A3297="",$B3297=""),"",$B3297&amp;"|"&amp;$A3297)</f>
        <v/>
      </c>
      <c r="L3297">
        <f>IF($A3297="",0,IF($F3297="",IFERROR(N(INDEX(Settings!$G$11:$G$18,MATCH($C3297,Settings!$D$11:$D$18,0))),0),N($F3297)))</f>
        <v/>
      </c>
    </row>
    <row r="3298">
      <c r="A3298" s="69" t="n"/>
      <c r="B3298" s="70" t="n"/>
      <c r="C3298" s="70" t="n"/>
      <c r="D3298" s="71" t="n"/>
      <c r="E3298" s="71" t="n"/>
      <c r="F3298" s="70" t="n"/>
      <c r="G3298" s="72">
        <f>IF(OR($A3298="",$B3298=""),"",ROUND(MAX(0,MOD(I3298-H3298,1)*24-L3298/60),2))</f>
        <v/>
      </c>
      <c r="H3298">
        <f>IF($A3298="","",IF($D3298="",IFERROR(INDEX(Settings!$E$11:$E$18,MATCH($C3298,Settings!$D$11:$D$18,0)),0),$D3298))</f>
        <v/>
      </c>
      <c r="I3298">
        <f>IF($A3298="","",IF($E3298="",IFERROR(INDEX(Settings!$F$11:$F$18,MATCH($C3298,Settings!$D$11:$D$18,0)),0),$E3298))</f>
        <v/>
      </c>
      <c r="J3298">
        <f>IF($A3298="",0,WEEKDAY($A3298,2))</f>
        <v/>
      </c>
      <c r="K3298">
        <f>IF(OR($A3298="",$B3298=""),"",$B3298&amp;"|"&amp;$A3298)</f>
        <v/>
      </c>
      <c r="L3298">
        <f>IF($A3298="",0,IF($F3298="",IFERROR(N(INDEX(Settings!$G$11:$G$18,MATCH($C3298,Settings!$D$11:$D$18,0))),0),N($F3298)))</f>
        <v/>
      </c>
    </row>
    <row r="3299">
      <c r="A3299" s="69" t="n"/>
      <c r="B3299" s="70" t="n"/>
      <c r="C3299" s="70" t="n"/>
      <c r="D3299" s="71" t="n"/>
      <c r="E3299" s="71" t="n"/>
      <c r="F3299" s="70" t="n"/>
      <c r="G3299" s="72">
        <f>IF(OR($A3299="",$B3299=""),"",ROUND(MAX(0,MOD(I3299-H3299,1)*24-L3299/60),2))</f>
        <v/>
      </c>
      <c r="H3299">
        <f>IF($A3299="","",IF($D3299="",IFERROR(INDEX(Settings!$E$11:$E$18,MATCH($C3299,Settings!$D$11:$D$18,0)),0),$D3299))</f>
        <v/>
      </c>
      <c r="I3299">
        <f>IF($A3299="","",IF($E3299="",IFERROR(INDEX(Settings!$F$11:$F$18,MATCH($C3299,Settings!$D$11:$D$18,0)),0),$E3299))</f>
        <v/>
      </c>
      <c r="J3299">
        <f>IF($A3299="",0,WEEKDAY($A3299,2))</f>
        <v/>
      </c>
      <c r="K3299">
        <f>IF(OR($A3299="",$B3299=""),"",$B3299&amp;"|"&amp;$A3299)</f>
        <v/>
      </c>
      <c r="L3299">
        <f>IF($A3299="",0,IF($F3299="",IFERROR(N(INDEX(Settings!$G$11:$G$18,MATCH($C3299,Settings!$D$11:$D$18,0))),0),N($F3299)))</f>
        <v/>
      </c>
    </row>
    <row r="3300">
      <c r="A3300" s="69" t="n"/>
      <c r="B3300" s="70" t="n"/>
      <c r="C3300" s="70" t="n"/>
      <c r="D3300" s="71" t="n"/>
      <c r="E3300" s="71" t="n"/>
      <c r="F3300" s="70" t="n"/>
      <c r="G3300" s="72">
        <f>IF(OR($A3300="",$B3300=""),"",ROUND(MAX(0,MOD(I3300-H3300,1)*24-L3300/60),2))</f>
        <v/>
      </c>
      <c r="H3300">
        <f>IF($A3300="","",IF($D3300="",IFERROR(INDEX(Settings!$E$11:$E$18,MATCH($C3300,Settings!$D$11:$D$18,0)),0),$D3300))</f>
        <v/>
      </c>
      <c r="I3300">
        <f>IF($A3300="","",IF($E3300="",IFERROR(INDEX(Settings!$F$11:$F$18,MATCH($C3300,Settings!$D$11:$D$18,0)),0),$E3300))</f>
        <v/>
      </c>
      <c r="J3300">
        <f>IF($A3300="",0,WEEKDAY($A3300,2))</f>
        <v/>
      </c>
      <c r="K3300">
        <f>IF(OR($A3300="",$B3300=""),"",$B3300&amp;"|"&amp;$A3300)</f>
        <v/>
      </c>
      <c r="L3300">
        <f>IF($A3300="",0,IF($F3300="",IFERROR(N(INDEX(Settings!$G$11:$G$18,MATCH($C3300,Settings!$D$11:$D$18,0))),0),N($F3300)))</f>
        <v/>
      </c>
    </row>
    <row r="3301">
      <c r="A3301" s="69" t="n"/>
      <c r="B3301" s="70" t="n"/>
      <c r="C3301" s="70" t="n"/>
      <c r="D3301" s="71" t="n"/>
      <c r="E3301" s="71" t="n"/>
      <c r="F3301" s="70" t="n"/>
      <c r="G3301" s="72">
        <f>IF(OR($A3301="",$B3301=""),"",ROUND(MAX(0,MOD(I3301-H3301,1)*24-L3301/60),2))</f>
        <v/>
      </c>
      <c r="H3301">
        <f>IF($A3301="","",IF($D3301="",IFERROR(INDEX(Settings!$E$11:$E$18,MATCH($C3301,Settings!$D$11:$D$18,0)),0),$D3301))</f>
        <v/>
      </c>
      <c r="I3301">
        <f>IF($A3301="","",IF($E3301="",IFERROR(INDEX(Settings!$F$11:$F$18,MATCH($C3301,Settings!$D$11:$D$18,0)),0),$E3301))</f>
        <v/>
      </c>
      <c r="J3301">
        <f>IF($A3301="",0,WEEKDAY($A3301,2))</f>
        <v/>
      </c>
      <c r="K3301">
        <f>IF(OR($A3301="",$B3301=""),"",$B3301&amp;"|"&amp;$A3301)</f>
        <v/>
      </c>
      <c r="L3301">
        <f>IF($A3301="",0,IF($F3301="",IFERROR(N(INDEX(Settings!$G$11:$G$18,MATCH($C3301,Settings!$D$11:$D$18,0))),0),N($F3301)))</f>
        <v/>
      </c>
    </row>
    <row r="3302">
      <c r="A3302" s="69" t="n"/>
      <c r="B3302" s="70" t="n"/>
      <c r="C3302" s="70" t="n"/>
      <c r="D3302" s="71" t="n"/>
      <c r="E3302" s="71" t="n"/>
      <c r="F3302" s="70" t="n"/>
      <c r="G3302" s="72">
        <f>IF(OR($A3302="",$B3302=""),"",ROUND(MAX(0,MOD(I3302-H3302,1)*24-L3302/60),2))</f>
        <v/>
      </c>
      <c r="H3302">
        <f>IF($A3302="","",IF($D3302="",IFERROR(INDEX(Settings!$E$11:$E$18,MATCH($C3302,Settings!$D$11:$D$18,0)),0),$D3302))</f>
        <v/>
      </c>
      <c r="I3302">
        <f>IF($A3302="","",IF($E3302="",IFERROR(INDEX(Settings!$F$11:$F$18,MATCH($C3302,Settings!$D$11:$D$18,0)),0),$E3302))</f>
        <v/>
      </c>
      <c r="J3302">
        <f>IF($A3302="",0,WEEKDAY($A3302,2))</f>
        <v/>
      </c>
      <c r="K3302">
        <f>IF(OR($A3302="",$B3302=""),"",$B3302&amp;"|"&amp;$A3302)</f>
        <v/>
      </c>
      <c r="L3302">
        <f>IF($A3302="",0,IF($F3302="",IFERROR(N(INDEX(Settings!$G$11:$G$18,MATCH($C3302,Settings!$D$11:$D$18,0))),0),N($F3302)))</f>
        <v/>
      </c>
    </row>
    <row r="3303">
      <c r="A3303" s="69" t="n"/>
      <c r="B3303" s="70" t="n"/>
      <c r="C3303" s="70" t="n"/>
      <c r="D3303" s="71" t="n"/>
      <c r="E3303" s="71" t="n"/>
      <c r="F3303" s="70" t="n"/>
      <c r="G3303" s="72">
        <f>IF(OR($A3303="",$B3303=""),"",ROUND(MAX(0,MOD(I3303-H3303,1)*24-L3303/60),2))</f>
        <v/>
      </c>
      <c r="H3303">
        <f>IF($A3303="","",IF($D3303="",IFERROR(INDEX(Settings!$E$11:$E$18,MATCH($C3303,Settings!$D$11:$D$18,0)),0),$D3303))</f>
        <v/>
      </c>
      <c r="I3303">
        <f>IF($A3303="","",IF($E3303="",IFERROR(INDEX(Settings!$F$11:$F$18,MATCH($C3303,Settings!$D$11:$D$18,0)),0),$E3303))</f>
        <v/>
      </c>
      <c r="J3303">
        <f>IF($A3303="",0,WEEKDAY($A3303,2))</f>
        <v/>
      </c>
      <c r="K3303">
        <f>IF(OR($A3303="",$B3303=""),"",$B3303&amp;"|"&amp;$A3303)</f>
        <v/>
      </c>
      <c r="L3303">
        <f>IF($A3303="",0,IF($F3303="",IFERROR(N(INDEX(Settings!$G$11:$G$18,MATCH($C3303,Settings!$D$11:$D$18,0))),0),N($F3303)))</f>
        <v/>
      </c>
    </row>
    <row r="3304">
      <c r="A3304" s="69" t="n"/>
      <c r="B3304" s="70" t="n"/>
      <c r="C3304" s="70" t="n"/>
      <c r="D3304" s="71" t="n"/>
      <c r="E3304" s="71" t="n"/>
      <c r="F3304" s="70" t="n"/>
      <c r="G3304" s="72">
        <f>IF(OR($A3304="",$B3304=""),"",ROUND(MAX(0,MOD(I3304-H3304,1)*24-L3304/60),2))</f>
        <v/>
      </c>
      <c r="H3304">
        <f>IF($A3304="","",IF($D3304="",IFERROR(INDEX(Settings!$E$11:$E$18,MATCH($C3304,Settings!$D$11:$D$18,0)),0),$D3304))</f>
        <v/>
      </c>
      <c r="I3304">
        <f>IF($A3304="","",IF($E3304="",IFERROR(INDEX(Settings!$F$11:$F$18,MATCH($C3304,Settings!$D$11:$D$18,0)),0),$E3304))</f>
        <v/>
      </c>
      <c r="J3304">
        <f>IF($A3304="",0,WEEKDAY($A3304,2))</f>
        <v/>
      </c>
      <c r="K3304">
        <f>IF(OR($A3304="",$B3304=""),"",$B3304&amp;"|"&amp;$A3304)</f>
        <v/>
      </c>
      <c r="L3304">
        <f>IF($A3304="",0,IF($F3304="",IFERROR(N(INDEX(Settings!$G$11:$G$18,MATCH($C3304,Settings!$D$11:$D$18,0))),0),N($F3304)))</f>
        <v/>
      </c>
    </row>
    <row r="3305">
      <c r="A3305" s="69" t="n"/>
      <c r="B3305" s="70" t="n"/>
      <c r="C3305" s="70" t="n"/>
      <c r="D3305" s="71" t="n"/>
      <c r="E3305" s="71" t="n"/>
      <c r="F3305" s="70" t="n"/>
      <c r="G3305" s="72">
        <f>IF(OR($A3305="",$B3305=""),"",ROUND(MAX(0,MOD(I3305-H3305,1)*24-L3305/60),2))</f>
        <v/>
      </c>
      <c r="H3305">
        <f>IF($A3305="","",IF($D3305="",IFERROR(INDEX(Settings!$E$11:$E$18,MATCH($C3305,Settings!$D$11:$D$18,0)),0),$D3305))</f>
        <v/>
      </c>
      <c r="I3305">
        <f>IF($A3305="","",IF($E3305="",IFERROR(INDEX(Settings!$F$11:$F$18,MATCH($C3305,Settings!$D$11:$D$18,0)),0),$E3305))</f>
        <v/>
      </c>
      <c r="J3305">
        <f>IF($A3305="",0,WEEKDAY($A3305,2))</f>
        <v/>
      </c>
      <c r="K3305">
        <f>IF(OR($A3305="",$B3305=""),"",$B3305&amp;"|"&amp;$A3305)</f>
        <v/>
      </c>
      <c r="L3305">
        <f>IF($A3305="",0,IF($F3305="",IFERROR(N(INDEX(Settings!$G$11:$G$18,MATCH($C3305,Settings!$D$11:$D$18,0))),0),N($F3305)))</f>
        <v/>
      </c>
    </row>
    <row r="3306">
      <c r="A3306" s="69" t="n"/>
      <c r="B3306" s="70" t="n"/>
      <c r="C3306" s="70" t="n"/>
      <c r="D3306" s="71" t="n"/>
      <c r="E3306" s="71" t="n"/>
      <c r="F3306" s="70" t="n"/>
      <c r="G3306" s="72">
        <f>IF(OR($A3306="",$B3306=""),"",ROUND(MAX(0,MOD(I3306-H3306,1)*24-L3306/60),2))</f>
        <v/>
      </c>
      <c r="H3306">
        <f>IF($A3306="","",IF($D3306="",IFERROR(INDEX(Settings!$E$11:$E$18,MATCH($C3306,Settings!$D$11:$D$18,0)),0),$D3306))</f>
        <v/>
      </c>
      <c r="I3306">
        <f>IF($A3306="","",IF($E3306="",IFERROR(INDEX(Settings!$F$11:$F$18,MATCH($C3306,Settings!$D$11:$D$18,0)),0),$E3306))</f>
        <v/>
      </c>
      <c r="J3306">
        <f>IF($A3306="",0,WEEKDAY($A3306,2))</f>
        <v/>
      </c>
      <c r="K3306">
        <f>IF(OR($A3306="",$B3306=""),"",$B3306&amp;"|"&amp;$A3306)</f>
        <v/>
      </c>
      <c r="L3306">
        <f>IF($A3306="",0,IF($F3306="",IFERROR(N(INDEX(Settings!$G$11:$G$18,MATCH($C3306,Settings!$D$11:$D$18,0))),0),N($F3306)))</f>
        <v/>
      </c>
    </row>
    <row r="3307">
      <c r="A3307" s="69" t="n"/>
      <c r="B3307" s="70" t="n"/>
      <c r="C3307" s="70" t="n"/>
      <c r="D3307" s="71" t="n"/>
      <c r="E3307" s="71" t="n"/>
      <c r="F3307" s="70" t="n"/>
      <c r="G3307" s="72">
        <f>IF(OR($A3307="",$B3307=""),"",ROUND(MAX(0,MOD(I3307-H3307,1)*24-L3307/60),2))</f>
        <v/>
      </c>
      <c r="H3307">
        <f>IF($A3307="","",IF($D3307="",IFERROR(INDEX(Settings!$E$11:$E$18,MATCH($C3307,Settings!$D$11:$D$18,0)),0),$D3307))</f>
        <v/>
      </c>
      <c r="I3307">
        <f>IF($A3307="","",IF($E3307="",IFERROR(INDEX(Settings!$F$11:$F$18,MATCH($C3307,Settings!$D$11:$D$18,0)),0),$E3307))</f>
        <v/>
      </c>
      <c r="J3307">
        <f>IF($A3307="",0,WEEKDAY($A3307,2))</f>
        <v/>
      </c>
      <c r="K3307">
        <f>IF(OR($A3307="",$B3307=""),"",$B3307&amp;"|"&amp;$A3307)</f>
        <v/>
      </c>
      <c r="L3307">
        <f>IF($A3307="",0,IF($F3307="",IFERROR(N(INDEX(Settings!$G$11:$G$18,MATCH($C3307,Settings!$D$11:$D$18,0))),0),N($F3307)))</f>
        <v/>
      </c>
    </row>
    <row r="3308">
      <c r="A3308" s="69" t="n"/>
      <c r="B3308" s="70" t="n"/>
      <c r="C3308" s="70" t="n"/>
      <c r="D3308" s="71" t="n"/>
      <c r="E3308" s="71" t="n"/>
      <c r="F3308" s="70" t="n"/>
      <c r="G3308" s="72">
        <f>IF(OR($A3308="",$B3308=""),"",ROUND(MAX(0,MOD(I3308-H3308,1)*24-L3308/60),2))</f>
        <v/>
      </c>
      <c r="H3308">
        <f>IF($A3308="","",IF($D3308="",IFERROR(INDEX(Settings!$E$11:$E$18,MATCH($C3308,Settings!$D$11:$D$18,0)),0),$D3308))</f>
        <v/>
      </c>
      <c r="I3308">
        <f>IF($A3308="","",IF($E3308="",IFERROR(INDEX(Settings!$F$11:$F$18,MATCH($C3308,Settings!$D$11:$D$18,0)),0),$E3308))</f>
        <v/>
      </c>
      <c r="J3308">
        <f>IF($A3308="",0,WEEKDAY($A3308,2))</f>
        <v/>
      </c>
      <c r="K3308">
        <f>IF(OR($A3308="",$B3308=""),"",$B3308&amp;"|"&amp;$A3308)</f>
        <v/>
      </c>
      <c r="L3308">
        <f>IF($A3308="",0,IF($F3308="",IFERROR(N(INDEX(Settings!$G$11:$G$18,MATCH($C3308,Settings!$D$11:$D$18,0))),0),N($F3308)))</f>
        <v/>
      </c>
    </row>
    <row r="3309">
      <c r="A3309" s="69" t="n"/>
      <c r="B3309" s="70" t="n"/>
      <c r="C3309" s="70" t="n"/>
      <c r="D3309" s="71" t="n"/>
      <c r="E3309" s="71" t="n"/>
      <c r="F3309" s="70" t="n"/>
      <c r="G3309" s="72">
        <f>IF(OR($A3309="",$B3309=""),"",ROUND(MAX(0,MOD(I3309-H3309,1)*24-L3309/60),2))</f>
        <v/>
      </c>
      <c r="H3309">
        <f>IF($A3309="","",IF($D3309="",IFERROR(INDEX(Settings!$E$11:$E$18,MATCH($C3309,Settings!$D$11:$D$18,0)),0),$D3309))</f>
        <v/>
      </c>
      <c r="I3309">
        <f>IF($A3309="","",IF($E3309="",IFERROR(INDEX(Settings!$F$11:$F$18,MATCH($C3309,Settings!$D$11:$D$18,0)),0),$E3309))</f>
        <v/>
      </c>
      <c r="J3309">
        <f>IF($A3309="",0,WEEKDAY($A3309,2))</f>
        <v/>
      </c>
      <c r="K3309">
        <f>IF(OR($A3309="",$B3309=""),"",$B3309&amp;"|"&amp;$A3309)</f>
        <v/>
      </c>
      <c r="L3309">
        <f>IF($A3309="",0,IF($F3309="",IFERROR(N(INDEX(Settings!$G$11:$G$18,MATCH($C3309,Settings!$D$11:$D$18,0))),0),N($F3309)))</f>
        <v/>
      </c>
    </row>
    <row r="3310">
      <c r="A3310" s="69" t="n"/>
      <c r="B3310" s="70" t="n"/>
      <c r="C3310" s="70" t="n"/>
      <c r="D3310" s="71" t="n"/>
      <c r="E3310" s="71" t="n"/>
      <c r="F3310" s="70" t="n"/>
      <c r="G3310" s="72">
        <f>IF(OR($A3310="",$B3310=""),"",ROUND(MAX(0,MOD(I3310-H3310,1)*24-L3310/60),2))</f>
        <v/>
      </c>
      <c r="H3310">
        <f>IF($A3310="","",IF($D3310="",IFERROR(INDEX(Settings!$E$11:$E$18,MATCH($C3310,Settings!$D$11:$D$18,0)),0),$D3310))</f>
        <v/>
      </c>
      <c r="I3310">
        <f>IF($A3310="","",IF($E3310="",IFERROR(INDEX(Settings!$F$11:$F$18,MATCH($C3310,Settings!$D$11:$D$18,0)),0),$E3310))</f>
        <v/>
      </c>
      <c r="J3310">
        <f>IF($A3310="",0,WEEKDAY($A3310,2))</f>
        <v/>
      </c>
      <c r="K3310">
        <f>IF(OR($A3310="",$B3310=""),"",$B3310&amp;"|"&amp;$A3310)</f>
        <v/>
      </c>
      <c r="L3310">
        <f>IF($A3310="",0,IF($F3310="",IFERROR(N(INDEX(Settings!$G$11:$G$18,MATCH($C3310,Settings!$D$11:$D$18,0))),0),N($F3310)))</f>
        <v/>
      </c>
    </row>
    <row r="3311">
      <c r="A3311" s="69" t="n"/>
      <c r="B3311" s="70" t="n"/>
      <c r="C3311" s="70" t="n"/>
      <c r="D3311" s="71" t="n"/>
      <c r="E3311" s="71" t="n"/>
      <c r="F3311" s="70" t="n"/>
      <c r="G3311" s="72">
        <f>IF(OR($A3311="",$B3311=""),"",ROUND(MAX(0,MOD(I3311-H3311,1)*24-L3311/60),2))</f>
        <v/>
      </c>
      <c r="H3311">
        <f>IF($A3311="","",IF($D3311="",IFERROR(INDEX(Settings!$E$11:$E$18,MATCH($C3311,Settings!$D$11:$D$18,0)),0),$D3311))</f>
        <v/>
      </c>
      <c r="I3311">
        <f>IF($A3311="","",IF($E3311="",IFERROR(INDEX(Settings!$F$11:$F$18,MATCH($C3311,Settings!$D$11:$D$18,0)),0),$E3311))</f>
        <v/>
      </c>
      <c r="J3311">
        <f>IF($A3311="",0,WEEKDAY($A3311,2))</f>
        <v/>
      </c>
      <c r="K3311">
        <f>IF(OR($A3311="",$B3311=""),"",$B3311&amp;"|"&amp;$A3311)</f>
        <v/>
      </c>
      <c r="L3311">
        <f>IF($A3311="",0,IF($F3311="",IFERROR(N(INDEX(Settings!$G$11:$G$18,MATCH($C3311,Settings!$D$11:$D$18,0))),0),N($F3311)))</f>
        <v/>
      </c>
    </row>
    <row r="3312">
      <c r="A3312" s="69" t="n"/>
      <c r="B3312" s="70" t="n"/>
      <c r="C3312" s="70" t="n"/>
      <c r="D3312" s="71" t="n"/>
      <c r="E3312" s="71" t="n"/>
      <c r="F3312" s="70" t="n"/>
      <c r="G3312" s="72">
        <f>IF(OR($A3312="",$B3312=""),"",ROUND(MAX(0,MOD(I3312-H3312,1)*24-L3312/60),2))</f>
        <v/>
      </c>
      <c r="H3312">
        <f>IF($A3312="","",IF($D3312="",IFERROR(INDEX(Settings!$E$11:$E$18,MATCH($C3312,Settings!$D$11:$D$18,0)),0),$D3312))</f>
        <v/>
      </c>
      <c r="I3312">
        <f>IF($A3312="","",IF($E3312="",IFERROR(INDEX(Settings!$F$11:$F$18,MATCH($C3312,Settings!$D$11:$D$18,0)),0),$E3312))</f>
        <v/>
      </c>
      <c r="J3312">
        <f>IF($A3312="",0,WEEKDAY($A3312,2))</f>
        <v/>
      </c>
      <c r="K3312">
        <f>IF(OR($A3312="",$B3312=""),"",$B3312&amp;"|"&amp;$A3312)</f>
        <v/>
      </c>
      <c r="L3312">
        <f>IF($A3312="",0,IF($F3312="",IFERROR(N(INDEX(Settings!$G$11:$G$18,MATCH($C3312,Settings!$D$11:$D$18,0))),0),N($F3312)))</f>
        <v/>
      </c>
    </row>
    <row r="3313">
      <c r="A3313" s="69" t="n"/>
      <c r="B3313" s="70" t="n"/>
      <c r="C3313" s="70" t="n"/>
      <c r="D3313" s="71" t="n"/>
      <c r="E3313" s="71" t="n"/>
      <c r="F3313" s="70" t="n"/>
      <c r="G3313" s="72">
        <f>IF(OR($A3313="",$B3313=""),"",ROUND(MAX(0,MOD(I3313-H3313,1)*24-L3313/60),2))</f>
        <v/>
      </c>
      <c r="H3313">
        <f>IF($A3313="","",IF($D3313="",IFERROR(INDEX(Settings!$E$11:$E$18,MATCH($C3313,Settings!$D$11:$D$18,0)),0),$D3313))</f>
        <v/>
      </c>
      <c r="I3313">
        <f>IF($A3313="","",IF($E3313="",IFERROR(INDEX(Settings!$F$11:$F$18,MATCH($C3313,Settings!$D$11:$D$18,0)),0),$E3313))</f>
        <v/>
      </c>
      <c r="J3313">
        <f>IF($A3313="",0,WEEKDAY($A3313,2))</f>
        <v/>
      </c>
      <c r="K3313">
        <f>IF(OR($A3313="",$B3313=""),"",$B3313&amp;"|"&amp;$A3313)</f>
        <v/>
      </c>
      <c r="L3313">
        <f>IF($A3313="",0,IF($F3313="",IFERROR(N(INDEX(Settings!$G$11:$G$18,MATCH($C3313,Settings!$D$11:$D$18,0))),0),N($F3313)))</f>
        <v/>
      </c>
    </row>
    <row r="3314">
      <c r="A3314" s="69" t="n"/>
      <c r="B3314" s="70" t="n"/>
      <c r="C3314" s="70" t="n"/>
      <c r="D3314" s="71" t="n"/>
      <c r="E3314" s="71" t="n"/>
      <c r="F3314" s="70" t="n"/>
      <c r="G3314" s="72">
        <f>IF(OR($A3314="",$B3314=""),"",ROUND(MAX(0,MOD(I3314-H3314,1)*24-L3314/60),2))</f>
        <v/>
      </c>
      <c r="H3314">
        <f>IF($A3314="","",IF($D3314="",IFERROR(INDEX(Settings!$E$11:$E$18,MATCH($C3314,Settings!$D$11:$D$18,0)),0),$D3314))</f>
        <v/>
      </c>
      <c r="I3314">
        <f>IF($A3314="","",IF($E3314="",IFERROR(INDEX(Settings!$F$11:$F$18,MATCH($C3314,Settings!$D$11:$D$18,0)),0),$E3314))</f>
        <v/>
      </c>
      <c r="J3314">
        <f>IF($A3314="",0,WEEKDAY($A3314,2))</f>
        <v/>
      </c>
      <c r="K3314">
        <f>IF(OR($A3314="",$B3314=""),"",$B3314&amp;"|"&amp;$A3314)</f>
        <v/>
      </c>
      <c r="L3314">
        <f>IF($A3314="",0,IF($F3314="",IFERROR(N(INDEX(Settings!$G$11:$G$18,MATCH($C3314,Settings!$D$11:$D$18,0))),0),N($F3314)))</f>
        <v/>
      </c>
    </row>
    <row r="3315">
      <c r="A3315" s="69" t="n"/>
      <c r="B3315" s="70" t="n"/>
      <c r="C3315" s="70" t="n"/>
      <c r="D3315" s="71" t="n"/>
      <c r="E3315" s="71" t="n"/>
      <c r="F3315" s="70" t="n"/>
      <c r="G3315" s="72">
        <f>IF(OR($A3315="",$B3315=""),"",ROUND(MAX(0,MOD(I3315-H3315,1)*24-L3315/60),2))</f>
        <v/>
      </c>
      <c r="H3315">
        <f>IF($A3315="","",IF($D3315="",IFERROR(INDEX(Settings!$E$11:$E$18,MATCH($C3315,Settings!$D$11:$D$18,0)),0),$D3315))</f>
        <v/>
      </c>
      <c r="I3315">
        <f>IF($A3315="","",IF($E3315="",IFERROR(INDEX(Settings!$F$11:$F$18,MATCH($C3315,Settings!$D$11:$D$18,0)),0),$E3315))</f>
        <v/>
      </c>
      <c r="J3315">
        <f>IF($A3315="",0,WEEKDAY($A3315,2))</f>
        <v/>
      </c>
      <c r="K3315">
        <f>IF(OR($A3315="",$B3315=""),"",$B3315&amp;"|"&amp;$A3315)</f>
        <v/>
      </c>
      <c r="L3315">
        <f>IF($A3315="",0,IF($F3315="",IFERROR(N(INDEX(Settings!$G$11:$G$18,MATCH($C3315,Settings!$D$11:$D$18,0))),0),N($F3315)))</f>
        <v/>
      </c>
    </row>
    <row r="3316">
      <c r="A3316" s="69" t="n"/>
      <c r="B3316" s="70" t="n"/>
      <c r="C3316" s="70" t="n"/>
      <c r="D3316" s="71" t="n"/>
      <c r="E3316" s="71" t="n"/>
      <c r="F3316" s="70" t="n"/>
      <c r="G3316" s="72">
        <f>IF(OR($A3316="",$B3316=""),"",ROUND(MAX(0,MOD(I3316-H3316,1)*24-L3316/60),2))</f>
        <v/>
      </c>
      <c r="H3316">
        <f>IF($A3316="","",IF($D3316="",IFERROR(INDEX(Settings!$E$11:$E$18,MATCH($C3316,Settings!$D$11:$D$18,0)),0),$D3316))</f>
        <v/>
      </c>
      <c r="I3316">
        <f>IF($A3316="","",IF($E3316="",IFERROR(INDEX(Settings!$F$11:$F$18,MATCH($C3316,Settings!$D$11:$D$18,0)),0),$E3316))</f>
        <v/>
      </c>
      <c r="J3316">
        <f>IF($A3316="",0,WEEKDAY($A3316,2))</f>
        <v/>
      </c>
      <c r="K3316">
        <f>IF(OR($A3316="",$B3316=""),"",$B3316&amp;"|"&amp;$A3316)</f>
        <v/>
      </c>
      <c r="L3316">
        <f>IF($A3316="",0,IF($F3316="",IFERROR(N(INDEX(Settings!$G$11:$G$18,MATCH($C3316,Settings!$D$11:$D$18,0))),0),N($F3316)))</f>
        <v/>
      </c>
    </row>
    <row r="3317">
      <c r="A3317" s="69" t="n"/>
      <c r="B3317" s="70" t="n"/>
      <c r="C3317" s="70" t="n"/>
      <c r="D3317" s="71" t="n"/>
      <c r="E3317" s="71" t="n"/>
      <c r="F3317" s="70" t="n"/>
      <c r="G3317" s="72">
        <f>IF(OR($A3317="",$B3317=""),"",ROUND(MAX(0,MOD(I3317-H3317,1)*24-L3317/60),2))</f>
        <v/>
      </c>
      <c r="H3317">
        <f>IF($A3317="","",IF($D3317="",IFERROR(INDEX(Settings!$E$11:$E$18,MATCH($C3317,Settings!$D$11:$D$18,0)),0),$D3317))</f>
        <v/>
      </c>
      <c r="I3317">
        <f>IF($A3317="","",IF($E3317="",IFERROR(INDEX(Settings!$F$11:$F$18,MATCH($C3317,Settings!$D$11:$D$18,0)),0),$E3317))</f>
        <v/>
      </c>
      <c r="J3317">
        <f>IF($A3317="",0,WEEKDAY($A3317,2))</f>
        <v/>
      </c>
      <c r="K3317">
        <f>IF(OR($A3317="",$B3317=""),"",$B3317&amp;"|"&amp;$A3317)</f>
        <v/>
      </c>
      <c r="L3317">
        <f>IF($A3317="",0,IF($F3317="",IFERROR(N(INDEX(Settings!$G$11:$G$18,MATCH($C3317,Settings!$D$11:$D$18,0))),0),N($F3317)))</f>
        <v/>
      </c>
    </row>
    <row r="3318">
      <c r="A3318" s="69" t="n"/>
      <c r="B3318" s="70" t="n"/>
      <c r="C3318" s="70" t="n"/>
      <c r="D3318" s="71" t="n"/>
      <c r="E3318" s="71" t="n"/>
      <c r="F3318" s="70" t="n"/>
      <c r="G3318" s="72">
        <f>IF(OR($A3318="",$B3318=""),"",ROUND(MAX(0,MOD(I3318-H3318,1)*24-L3318/60),2))</f>
        <v/>
      </c>
      <c r="H3318">
        <f>IF($A3318="","",IF($D3318="",IFERROR(INDEX(Settings!$E$11:$E$18,MATCH($C3318,Settings!$D$11:$D$18,0)),0),$D3318))</f>
        <v/>
      </c>
      <c r="I3318">
        <f>IF($A3318="","",IF($E3318="",IFERROR(INDEX(Settings!$F$11:$F$18,MATCH($C3318,Settings!$D$11:$D$18,0)),0),$E3318))</f>
        <v/>
      </c>
      <c r="J3318">
        <f>IF($A3318="",0,WEEKDAY($A3318,2))</f>
        <v/>
      </c>
      <c r="K3318">
        <f>IF(OR($A3318="",$B3318=""),"",$B3318&amp;"|"&amp;$A3318)</f>
        <v/>
      </c>
      <c r="L3318">
        <f>IF($A3318="",0,IF($F3318="",IFERROR(N(INDEX(Settings!$G$11:$G$18,MATCH($C3318,Settings!$D$11:$D$18,0))),0),N($F3318)))</f>
        <v/>
      </c>
    </row>
    <row r="3319">
      <c r="A3319" s="69" t="n"/>
      <c r="B3319" s="70" t="n"/>
      <c r="C3319" s="70" t="n"/>
      <c r="D3319" s="71" t="n"/>
      <c r="E3319" s="71" t="n"/>
      <c r="F3319" s="70" t="n"/>
      <c r="G3319" s="72">
        <f>IF(OR($A3319="",$B3319=""),"",ROUND(MAX(0,MOD(I3319-H3319,1)*24-L3319/60),2))</f>
        <v/>
      </c>
      <c r="H3319">
        <f>IF($A3319="","",IF($D3319="",IFERROR(INDEX(Settings!$E$11:$E$18,MATCH($C3319,Settings!$D$11:$D$18,0)),0),$D3319))</f>
        <v/>
      </c>
      <c r="I3319">
        <f>IF($A3319="","",IF($E3319="",IFERROR(INDEX(Settings!$F$11:$F$18,MATCH($C3319,Settings!$D$11:$D$18,0)),0),$E3319))</f>
        <v/>
      </c>
      <c r="J3319">
        <f>IF($A3319="",0,WEEKDAY($A3319,2))</f>
        <v/>
      </c>
      <c r="K3319">
        <f>IF(OR($A3319="",$B3319=""),"",$B3319&amp;"|"&amp;$A3319)</f>
        <v/>
      </c>
      <c r="L3319">
        <f>IF($A3319="",0,IF($F3319="",IFERROR(N(INDEX(Settings!$G$11:$G$18,MATCH($C3319,Settings!$D$11:$D$18,0))),0),N($F3319)))</f>
        <v/>
      </c>
    </row>
    <row r="3320">
      <c r="A3320" s="69" t="n"/>
      <c r="B3320" s="70" t="n"/>
      <c r="C3320" s="70" t="n"/>
      <c r="D3320" s="71" t="n"/>
      <c r="E3320" s="71" t="n"/>
      <c r="F3320" s="70" t="n"/>
      <c r="G3320" s="72">
        <f>IF(OR($A3320="",$B3320=""),"",ROUND(MAX(0,MOD(I3320-H3320,1)*24-L3320/60),2))</f>
        <v/>
      </c>
      <c r="H3320">
        <f>IF($A3320="","",IF($D3320="",IFERROR(INDEX(Settings!$E$11:$E$18,MATCH($C3320,Settings!$D$11:$D$18,0)),0),$D3320))</f>
        <v/>
      </c>
      <c r="I3320">
        <f>IF($A3320="","",IF($E3320="",IFERROR(INDEX(Settings!$F$11:$F$18,MATCH($C3320,Settings!$D$11:$D$18,0)),0),$E3320))</f>
        <v/>
      </c>
      <c r="J3320">
        <f>IF($A3320="",0,WEEKDAY($A3320,2))</f>
        <v/>
      </c>
      <c r="K3320">
        <f>IF(OR($A3320="",$B3320=""),"",$B3320&amp;"|"&amp;$A3320)</f>
        <v/>
      </c>
      <c r="L3320">
        <f>IF($A3320="",0,IF($F3320="",IFERROR(N(INDEX(Settings!$G$11:$G$18,MATCH($C3320,Settings!$D$11:$D$18,0))),0),N($F3320)))</f>
        <v/>
      </c>
    </row>
    <row r="3321">
      <c r="A3321" s="69" t="n"/>
      <c r="B3321" s="70" t="n"/>
      <c r="C3321" s="70" t="n"/>
      <c r="D3321" s="71" t="n"/>
      <c r="E3321" s="71" t="n"/>
      <c r="F3321" s="70" t="n"/>
      <c r="G3321" s="72">
        <f>IF(OR($A3321="",$B3321=""),"",ROUND(MAX(0,MOD(I3321-H3321,1)*24-L3321/60),2))</f>
        <v/>
      </c>
      <c r="H3321">
        <f>IF($A3321="","",IF($D3321="",IFERROR(INDEX(Settings!$E$11:$E$18,MATCH($C3321,Settings!$D$11:$D$18,0)),0),$D3321))</f>
        <v/>
      </c>
      <c r="I3321">
        <f>IF($A3321="","",IF($E3321="",IFERROR(INDEX(Settings!$F$11:$F$18,MATCH($C3321,Settings!$D$11:$D$18,0)),0),$E3321))</f>
        <v/>
      </c>
      <c r="J3321">
        <f>IF($A3321="",0,WEEKDAY($A3321,2))</f>
        <v/>
      </c>
      <c r="K3321">
        <f>IF(OR($A3321="",$B3321=""),"",$B3321&amp;"|"&amp;$A3321)</f>
        <v/>
      </c>
      <c r="L3321">
        <f>IF($A3321="",0,IF($F3321="",IFERROR(N(INDEX(Settings!$G$11:$G$18,MATCH($C3321,Settings!$D$11:$D$18,0))),0),N($F3321)))</f>
        <v/>
      </c>
    </row>
    <row r="3322">
      <c r="A3322" s="69" t="n"/>
      <c r="B3322" s="70" t="n"/>
      <c r="C3322" s="70" t="n"/>
      <c r="D3322" s="71" t="n"/>
      <c r="E3322" s="71" t="n"/>
      <c r="F3322" s="70" t="n"/>
      <c r="G3322" s="72">
        <f>IF(OR($A3322="",$B3322=""),"",ROUND(MAX(0,MOD(I3322-H3322,1)*24-L3322/60),2))</f>
        <v/>
      </c>
      <c r="H3322">
        <f>IF($A3322="","",IF($D3322="",IFERROR(INDEX(Settings!$E$11:$E$18,MATCH($C3322,Settings!$D$11:$D$18,0)),0),$D3322))</f>
        <v/>
      </c>
      <c r="I3322">
        <f>IF($A3322="","",IF($E3322="",IFERROR(INDEX(Settings!$F$11:$F$18,MATCH($C3322,Settings!$D$11:$D$18,0)),0),$E3322))</f>
        <v/>
      </c>
      <c r="J3322">
        <f>IF($A3322="",0,WEEKDAY($A3322,2))</f>
        <v/>
      </c>
      <c r="K3322">
        <f>IF(OR($A3322="",$B3322=""),"",$B3322&amp;"|"&amp;$A3322)</f>
        <v/>
      </c>
      <c r="L3322">
        <f>IF($A3322="",0,IF($F3322="",IFERROR(N(INDEX(Settings!$G$11:$G$18,MATCH($C3322,Settings!$D$11:$D$18,0))),0),N($F3322)))</f>
        <v/>
      </c>
    </row>
    <row r="3323">
      <c r="A3323" s="69" t="n"/>
      <c r="B3323" s="70" t="n"/>
      <c r="C3323" s="70" t="n"/>
      <c r="D3323" s="71" t="n"/>
      <c r="E3323" s="71" t="n"/>
      <c r="F3323" s="70" t="n"/>
      <c r="G3323" s="72">
        <f>IF(OR($A3323="",$B3323=""),"",ROUND(MAX(0,MOD(I3323-H3323,1)*24-L3323/60),2))</f>
        <v/>
      </c>
      <c r="H3323">
        <f>IF($A3323="","",IF($D3323="",IFERROR(INDEX(Settings!$E$11:$E$18,MATCH($C3323,Settings!$D$11:$D$18,0)),0),$D3323))</f>
        <v/>
      </c>
      <c r="I3323">
        <f>IF($A3323="","",IF($E3323="",IFERROR(INDEX(Settings!$F$11:$F$18,MATCH($C3323,Settings!$D$11:$D$18,0)),0),$E3323))</f>
        <v/>
      </c>
      <c r="J3323">
        <f>IF($A3323="",0,WEEKDAY($A3323,2))</f>
        <v/>
      </c>
      <c r="K3323">
        <f>IF(OR($A3323="",$B3323=""),"",$B3323&amp;"|"&amp;$A3323)</f>
        <v/>
      </c>
      <c r="L3323">
        <f>IF($A3323="",0,IF($F3323="",IFERROR(N(INDEX(Settings!$G$11:$G$18,MATCH($C3323,Settings!$D$11:$D$18,0))),0),N($F3323)))</f>
        <v/>
      </c>
    </row>
    <row r="3324">
      <c r="A3324" s="69" t="n"/>
      <c r="B3324" s="70" t="n"/>
      <c r="C3324" s="70" t="n"/>
      <c r="D3324" s="71" t="n"/>
      <c r="E3324" s="71" t="n"/>
      <c r="F3324" s="70" t="n"/>
      <c r="G3324" s="72">
        <f>IF(OR($A3324="",$B3324=""),"",ROUND(MAX(0,MOD(I3324-H3324,1)*24-L3324/60),2))</f>
        <v/>
      </c>
      <c r="H3324">
        <f>IF($A3324="","",IF($D3324="",IFERROR(INDEX(Settings!$E$11:$E$18,MATCH($C3324,Settings!$D$11:$D$18,0)),0),$D3324))</f>
        <v/>
      </c>
      <c r="I3324">
        <f>IF($A3324="","",IF($E3324="",IFERROR(INDEX(Settings!$F$11:$F$18,MATCH($C3324,Settings!$D$11:$D$18,0)),0),$E3324))</f>
        <v/>
      </c>
      <c r="J3324">
        <f>IF($A3324="",0,WEEKDAY($A3324,2))</f>
        <v/>
      </c>
      <c r="K3324">
        <f>IF(OR($A3324="",$B3324=""),"",$B3324&amp;"|"&amp;$A3324)</f>
        <v/>
      </c>
      <c r="L3324">
        <f>IF($A3324="",0,IF($F3324="",IFERROR(N(INDEX(Settings!$G$11:$G$18,MATCH($C3324,Settings!$D$11:$D$18,0))),0),N($F3324)))</f>
        <v/>
      </c>
    </row>
    <row r="3325">
      <c r="A3325" s="69" t="n"/>
      <c r="B3325" s="70" t="n"/>
      <c r="C3325" s="70" t="n"/>
      <c r="D3325" s="71" t="n"/>
      <c r="E3325" s="71" t="n"/>
      <c r="F3325" s="70" t="n"/>
      <c r="G3325" s="72">
        <f>IF(OR($A3325="",$B3325=""),"",ROUND(MAX(0,MOD(I3325-H3325,1)*24-L3325/60),2))</f>
        <v/>
      </c>
      <c r="H3325">
        <f>IF($A3325="","",IF($D3325="",IFERROR(INDEX(Settings!$E$11:$E$18,MATCH($C3325,Settings!$D$11:$D$18,0)),0),$D3325))</f>
        <v/>
      </c>
      <c r="I3325">
        <f>IF($A3325="","",IF($E3325="",IFERROR(INDEX(Settings!$F$11:$F$18,MATCH($C3325,Settings!$D$11:$D$18,0)),0),$E3325))</f>
        <v/>
      </c>
      <c r="J3325">
        <f>IF($A3325="",0,WEEKDAY($A3325,2))</f>
        <v/>
      </c>
      <c r="K3325">
        <f>IF(OR($A3325="",$B3325=""),"",$B3325&amp;"|"&amp;$A3325)</f>
        <v/>
      </c>
      <c r="L3325">
        <f>IF($A3325="",0,IF($F3325="",IFERROR(N(INDEX(Settings!$G$11:$G$18,MATCH($C3325,Settings!$D$11:$D$18,0))),0),N($F3325)))</f>
        <v/>
      </c>
    </row>
    <row r="3326">
      <c r="A3326" s="69" t="n"/>
      <c r="B3326" s="70" t="n"/>
      <c r="C3326" s="70" t="n"/>
      <c r="D3326" s="71" t="n"/>
      <c r="E3326" s="71" t="n"/>
      <c r="F3326" s="70" t="n"/>
      <c r="G3326" s="72">
        <f>IF(OR($A3326="",$B3326=""),"",ROUND(MAX(0,MOD(I3326-H3326,1)*24-L3326/60),2))</f>
        <v/>
      </c>
      <c r="H3326">
        <f>IF($A3326="","",IF($D3326="",IFERROR(INDEX(Settings!$E$11:$E$18,MATCH($C3326,Settings!$D$11:$D$18,0)),0),$D3326))</f>
        <v/>
      </c>
      <c r="I3326">
        <f>IF($A3326="","",IF($E3326="",IFERROR(INDEX(Settings!$F$11:$F$18,MATCH($C3326,Settings!$D$11:$D$18,0)),0),$E3326))</f>
        <v/>
      </c>
      <c r="J3326">
        <f>IF($A3326="",0,WEEKDAY($A3326,2))</f>
        <v/>
      </c>
      <c r="K3326">
        <f>IF(OR($A3326="",$B3326=""),"",$B3326&amp;"|"&amp;$A3326)</f>
        <v/>
      </c>
      <c r="L3326">
        <f>IF($A3326="",0,IF($F3326="",IFERROR(N(INDEX(Settings!$G$11:$G$18,MATCH($C3326,Settings!$D$11:$D$18,0))),0),N($F3326)))</f>
        <v/>
      </c>
    </row>
    <row r="3327">
      <c r="A3327" s="69" t="n"/>
      <c r="B3327" s="70" t="n"/>
      <c r="C3327" s="70" t="n"/>
      <c r="D3327" s="71" t="n"/>
      <c r="E3327" s="71" t="n"/>
      <c r="F3327" s="70" t="n"/>
      <c r="G3327" s="72">
        <f>IF(OR($A3327="",$B3327=""),"",ROUND(MAX(0,MOD(I3327-H3327,1)*24-L3327/60),2))</f>
        <v/>
      </c>
      <c r="H3327">
        <f>IF($A3327="","",IF($D3327="",IFERROR(INDEX(Settings!$E$11:$E$18,MATCH($C3327,Settings!$D$11:$D$18,0)),0),$D3327))</f>
        <v/>
      </c>
      <c r="I3327">
        <f>IF($A3327="","",IF($E3327="",IFERROR(INDEX(Settings!$F$11:$F$18,MATCH($C3327,Settings!$D$11:$D$18,0)),0),$E3327))</f>
        <v/>
      </c>
      <c r="J3327">
        <f>IF($A3327="",0,WEEKDAY($A3327,2))</f>
        <v/>
      </c>
      <c r="K3327">
        <f>IF(OR($A3327="",$B3327=""),"",$B3327&amp;"|"&amp;$A3327)</f>
        <v/>
      </c>
      <c r="L3327">
        <f>IF($A3327="",0,IF($F3327="",IFERROR(N(INDEX(Settings!$G$11:$G$18,MATCH($C3327,Settings!$D$11:$D$18,0))),0),N($F3327)))</f>
        <v/>
      </c>
    </row>
    <row r="3328">
      <c r="A3328" s="69" t="n"/>
      <c r="B3328" s="70" t="n"/>
      <c r="C3328" s="70" t="n"/>
      <c r="D3328" s="71" t="n"/>
      <c r="E3328" s="71" t="n"/>
      <c r="F3328" s="70" t="n"/>
      <c r="G3328" s="72">
        <f>IF(OR($A3328="",$B3328=""),"",ROUND(MAX(0,MOD(I3328-H3328,1)*24-L3328/60),2))</f>
        <v/>
      </c>
      <c r="H3328">
        <f>IF($A3328="","",IF($D3328="",IFERROR(INDEX(Settings!$E$11:$E$18,MATCH($C3328,Settings!$D$11:$D$18,0)),0),$D3328))</f>
        <v/>
      </c>
      <c r="I3328">
        <f>IF($A3328="","",IF($E3328="",IFERROR(INDEX(Settings!$F$11:$F$18,MATCH($C3328,Settings!$D$11:$D$18,0)),0),$E3328))</f>
        <v/>
      </c>
      <c r="J3328">
        <f>IF($A3328="",0,WEEKDAY($A3328,2))</f>
        <v/>
      </c>
      <c r="K3328">
        <f>IF(OR($A3328="",$B3328=""),"",$B3328&amp;"|"&amp;$A3328)</f>
        <v/>
      </c>
      <c r="L3328">
        <f>IF($A3328="",0,IF($F3328="",IFERROR(N(INDEX(Settings!$G$11:$G$18,MATCH($C3328,Settings!$D$11:$D$18,0))),0),N($F3328)))</f>
        <v/>
      </c>
    </row>
    <row r="3329">
      <c r="A3329" s="69" t="n"/>
      <c r="B3329" s="70" t="n"/>
      <c r="C3329" s="70" t="n"/>
      <c r="D3329" s="71" t="n"/>
      <c r="E3329" s="71" t="n"/>
      <c r="F3329" s="70" t="n"/>
      <c r="G3329" s="72">
        <f>IF(OR($A3329="",$B3329=""),"",ROUND(MAX(0,MOD(I3329-H3329,1)*24-L3329/60),2))</f>
        <v/>
      </c>
      <c r="H3329">
        <f>IF($A3329="","",IF($D3329="",IFERROR(INDEX(Settings!$E$11:$E$18,MATCH($C3329,Settings!$D$11:$D$18,0)),0),$D3329))</f>
        <v/>
      </c>
      <c r="I3329">
        <f>IF($A3329="","",IF($E3329="",IFERROR(INDEX(Settings!$F$11:$F$18,MATCH($C3329,Settings!$D$11:$D$18,0)),0),$E3329))</f>
        <v/>
      </c>
      <c r="J3329">
        <f>IF($A3329="",0,WEEKDAY($A3329,2))</f>
        <v/>
      </c>
      <c r="K3329">
        <f>IF(OR($A3329="",$B3329=""),"",$B3329&amp;"|"&amp;$A3329)</f>
        <v/>
      </c>
      <c r="L3329">
        <f>IF($A3329="",0,IF($F3329="",IFERROR(N(INDEX(Settings!$G$11:$G$18,MATCH($C3329,Settings!$D$11:$D$18,0))),0),N($F3329)))</f>
        <v/>
      </c>
    </row>
    <row r="3330">
      <c r="A3330" s="69" t="n"/>
      <c r="B3330" s="70" t="n"/>
      <c r="C3330" s="70" t="n"/>
      <c r="D3330" s="71" t="n"/>
      <c r="E3330" s="71" t="n"/>
      <c r="F3330" s="70" t="n"/>
      <c r="G3330" s="72">
        <f>IF(OR($A3330="",$B3330=""),"",ROUND(MAX(0,MOD(I3330-H3330,1)*24-L3330/60),2))</f>
        <v/>
      </c>
      <c r="H3330">
        <f>IF($A3330="","",IF($D3330="",IFERROR(INDEX(Settings!$E$11:$E$18,MATCH($C3330,Settings!$D$11:$D$18,0)),0),$D3330))</f>
        <v/>
      </c>
      <c r="I3330">
        <f>IF($A3330="","",IF($E3330="",IFERROR(INDEX(Settings!$F$11:$F$18,MATCH($C3330,Settings!$D$11:$D$18,0)),0),$E3330))</f>
        <v/>
      </c>
      <c r="J3330">
        <f>IF($A3330="",0,WEEKDAY($A3330,2))</f>
        <v/>
      </c>
      <c r="K3330">
        <f>IF(OR($A3330="",$B3330=""),"",$B3330&amp;"|"&amp;$A3330)</f>
        <v/>
      </c>
      <c r="L3330">
        <f>IF($A3330="",0,IF($F3330="",IFERROR(N(INDEX(Settings!$G$11:$G$18,MATCH($C3330,Settings!$D$11:$D$18,0))),0),N($F3330)))</f>
        <v/>
      </c>
    </row>
    <row r="3331">
      <c r="A3331" s="69" t="n"/>
      <c r="B3331" s="70" t="n"/>
      <c r="C3331" s="70" t="n"/>
      <c r="D3331" s="71" t="n"/>
      <c r="E3331" s="71" t="n"/>
      <c r="F3331" s="70" t="n"/>
      <c r="G3331" s="72">
        <f>IF(OR($A3331="",$B3331=""),"",ROUND(MAX(0,MOD(I3331-H3331,1)*24-L3331/60),2))</f>
        <v/>
      </c>
      <c r="H3331">
        <f>IF($A3331="","",IF($D3331="",IFERROR(INDEX(Settings!$E$11:$E$18,MATCH($C3331,Settings!$D$11:$D$18,0)),0),$D3331))</f>
        <v/>
      </c>
      <c r="I3331">
        <f>IF($A3331="","",IF($E3331="",IFERROR(INDEX(Settings!$F$11:$F$18,MATCH($C3331,Settings!$D$11:$D$18,0)),0),$E3331))</f>
        <v/>
      </c>
      <c r="J3331">
        <f>IF($A3331="",0,WEEKDAY($A3331,2))</f>
        <v/>
      </c>
      <c r="K3331">
        <f>IF(OR($A3331="",$B3331=""),"",$B3331&amp;"|"&amp;$A3331)</f>
        <v/>
      </c>
      <c r="L3331">
        <f>IF($A3331="",0,IF($F3331="",IFERROR(N(INDEX(Settings!$G$11:$G$18,MATCH($C3331,Settings!$D$11:$D$18,0))),0),N($F3331)))</f>
        <v/>
      </c>
    </row>
    <row r="3332">
      <c r="A3332" s="69" t="n"/>
      <c r="B3332" s="70" t="n"/>
      <c r="C3332" s="70" t="n"/>
      <c r="D3332" s="71" t="n"/>
      <c r="E3332" s="71" t="n"/>
      <c r="F3332" s="70" t="n"/>
      <c r="G3332" s="72">
        <f>IF(OR($A3332="",$B3332=""),"",ROUND(MAX(0,MOD(I3332-H3332,1)*24-L3332/60),2))</f>
        <v/>
      </c>
      <c r="H3332">
        <f>IF($A3332="","",IF($D3332="",IFERROR(INDEX(Settings!$E$11:$E$18,MATCH($C3332,Settings!$D$11:$D$18,0)),0),$D3332))</f>
        <v/>
      </c>
      <c r="I3332">
        <f>IF($A3332="","",IF($E3332="",IFERROR(INDEX(Settings!$F$11:$F$18,MATCH($C3332,Settings!$D$11:$D$18,0)),0),$E3332))</f>
        <v/>
      </c>
      <c r="J3332">
        <f>IF($A3332="",0,WEEKDAY($A3332,2))</f>
        <v/>
      </c>
      <c r="K3332">
        <f>IF(OR($A3332="",$B3332=""),"",$B3332&amp;"|"&amp;$A3332)</f>
        <v/>
      </c>
      <c r="L3332">
        <f>IF($A3332="",0,IF($F3332="",IFERROR(N(INDEX(Settings!$G$11:$G$18,MATCH($C3332,Settings!$D$11:$D$18,0))),0),N($F3332)))</f>
        <v/>
      </c>
    </row>
    <row r="3333">
      <c r="A3333" s="69" t="n"/>
      <c r="B3333" s="70" t="n"/>
      <c r="C3333" s="70" t="n"/>
      <c r="D3333" s="71" t="n"/>
      <c r="E3333" s="71" t="n"/>
      <c r="F3333" s="70" t="n"/>
      <c r="G3333" s="72">
        <f>IF(OR($A3333="",$B3333=""),"",ROUND(MAX(0,MOD(I3333-H3333,1)*24-L3333/60),2))</f>
        <v/>
      </c>
      <c r="H3333">
        <f>IF($A3333="","",IF($D3333="",IFERROR(INDEX(Settings!$E$11:$E$18,MATCH($C3333,Settings!$D$11:$D$18,0)),0),$D3333))</f>
        <v/>
      </c>
      <c r="I3333">
        <f>IF($A3333="","",IF($E3333="",IFERROR(INDEX(Settings!$F$11:$F$18,MATCH($C3333,Settings!$D$11:$D$18,0)),0),$E3333))</f>
        <v/>
      </c>
      <c r="J3333">
        <f>IF($A3333="",0,WEEKDAY($A3333,2))</f>
        <v/>
      </c>
      <c r="K3333">
        <f>IF(OR($A3333="",$B3333=""),"",$B3333&amp;"|"&amp;$A3333)</f>
        <v/>
      </c>
      <c r="L3333">
        <f>IF($A3333="",0,IF($F3333="",IFERROR(N(INDEX(Settings!$G$11:$G$18,MATCH($C3333,Settings!$D$11:$D$18,0))),0),N($F3333)))</f>
        <v/>
      </c>
    </row>
    <row r="3334">
      <c r="A3334" s="69" t="n"/>
      <c r="B3334" s="70" t="n"/>
      <c r="C3334" s="70" t="n"/>
      <c r="D3334" s="71" t="n"/>
      <c r="E3334" s="71" t="n"/>
      <c r="F3334" s="70" t="n"/>
      <c r="G3334" s="72">
        <f>IF(OR($A3334="",$B3334=""),"",ROUND(MAX(0,MOD(I3334-H3334,1)*24-L3334/60),2))</f>
        <v/>
      </c>
      <c r="H3334">
        <f>IF($A3334="","",IF($D3334="",IFERROR(INDEX(Settings!$E$11:$E$18,MATCH($C3334,Settings!$D$11:$D$18,0)),0),$D3334))</f>
        <v/>
      </c>
      <c r="I3334">
        <f>IF($A3334="","",IF($E3334="",IFERROR(INDEX(Settings!$F$11:$F$18,MATCH($C3334,Settings!$D$11:$D$18,0)),0),$E3334))</f>
        <v/>
      </c>
      <c r="J3334">
        <f>IF($A3334="",0,WEEKDAY($A3334,2))</f>
        <v/>
      </c>
      <c r="K3334">
        <f>IF(OR($A3334="",$B3334=""),"",$B3334&amp;"|"&amp;$A3334)</f>
        <v/>
      </c>
      <c r="L3334">
        <f>IF($A3334="",0,IF($F3334="",IFERROR(N(INDEX(Settings!$G$11:$G$18,MATCH($C3334,Settings!$D$11:$D$18,0))),0),N($F3334)))</f>
        <v/>
      </c>
    </row>
    <row r="3335">
      <c r="A3335" s="69" t="n"/>
      <c r="B3335" s="70" t="n"/>
      <c r="C3335" s="70" t="n"/>
      <c r="D3335" s="71" t="n"/>
      <c r="E3335" s="71" t="n"/>
      <c r="F3335" s="70" t="n"/>
      <c r="G3335" s="72">
        <f>IF(OR($A3335="",$B3335=""),"",ROUND(MAX(0,MOD(I3335-H3335,1)*24-L3335/60),2))</f>
        <v/>
      </c>
      <c r="H3335">
        <f>IF($A3335="","",IF($D3335="",IFERROR(INDEX(Settings!$E$11:$E$18,MATCH($C3335,Settings!$D$11:$D$18,0)),0),$D3335))</f>
        <v/>
      </c>
      <c r="I3335">
        <f>IF($A3335="","",IF($E3335="",IFERROR(INDEX(Settings!$F$11:$F$18,MATCH($C3335,Settings!$D$11:$D$18,0)),0),$E3335))</f>
        <v/>
      </c>
      <c r="J3335">
        <f>IF($A3335="",0,WEEKDAY($A3335,2))</f>
        <v/>
      </c>
      <c r="K3335">
        <f>IF(OR($A3335="",$B3335=""),"",$B3335&amp;"|"&amp;$A3335)</f>
        <v/>
      </c>
      <c r="L3335">
        <f>IF($A3335="",0,IF($F3335="",IFERROR(N(INDEX(Settings!$G$11:$G$18,MATCH($C3335,Settings!$D$11:$D$18,0))),0),N($F3335)))</f>
        <v/>
      </c>
    </row>
    <row r="3336">
      <c r="A3336" s="69" t="n"/>
      <c r="B3336" s="70" t="n"/>
      <c r="C3336" s="70" t="n"/>
      <c r="D3336" s="71" t="n"/>
      <c r="E3336" s="71" t="n"/>
      <c r="F3336" s="70" t="n"/>
      <c r="G3336" s="72">
        <f>IF(OR($A3336="",$B3336=""),"",ROUND(MAX(0,MOD(I3336-H3336,1)*24-L3336/60),2))</f>
        <v/>
      </c>
      <c r="H3336">
        <f>IF($A3336="","",IF($D3336="",IFERROR(INDEX(Settings!$E$11:$E$18,MATCH($C3336,Settings!$D$11:$D$18,0)),0),$D3336))</f>
        <v/>
      </c>
      <c r="I3336">
        <f>IF($A3336="","",IF($E3336="",IFERROR(INDEX(Settings!$F$11:$F$18,MATCH($C3336,Settings!$D$11:$D$18,0)),0),$E3336))</f>
        <v/>
      </c>
      <c r="J3336">
        <f>IF($A3336="",0,WEEKDAY($A3336,2))</f>
        <v/>
      </c>
      <c r="K3336">
        <f>IF(OR($A3336="",$B3336=""),"",$B3336&amp;"|"&amp;$A3336)</f>
        <v/>
      </c>
      <c r="L3336">
        <f>IF($A3336="",0,IF($F3336="",IFERROR(N(INDEX(Settings!$G$11:$G$18,MATCH($C3336,Settings!$D$11:$D$18,0))),0),N($F3336)))</f>
        <v/>
      </c>
    </row>
    <row r="3337">
      <c r="A3337" s="69" t="n"/>
      <c r="B3337" s="70" t="n"/>
      <c r="C3337" s="70" t="n"/>
      <c r="D3337" s="71" t="n"/>
      <c r="E3337" s="71" t="n"/>
      <c r="F3337" s="70" t="n"/>
      <c r="G3337" s="72">
        <f>IF(OR($A3337="",$B3337=""),"",ROUND(MAX(0,MOD(I3337-H3337,1)*24-L3337/60),2))</f>
        <v/>
      </c>
      <c r="H3337">
        <f>IF($A3337="","",IF($D3337="",IFERROR(INDEX(Settings!$E$11:$E$18,MATCH($C3337,Settings!$D$11:$D$18,0)),0),$D3337))</f>
        <v/>
      </c>
      <c r="I3337">
        <f>IF($A3337="","",IF($E3337="",IFERROR(INDEX(Settings!$F$11:$F$18,MATCH($C3337,Settings!$D$11:$D$18,0)),0),$E3337))</f>
        <v/>
      </c>
      <c r="J3337">
        <f>IF($A3337="",0,WEEKDAY($A3337,2))</f>
        <v/>
      </c>
      <c r="K3337">
        <f>IF(OR($A3337="",$B3337=""),"",$B3337&amp;"|"&amp;$A3337)</f>
        <v/>
      </c>
      <c r="L3337">
        <f>IF($A3337="",0,IF($F3337="",IFERROR(N(INDEX(Settings!$G$11:$G$18,MATCH($C3337,Settings!$D$11:$D$18,0))),0),N($F3337)))</f>
        <v/>
      </c>
    </row>
    <row r="3338">
      <c r="A3338" s="69" t="n"/>
      <c r="B3338" s="70" t="n"/>
      <c r="C3338" s="70" t="n"/>
      <c r="D3338" s="71" t="n"/>
      <c r="E3338" s="71" t="n"/>
      <c r="F3338" s="70" t="n"/>
      <c r="G3338" s="72">
        <f>IF(OR($A3338="",$B3338=""),"",ROUND(MAX(0,MOD(I3338-H3338,1)*24-L3338/60),2))</f>
        <v/>
      </c>
      <c r="H3338">
        <f>IF($A3338="","",IF($D3338="",IFERROR(INDEX(Settings!$E$11:$E$18,MATCH($C3338,Settings!$D$11:$D$18,0)),0),$D3338))</f>
        <v/>
      </c>
      <c r="I3338">
        <f>IF($A3338="","",IF($E3338="",IFERROR(INDEX(Settings!$F$11:$F$18,MATCH($C3338,Settings!$D$11:$D$18,0)),0),$E3338))</f>
        <v/>
      </c>
      <c r="J3338">
        <f>IF($A3338="",0,WEEKDAY($A3338,2))</f>
        <v/>
      </c>
      <c r="K3338">
        <f>IF(OR($A3338="",$B3338=""),"",$B3338&amp;"|"&amp;$A3338)</f>
        <v/>
      </c>
      <c r="L3338">
        <f>IF($A3338="",0,IF($F3338="",IFERROR(N(INDEX(Settings!$G$11:$G$18,MATCH($C3338,Settings!$D$11:$D$18,0))),0),N($F3338)))</f>
        <v/>
      </c>
    </row>
    <row r="3339">
      <c r="A3339" s="69" t="n"/>
      <c r="B3339" s="70" t="n"/>
      <c r="C3339" s="70" t="n"/>
      <c r="D3339" s="71" t="n"/>
      <c r="E3339" s="71" t="n"/>
      <c r="F3339" s="70" t="n"/>
      <c r="G3339" s="72">
        <f>IF(OR($A3339="",$B3339=""),"",ROUND(MAX(0,MOD(I3339-H3339,1)*24-L3339/60),2))</f>
        <v/>
      </c>
      <c r="H3339">
        <f>IF($A3339="","",IF($D3339="",IFERROR(INDEX(Settings!$E$11:$E$18,MATCH($C3339,Settings!$D$11:$D$18,0)),0),$D3339))</f>
        <v/>
      </c>
      <c r="I3339">
        <f>IF($A3339="","",IF($E3339="",IFERROR(INDEX(Settings!$F$11:$F$18,MATCH($C3339,Settings!$D$11:$D$18,0)),0),$E3339))</f>
        <v/>
      </c>
      <c r="J3339">
        <f>IF($A3339="",0,WEEKDAY($A3339,2))</f>
        <v/>
      </c>
      <c r="K3339">
        <f>IF(OR($A3339="",$B3339=""),"",$B3339&amp;"|"&amp;$A3339)</f>
        <v/>
      </c>
      <c r="L3339">
        <f>IF($A3339="",0,IF($F3339="",IFERROR(N(INDEX(Settings!$G$11:$G$18,MATCH($C3339,Settings!$D$11:$D$18,0))),0),N($F3339)))</f>
        <v/>
      </c>
    </row>
    <row r="3340">
      <c r="A3340" s="69" t="n"/>
      <c r="B3340" s="70" t="n"/>
      <c r="C3340" s="70" t="n"/>
      <c r="D3340" s="71" t="n"/>
      <c r="E3340" s="71" t="n"/>
      <c r="F3340" s="70" t="n"/>
      <c r="G3340" s="72">
        <f>IF(OR($A3340="",$B3340=""),"",ROUND(MAX(0,MOD(I3340-H3340,1)*24-L3340/60),2))</f>
        <v/>
      </c>
      <c r="H3340">
        <f>IF($A3340="","",IF($D3340="",IFERROR(INDEX(Settings!$E$11:$E$18,MATCH($C3340,Settings!$D$11:$D$18,0)),0),$D3340))</f>
        <v/>
      </c>
      <c r="I3340">
        <f>IF($A3340="","",IF($E3340="",IFERROR(INDEX(Settings!$F$11:$F$18,MATCH($C3340,Settings!$D$11:$D$18,0)),0),$E3340))</f>
        <v/>
      </c>
      <c r="J3340">
        <f>IF($A3340="",0,WEEKDAY($A3340,2))</f>
        <v/>
      </c>
      <c r="K3340">
        <f>IF(OR($A3340="",$B3340=""),"",$B3340&amp;"|"&amp;$A3340)</f>
        <v/>
      </c>
      <c r="L3340">
        <f>IF($A3340="",0,IF($F3340="",IFERROR(N(INDEX(Settings!$G$11:$G$18,MATCH($C3340,Settings!$D$11:$D$18,0))),0),N($F3340)))</f>
        <v/>
      </c>
    </row>
    <row r="3341">
      <c r="A3341" s="69" t="n"/>
      <c r="B3341" s="70" t="n"/>
      <c r="C3341" s="70" t="n"/>
      <c r="D3341" s="71" t="n"/>
      <c r="E3341" s="71" t="n"/>
      <c r="F3341" s="70" t="n"/>
      <c r="G3341" s="72">
        <f>IF(OR($A3341="",$B3341=""),"",ROUND(MAX(0,MOD(I3341-H3341,1)*24-L3341/60),2))</f>
        <v/>
      </c>
      <c r="H3341">
        <f>IF($A3341="","",IF($D3341="",IFERROR(INDEX(Settings!$E$11:$E$18,MATCH($C3341,Settings!$D$11:$D$18,0)),0),$D3341))</f>
        <v/>
      </c>
      <c r="I3341">
        <f>IF($A3341="","",IF($E3341="",IFERROR(INDEX(Settings!$F$11:$F$18,MATCH($C3341,Settings!$D$11:$D$18,0)),0),$E3341))</f>
        <v/>
      </c>
      <c r="J3341">
        <f>IF($A3341="",0,WEEKDAY($A3341,2))</f>
        <v/>
      </c>
      <c r="K3341">
        <f>IF(OR($A3341="",$B3341=""),"",$B3341&amp;"|"&amp;$A3341)</f>
        <v/>
      </c>
      <c r="L3341">
        <f>IF($A3341="",0,IF($F3341="",IFERROR(N(INDEX(Settings!$G$11:$G$18,MATCH($C3341,Settings!$D$11:$D$18,0))),0),N($F3341)))</f>
        <v/>
      </c>
    </row>
    <row r="3342">
      <c r="A3342" s="69" t="n"/>
      <c r="B3342" s="70" t="n"/>
      <c r="C3342" s="70" t="n"/>
      <c r="D3342" s="71" t="n"/>
      <c r="E3342" s="71" t="n"/>
      <c r="F3342" s="70" t="n"/>
      <c r="G3342" s="72">
        <f>IF(OR($A3342="",$B3342=""),"",ROUND(MAX(0,MOD(I3342-H3342,1)*24-L3342/60),2))</f>
        <v/>
      </c>
      <c r="H3342">
        <f>IF($A3342="","",IF($D3342="",IFERROR(INDEX(Settings!$E$11:$E$18,MATCH($C3342,Settings!$D$11:$D$18,0)),0),$D3342))</f>
        <v/>
      </c>
      <c r="I3342">
        <f>IF($A3342="","",IF($E3342="",IFERROR(INDEX(Settings!$F$11:$F$18,MATCH($C3342,Settings!$D$11:$D$18,0)),0),$E3342))</f>
        <v/>
      </c>
      <c r="J3342">
        <f>IF($A3342="",0,WEEKDAY($A3342,2))</f>
        <v/>
      </c>
      <c r="K3342">
        <f>IF(OR($A3342="",$B3342=""),"",$B3342&amp;"|"&amp;$A3342)</f>
        <v/>
      </c>
      <c r="L3342">
        <f>IF($A3342="",0,IF($F3342="",IFERROR(N(INDEX(Settings!$G$11:$G$18,MATCH($C3342,Settings!$D$11:$D$18,0))),0),N($F3342)))</f>
        <v/>
      </c>
    </row>
    <row r="3343">
      <c r="A3343" s="69" t="n"/>
      <c r="B3343" s="70" t="n"/>
      <c r="C3343" s="70" t="n"/>
      <c r="D3343" s="71" t="n"/>
      <c r="E3343" s="71" t="n"/>
      <c r="F3343" s="70" t="n"/>
      <c r="G3343" s="72">
        <f>IF(OR($A3343="",$B3343=""),"",ROUND(MAX(0,MOD(I3343-H3343,1)*24-L3343/60),2))</f>
        <v/>
      </c>
      <c r="H3343">
        <f>IF($A3343="","",IF($D3343="",IFERROR(INDEX(Settings!$E$11:$E$18,MATCH($C3343,Settings!$D$11:$D$18,0)),0),$D3343))</f>
        <v/>
      </c>
      <c r="I3343">
        <f>IF($A3343="","",IF($E3343="",IFERROR(INDEX(Settings!$F$11:$F$18,MATCH($C3343,Settings!$D$11:$D$18,0)),0),$E3343))</f>
        <v/>
      </c>
      <c r="J3343">
        <f>IF($A3343="",0,WEEKDAY($A3343,2))</f>
        <v/>
      </c>
      <c r="K3343">
        <f>IF(OR($A3343="",$B3343=""),"",$B3343&amp;"|"&amp;$A3343)</f>
        <v/>
      </c>
      <c r="L3343">
        <f>IF($A3343="",0,IF($F3343="",IFERROR(N(INDEX(Settings!$G$11:$G$18,MATCH($C3343,Settings!$D$11:$D$18,0))),0),N($F3343)))</f>
        <v/>
      </c>
    </row>
    <row r="3344">
      <c r="A3344" s="69" t="n"/>
      <c r="B3344" s="70" t="n"/>
      <c r="C3344" s="70" t="n"/>
      <c r="D3344" s="71" t="n"/>
      <c r="E3344" s="71" t="n"/>
      <c r="F3344" s="70" t="n"/>
      <c r="G3344" s="72">
        <f>IF(OR($A3344="",$B3344=""),"",ROUND(MAX(0,MOD(I3344-H3344,1)*24-L3344/60),2))</f>
        <v/>
      </c>
      <c r="H3344">
        <f>IF($A3344="","",IF($D3344="",IFERROR(INDEX(Settings!$E$11:$E$18,MATCH($C3344,Settings!$D$11:$D$18,0)),0),$D3344))</f>
        <v/>
      </c>
      <c r="I3344">
        <f>IF($A3344="","",IF($E3344="",IFERROR(INDEX(Settings!$F$11:$F$18,MATCH($C3344,Settings!$D$11:$D$18,0)),0),$E3344))</f>
        <v/>
      </c>
      <c r="J3344">
        <f>IF($A3344="",0,WEEKDAY($A3344,2))</f>
        <v/>
      </c>
      <c r="K3344">
        <f>IF(OR($A3344="",$B3344=""),"",$B3344&amp;"|"&amp;$A3344)</f>
        <v/>
      </c>
      <c r="L3344">
        <f>IF($A3344="",0,IF($F3344="",IFERROR(N(INDEX(Settings!$G$11:$G$18,MATCH($C3344,Settings!$D$11:$D$18,0))),0),N($F3344)))</f>
        <v/>
      </c>
    </row>
    <row r="3345">
      <c r="A3345" s="69" t="n"/>
      <c r="B3345" s="70" t="n"/>
      <c r="C3345" s="70" t="n"/>
      <c r="D3345" s="71" t="n"/>
      <c r="E3345" s="71" t="n"/>
      <c r="F3345" s="70" t="n"/>
      <c r="G3345" s="72">
        <f>IF(OR($A3345="",$B3345=""),"",ROUND(MAX(0,MOD(I3345-H3345,1)*24-L3345/60),2))</f>
        <v/>
      </c>
      <c r="H3345">
        <f>IF($A3345="","",IF($D3345="",IFERROR(INDEX(Settings!$E$11:$E$18,MATCH($C3345,Settings!$D$11:$D$18,0)),0),$D3345))</f>
        <v/>
      </c>
      <c r="I3345">
        <f>IF($A3345="","",IF($E3345="",IFERROR(INDEX(Settings!$F$11:$F$18,MATCH($C3345,Settings!$D$11:$D$18,0)),0),$E3345))</f>
        <v/>
      </c>
      <c r="J3345">
        <f>IF($A3345="",0,WEEKDAY($A3345,2))</f>
        <v/>
      </c>
      <c r="K3345">
        <f>IF(OR($A3345="",$B3345=""),"",$B3345&amp;"|"&amp;$A3345)</f>
        <v/>
      </c>
      <c r="L3345">
        <f>IF($A3345="",0,IF($F3345="",IFERROR(N(INDEX(Settings!$G$11:$G$18,MATCH($C3345,Settings!$D$11:$D$18,0))),0),N($F3345)))</f>
        <v/>
      </c>
    </row>
    <row r="3346">
      <c r="A3346" s="69" t="n"/>
      <c r="B3346" s="70" t="n"/>
      <c r="C3346" s="70" t="n"/>
      <c r="D3346" s="71" t="n"/>
      <c r="E3346" s="71" t="n"/>
      <c r="F3346" s="70" t="n"/>
      <c r="G3346" s="72">
        <f>IF(OR($A3346="",$B3346=""),"",ROUND(MAX(0,MOD(I3346-H3346,1)*24-L3346/60),2))</f>
        <v/>
      </c>
      <c r="H3346">
        <f>IF($A3346="","",IF($D3346="",IFERROR(INDEX(Settings!$E$11:$E$18,MATCH($C3346,Settings!$D$11:$D$18,0)),0),$D3346))</f>
        <v/>
      </c>
      <c r="I3346">
        <f>IF($A3346="","",IF($E3346="",IFERROR(INDEX(Settings!$F$11:$F$18,MATCH($C3346,Settings!$D$11:$D$18,0)),0),$E3346))</f>
        <v/>
      </c>
      <c r="J3346">
        <f>IF($A3346="",0,WEEKDAY($A3346,2))</f>
        <v/>
      </c>
      <c r="K3346">
        <f>IF(OR($A3346="",$B3346=""),"",$B3346&amp;"|"&amp;$A3346)</f>
        <v/>
      </c>
      <c r="L3346">
        <f>IF($A3346="",0,IF($F3346="",IFERROR(N(INDEX(Settings!$G$11:$G$18,MATCH($C3346,Settings!$D$11:$D$18,0))),0),N($F3346)))</f>
        <v/>
      </c>
    </row>
    <row r="3347">
      <c r="A3347" s="69" t="n"/>
      <c r="B3347" s="70" t="n"/>
      <c r="C3347" s="70" t="n"/>
      <c r="D3347" s="71" t="n"/>
      <c r="E3347" s="71" t="n"/>
      <c r="F3347" s="70" t="n"/>
      <c r="G3347" s="72">
        <f>IF(OR($A3347="",$B3347=""),"",ROUND(MAX(0,MOD(I3347-H3347,1)*24-L3347/60),2))</f>
        <v/>
      </c>
      <c r="H3347">
        <f>IF($A3347="","",IF($D3347="",IFERROR(INDEX(Settings!$E$11:$E$18,MATCH($C3347,Settings!$D$11:$D$18,0)),0),$D3347))</f>
        <v/>
      </c>
      <c r="I3347">
        <f>IF($A3347="","",IF($E3347="",IFERROR(INDEX(Settings!$F$11:$F$18,MATCH($C3347,Settings!$D$11:$D$18,0)),0),$E3347))</f>
        <v/>
      </c>
      <c r="J3347">
        <f>IF($A3347="",0,WEEKDAY($A3347,2))</f>
        <v/>
      </c>
      <c r="K3347">
        <f>IF(OR($A3347="",$B3347=""),"",$B3347&amp;"|"&amp;$A3347)</f>
        <v/>
      </c>
      <c r="L3347">
        <f>IF($A3347="",0,IF($F3347="",IFERROR(N(INDEX(Settings!$G$11:$G$18,MATCH($C3347,Settings!$D$11:$D$18,0))),0),N($F3347)))</f>
        <v/>
      </c>
    </row>
    <row r="3348">
      <c r="A3348" s="69" t="n"/>
      <c r="B3348" s="70" t="n"/>
      <c r="C3348" s="70" t="n"/>
      <c r="D3348" s="71" t="n"/>
      <c r="E3348" s="71" t="n"/>
      <c r="F3348" s="70" t="n"/>
      <c r="G3348" s="72">
        <f>IF(OR($A3348="",$B3348=""),"",ROUND(MAX(0,MOD(I3348-H3348,1)*24-L3348/60),2))</f>
        <v/>
      </c>
      <c r="H3348">
        <f>IF($A3348="","",IF($D3348="",IFERROR(INDEX(Settings!$E$11:$E$18,MATCH($C3348,Settings!$D$11:$D$18,0)),0),$D3348))</f>
        <v/>
      </c>
      <c r="I3348">
        <f>IF($A3348="","",IF($E3348="",IFERROR(INDEX(Settings!$F$11:$F$18,MATCH($C3348,Settings!$D$11:$D$18,0)),0),$E3348))</f>
        <v/>
      </c>
      <c r="J3348">
        <f>IF($A3348="",0,WEEKDAY($A3348,2))</f>
        <v/>
      </c>
      <c r="K3348">
        <f>IF(OR($A3348="",$B3348=""),"",$B3348&amp;"|"&amp;$A3348)</f>
        <v/>
      </c>
      <c r="L3348">
        <f>IF($A3348="",0,IF($F3348="",IFERROR(N(INDEX(Settings!$G$11:$G$18,MATCH($C3348,Settings!$D$11:$D$18,0))),0),N($F3348)))</f>
        <v/>
      </c>
    </row>
    <row r="3349">
      <c r="A3349" s="69" t="n"/>
      <c r="B3349" s="70" t="n"/>
      <c r="C3349" s="70" t="n"/>
      <c r="D3349" s="71" t="n"/>
      <c r="E3349" s="71" t="n"/>
      <c r="F3349" s="70" t="n"/>
      <c r="G3349" s="72">
        <f>IF(OR($A3349="",$B3349=""),"",ROUND(MAX(0,MOD(I3349-H3349,1)*24-L3349/60),2))</f>
        <v/>
      </c>
      <c r="H3349">
        <f>IF($A3349="","",IF($D3349="",IFERROR(INDEX(Settings!$E$11:$E$18,MATCH($C3349,Settings!$D$11:$D$18,0)),0),$D3349))</f>
        <v/>
      </c>
      <c r="I3349">
        <f>IF($A3349="","",IF($E3349="",IFERROR(INDEX(Settings!$F$11:$F$18,MATCH($C3349,Settings!$D$11:$D$18,0)),0),$E3349))</f>
        <v/>
      </c>
      <c r="J3349">
        <f>IF($A3349="",0,WEEKDAY($A3349,2))</f>
        <v/>
      </c>
      <c r="K3349">
        <f>IF(OR($A3349="",$B3349=""),"",$B3349&amp;"|"&amp;$A3349)</f>
        <v/>
      </c>
      <c r="L3349">
        <f>IF($A3349="",0,IF($F3349="",IFERROR(N(INDEX(Settings!$G$11:$G$18,MATCH($C3349,Settings!$D$11:$D$18,0))),0),N($F3349)))</f>
        <v/>
      </c>
    </row>
    <row r="3350">
      <c r="A3350" s="69" t="n"/>
      <c r="B3350" s="70" t="n"/>
      <c r="C3350" s="70" t="n"/>
      <c r="D3350" s="71" t="n"/>
      <c r="E3350" s="71" t="n"/>
      <c r="F3350" s="70" t="n"/>
      <c r="G3350" s="72">
        <f>IF(OR($A3350="",$B3350=""),"",ROUND(MAX(0,MOD(I3350-H3350,1)*24-L3350/60),2))</f>
        <v/>
      </c>
      <c r="H3350">
        <f>IF($A3350="","",IF($D3350="",IFERROR(INDEX(Settings!$E$11:$E$18,MATCH($C3350,Settings!$D$11:$D$18,0)),0),$D3350))</f>
        <v/>
      </c>
      <c r="I3350">
        <f>IF($A3350="","",IF($E3350="",IFERROR(INDEX(Settings!$F$11:$F$18,MATCH($C3350,Settings!$D$11:$D$18,0)),0),$E3350))</f>
        <v/>
      </c>
      <c r="J3350">
        <f>IF($A3350="",0,WEEKDAY($A3350,2))</f>
        <v/>
      </c>
      <c r="K3350">
        <f>IF(OR($A3350="",$B3350=""),"",$B3350&amp;"|"&amp;$A3350)</f>
        <v/>
      </c>
      <c r="L3350">
        <f>IF($A3350="",0,IF($F3350="",IFERROR(N(INDEX(Settings!$G$11:$G$18,MATCH($C3350,Settings!$D$11:$D$18,0))),0),N($F3350)))</f>
        <v/>
      </c>
    </row>
    <row r="3351">
      <c r="A3351" s="69" t="n"/>
      <c r="B3351" s="70" t="n"/>
      <c r="C3351" s="70" t="n"/>
      <c r="D3351" s="71" t="n"/>
      <c r="E3351" s="71" t="n"/>
      <c r="F3351" s="70" t="n"/>
      <c r="G3351" s="72">
        <f>IF(OR($A3351="",$B3351=""),"",ROUND(MAX(0,MOD(I3351-H3351,1)*24-L3351/60),2))</f>
        <v/>
      </c>
      <c r="H3351">
        <f>IF($A3351="","",IF($D3351="",IFERROR(INDEX(Settings!$E$11:$E$18,MATCH($C3351,Settings!$D$11:$D$18,0)),0),$D3351))</f>
        <v/>
      </c>
      <c r="I3351">
        <f>IF($A3351="","",IF($E3351="",IFERROR(INDEX(Settings!$F$11:$F$18,MATCH($C3351,Settings!$D$11:$D$18,0)),0),$E3351))</f>
        <v/>
      </c>
      <c r="J3351">
        <f>IF($A3351="",0,WEEKDAY($A3351,2))</f>
        <v/>
      </c>
      <c r="K3351">
        <f>IF(OR($A3351="",$B3351=""),"",$B3351&amp;"|"&amp;$A3351)</f>
        <v/>
      </c>
      <c r="L3351">
        <f>IF($A3351="",0,IF($F3351="",IFERROR(N(INDEX(Settings!$G$11:$G$18,MATCH($C3351,Settings!$D$11:$D$18,0))),0),N($F3351)))</f>
        <v/>
      </c>
    </row>
    <row r="3352">
      <c r="A3352" s="69" t="n"/>
      <c r="B3352" s="70" t="n"/>
      <c r="C3352" s="70" t="n"/>
      <c r="D3352" s="71" t="n"/>
      <c r="E3352" s="71" t="n"/>
      <c r="F3352" s="70" t="n"/>
      <c r="G3352" s="72">
        <f>IF(OR($A3352="",$B3352=""),"",ROUND(MAX(0,MOD(I3352-H3352,1)*24-L3352/60),2))</f>
        <v/>
      </c>
      <c r="H3352">
        <f>IF($A3352="","",IF($D3352="",IFERROR(INDEX(Settings!$E$11:$E$18,MATCH($C3352,Settings!$D$11:$D$18,0)),0),$D3352))</f>
        <v/>
      </c>
      <c r="I3352">
        <f>IF($A3352="","",IF($E3352="",IFERROR(INDEX(Settings!$F$11:$F$18,MATCH($C3352,Settings!$D$11:$D$18,0)),0),$E3352))</f>
        <v/>
      </c>
      <c r="J3352">
        <f>IF($A3352="",0,WEEKDAY($A3352,2))</f>
        <v/>
      </c>
      <c r="K3352">
        <f>IF(OR($A3352="",$B3352=""),"",$B3352&amp;"|"&amp;$A3352)</f>
        <v/>
      </c>
      <c r="L3352">
        <f>IF($A3352="",0,IF($F3352="",IFERROR(N(INDEX(Settings!$G$11:$G$18,MATCH($C3352,Settings!$D$11:$D$18,0))),0),N($F3352)))</f>
        <v/>
      </c>
    </row>
    <row r="3353">
      <c r="A3353" s="69" t="n"/>
      <c r="B3353" s="70" t="n"/>
      <c r="C3353" s="70" t="n"/>
      <c r="D3353" s="71" t="n"/>
      <c r="E3353" s="71" t="n"/>
      <c r="F3353" s="70" t="n"/>
      <c r="G3353" s="72">
        <f>IF(OR($A3353="",$B3353=""),"",ROUND(MAX(0,MOD(I3353-H3353,1)*24-L3353/60),2))</f>
        <v/>
      </c>
      <c r="H3353">
        <f>IF($A3353="","",IF($D3353="",IFERROR(INDEX(Settings!$E$11:$E$18,MATCH($C3353,Settings!$D$11:$D$18,0)),0),$D3353))</f>
        <v/>
      </c>
      <c r="I3353">
        <f>IF($A3353="","",IF($E3353="",IFERROR(INDEX(Settings!$F$11:$F$18,MATCH($C3353,Settings!$D$11:$D$18,0)),0),$E3353))</f>
        <v/>
      </c>
      <c r="J3353">
        <f>IF($A3353="",0,WEEKDAY($A3353,2))</f>
        <v/>
      </c>
      <c r="K3353">
        <f>IF(OR($A3353="",$B3353=""),"",$B3353&amp;"|"&amp;$A3353)</f>
        <v/>
      </c>
      <c r="L3353">
        <f>IF($A3353="",0,IF($F3353="",IFERROR(N(INDEX(Settings!$G$11:$G$18,MATCH($C3353,Settings!$D$11:$D$18,0))),0),N($F3353)))</f>
        <v/>
      </c>
    </row>
    <row r="3354">
      <c r="A3354" s="69" t="n"/>
      <c r="B3354" s="70" t="n"/>
      <c r="C3354" s="70" t="n"/>
      <c r="D3354" s="71" t="n"/>
      <c r="E3354" s="71" t="n"/>
      <c r="F3354" s="70" t="n"/>
      <c r="G3354" s="72">
        <f>IF(OR($A3354="",$B3354=""),"",ROUND(MAX(0,MOD(I3354-H3354,1)*24-L3354/60),2))</f>
        <v/>
      </c>
      <c r="H3354">
        <f>IF($A3354="","",IF($D3354="",IFERROR(INDEX(Settings!$E$11:$E$18,MATCH($C3354,Settings!$D$11:$D$18,0)),0),$D3354))</f>
        <v/>
      </c>
      <c r="I3354">
        <f>IF($A3354="","",IF($E3354="",IFERROR(INDEX(Settings!$F$11:$F$18,MATCH($C3354,Settings!$D$11:$D$18,0)),0),$E3354))</f>
        <v/>
      </c>
      <c r="J3354">
        <f>IF($A3354="",0,WEEKDAY($A3354,2))</f>
        <v/>
      </c>
      <c r="K3354">
        <f>IF(OR($A3354="",$B3354=""),"",$B3354&amp;"|"&amp;$A3354)</f>
        <v/>
      </c>
      <c r="L3354">
        <f>IF($A3354="",0,IF($F3354="",IFERROR(N(INDEX(Settings!$G$11:$G$18,MATCH($C3354,Settings!$D$11:$D$18,0))),0),N($F3354)))</f>
        <v/>
      </c>
    </row>
    <row r="3355">
      <c r="A3355" s="69" t="n"/>
      <c r="B3355" s="70" t="n"/>
      <c r="C3355" s="70" t="n"/>
      <c r="D3355" s="71" t="n"/>
      <c r="E3355" s="71" t="n"/>
      <c r="F3355" s="70" t="n"/>
      <c r="G3355" s="72">
        <f>IF(OR($A3355="",$B3355=""),"",ROUND(MAX(0,MOD(I3355-H3355,1)*24-L3355/60),2))</f>
        <v/>
      </c>
      <c r="H3355">
        <f>IF($A3355="","",IF($D3355="",IFERROR(INDEX(Settings!$E$11:$E$18,MATCH($C3355,Settings!$D$11:$D$18,0)),0),$D3355))</f>
        <v/>
      </c>
      <c r="I3355">
        <f>IF($A3355="","",IF($E3355="",IFERROR(INDEX(Settings!$F$11:$F$18,MATCH($C3355,Settings!$D$11:$D$18,0)),0),$E3355))</f>
        <v/>
      </c>
      <c r="J3355">
        <f>IF($A3355="",0,WEEKDAY($A3355,2))</f>
        <v/>
      </c>
      <c r="K3355">
        <f>IF(OR($A3355="",$B3355=""),"",$B3355&amp;"|"&amp;$A3355)</f>
        <v/>
      </c>
      <c r="L3355">
        <f>IF($A3355="",0,IF($F3355="",IFERROR(N(INDEX(Settings!$G$11:$G$18,MATCH($C3355,Settings!$D$11:$D$18,0))),0),N($F3355)))</f>
        <v/>
      </c>
    </row>
    <row r="3356">
      <c r="A3356" s="69" t="n"/>
      <c r="B3356" s="70" t="n"/>
      <c r="C3356" s="70" t="n"/>
      <c r="D3356" s="71" t="n"/>
      <c r="E3356" s="71" t="n"/>
      <c r="F3356" s="70" t="n"/>
      <c r="G3356" s="72">
        <f>IF(OR($A3356="",$B3356=""),"",ROUND(MAX(0,MOD(I3356-H3356,1)*24-L3356/60),2))</f>
        <v/>
      </c>
      <c r="H3356">
        <f>IF($A3356="","",IF($D3356="",IFERROR(INDEX(Settings!$E$11:$E$18,MATCH($C3356,Settings!$D$11:$D$18,0)),0),$D3356))</f>
        <v/>
      </c>
      <c r="I3356">
        <f>IF($A3356="","",IF($E3356="",IFERROR(INDEX(Settings!$F$11:$F$18,MATCH($C3356,Settings!$D$11:$D$18,0)),0),$E3356))</f>
        <v/>
      </c>
      <c r="J3356">
        <f>IF($A3356="",0,WEEKDAY($A3356,2))</f>
        <v/>
      </c>
      <c r="K3356">
        <f>IF(OR($A3356="",$B3356=""),"",$B3356&amp;"|"&amp;$A3356)</f>
        <v/>
      </c>
      <c r="L3356">
        <f>IF($A3356="",0,IF($F3356="",IFERROR(N(INDEX(Settings!$G$11:$G$18,MATCH($C3356,Settings!$D$11:$D$18,0))),0),N($F3356)))</f>
        <v/>
      </c>
    </row>
    <row r="3357">
      <c r="A3357" s="69" t="n"/>
      <c r="B3357" s="70" t="n"/>
      <c r="C3357" s="70" t="n"/>
      <c r="D3357" s="71" t="n"/>
      <c r="E3357" s="71" t="n"/>
      <c r="F3357" s="70" t="n"/>
      <c r="G3357" s="72">
        <f>IF(OR($A3357="",$B3357=""),"",ROUND(MAX(0,MOD(I3357-H3357,1)*24-L3357/60),2))</f>
        <v/>
      </c>
      <c r="H3357">
        <f>IF($A3357="","",IF($D3357="",IFERROR(INDEX(Settings!$E$11:$E$18,MATCH($C3357,Settings!$D$11:$D$18,0)),0),$D3357))</f>
        <v/>
      </c>
      <c r="I3357">
        <f>IF($A3357="","",IF($E3357="",IFERROR(INDEX(Settings!$F$11:$F$18,MATCH($C3357,Settings!$D$11:$D$18,0)),0),$E3357))</f>
        <v/>
      </c>
      <c r="J3357">
        <f>IF($A3357="",0,WEEKDAY($A3357,2))</f>
        <v/>
      </c>
      <c r="K3357">
        <f>IF(OR($A3357="",$B3357=""),"",$B3357&amp;"|"&amp;$A3357)</f>
        <v/>
      </c>
      <c r="L3357">
        <f>IF($A3357="",0,IF($F3357="",IFERROR(N(INDEX(Settings!$G$11:$G$18,MATCH($C3357,Settings!$D$11:$D$18,0))),0),N($F3357)))</f>
        <v/>
      </c>
    </row>
    <row r="3358">
      <c r="A3358" s="69" t="n"/>
      <c r="B3358" s="70" t="n"/>
      <c r="C3358" s="70" t="n"/>
      <c r="D3358" s="71" t="n"/>
      <c r="E3358" s="71" t="n"/>
      <c r="F3358" s="70" t="n"/>
      <c r="G3358" s="72">
        <f>IF(OR($A3358="",$B3358=""),"",ROUND(MAX(0,MOD(I3358-H3358,1)*24-L3358/60),2))</f>
        <v/>
      </c>
      <c r="H3358">
        <f>IF($A3358="","",IF($D3358="",IFERROR(INDEX(Settings!$E$11:$E$18,MATCH($C3358,Settings!$D$11:$D$18,0)),0),$D3358))</f>
        <v/>
      </c>
      <c r="I3358">
        <f>IF($A3358="","",IF($E3358="",IFERROR(INDEX(Settings!$F$11:$F$18,MATCH($C3358,Settings!$D$11:$D$18,0)),0),$E3358))</f>
        <v/>
      </c>
      <c r="J3358">
        <f>IF($A3358="",0,WEEKDAY($A3358,2))</f>
        <v/>
      </c>
      <c r="K3358">
        <f>IF(OR($A3358="",$B3358=""),"",$B3358&amp;"|"&amp;$A3358)</f>
        <v/>
      </c>
      <c r="L3358">
        <f>IF($A3358="",0,IF($F3358="",IFERROR(N(INDEX(Settings!$G$11:$G$18,MATCH($C3358,Settings!$D$11:$D$18,0))),0),N($F3358)))</f>
        <v/>
      </c>
    </row>
    <row r="3359">
      <c r="A3359" s="69" t="n"/>
      <c r="B3359" s="70" t="n"/>
      <c r="C3359" s="70" t="n"/>
      <c r="D3359" s="71" t="n"/>
      <c r="E3359" s="71" t="n"/>
      <c r="F3359" s="70" t="n"/>
      <c r="G3359" s="72">
        <f>IF(OR($A3359="",$B3359=""),"",ROUND(MAX(0,MOD(I3359-H3359,1)*24-L3359/60),2))</f>
        <v/>
      </c>
      <c r="H3359">
        <f>IF($A3359="","",IF($D3359="",IFERROR(INDEX(Settings!$E$11:$E$18,MATCH($C3359,Settings!$D$11:$D$18,0)),0),$D3359))</f>
        <v/>
      </c>
      <c r="I3359">
        <f>IF($A3359="","",IF($E3359="",IFERROR(INDEX(Settings!$F$11:$F$18,MATCH($C3359,Settings!$D$11:$D$18,0)),0),$E3359))</f>
        <v/>
      </c>
      <c r="J3359">
        <f>IF($A3359="",0,WEEKDAY($A3359,2))</f>
        <v/>
      </c>
      <c r="K3359">
        <f>IF(OR($A3359="",$B3359=""),"",$B3359&amp;"|"&amp;$A3359)</f>
        <v/>
      </c>
      <c r="L3359">
        <f>IF($A3359="",0,IF($F3359="",IFERROR(N(INDEX(Settings!$G$11:$G$18,MATCH($C3359,Settings!$D$11:$D$18,0))),0),N($F3359)))</f>
        <v/>
      </c>
    </row>
    <row r="3360">
      <c r="A3360" s="69" t="n"/>
      <c r="B3360" s="70" t="n"/>
      <c r="C3360" s="70" t="n"/>
      <c r="D3360" s="71" t="n"/>
      <c r="E3360" s="71" t="n"/>
      <c r="F3360" s="70" t="n"/>
      <c r="G3360" s="72">
        <f>IF(OR($A3360="",$B3360=""),"",ROUND(MAX(0,MOD(I3360-H3360,1)*24-L3360/60),2))</f>
        <v/>
      </c>
      <c r="H3360">
        <f>IF($A3360="","",IF($D3360="",IFERROR(INDEX(Settings!$E$11:$E$18,MATCH($C3360,Settings!$D$11:$D$18,0)),0),$D3360))</f>
        <v/>
      </c>
      <c r="I3360">
        <f>IF($A3360="","",IF($E3360="",IFERROR(INDEX(Settings!$F$11:$F$18,MATCH($C3360,Settings!$D$11:$D$18,0)),0),$E3360))</f>
        <v/>
      </c>
      <c r="J3360">
        <f>IF($A3360="",0,WEEKDAY($A3360,2))</f>
        <v/>
      </c>
      <c r="K3360">
        <f>IF(OR($A3360="",$B3360=""),"",$B3360&amp;"|"&amp;$A3360)</f>
        <v/>
      </c>
      <c r="L3360">
        <f>IF($A3360="",0,IF($F3360="",IFERROR(N(INDEX(Settings!$G$11:$G$18,MATCH($C3360,Settings!$D$11:$D$18,0))),0),N($F3360)))</f>
        <v/>
      </c>
    </row>
    <row r="3361">
      <c r="A3361" s="69" t="n"/>
      <c r="B3361" s="70" t="n"/>
      <c r="C3361" s="70" t="n"/>
      <c r="D3361" s="71" t="n"/>
      <c r="E3361" s="71" t="n"/>
      <c r="F3361" s="70" t="n"/>
      <c r="G3361" s="72">
        <f>IF(OR($A3361="",$B3361=""),"",ROUND(MAX(0,MOD(I3361-H3361,1)*24-L3361/60),2))</f>
        <v/>
      </c>
      <c r="H3361">
        <f>IF($A3361="","",IF($D3361="",IFERROR(INDEX(Settings!$E$11:$E$18,MATCH($C3361,Settings!$D$11:$D$18,0)),0),$D3361))</f>
        <v/>
      </c>
      <c r="I3361">
        <f>IF($A3361="","",IF($E3361="",IFERROR(INDEX(Settings!$F$11:$F$18,MATCH($C3361,Settings!$D$11:$D$18,0)),0),$E3361))</f>
        <v/>
      </c>
      <c r="J3361">
        <f>IF($A3361="",0,WEEKDAY($A3361,2))</f>
        <v/>
      </c>
      <c r="K3361">
        <f>IF(OR($A3361="",$B3361=""),"",$B3361&amp;"|"&amp;$A3361)</f>
        <v/>
      </c>
      <c r="L3361">
        <f>IF($A3361="",0,IF($F3361="",IFERROR(N(INDEX(Settings!$G$11:$G$18,MATCH($C3361,Settings!$D$11:$D$18,0))),0),N($F3361)))</f>
        <v/>
      </c>
    </row>
    <row r="3362">
      <c r="A3362" s="69" t="n"/>
      <c r="B3362" s="70" t="n"/>
      <c r="C3362" s="70" t="n"/>
      <c r="D3362" s="71" t="n"/>
      <c r="E3362" s="71" t="n"/>
      <c r="F3362" s="70" t="n"/>
      <c r="G3362" s="72">
        <f>IF(OR($A3362="",$B3362=""),"",ROUND(MAX(0,MOD(I3362-H3362,1)*24-L3362/60),2))</f>
        <v/>
      </c>
      <c r="H3362">
        <f>IF($A3362="","",IF($D3362="",IFERROR(INDEX(Settings!$E$11:$E$18,MATCH($C3362,Settings!$D$11:$D$18,0)),0),$D3362))</f>
        <v/>
      </c>
      <c r="I3362">
        <f>IF($A3362="","",IF($E3362="",IFERROR(INDEX(Settings!$F$11:$F$18,MATCH($C3362,Settings!$D$11:$D$18,0)),0),$E3362))</f>
        <v/>
      </c>
      <c r="J3362">
        <f>IF($A3362="",0,WEEKDAY($A3362,2))</f>
        <v/>
      </c>
      <c r="K3362">
        <f>IF(OR($A3362="",$B3362=""),"",$B3362&amp;"|"&amp;$A3362)</f>
        <v/>
      </c>
      <c r="L3362">
        <f>IF($A3362="",0,IF($F3362="",IFERROR(N(INDEX(Settings!$G$11:$G$18,MATCH($C3362,Settings!$D$11:$D$18,0))),0),N($F3362)))</f>
        <v/>
      </c>
    </row>
    <row r="3363">
      <c r="A3363" s="69" t="n"/>
      <c r="B3363" s="70" t="n"/>
      <c r="C3363" s="70" t="n"/>
      <c r="D3363" s="71" t="n"/>
      <c r="E3363" s="71" t="n"/>
      <c r="F3363" s="70" t="n"/>
      <c r="G3363" s="72">
        <f>IF(OR($A3363="",$B3363=""),"",ROUND(MAX(0,MOD(I3363-H3363,1)*24-L3363/60),2))</f>
        <v/>
      </c>
      <c r="H3363">
        <f>IF($A3363="","",IF($D3363="",IFERROR(INDEX(Settings!$E$11:$E$18,MATCH($C3363,Settings!$D$11:$D$18,0)),0),$D3363))</f>
        <v/>
      </c>
      <c r="I3363">
        <f>IF($A3363="","",IF($E3363="",IFERROR(INDEX(Settings!$F$11:$F$18,MATCH($C3363,Settings!$D$11:$D$18,0)),0),$E3363))</f>
        <v/>
      </c>
      <c r="J3363">
        <f>IF($A3363="",0,WEEKDAY($A3363,2))</f>
        <v/>
      </c>
      <c r="K3363">
        <f>IF(OR($A3363="",$B3363=""),"",$B3363&amp;"|"&amp;$A3363)</f>
        <v/>
      </c>
      <c r="L3363">
        <f>IF($A3363="",0,IF($F3363="",IFERROR(N(INDEX(Settings!$G$11:$G$18,MATCH($C3363,Settings!$D$11:$D$18,0))),0),N($F3363)))</f>
        <v/>
      </c>
    </row>
    <row r="3364">
      <c r="A3364" s="69" t="n"/>
      <c r="B3364" s="70" t="n"/>
      <c r="C3364" s="70" t="n"/>
      <c r="D3364" s="71" t="n"/>
      <c r="E3364" s="71" t="n"/>
      <c r="F3364" s="70" t="n"/>
      <c r="G3364" s="72">
        <f>IF(OR($A3364="",$B3364=""),"",ROUND(MAX(0,MOD(I3364-H3364,1)*24-L3364/60),2))</f>
        <v/>
      </c>
      <c r="H3364">
        <f>IF($A3364="","",IF($D3364="",IFERROR(INDEX(Settings!$E$11:$E$18,MATCH($C3364,Settings!$D$11:$D$18,0)),0),$D3364))</f>
        <v/>
      </c>
      <c r="I3364">
        <f>IF($A3364="","",IF($E3364="",IFERROR(INDEX(Settings!$F$11:$F$18,MATCH($C3364,Settings!$D$11:$D$18,0)),0),$E3364))</f>
        <v/>
      </c>
      <c r="J3364">
        <f>IF($A3364="",0,WEEKDAY($A3364,2))</f>
        <v/>
      </c>
      <c r="K3364">
        <f>IF(OR($A3364="",$B3364=""),"",$B3364&amp;"|"&amp;$A3364)</f>
        <v/>
      </c>
      <c r="L3364">
        <f>IF($A3364="",0,IF($F3364="",IFERROR(N(INDEX(Settings!$G$11:$G$18,MATCH($C3364,Settings!$D$11:$D$18,0))),0),N($F3364)))</f>
        <v/>
      </c>
    </row>
    <row r="3365">
      <c r="A3365" s="69" t="n"/>
      <c r="B3365" s="70" t="n"/>
      <c r="C3365" s="70" t="n"/>
      <c r="D3365" s="71" t="n"/>
      <c r="E3365" s="71" t="n"/>
      <c r="F3365" s="70" t="n"/>
      <c r="G3365" s="72">
        <f>IF(OR($A3365="",$B3365=""),"",ROUND(MAX(0,MOD(I3365-H3365,1)*24-L3365/60),2))</f>
        <v/>
      </c>
      <c r="H3365">
        <f>IF($A3365="","",IF($D3365="",IFERROR(INDEX(Settings!$E$11:$E$18,MATCH($C3365,Settings!$D$11:$D$18,0)),0),$D3365))</f>
        <v/>
      </c>
      <c r="I3365">
        <f>IF($A3365="","",IF($E3365="",IFERROR(INDEX(Settings!$F$11:$F$18,MATCH($C3365,Settings!$D$11:$D$18,0)),0),$E3365))</f>
        <v/>
      </c>
      <c r="J3365">
        <f>IF($A3365="",0,WEEKDAY($A3365,2))</f>
        <v/>
      </c>
      <c r="K3365">
        <f>IF(OR($A3365="",$B3365=""),"",$B3365&amp;"|"&amp;$A3365)</f>
        <v/>
      </c>
      <c r="L3365">
        <f>IF($A3365="",0,IF($F3365="",IFERROR(N(INDEX(Settings!$G$11:$G$18,MATCH($C3365,Settings!$D$11:$D$18,0))),0),N($F3365)))</f>
        <v/>
      </c>
    </row>
    <row r="3366">
      <c r="A3366" s="69" t="n"/>
      <c r="B3366" s="70" t="n"/>
      <c r="C3366" s="70" t="n"/>
      <c r="D3366" s="71" t="n"/>
      <c r="E3366" s="71" t="n"/>
      <c r="F3366" s="70" t="n"/>
      <c r="G3366" s="72">
        <f>IF(OR($A3366="",$B3366=""),"",ROUND(MAX(0,MOD(I3366-H3366,1)*24-L3366/60),2))</f>
        <v/>
      </c>
      <c r="H3366">
        <f>IF($A3366="","",IF($D3366="",IFERROR(INDEX(Settings!$E$11:$E$18,MATCH($C3366,Settings!$D$11:$D$18,0)),0),$D3366))</f>
        <v/>
      </c>
      <c r="I3366">
        <f>IF($A3366="","",IF($E3366="",IFERROR(INDEX(Settings!$F$11:$F$18,MATCH($C3366,Settings!$D$11:$D$18,0)),0),$E3366))</f>
        <v/>
      </c>
      <c r="J3366">
        <f>IF($A3366="",0,WEEKDAY($A3366,2))</f>
        <v/>
      </c>
      <c r="K3366">
        <f>IF(OR($A3366="",$B3366=""),"",$B3366&amp;"|"&amp;$A3366)</f>
        <v/>
      </c>
      <c r="L3366">
        <f>IF($A3366="",0,IF($F3366="",IFERROR(N(INDEX(Settings!$G$11:$G$18,MATCH($C3366,Settings!$D$11:$D$18,0))),0),N($F3366)))</f>
        <v/>
      </c>
    </row>
    <row r="3367">
      <c r="A3367" s="69" t="n"/>
      <c r="B3367" s="70" t="n"/>
      <c r="C3367" s="70" t="n"/>
      <c r="D3367" s="71" t="n"/>
      <c r="E3367" s="71" t="n"/>
      <c r="F3367" s="70" t="n"/>
      <c r="G3367" s="72">
        <f>IF(OR($A3367="",$B3367=""),"",ROUND(MAX(0,MOD(I3367-H3367,1)*24-L3367/60),2))</f>
        <v/>
      </c>
      <c r="H3367">
        <f>IF($A3367="","",IF($D3367="",IFERROR(INDEX(Settings!$E$11:$E$18,MATCH($C3367,Settings!$D$11:$D$18,0)),0),$D3367))</f>
        <v/>
      </c>
      <c r="I3367">
        <f>IF($A3367="","",IF($E3367="",IFERROR(INDEX(Settings!$F$11:$F$18,MATCH($C3367,Settings!$D$11:$D$18,0)),0),$E3367))</f>
        <v/>
      </c>
      <c r="J3367">
        <f>IF($A3367="",0,WEEKDAY($A3367,2))</f>
        <v/>
      </c>
      <c r="K3367">
        <f>IF(OR($A3367="",$B3367=""),"",$B3367&amp;"|"&amp;$A3367)</f>
        <v/>
      </c>
      <c r="L3367">
        <f>IF($A3367="",0,IF($F3367="",IFERROR(N(INDEX(Settings!$G$11:$G$18,MATCH($C3367,Settings!$D$11:$D$18,0))),0),N($F3367)))</f>
        <v/>
      </c>
    </row>
    <row r="3368">
      <c r="A3368" s="69" t="n"/>
      <c r="B3368" s="70" t="n"/>
      <c r="C3368" s="70" t="n"/>
      <c r="D3368" s="71" t="n"/>
      <c r="E3368" s="71" t="n"/>
      <c r="F3368" s="70" t="n"/>
      <c r="G3368" s="72">
        <f>IF(OR($A3368="",$B3368=""),"",ROUND(MAX(0,MOD(I3368-H3368,1)*24-L3368/60),2))</f>
        <v/>
      </c>
      <c r="H3368">
        <f>IF($A3368="","",IF($D3368="",IFERROR(INDEX(Settings!$E$11:$E$18,MATCH($C3368,Settings!$D$11:$D$18,0)),0),$D3368))</f>
        <v/>
      </c>
      <c r="I3368">
        <f>IF($A3368="","",IF($E3368="",IFERROR(INDEX(Settings!$F$11:$F$18,MATCH($C3368,Settings!$D$11:$D$18,0)),0),$E3368))</f>
        <v/>
      </c>
      <c r="J3368">
        <f>IF($A3368="",0,WEEKDAY($A3368,2))</f>
        <v/>
      </c>
      <c r="K3368">
        <f>IF(OR($A3368="",$B3368=""),"",$B3368&amp;"|"&amp;$A3368)</f>
        <v/>
      </c>
      <c r="L3368">
        <f>IF($A3368="",0,IF($F3368="",IFERROR(N(INDEX(Settings!$G$11:$G$18,MATCH($C3368,Settings!$D$11:$D$18,0))),0),N($F3368)))</f>
        <v/>
      </c>
    </row>
    <row r="3369">
      <c r="A3369" s="69" t="n"/>
      <c r="B3369" s="70" t="n"/>
      <c r="C3369" s="70" t="n"/>
      <c r="D3369" s="71" t="n"/>
      <c r="E3369" s="71" t="n"/>
      <c r="F3369" s="70" t="n"/>
      <c r="G3369" s="72">
        <f>IF(OR($A3369="",$B3369=""),"",ROUND(MAX(0,MOD(I3369-H3369,1)*24-L3369/60),2))</f>
        <v/>
      </c>
      <c r="H3369">
        <f>IF($A3369="","",IF($D3369="",IFERROR(INDEX(Settings!$E$11:$E$18,MATCH($C3369,Settings!$D$11:$D$18,0)),0),$D3369))</f>
        <v/>
      </c>
      <c r="I3369">
        <f>IF($A3369="","",IF($E3369="",IFERROR(INDEX(Settings!$F$11:$F$18,MATCH($C3369,Settings!$D$11:$D$18,0)),0),$E3369))</f>
        <v/>
      </c>
      <c r="J3369">
        <f>IF($A3369="",0,WEEKDAY($A3369,2))</f>
        <v/>
      </c>
      <c r="K3369">
        <f>IF(OR($A3369="",$B3369=""),"",$B3369&amp;"|"&amp;$A3369)</f>
        <v/>
      </c>
      <c r="L3369">
        <f>IF($A3369="",0,IF($F3369="",IFERROR(N(INDEX(Settings!$G$11:$G$18,MATCH($C3369,Settings!$D$11:$D$18,0))),0),N($F3369)))</f>
        <v/>
      </c>
    </row>
    <row r="3370">
      <c r="A3370" s="69" t="n"/>
      <c r="B3370" s="70" t="n"/>
      <c r="C3370" s="70" t="n"/>
      <c r="D3370" s="71" t="n"/>
      <c r="E3370" s="71" t="n"/>
      <c r="F3370" s="70" t="n"/>
      <c r="G3370" s="72">
        <f>IF(OR($A3370="",$B3370=""),"",ROUND(MAX(0,MOD(I3370-H3370,1)*24-L3370/60),2))</f>
        <v/>
      </c>
      <c r="H3370">
        <f>IF($A3370="","",IF($D3370="",IFERROR(INDEX(Settings!$E$11:$E$18,MATCH($C3370,Settings!$D$11:$D$18,0)),0),$D3370))</f>
        <v/>
      </c>
      <c r="I3370">
        <f>IF($A3370="","",IF($E3370="",IFERROR(INDEX(Settings!$F$11:$F$18,MATCH($C3370,Settings!$D$11:$D$18,0)),0),$E3370))</f>
        <v/>
      </c>
      <c r="J3370">
        <f>IF($A3370="",0,WEEKDAY($A3370,2))</f>
        <v/>
      </c>
      <c r="K3370">
        <f>IF(OR($A3370="",$B3370=""),"",$B3370&amp;"|"&amp;$A3370)</f>
        <v/>
      </c>
      <c r="L3370">
        <f>IF($A3370="",0,IF($F3370="",IFERROR(N(INDEX(Settings!$G$11:$G$18,MATCH($C3370,Settings!$D$11:$D$18,0))),0),N($F3370)))</f>
        <v/>
      </c>
    </row>
    <row r="3371">
      <c r="A3371" s="69" t="n"/>
      <c r="B3371" s="70" t="n"/>
      <c r="C3371" s="70" t="n"/>
      <c r="D3371" s="71" t="n"/>
      <c r="E3371" s="71" t="n"/>
      <c r="F3371" s="70" t="n"/>
      <c r="G3371" s="72">
        <f>IF(OR($A3371="",$B3371=""),"",ROUND(MAX(0,MOD(I3371-H3371,1)*24-L3371/60),2))</f>
        <v/>
      </c>
      <c r="H3371">
        <f>IF($A3371="","",IF($D3371="",IFERROR(INDEX(Settings!$E$11:$E$18,MATCH($C3371,Settings!$D$11:$D$18,0)),0),$D3371))</f>
        <v/>
      </c>
      <c r="I3371">
        <f>IF($A3371="","",IF($E3371="",IFERROR(INDEX(Settings!$F$11:$F$18,MATCH($C3371,Settings!$D$11:$D$18,0)),0),$E3371))</f>
        <v/>
      </c>
      <c r="J3371">
        <f>IF($A3371="",0,WEEKDAY($A3371,2))</f>
        <v/>
      </c>
      <c r="K3371">
        <f>IF(OR($A3371="",$B3371=""),"",$B3371&amp;"|"&amp;$A3371)</f>
        <v/>
      </c>
      <c r="L3371">
        <f>IF($A3371="",0,IF($F3371="",IFERROR(N(INDEX(Settings!$G$11:$G$18,MATCH($C3371,Settings!$D$11:$D$18,0))),0),N($F3371)))</f>
        <v/>
      </c>
    </row>
    <row r="3372">
      <c r="A3372" s="69" t="n"/>
      <c r="B3372" s="70" t="n"/>
      <c r="C3372" s="70" t="n"/>
      <c r="D3372" s="71" t="n"/>
      <c r="E3372" s="71" t="n"/>
      <c r="F3372" s="70" t="n"/>
      <c r="G3372" s="72">
        <f>IF(OR($A3372="",$B3372=""),"",ROUND(MAX(0,MOD(I3372-H3372,1)*24-L3372/60),2))</f>
        <v/>
      </c>
      <c r="H3372">
        <f>IF($A3372="","",IF($D3372="",IFERROR(INDEX(Settings!$E$11:$E$18,MATCH($C3372,Settings!$D$11:$D$18,0)),0),$D3372))</f>
        <v/>
      </c>
      <c r="I3372">
        <f>IF($A3372="","",IF($E3372="",IFERROR(INDEX(Settings!$F$11:$F$18,MATCH($C3372,Settings!$D$11:$D$18,0)),0),$E3372))</f>
        <v/>
      </c>
      <c r="J3372">
        <f>IF($A3372="",0,WEEKDAY($A3372,2))</f>
        <v/>
      </c>
      <c r="K3372">
        <f>IF(OR($A3372="",$B3372=""),"",$B3372&amp;"|"&amp;$A3372)</f>
        <v/>
      </c>
      <c r="L3372">
        <f>IF($A3372="",0,IF($F3372="",IFERROR(N(INDEX(Settings!$G$11:$G$18,MATCH($C3372,Settings!$D$11:$D$18,0))),0),N($F3372)))</f>
        <v/>
      </c>
    </row>
    <row r="3373">
      <c r="A3373" s="69" t="n"/>
      <c r="B3373" s="70" t="n"/>
      <c r="C3373" s="70" t="n"/>
      <c r="D3373" s="71" t="n"/>
      <c r="E3373" s="71" t="n"/>
      <c r="F3373" s="70" t="n"/>
      <c r="G3373" s="72">
        <f>IF(OR($A3373="",$B3373=""),"",ROUND(MAX(0,MOD(I3373-H3373,1)*24-L3373/60),2))</f>
        <v/>
      </c>
      <c r="H3373">
        <f>IF($A3373="","",IF($D3373="",IFERROR(INDEX(Settings!$E$11:$E$18,MATCH($C3373,Settings!$D$11:$D$18,0)),0),$D3373))</f>
        <v/>
      </c>
      <c r="I3373">
        <f>IF($A3373="","",IF($E3373="",IFERROR(INDEX(Settings!$F$11:$F$18,MATCH($C3373,Settings!$D$11:$D$18,0)),0),$E3373))</f>
        <v/>
      </c>
      <c r="J3373">
        <f>IF($A3373="",0,WEEKDAY($A3373,2))</f>
        <v/>
      </c>
      <c r="K3373">
        <f>IF(OR($A3373="",$B3373=""),"",$B3373&amp;"|"&amp;$A3373)</f>
        <v/>
      </c>
      <c r="L3373">
        <f>IF($A3373="",0,IF($F3373="",IFERROR(N(INDEX(Settings!$G$11:$G$18,MATCH($C3373,Settings!$D$11:$D$18,0))),0),N($F3373)))</f>
        <v/>
      </c>
    </row>
    <row r="3374">
      <c r="A3374" s="69" t="n"/>
      <c r="B3374" s="70" t="n"/>
      <c r="C3374" s="70" t="n"/>
      <c r="D3374" s="71" t="n"/>
      <c r="E3374" s="71" t="n"/>
      <c r="F3374" s="70" t="n"/>
      <c r="G3374" s="72">
        <f>IF(OR($A3374="",$B3374=""),"",ROUND(MAX(0,MOD(I3374-H3374,1)*24-L3374/60),2))</f>
        <v/>
      </c>
      <c r="H3374">
        <f>IF($A3374="","",IF($D3374="",IFERROR(INDEX(Settings!$E$11:$E$18,MATCH($C3374,Settings!$D$11:$D$18,0)),0),$D3374))</f>
        <v/>
      </c>
      <c r="I3374">
        <f>IF($A3374="","",IF($E3374="",IFERROR(INDEX(Settings!$F$11:$F$18,MATCH($C3374,Settings!$D$11:$D$18,0)),0),$E3374))</f>
        <v/>
      </c>
      <c r="J3374">
        <f>IF($A3374="",0,WEEKDAY($A3374,2))</f>
        <v/>
      </c>
      <c r="K3374">
        <f>IF(OR($A3374="",$B3374=""),"",$B3374&amp;"|"&amp;$A3374)</f>
        <v/>
      </c>
      <c r="L3374">
        <f>IF($A3374="",0,IF($F3374="",IFERROR(N(INDEX(Settings!$G$11:$G$18,MATCH($C3374,Settings!$D$11:$D$18,0))),0),N($F3374)))</f>
        <v/>
      </c>
    </row>
    <row r="3375">
      <c r="A3375" s="69" t="n"/>
      <c r="B3375" s="70" t="n"/>
      <c r="C3375" s="70" t="n"/>
      <c r="D3375" s="71" t="n"/>
      <c r="E3375" s="71" t="n"/>
      <c r="F3375" s="70" t="n"/>
      <c r="G3375" s="72">
        <f>IF(OR($A3375="",$B3375=""),"",ROUND(MAX(0,MOD(I3375-H3375,1)*24-L3375/60),2))</f>
        <v/>
      </c>
      <c r="H3375">
        <f>IF($A3375="","",IF($D3375="",IFERROR(INDEX(Settings!$E$11:$E$18,MATCH($C3375,Settings!$D$11:$D$18,0)),0),$D3375))</f>
        <v/>
      </c>
      <c r="I3375">
        <f>IF($A3375="","",IF($E3375="",IFERROR(INDEX(Settings!$F$11:$F$18,MATCH($C3375,Settings!$D$11:$D$18,0)),0),$E3375))</f>
        <v/>
      </c>
      <c r="J3375">
        <f>IF($A3375="",0,WEEKDAY($A3375,2))</f>
        <v/>
      </c>
      <c r="K3375">
        <f>IF(OR($A3375="",$B3375=""),"",$B3375&amp;"|"&amp;$A3375)</f>
        <v/>
      </c>
      <c r="L3375">
        <f>IF($A3375="",0,IF($F3375="",IFERROR(N(INDEX(Settings!$G$11:$G$18,MATCH($C3375,Settings!$D$11:$D$18,0))),0),N($F3375)))</f>
        <v/>
      </c>
    </row>
    <row r="3376">
      <c r="A3376" s="69" t="n"/>
      <c r="B3376" s="70" t="n"/>
      <c r="C3376" s="70" t="n"/>
      <c r="D3376" s="71" t="n"/>
      <c r="E3376" s="71" t="n"/>
      <c r="F3376" s="70" t="n"/>
      <c r="G3376" s="72">
        <f>IF(OR($A3376="",$B3376=""),"",ROUND(MAX(0,MOD(I3376-H3376,1)*24-L3376/60),2))</f>
        <v/>
      </c>
      <c r="H3376">
        <f>IF($A3376="","",IF($D3376="",IFERROR(INDEX(Settings!$E$11:$E$18,MATCH($C3376,Settings!$D$11:$D$18,0)),0),$D3376))</f>
        <v/>
      </c>
      <c r="I3376">
        <f>IF($A3376="","",IF($E3376="",IFERROR(INDEX(Settings!$F$11:$F$18,MATCH($C3376,Settings!$D$11:$D$18,0)),0),$E3376))</f>
        <v/>
      </c>
      <c r="J3376">
        <f>IF($A3376="",0,WEEKDAY($A3376,2))</f>
        <v/>
      </c>
      <c r="K3376">
        <f>IF(OR($A3376="",$B3376=""),"",$B3376&amp;"|"&amp;$A3376)</f>
        <v/>
      </c>
      <c r="L3376">
        <f>IF($A3376="",0,IF($F3376="",IFERROR(N(INDEX(Settings!$G$11:$G$18,MATCH($C3376,Settings!$D$11:$D$18,0))),0),N($F3376)))</f>
        <v/>
      </c>
    </row>
    <row r="3377">
      <c r="A3377" s="69" t="n"/>
      <c r="B3377" s="70" t="n"/>
      <c r="C3377" s="70" t="n"/>
      <c r="D3377" s="71" t="n"/>
      <c r="E3377" s="71" t="n"/>
      <c r="F3377" s="70" t="n"/>
      <c r="G3377" s="72">
        <f>IF(OR($A3377="",$B3377=""),"",ROUND(MAX(0,MOD(I3377-H3377,1)*24-L3377/60),2))</f>
        <v/>
      </c>
      <c r="H3377">
        <f>IF($A3377="","",IF($D3377="",IFERROR(INDEX(Settings!$E$11:$E$18,MATCH($C3377,Settings!$D$11:$D$18,0)),0),$D3377))</f>
        <v/>
      </c>
      <c r="I3377">
        <f>IF($A3377="","",IF($E3377="",IFERROR(INDEX(Settings!$F$11:$F$18,MATCH($C3377,Settings!$D$11:$D$18,0)),0),$E3377))</f>
        <v/>
      </c>
      <c r="J3377">
        <f>IF($A3377="",0,WEEKDAY($A3377,2))</f>
        <v/>
      </c>
      <c r="K3377">
        <f>IF(OR($A3377="",$B3377=""),"",$B3377&amp;"|"&amp;$A3377)</f>
        <v/>
      </c>
      <c r="L3377">
        <f>IF($A3377="",0,IF($F3377="",IFERROR(N(INDEX(Settings!$G$11:$G$18,MATCH($C3377,Settings!$D$11:$D$18,0))),0),N($F3377)))</f>
        <v/>
      </c>
    </row>
    <row r="3378">
      <c r="A3378" s="69" t="n"/>
      <c r="B3378" s="70" t="n"/>
      <c r="C3378" s="70" t="n"/>
      <c r="D3378" s="71" t="n"/>
      <c r="E3378" s="71" t="n"/>
      <c r="F3378" s="70" t="n"/>
      <c r="G3378" s="72">
        <f>IF(OR($A3378="",$B3378=""),"",ROUND(MAX(0,MOD(I3378-H3378,1)*24-L3378/60),2))</f>
        <v/>
      </c>
      <c r="H3378">
        <f>IF($A3378="","",IF($D3378="",IFERROR(INDEX(Settings!$E$11:$E$18,MATCH($C3378,Settings!$D$11:$D$18,0)),0),$D3378))</f>
        <v/>
      </c>
      <c r="I3378">
        <f>IF($A3378="","",IF($E3378="",IFERROR(INDEX(Settings!$F$11:$F$18,MATCH($C3378,Settings!$D$11:$D$18,0)),0),$E3378))</f>
        <v/>
      </c>
      <c r="J3378">
        <f>IF($A3378="",0,WEEKDAY($A3378,2))</f>
        <v/>
      </c>
      <c r="K3378">
        <f>IF(OR($A3378="",$B3378=""),"",$B3378&amp;"|"&amp;$A3378)</f>
        <v/>
      </c>
      <c r="L3378">
        <f>IF($A3378="",0,IF($F3378="",IFERROR(N(INDEX(Settings!$G$11:$G$18,MATCH($C3378,Settings!$D$11:$D$18,0))),0),N($F3378)))</f>
        <v/>
      </c>
    </row>
    <row r="3379">
      <c r="A3379" s="69" t="n"/>
      <c r="B3379" s="70" t="n"/>
      <c r="C3379" s="70" t="n"/>
      <c r="D3379" s="71" t="n"/>
      <c r="E3379" s="71" t="n"/>
      <c r="F3379" s="70" t="n"/>
      <c r="G3379" s="72">
        <f>IF(OR($A3379="",$B3379=""),"",ROUND(MAX(0,MOD(I3379-H3379,1)*24-L3379/60),2))</f>
        <v/>
      </c>
      <c r="H3379">
        <f>IF($A3379="","",IF($D3379="",IFERROR(INDEX(Settings!$E$11:$E$18,MATCH($C3379,Settings!$D$11:$D$18,0)),0),$D3379))</f>
        <v/>
      </c>
      <c r="I3379">
        <f>IF($A3379="","",IF($E3379="",IFERROR(INDEX(Settings!$F$11:$F$18,MATCH($C3379,Settings!$D$11:$D$18,0)),0),$E3379))</f>
        <v/>
      </c>
      <c r="J3379">
        <f>IF($A3379="",0,WEEKDAY($A3379,2))</f>
        <v/>
      </c>
      <c r="K3379">
        <f>IF(OR($A3379="",$B3379=""),"",$B3379&amp;"|"&amp;$A3379)</f>
        <v/>
      </c>
      <c r="L3379">
        <f>IF($A3379="",0,IF($F3379="",IFERROR(N(INDEX(Settings!$G$11:$G$18,MATCH($C3379,Settings!$D$11:$D$18,0))),0),N($F3379)))</f>
        <v/>
      </c>
    </row>
    <row r="3380">
      <c r="A3380" s="69" t="n"/>
      <c r="B3380" s="70" t="n"/>
      <c r="C3380" s="70" t="n"/>
      <c r="D3380" s="71" t="n"/>
      <c r="E3380" s="71" t="n"/>
      <c r="F3380" s="70" t="n"/>
      <c r="G3380" s="72">
        <f>IF(OR($A3380="",$B3380=""),"",ROUND(MAX(0,MOD(I3380-H3380,1)*24-L3380/60),2))</f>
        <v/>
      </c>
      <c r="H3380">
        <f>IF($A3380="","",IF($D3380="",IFERROR(INDEX(Settings!$E$11:$E$18,MATCH($C3380,Settings!$D$11:$D$18,0)),0),$D3380))</f>
        <v/>
      </c>
      <c r="I3380">
        <f>IF($A3380="","",IF($E3380="",IFERROR(INDEX(Settings!$F$11:$F$18,MATCH($C3380,Settings!$D$11:$D$18,0)),0),$E3380))</f>
        <v/>
      </c>
      <c r="J3380">
        <f>IF($A3380="",0,WEEKDAY($A3380,2))</f>
        <v/>
      </c>
      <c r="K3380">
        <f>IF(OR($A3380="",$B3380=""),"",$B3380&amp;"|"&amp;$A3380)</f>
        <v/>
      </c>
      <c r="L3380">
        <f>IF($A3380="",0,IF($F3380="",IFERROR(N(INDEX(Settings!$G$11:$G$18,MATCH($C3380,Settings!$D$11:$D$18,0))),0),N($F3380)))</f>
        <v/>
      </c>
    </row>
    <row r="3381">
      <c r="A3381" s="69" t="n"/>
      <c r="B3381" s="70" t="n"/>
      <c r="C3381" s="70" t="n"/>
      <c r="D3381" s="71" t="n"/>
      <c r="E3381" s="71" t="n"/>
      <c r="F3381" s="70" t="n"/>
      <c r="G3381" s="72">
        <f>IF(OR($A3381="",$B3381=""),"",ROUND(MAX(0,MOD(I3381-H3381,1)*24-L3381/60),2))</f>
        <v/>
      </c>
      <c r="H3381">
        <f>IF($A3381="","",IF($D3381="",IFERROR(INDEX(Settings!$E$11:$E$18,MATCH($C3381,Settings!$D$11:$D$18,0)),0),$D3381))</f>
        <v/>
      </c>
      <c r="I3381">
        <f>IF($A3381="","",IF($E3381="",IFERROR(INDEX(Settings!$F$11:$F$18,MATCH($C3381,Settings!$D$11:$D$18,0)),0),$E3381))</f>
        <v/>
      </c>
      <c r="J3381">
        <f>IF($A3381="",0,WEEKDAY($A3381,2))</f>
        <v/>
      </c>
      <c r="K3381">
        <f>IF(OR($A3381="",$B3381=""),"",$B3381&amp;"|"&amp;$A3381)</f>
        <v/>
      </c>
      <c r="L3381">
        <f>IF($A3381="",0,IF($F3381="",IFERROR(N(INDEX(Settings!$G$11:$G$18,MATCH($C3381,Settings!$D$11:$D$18,0))),0),N($F3381)))</f>
        <v/>
      </c>
    </row>
    <row r="3382">
      <c r="A3382" s="69" t="n"/>
      <c r="B3382" s="70" t="n"/>
      <c r="C3382" s="70" t="n"/>
      <c r="D3382" s="71" t="n"/>
      <c r="E3382" s="71" t="n"/>
      <c r="F3382" s="70" t="n"/>
      <c r="G3382" s="72">
        <f>IF(OR($A3382="",$B3382=""),"",ROUND(MAX(0,MOD(I3382-H3382,1)*24-L3382/60),2))</f>
        <v/>
      </c>
      <c r="H3382">
        <f>IF($A3382="","",IF($D3382="",IFERROR(INDEX(Settings!$E$11:$E$18,MATCH($C3382,Settings!$D$11:$D$18,0)),0),$D3382))</f>
        <v/>
      </c>
      <c r="I3382">
        <f>IF($A3382="","",IF($E3382="",IFERROR(INDEX(Settings!$F$11:$F$18,MATCH($C3382,Settings!$D$11:$D$18,0)),0),$E3382))</f>
        <v/>
      </c>
      <c r="J3382">
        <f>IF($A3382="",0,WEEKDAY($A3382,2))</f>
        <v/>
      </c>
      <c r="K3382">
        <f>IF(OR($A3382="",$B3382=""),"",$B3382&amp;"|"&amp;$A3382)</f>
        <v/>
      </c>
      <c r="L3382">
        <f>IF($A3382="",0,IF($F3382="",IFERROR(N(INDEX(Settings!$G$11:$G$18,MATCH($C3382,Settings!$D$11:$D$18,0))),0),N($F3382)))</f>
        <v/>
      </c>
    </row>
    <row r="3383">
      <c r="A3383" s="69" t="n"/>
      <c r="B3383" s="70" t="n"/>
      <c r="C3383" s="70" t="n"/>
      <c r="D3383" s="71" t="n"/>
      <c r="E3383" s="71" t="n"/>
      <c r="F3383" s="70" t="n"/>
      <c r="G3383" s="72">
        <f>IF(OR($A3383="",$B3383=""),"",ROUND(MAX(0,MOD(I3383-H3383,1)*24-L3383/60),2))</f>
        <v/>
      </c>
      <c r="H3383">
        <f>IF($A3383="","",IF($D3383="",IFERROR(INDEX(Settings!$E$11:$E$18,MATCH($C3383,Settings!$D$11:$D$18,0)),0),$D3383))</f>
        <v/>
      </c>
      <c r="I3383">
        <f>IF($A3383="","",IF($E3383="",IFERROR(INDEX(Settings!$F$11:$F$18,MATCH($C3383,Settings!$D$11:$D$18,0)),0),$E3383))</f>
        <v/>
      </c>
      <c r="J3383">
        <f>IF($A3383="",0,WEEKDAY($A3383,2))</f>
        <v/>
      </c>
      <c r="K3383">
        <f>IF(OR($A3383="",$B3383=""),"",$B3383&amp;"|"&amp;$A3383)</f>
        <v/>
      </c>
      <c r="L3383">
        <f>IF($A3383="",0,IF($F3383="",IFERROR(N(INDEX(Settings!$G$11:$G$18,MATCH($C3383,Settings!$D$11:$D$18,0))),0),N($F3383)))</f>
        <v/>
      </c>
    </row>
    <row r="3384">
      <c r="A3384" s="69" t="n"/>
      <c r="B3384" s="70" t="n"/>
      <c r="C3384" s="70" t="n"/>
      <c r="D3384" s="71" t="n"/>
      <c r="E3384" s="71" t="n"/>
      <c r="F3384" s="70" t="n"/>
      <c r="G3384" s="72">
        <f>IF(OR($A3384="",$B3384=""),"",ROUND(MAX(0,MOD(I3384-H3384,1)*24-L3384/60),2))</f>
        <v/>
      </c>
      <c r="H3384">
        <f>IF($A3384="","",IF($D3384="",IFERROR(INDEX(Settings!$E$11:$E$18,MATCH($C3384,Settings!$D$11:$D$18,0)),0),$D3384))</f>
        <v/>
      </c>
      <c r="I3384">
        <f>IF($A3384="","",IF($E3384="",IFERROR(INDEX(Settings!$F$11:$F$18,MATCH($C3384,Settings!$D$11:$D$18,0)),0),$E3384))</f>
        <v/>
      </c>
      <c r="J3384">
        <f>IF($A3384="",0,WEEKDAY($A3384,2))</f>
        <v/>
      </c>
      <c r="K3384">
        <f>IF(OR($A3384="",$B3384=""),"",$B3384&amp;"|"&amp;$A3384)</f>
        <v/>
      </c>
      <c r="L3384">
        <f>IF($A3384="",0,IF($F3384="",IFERROR(N(INDEX(Settings!$G$11:$G$18,MATCH($C3384,Settings!$D$11:$D$18,0))),0),N($F3384)))</f>
        <v/>
      </c>
    </row>
    <row r="3385">
      <c r="A3385" s="69" t="n"/>
      <c r="B3385" s="70" t="n"/>
      <c r="C3385" s="70" t="n"/>
      <c r="D3385" s="71" t="n"/>
      <c r="E3385" s="71" t="n"/>
      <c r="F3385" s="70" t="n"/>
      <c r="G3385" s="72">
        <f>IF(OR($A3385="",$B3385=""),"",ROUND(MAX(0,MOD(I3385-H3385,1)*24-L3385/60),2))</f>
        <v/>
      </c>
      <c r="H3385">
        <f>IF($A3385="","",IF($D3385="",IFERROR(INDEX(Settings!$E$11:$E$18,MATCH($C3385,Settings!$D$11:$D$18,0)),0),$D3385))</f>
        <v/>
      </c>
      <c r="I3385">
        <f>IF($A3385="","",IF($E3385="",IFERROR(INDEX(Settings!$F$11:$F$18,MATCH($C3385,Settings!$D$11:$D$18,0)),0),$E3385))</f>
        <v/>
      </c>
      <c r="J3385">
        <f>IF($A3385="",0,WEEKDAY($A3385,2))</f>
        <v/>
      </c>
      <c r="K3385">
        <f>IF(OR($A3385="",$B3385=""),"",$B3385&amp;"|"&amp;$A3385)</f>
        <v/>
      </c>
      <c r="L3385">
        <f>IF($A3385="",0,IF($F3385="",IFERROR(N(INDEX(Settings!$G$11:$G$18,MATCH($C3385,Settings!$D$11:$D$18,0))),0),N($F3385)))</f>
        <v/>
      </c>
    </row>
    <row r="3386">
      <c r="A3386" s="69" t="n"/>
      <c r="B3386" s="70" t="n"/>
      <c r="C3386" s="70" t="n"/>
      <c r="D3386" s="71" t="n"/>
      <c r="E3386" s="71" t="n"/>
      <c r="F3386" s="70" t="n"/>
      <c r="G3386" s="72">
        <f>IF(OR($A3386="",$B3386=""),"",ROUND(MAX(0,MOD(I3386-H3386,1)*24-L3386/60),2))</f>
        <v/>
      </c>
      <c r="H3386">
        <f>IF($A3386="","",IF($D3386="",IFERROR(INDEX(Settings!$E$11:$E$18,MATCH($C3386,Settings!$D$11:$D$18,0)),0),$D3386))</f>
        <v/>
      </c>
      <c r="I3386">
        <f>IF($A3386="","",IF($E3386="",IFERROR(INDEX(Settings!$F$11:$F$18,MATCH($C3386,Settings!$D$11:$D$18,0)),0),$E3386))</f>
        <v/>
      </c>
      <c r="J3386">
        <f>IF($A3386="",0,WEEKDAY($A3386,2))</f>
        <v/>
      </c>
      <c r="K3386">
        <f>IF(OR($A3386="",$B3386=""),"",$B3386&amp;"|"&amp;$A3386)</f>
        <v/>
      </c>
      <c r="L3386">
        <f>IF($A3386="",0,IF($F3386="",IFERROR(N(INDEX(Settings!$G$11:$G$18,MATCH($C3386,Settings!$D$11:$D$18,0))),0),N($F3386)))</f>
        <v/>
      </c>
    </row>
    <row r="3387">
      <c r="A3387" s="69" t="n"/>
      <c r="B3387" s="70" t="n"/>
      <c r="C3387" s="70" t="n"/>
      <c r="D3387" s="71" t="n"/>
      <c r="E3387" s="71" t="n"/>
      <c r="F3387" s="70" t="n"/>
      <c r="G3387" s="72">
        <f>IF(OR($A3387="",$B3387=""),"",ROUND(MAX(0,MOD(I3387-H3387,1)*24-L3387/60),2))</f>
        <v/>
      </c>
      <c r="H3387">
        <f>IF($A3387="","",IF($D3387="",IFERROR(INDEX(Settings!$E$11:$E$18,MATCH($C3387,Settings!$D$11:$D$18,0)),0),$D3387))</f>
        <v/>
      </c>
      <c r="I3387">
        <f>IF($A3387="","",IF($E3387="",IFERROR(INDEX(Settings!$F$11:$F$18,MATCH($C3387,Settings!$D$11:$D$18,0)),0),$E3387))</f>
        <v/>
      </c>
      <c r="J3387">
        <f>IF($A3387="",0,WEEKDAY($A3387,2))</f>
        <v/>
      </c>
      <c r="K3387">
        <f>IF(OR($A3387="",$B3387=""),"",$B3387&amp;"|"&amp;$A3387)</f>
        <v/>
      </c>
      <c r="L3387">
        <f>IF($A3387="",0,IF($F3387="",IFERROR(N(INDEX(Settings!$G$11:$G$18,MATCH($C3387,Settings!$D$11:$D$18,0))),0),N($F3387)))</f>
        <v/>
      </c>
    </row>
    <row r="3388">
      <c r="A3388" s="69" t="n"/>
      <c r="B3388" s="70" t="n"/>
      <c r="C3388" s="70" t="n"/>
      <c r="D3388" s="71" t="n"/>
      <c r="E3388" s="71" t="n"/>
      <c r="F3388" s="70" t="n"/>
      <c r="G3388" s="72">
        <f>IF(OR($A3388="",$B3388=""),"",ROUND(MAX(0,MOD(I3388-H3388,1)*24-L3388/60),2))</f>
        <v/>
      </c>
      <c r="H3388">
        <f>IF($A3388="","",IF($D3388="",IFERROR(INDEX(Settings!$E$11:$E$18,MATCH($C3388,Settings!$D$11:$D$18,0)),0),$D3388))</f>
        <v/>
      </c>
      <c r="I3388">
        <f>IF($A3388="","",IF($E3388="",IFERROR(INDEX(Settings!$F$11:$F$18,MATCH($C3388,Settings!$D$11:$D$18,0)),0),$E3388))</f>
        <v/>
      </c>
      <c r="J3388">
        <f>IF($A3388="",0,WEEKDAY($A3388,2))</f>
        <v/>
      </c>
      <c r="K3388">
        <f>IF(OR($A3388="",$B3388=""),"",$B3388&amp;"|"&amp;$A3388)</f>
        <v/>
      </c>
      <c r="L3388">
        <f>IF($A3388="",0,IF($F3388="",IFERROR(N(INDEX(Settings!$G$11:$G$18,MATCH($C3388,Settings!$D$11:$D$18,0))),0),N($F3388)))</f>
        <v/>
      </c>
    </row>
    <row r="3389">
      <c r="A3389" s="69" t="n"/>
      <c r="B3389" s="70" t="n"/>
      <c r="C3389" s="70" t="n"/>
      <c r="D3389" s="71" t="n"/>
      <c r="E3389" s="71" t="n"/>
      <c r="F3389" s="70" t="n"/>
      <c r="G3389" s="72">
        <f>IF(OR($A3389="",$B3389=""),"",ROUND(MAX(0,MOD(I3389-H3389,1)*24-L3389/60),2))</f>
        <v/>
      </c>
      <c r="H3389">
        <f>IF($A3389="","",IF($D3389="",IFERROR(INDEX(Settings!$E$11:$E$18,MATCH($C3389,Settings!$D$11:$D$18,0)),0),$D3389))</f>
        <v/>
      </c>
      <c r="I3389">
        <f>IF($A3389="","",IF($E3389="",IFERROR(INDEX(Settings!$F$11:$F$18,MATCH($C3389,Settings!$D$11:$D$18,0)),0),$E3389))</f>
        <v/>
      </c>
      <c r="J3389">
        <f>IF($A3389="",0,WEEKDAY($A3389,2))</f>
        <v/>
      </c>
      <c r="K3389">
        <f>IF(OR($A3389="",$B3389=""),"",$B3389&amp;"|"&amp;$A3389)</f>
        <v/>
      </c>
      <c r="L3389">
        <f>IF($A3389="",0,IF($F3389="",IFERROR(N(INDEX(Settings!$G$11:$G$18,MATCH($C3389,Settings!$D$11:$D$18,0))),0),N($F3389)))</f>
        <v/>
      </c>
    </row>
    <row r="3390">
      <c r="A3390" s="69" t="n"/>
      <c r="B3390" s="70" t="n"/>
      <c r="C3390" s="70" t="n"/>
      <c r="D3390" s="71" t="n"/>
      <c r="E3390" s="71" t="n"/>
      <c r="F3390" s="70" t="n"/>
      <c r="G3390" s="72">
        <f>IF(OR($A3390="",$B3390=""),"",ROUND(MAX(0,MOD(I3390-H3390,1)*24-L3390/60),2))</f>
        <v/>
      </c>
      <c r="H3390">
        <f>IF($A3390="","",IF($D3390="",IFERROR(INDEX(Settings!$E$11:$E$18,MATCH($C3390,Settings!$D$11:$D$18,0)),0),$D3390))</f>
        <v/>
      </c>
      <c r="I3390">
        <f>IF($A3390="","",IF($E3390="",IFERROR(INDEX(Settings!$F$11:$F$18,MATCH($C3390,Settings!$D$11:$D$18,0)),0),$E3390))</f>
        <v/>
      </c>
      <c r="J3390">
        <f>IF($A3390="",0,WEEKDAY($A3390,2))</f>
        <v/>
      </c>
      <c r="K3390">
        <f>IF(OR($A3390="",$B3390=""),"",$B3390&amp;"|"&amp;$A3390)</f>
        <v/>
      </c>
      <c r="L3390">
        <f>IF($A3390="",0,IF($F3390="",IFERROR(N(INDEX(Settings!$G$11:$G$18,MATCH($C3390,Settings!$D$11:$D$18,0))),0),N($F3390)))</f>
        <v/>
      </c>
    </row>
    <row r="3391">
      <c r="A3391" s="69" t="n"/>
      <c r="B3391" s="70" t="n"/>
      <c r="C3391" s="70" t="n"/>
      <c r="D3391" s="71" t="n"/>
      <c r="E3391" s="71" t="n"/>
      <c r="F3391" s="70" t="n"/>
      <c r="G3391" s="72">
        <f>IF(OR($A3391="",$B3391=""),"",ROUND(MAX(0,MOD(I3391-H3391,1)*24-L3391/60),2))</f>
        <v/>
      </c>
      <c r="H3391">
        <f>IF($A3391="","",IF($D3391="",IFERROR(INDEX(Settings!$E$11:$E$18,MATCH($C3391,Settings!$D$11:$D$18,0)),0),$D3391))</f>
        <v/>
      </c>
      <c r="I3391">
        <f>IF($A3391="","",IF($E3391="",IFERROR(INDEX(Settings!$F$11:$F$18,MATCH($C3391,Settings!$D$11:$D$18,0)),0),$E3391))</f>
        <v/>
      </c>
      <c r="J3391">
        <f>IF($A3391="",0,WEEKDAY($A3391,2))</f>
        <v/>
      </c>
      <c r="K3391">
        <f>IF(OR($A3391="",$B3391=""),"",$B3391&amp;"|"&amp;$A3391)</f>
        <v/>
      </c>
      <c r="L3391">
        <f>IF($A3391="",0,IF($F3391="",IFERROR(N(INDEX(Settings!$G$11:$G$18,MATCH($C3391,Settings!$D$11:$D$18,0))),0),N($F3391)))</f>
        <v/>
      </c>
    </row>
    <row r="3392">
      <c r="A3392" s="69" t="n"/>
      <c r="B3392" s="70" t="n"/>
      <c r="C3392" s="70" t="n"/>
      <c r="D3392" s="71" t="n"/>
      <c r="E3392" s="71" t="n"/>
      <c r="F3392" s="70" t="n"/>
      <c r="G3392" s="72">
        <f>IF(OR($A3392="",$B3392=""),"",ROUND(MAX(0,MOD(I3392-H3392,1)*24-L3392/60),2))</f>
        <v/>
      </c>
      <c r="H3392">
        <f>IF($A3392="","",IF($D3392="",IFERROR(INDEX(Settings!$E$11:$E$18,MATCH($C3392,Settings!$D$11:$D$18,0)),0),$D3392))</f>
        <v/>
      </c>
      <c r="I3392">
        <f>IF($A3392="","",IF($E3392="",IFERROR(INDEX(Settings!$F$11:$F$18,MATCH($C3392,Settings!$D$11:$D$18,0)),0),$E3392))</f>
        <v/>
      </c>
      <c r="J3392">
        <f>IF($A3392="",0,WEEKDAY($A3392,2))</f>
        <v/>
      </c>
      <c r="K3392">
        <f>IF(OR($A3392="",$B3392=""),"",$B3392&amp;"|"&amp;$A3392)</f>
        <v/>
      </c>
      <c r="L3392">
        <f>IF($A3392="",0,IF($F3392="",IFERROR(N(INDEX(Settings!$G$11:$G$18,MATCH($C3392,Settings!$D$11:$D$18,0))),0),N($F3392)))</f>
        <v/>
      </c>
    </row>
    <row r="3393">
      <c r="A3393" s="69" t="n"/>
      <c r="B3393" s="70" t="n"/>
      <c r="C3393" s="70" t="n"/>
      <c r="D3393" s="71" t="n"/>
      <c r="E3393" s="71" t="n"/>
      <c r="F3393" s="70" t="n"/>
      <c r="G3393" s="72">
        <f>IF(OR($A3393="",$B3393=""),"",ROUND(MAX(0,MOD(I3393-H3393,1)*24-L3393/60),2))</f>
        <v/>
      </c>
      <c r="H3393">
        <f>IF($A3393="","",IF($D3393="",IFERROR(INDEX(Settings!$E$11:$E$18,MATCH($C3393,Settings!$D$11:$D$18,0)),0),$D3393))</f>
        <v/>
      </c>
      <c r="I3393">
        <f>IF($A3393="","",IF($E3393="",IFERROR(INDEX(Settings!$F$11:$F$18,MATCH($C3393,Settings!$D$11:$D$18,0)),0),$E3393))</f>
        <v/>
      </c>
      <c r="J3393">
        <f>IF($A3393="",0,WEEKDAY($A3393,2))</f>
        <v/>
      </c>
      <c r="K3393">
        <f>IF(OR($A3393="",$B3393=""),"",$B3393&amp;"|"&amp;$A3393)</f>
        <v/>
      </c>
      <c r="L3393">
        <f>IF($A3393="",0,IF($F3393="",IFERROR(N(INDEX(Settings!$G$11:$G$18,MATCH($C3393,Settings!$D$11:$D$18,0))),0),N($F3393)))</f>
        <v/>
      </c>
    </row>
    <row r="3394">
      <c r="A3394" s="69" t="n"/>
      <c r="B3394" s="70" t="n"/>
      <c r="C3394" s="70" t="n"/>
      <c r="D3394" s="71" t="n"/>
      <c r="E3394" s="71" t="n"/>
      <c r="F3394" s="70" t="n"/>
      <c r="G3394" s="72">
        <f>IF(OR($A3394="",$B3394=""),"",ROUND(MAX(0,MOD(I3394-H3394,1)*24-L3394/60),2))</f>
        <v/>
      </c>
      <c r="H3394">
        <f>IF($A3394="","",IF($D3394="",IFERROR(INDEX(Settings!$E$11:$E$18,MATCH($C3394,Settings!$D$11:$D$18,0)),0),$D3394))</f>
        <v/>
      </c>
      <c r="I3394">
        <f>IF($A3394="","",IF($E3394="",IFERROR(INDEX(Settings!$F$11:$F$18,MATCH($C3394,Settings!$D$11:$D$18,0)),0),$E3394))</f>
        <v/>
      </c>
      <c r="J3394">
        <f>IF($A3394="",0,WEEKDAY($A3394,2))</f>
        <v/>
      </c>
      <c r="K3394">
        <f>IF(OR($A3394="",$B3394=""),"",$B3394&amp;"|"&amp;$A3394)</f>
        <v/>
      </c>
      <c r="L3394">
        <f>IF($A3394="",0,IF($F3394="",IFERROR(N(INDEX(Settings!$G$11:$G$18,MATCH($C3394,Settings!$D$11:$D$18,0))),0),N($F3394)))</f>
        <v/>
      </c>
    </row>
    <row r="3395">
      <c r="A3395" s="69" t="n"/>
      <c r="B3395" s="70" t="n"/>
      <c r="C3395" s="70" t="n"/>
      <c r="D3395" s="71" t="n"/>
      <c r="E3395" s="71" t="n"/>
      <c r="F3395" s="70" t="n"/>
      <c r="G3395" s="72">
        <f>IF(OR($A3395="",$B3395=""),"",ROUND(MAX(0,MOD(I3395-H3395,1)*24-L3395/60),2))</f>
        <v/>
      </c>
      <c r="H3395">
        <f>IF($A3395="","",IF($D3395="",IFERROR(INDEX(Settings!$E$11:$E$18,MATCH($C3395,Settings!$D$11:$D$18,0)),0),$D3395))</f>
        <v/>
      </c>
      <c r="I3395">
        <f>IF($A3395="","",IF($E3395="",IFERROR(INDEX(Settings!$F$11:$F$18,MATCH($C3395,Settings!$D$11:$D$18,0)),0),$E3395))</f>
        <v/>
      </c>
      <c r="J3395">
        <f>IF($A3395="",0,WEEKDAY($A3395,2))</f>
        <v/>
      </c>
      <c r="K3395">
        <f>IF(OR($A3395="",$B3395=""),"",$B3395&amp;"|"&amp;$A3395)</f>
        <v/>
      </c>
      <c r="L3395">
        <f>IF($A3395="",0,IF($F3395="",IFERROR(N(INDEX(Settings!$G$11:$G$18,MATCH($C3395,Settings!$D$11:$D$18,0))),0),N($F3395)))</f>
        <v/>
      </c>
    </row>
    <row r="3396">
      <c r="A3396" s="69" t="n"/>
      <c r="B3396" s="70" t="n"/>
      <c r="C3396" s="70" t="n"/>
      <c r="D3396" s="71" t="n"/>
      <c r="E3396" s="71" t="n"/>
      <c r="F3396" s="70" t="n"/>
      <c r="G3396" s="72">
        <f>IF(OR($A3396="",$B3396=""),"",ROUND(MAX(0,MOD(I3396-H3396,1)*24-L3396/60),2))</f>
        <v/>
      </c>
      <c r="H3396">
        <f>IF($A3396="","",IF($D3396="",IFERROR(INDEX(Settings!$E$11:$E$18,MATCH($C3396,Settings!$D$11:$D$18,0)),0),$D3396))</f>
        <v/>
      </c>
      <c r="I3396">
        <f>IF($A3396="","",IF($E3396="",IFERROR(INDEX(Settings!$F$11:$F$18,MATCH($C3396,Settings!$D$11:$D$18,0)),0),$E3396))</f>
        <v/>
      </c>
      <c r="J3396">
        <f>IF($A3396="",0,WEEKDAY($A3396,2))</f>
        <v/>
      </c>
      <c r="K3396">
        <f>IF(OR($A3396="",$B3396=""),"",$B3396&amp;"|"&amp;$A3396)</f>
        <v/>
      </c>
      <c r="L3396">
        <f>IF($A3396="",0,IF($F3396="",IFERROR(N(INDEX(Settings!$G$11:$G$18,MATCH($C3396,Settings!$D$11:$D$18,0))),0),N($F3396)))</f>
        <v/>
      </c>
    </row>
    <row r="3397">
      <c r="A3397" s="69" t="n"/>
      <c r="B3397" s="70" t="n"/>
      <c r="C3397" s="70" t="n"/>
      <c r="D3397" s="71" t="n"/>
      <c r="E3397" s="71" t="n"/>
      <c r="F3397" s="70" t="n"/>
      <c r="G3397" s="72">
        <f>IF(OR($A3397="",$B3397=""),"",ROUND(MAX(0,MOD(I3397-H3397,1)*24-L3397/60),2))</f>
        <v/>
      </c>
      <c r="H3397">
        <f>IF($A3397="","",IF($D3397="",IFERROR(INDEX(Settings!$E$11:$E$18,MATCH($C3397,Settings!$D$11:$D$18,0)),0),$D3397))</f>
        <v/>
      </c>
      <c r="I3397">
        <f>IF($A3397="","",IF($E3397="",IFERROR(INDEX(Settings!$F$11:$F$18,MATCH($C3397,Settings!$D$11:$D$18,0)),0),$E3397))</f>
        <v/>
      </c>
      <c r="J3397">
        <f>IF($A3397="",0,WEEKDAY($A3397,2))</f>
        <v/>
      </c>
      <c r="K3397">
        <f>IF(OR($A3397="",$B3397=""),"",$B3397&amp;"|"&amp;$A3397)</f>
        <v/>
      </c>
      <c r="L3397">
        <f>IF($A3397="",0,IF($F3397="",IFERROR(N(INDEX(Settings!$G$11:$G$18,MATCH($C3397,Settings!$D$11:$D$18,0))),0),N($F3397)))</f>
        <v/>
      </c>
    </row>
    <row r="3398">
      <c r="A3398" s="69" t="n"/>
      <c r="B3398" s="70" t="n"/>
      <c r="C3398" s="70" t="n"/>
      <c r="D3398" s="71" t="n"/>
      <c r="E3398" s="71" t="n"/>
      <c r="F3398" s="70" t="n"/>
      <c r="G3398" s="72">
        <f>IF(OR($A3398="",$B3398=""),"",ROUND(MAX(0,MOD(I3398-H3398,1)*24-L3398/60),2))</f>
        <v/>
      </c>
      <c r="H3398">
        <f>IF($A3398="","",IF($D3398="",IFERROR(INDEX(Settings!$E$11:$E$18,MATCH($C3398,Settings!$D$11:$D$18,0)),0),$D3398))</f>
        <v/>
      </c>
      <c r="I3398">
        <f>IF($A3398="","",IF($E3398="",IFERROR(INDEX(Settings!$F$11:$F$18,MATCH($C3398,Settings!$D$11:$D$18,0)),0),$E3398))</f>
        <v/>
      </c>
      <c r="J3398">
        <f>IF($A3398="",0,WEEKDAY($A3398,2))</f>
        <v/>
      </c>
      <c r="K3398">
        <f>IF(OR($A3398="",$B3398=""),"",$B3398&amp;"|"&amp;$A3398)</f>
        <v/>
      </c>
      <c r="L3398">
        <f>IF($A3398="",0,IF($F3398="",IFERROR(N(INDEX(Settings!$G$11:$G$18,MATCH($C3398,Settings!$D$11:$D$18,0))),0),N($F3398)))</f>
        <v/>
      </c>
    </row>
    <row r="3399">
      <c r="A3399" s="69" t="n"/>
      <c r="B3399" s="70" t="n"/>
      <c r="C3399" s="70" t="n"/>
      <c r="D3399" s="71" t="n"/>
      <c r="E3399" s="71" t="n"/>
      <c r="F3399" s="70" t="n"/>
      <c r="G3399" s="72">
        <f>IF(OR($A3399="",$B3399=""),"",ROUND(MAX(0,MOD(I3399-H3399,1)*24-L3399/60),2))</f>
        <v/>
      </c>
      <c r="H3399">
        <f>IF($A3399="","",IF($D3399="",IFERROR(INDEX(Settings!$E$11:$E$18,MATCH($C3399,Settings!$D$11:$D$18,0)),0),$D3399))</f>
        <v/>
      </c>
      <c r="I3399">
        <f>IF($A3399="","",IF($E3399="",IFERROR(INDEX(Settings!$F$11:$F$18,MATCH($C3399,Settings!$D$11:$D$18,0)),0),$E3399))</f>
        <v/>
      </c>
      <c r="J3399">
        <f>IF($A3399="",0,WEEKDAY($A3399,2))</f>
        <v/>
      </c>
      <c r="K3399">
        <f>IF(OR($A3399="",$B3399=""),"",$B3399&amp;"|"&amp;$A3399)</f>
        <v/>
      </c>
      <c r="L3399">
        <f>IF($A3399="",0,IF($F3399="",IFERROR(N(INDEX(Settings!$G$11:$G$18,MATCH($C3399,Settings!$D$11:$D$18,0))),0),N($F3399)))</f>
        <v/>
      </c>
    </row>
    <row r="3400">
      <c r="A3400" s="69" t="n"/>
      <c r="B3400" s="70" t="n"/>
      <c r="C3400" s="70" t="n"/>
      <c r="D3400" s="71" t="n"/>
      <c r="E3400" s="71" t="n"/>
      <c r="F3400" s="70" t="n"/>
      <c r="G3400" s="72">
        <f>IF(OR($A3400="",$B3400=""),"",ROUND(MAX(0,MOD(I3400-H3400,1)*24-L3400/60),2))</f>
        <v/>
      </c>
      <c r="H3400">
        <f>IF($A3400="","",IF($D3400="",IFERROR(INDEX(Settings!$E$11:$E$18,MATCH($C3400,Settings!$D$11:$D$18,0)),0),$D3400))</f>
        <v/>
      </c>
      <c r="I3400">
        <f>IF($A3400="","",IF($E3400="",IFERROR(INDEX(Settings!$F$11:$F$18,MATCH($C3400,Settings!$D$11:$D$18,0)),0),$E3400))</f>
        <v/>
      </c>
      <c r="J3400">
        <f>IF($A3400="",0,WEEKDAY($A3400,2))</f>
        <v/>
      </c>
      <c r="K3400">
        <f>IF(OR($A3400="",$B3400=""),"",$B3400&amp;"|"&amp;$A3400)</f>
        <v/>
      </c>
      <c r="L3400">
        <f>IF($A3400="",0,IF($F3400="",IFERROR(N(INDEX(Settings!$G$11:$G$18,MATCH($C3400,Settings!$D$11:$D$18,0))),0),N($F3400)))</f>
        <v/>
      </c>
    </row>
    <row r="3401">
      <c r="A3401" s="69" t="n"/>
      <c r="B3401" s="70" t="n"/>
      <c r="C3401" s="70" t="n"/>
      <c r="D3401" s="71" t="n"/>
      <c r="E3401" s="71" t="n"/>
      <c r="F3401" s="70" t="n"/>
      <c r="G3401" s="72">
        <f>IF(OR($A3401="",$B3401=""),"",ROUND(MAX(0,MOD(I3401-H3401,1)*24-L3401/60),2))</f>
        <v/>
      </c>
      <c r="H3401">
        <f>IF($A3401="","",IF($D3401="",IFERROR(INDEX(Settings!$E$11:$E$18,MATCH($C3401,Settings!$D$11:$D$18,0)),0),$D3401))</f>
        <v/>
      </c>
      <c r="I3401">
        <f>IF($A3401="","",IF($E3401="",IFERROR(INDEX(Settings!$F$11:$F$18,MATCH($C3401,Settings!$D$11:$D$18,0)),0),$E3401))</f>
        <v/>
      </c>
      <c r="J3401">
        <f>IF($A3401="",0,WEEKDAY($A3401,2))</f>
        <v/>
      </c>
      <c r="K3401">
        <f>IF(OR($A3401="",$B3401=""),"",$B3401&amp;"|"&amp;$A3401)</f>
        <v/>
      </c>
      <c r="L3401">
        <f>IF($A3401="",0,IF($F3401="",IFERROR(N(INDEX(Settings!$G$11:$G$18,MATCH($C3401,Settings!$D$11:$D$18,0))),0),N($F3401)))</f>
        <v/>
      </c>
    </row>
    <row r="3402">
      <c r="A3402" s="69" t="n"/>
      <c r="B3402" s="70" t="n"/>
      <c r="C3402" s="70" t="n"/>
      <c r="D3402" s="71" t="n"/>
      <c r="E3402" s="71" t="n"/>
      <c r="F3402" s="70" t="n"/>
      <c r="G3402" s="72">
        <f>IF(OR($A3402="",$B3402=""),"",ROUND(MAX(0,MOD(I3402-H3402,1)*24-L3402/60),2))</f>
        <v/>
      </c>
      <c r="H3402">
        <f>IF($A3402="","",IF($D3402="",IFERROR(INDEX(Settings!$E$11:$E$18,MATCH($C3402,Settings!$D$11:$D$18,0)),0),$D3402))</f>
        <v/>
      </c>
      <c r="I3402">
        <f>IF($A3402="","",IF($E3402="",IFERROR(INDEX(Settings!$F$11:$F$18,MATCH($C3402,Settings!$D$11:$D$18,0)),0),$E3402))</f>
        <v/>
      </c>
      <c r="J3402">
        <f>IF($A3402="",0,WEEKDAY($A3402,2))</f>
        <v/>
      </c>
      <c r="K3402">
        <f>IF(OR($A3402="",$B3402=""),"",$B3402&amp;"|"&amp;$A3402)</f>
        <v/>
      </c>
      <c r="L3402">
        <f>IF($A3402="",0,IF($F3402="",IFERROR(N(INDEX(Settings!$G$11:$G$18,MATCH($C3402,Settings!$D$11:$D$18,0))),0),N($F3402)))</f>
        <v/>
      </c>
    </row>
    <row r="3403">
      <c r="A3403" s="69" t="n"/>
      <c r="B3403" s="70" t="n"/>
      <c r="C3403" s="70" t="n"/>
      <c r="D3403" s="71" t="n"/>
      <c r="E3403" s="71" t="n"/>
      <c r="F3403" s="70" t="n"/>
      <c r="G3403" s="72">
        <f>IF(OR($A3403="",$B3403=""),"",ROUND(MAX(0,MOD(I3403-H3403,1)*24-L3403/60),2))</f>
        <v/>
      </c>
      <c r="H3403">
        <f>IF($A3403="","",IF($D3403="",IFERROR(INDEX(Settings!$E$11:$E$18,MATCH($C3403,Settings!$D$11:$D$18,0)),0),$D3403))</f>
        <v/>
      </c>
      <c r="I3403">
        <f>IF($A3403="","",IF($E3403="",IFERROR(INDEX(Settings!$F$11:$F$18,MATCH($C3403,Settings!$D$11:$D$18,0)),0),$E3403))</f>
        <v/>
      </c>
      <c r="J3403">
        <f>IF($A3403="",0,WEEKDAY($A3403,2))</f>
        <v/>
      </c>
      <c r="K3403">
        <f>IF(OR($A3403="",$B3403=""),"",$B3403&amp;"|"&amp;$A3403)</f>
        <v/>
      </c>
      <c r="L3403">
        <f>IF($A3403="",0,IF($F3403="",IFERROR(N(INDEX(Settings!$G$11:$G$18,MATCH($C3403,Settings!$D$11:$D$18,0))),0),N($F3403)))</f>
        <v/>
      </c>
    </row>
    <row r="3404">
      <c r="A3404" s="69" t="n"/>
      <c r="B3404" s="70" t="n"/>
      <c r="C3404" s="70" t="n"/>
      <c r="D3404" s="71" t="n"/>
      <c r="E3404" s="71" t="n"/>
      <c r="F3404" s="70" t="n"/>
      <c r="G3404" s="72">
        <f>IF(OR($A3404="",$B3404=""),"",ROUND(MAX(0,MOD(I3404-H3404,1)*24-L3404/60),2))</f>
        <v/>
      </c>
      <c r="H3404">
        <f>IF($A3404="","",IF($D3404="",IFERROR(INDEX(Settings!$E$11:$E$18,MATCH($C3404,Settings!$D$11:$D$18,0)),0),$D3404))</f>
        <v/>
      </c>
      <c r="I3404">
        <f>IF($A3404="","",IF($E3404="",IFERROR(INDEX(Settings!$F$11:$F$18,MATCH($C3404,Settings!$D$11:$D$18,0)),0),$E3404))</f>
        <v/>
      </c>
      <c r="J3404">
        <f>IF($A3404="",0,WEEKDAY($A3404,2))</f>
        <v/>
      </c>
      <c r="K3404">
        <f>IF(OR($A3404="",$B3404=""),"",$B3404&amp;"|"&amp;$A3404)</f>
        <v/>
      </c>
      <c r="L3404">
        <f>IF($A3404="",0,IF($F3404="",IFERROR(N(INDEX(Settings!$G$11:$G$18,MATCH($C3404,Settings!$D$11:$D$18,0))),0),N($F3404)))</f>
        <v/>
      </c>
    </row>
    <row r="3405">
      <c r="A3405" s="69" t="n"/>
      <c r="B3405" s="70" t="n"/>
      <c r="C3405" s="70" t="n"/>
      <c r="D3405" s="71" t="n"/>
      <c r="E3405" s="71" t="n"/>
      <c r="F3405" s="70" t="n"/>
      <c r="G3405" s="72">
        <f>IF(OR($A3405="",$B3405=""),"",ROUND(MAX(0,MOD(I3405-H3405,1)*24-L3405/60),2))</f>
        <v/>
      </c>
      <c r="H3405">
        <f>IF($A3405="","",IF($D3405="",IFERROR(INDEX(Settings!$E$11:$E$18,MATCH($C3405,Settings!$D$11:$D$18,0)),0),$D3405))</f>
        <v/>
      </c>
      <c r="I3405">
        <f>IF($A3405="","",IF($E3405="",IFERROR(INDEX(Settings!$F$11:$F$18,MATCH($C3405,Settings!$D$11:$D$18,0)),0),$E3405))</f>
        <v/>
      </c>
      <c r="J3405">
        <f>IF($A3405="",0,WEEKDAY($A3405,2))</f>
        <v/>
      </c>
      <c r="K3405">
        <f>IF(OR($A3405="",$B3405=""),"",$B3405&amp;"|"&amp;$A3405)</f>
        <v/>
      </c>
      <c r="L3405">
        <f>IF($A3405="",0,IF($F3405="",IFERROR(N(INDEX(Settings!$G$11:$G$18,MATCH($C3405,Settings!$D$11:$D$18,0))),0),N($F3405)))</f>
        <v/>
      </c>
    </row>
    <row r="3406">
      <c r="A3406" s="69" t="n"/>
      <c r="B3406" s="70" t="n"/>
      <c r="C3406" s="70" t="n"/>
      <c r="D3406" s="71" t="n"/>
      <c r="E3406" s="71" t="n"/>
      <c r="F3406" s="70" t="n"/>
      <c r="G3406" s="72">
        <f>IF(OR($A3406="",$B3406=""),"",ROUND(MAX(0,MOD(I3406-H3406,1)*24-L3406/60),2))</f>
        <v/>
      </c>
      <c r="H3406">
        <f>IF($A3406="","",IF($D3406="",IFERROR(INDEX(Settings!$E$11:$E$18,MATCH($C3406,Settings!$D$11:$D$18,0)),0),$D3406))</f>
        <v/>
      </c>
      <c r="I3406">
        <f>IF($A3406="","",IF($E3406="",IFERROR(INDEX(Settings!$F$11:$F$18,MATCH($C3406,Settings!$D$11:$D$18,0)),0),$E3406))</f>
        <v/>
      </c>
      <c r="J3406">
        <f>IF($A3406="",0,WEEKDAY($A3406,2))</f>
        <v/>
      </c>
      <c r="K3406">
        <f>IF(OR($A3406="",$B3406=""),"",$B3406&amp;"|"&amp;$A3406)</f>
        <v/>
      </c>
      <c r="L3406">
        <f>IF($A3406="",0,IF($F3406="",IFERROR(N(INDEX(Settings!$G$11:$G$18,MATCH($C3406,Settings!$D$11:$D$18,0))),0),N($F3406)))</f>
        <v/>
      </c>
    </row>
    <row r="3407">
      <c r="A3407" s="69" t="n"/>
      <c r="B3407" s="70" t="n"/>
      <c r="C3407" s="70" t="n"/>
      <c r="D3407" s="71" t="n"/>
      <c r="E3407" s="71" t="n"/>
      <c r="F3407" s="70" t="n"/>
      <c r="G3407" s="72">
        <f>IF(OR($A3407="",$B3407=""),"",ROUND(MAX(0,MOD(I3407-H3407,1)*24-L3407/60),2))</f>
        <v/>
      </c>
      <c r="H3407">
        <f>IF($A3407="","",IF($D3407="",IFERROR(INDEX(Settings!$E$11:$E$18,MATCH($C3407,Settings!$D$11:$D$18,0)),0),$D3407))</f>
        <v/>
      </c>
      <c r="I3407">
        <f>IF($A3407="","",IF($E3407="",IFERROR(INDEX(Settings!$F$11:$F$18,MATCH($C3407,Settings!$D$11:$D$18,0)),0),$E3407))</f>
        <v/>
      </c>
      <c r="J3407">
        <f>IF($A3407="",0,WEEKDAY($A3407,2))</f>
        <v/>
      </c>
      <c r="K3407">
        <f>IF(OR($A3407="",$B3407=""),"",$B3407&amp;"|"&amp;$A3407)</f>
        <v/>
      </c>
      <c r="L3407">
        <f>IF($A3407="",0,IF($F3407="",IFERROR(N(INDEX(Settings!$G$11:$G$18,MATCH($C3407,Settings!$D$11:$D$18,0))),0),N($F3407)))</f>
        <v/>
      </c>
    </row>
    <row r="3408">
      <c r="A3408" s="69" t="n"/>
      <c r="B3408" s="70" t="n"/>
      <c r="C3408" s="70" t="n"/>
      <c r="D3408" s="71" t="n"/>
      <c r="E3408" s="71" t="n"/>
      <c r="F3408" s="70" t="n"/>
      <c r="G3408" s="72">
        <f>IF(OR($A3408="",$B3408=""),"",ROUND(MAX(0,MOD(I3408-H3408,1)*24-L3408/60),2))</f>
        <v/>
      </c>
      <c r="H3408">
        <f>IF($A3408="","",IF($D3408="",IFERROR(INDEX(Settings!$E$11:$E$18,MATCH($C3408,Settings!$D$11:$D$18,0)),0),$D3408))</f>
        <v/>
      </c>
      <c r="I3408">
        <f>IF($A3408="","",IF($E3408="",IFERROR(INDEX(Settings!$F$11:$F$18,MATCH($C3408,Settings!$D$11:$D$18,0)),0),$E3408))</f>
        <v/>
      </c>
      <c r="J3408">
        <f>IF($A3408="",0,WEEKDAY($A3408,2))</f>
        <v/>
      </c>
      <c r="K3408">
        <f>IF(OR($A3408="",$B3408=""),"",$B3408&amp;"|"&amp;$A3408)</f>
        <v/>
      </c>
      <c r="L3408">
        <f>IF($A3408="",0,IF($F3408="",IFERROR(N(INDEX(Settings!$G$11:$G$18,MATCH($C3408,Settings!$D$11:$D$18,0))),0),N($F3408)))</f>
        <v/>
      </c>
    </row>
    <row r="3409">
      <c r="A3409" s="69" t="n"/>
      <c r="B3409" s="70" t="n"/>
      <c r="C3409" s="70" t="n"/>
      <c r="D3409" s="71" t="n"/>
      <c r="E3409" s="71" t="n"/>
      <c r="F3409" s="70" t="n"/>
      <c r="G3409" s="72">
        <f>IF(OR($A3409="",$B3409=""),"",ROUND(MAX(0,MOD(I3409-H3409,1)*24-L3409/60),2))</f>
        <v/>
      </c>
      <c r="H3409">
        <f>IF($A3409="","",IF($D3409="",IFERROR(INDEX(Settings!$E$11:$E$18,MATCH($C3409,Settings!$D$11:$D$18,0)),0),$D3409))</f>
        <v/>
      </c>
      <c r="I3409">
        <f>IF($A3409="","",IF($E3409="",IFERROR(INDEX(Settings!$F$11:$F$18,MATCH($C3409,Settings!$D$11:$D$18,0)),0),$E3409))</f>
        <v/>
      </c>
      <c r="J3409">
        <f>IF($A3409="",0,WEEKDAY($A3409,2))</f>
        <v/>
      </c>
      <c r="K3409">
        <f>IF(OR($A3409="",$B3409=""),"",$B3409&amp;"|"&amp;$A3409)</f>
        <v/>
      </c>
      <c r="L3409">
        <f>IF($A3409="",0,IF($F3409="",IFERROR(N(INDEX(Settings!$G$11:$G$18,MATCH($C3409,Settings!$D$11:$D$18,0))),0),N($F3409)))</f>
        <v/>
      </c>
    </row>
    <row r="3410">
      <c r="A3410" s="69" t="n"/>
      <c r="B3410" s="70" t="n"/>
      <c r="C3410" s="70" t="n"/>
      <c r="D3410" s="71" t="n"/>
      <c r="E3410" s="71" t="n"/>
      <c r="F3410" s="70" t="n"/>
      <c r="G3410" s="72">
        <f>IF(OR($A3410="",$B3410=""),"",ROUND(MAX(0,MOD(I3410-H3410,1)*24-L3410/60),2))</f>
        <v/>
      </c>
      <c r="H3410">
        <f>IF($A3410="","",IF($D3410="",IFERROR(INDEX(Settings!$E$11:$E$18,MATCH($C3410,Settings!$D$11:$D$18,0)),0),$D3410))</f>
        <v/>
      </c>
      <c r="I3410">
        <f>IF($A3410="","",IF($E3410="",IFERROR(INDEX(Settings!$F$11:$F$18,MATCH($C3410,Settings!$D$11:$D$18,0)),0),$E3410))</f>
        <v/>
      </c>
      <c r="J3410">
        <f>IF($A3410="",0,WEEKDAY($A3410,2))</f>
        <v/>
      </c>
      <c r="K3410">
        <f>IF(OR($A3410="",$B3410=""),"",$B3410&amp;"|"&amp;$A3410)</f>
        <v/>
      </c>
      <c r="L3410">
        <f>IF($A3410="",0,IF($F3410="",IFERROR(N(INDEX(Settings!$G$11:$G$18,MATCH($C3410,Settings!$D$11:$D$18,0))),0),N($F3410)))</f>
        <v/>
      </c>
    </row>
    <row r="3411">
      <c r="A3411" s="69" t="n"/>
      <c r="B3411" s="70" t="n"/>
      <c r="C3411" s="70" t="n"/>
      <c r="D3411" s="71" t="n"/>
      <c r="E3411" s="71" t="n"/>
      <c r="F3411" s="70" t="n"/>
      <c r="G3411" s="72">
        <f>IF(OR($A3411="",$B3411=""),"",ROUND(MAX(0,MOD(I3411-H3411,1)*24-L3411/60),2))</f>
        <v/>
      </c>
      <c r="H3411">
        <f>IF($A3411="","",IF($D3411="",IFERROR(INDEX(Settings!$E$11:$E$18,MATCH($C3411,Settings!$D$11:$D$18,0)),0),$D3411))</f>
        <v/>
      </c>
      <c r="I3411">
        <f>IF($A3411="","",IF($E3411="",IFERROR(INDEX(Settings!$F$11:$F$18,MATCH($C3411,Settings!$D$11:$D$18,0)),0),$E3411))</f>
        <v/>
      </c>
      <c r="J3411">
        <f>IF($A3411="",0,WEEKDAY($A3411,2))</f>
        <v/>
      </c>
      <c r="K3411">
        <f>IF(OR($A3411="",$B3411=""),"",$B3411&amp;"|"&amp;$A3411)</f>
        <v/>
      </c>
      <c r="L3411">
        <f>IF($A3411="",0,IF($F3411="",IFERROR(N(INDEX(Settings!$G$11:$G$18,MATCH($C3411,Settings!$D$11:$D$18,0))),0),N($F3411)))</f>
        <v/>
      </c>
    </row>
    <row r="3412">
      <c r="A3412" s="69" t="n"/>
      <c r="B3412" s="70" t="n"/>
      <c r="C3412" s="70" t="n"/>
      <c r="D3412" s="71" t="n"/>
      <c r="E3412" s="71" t="n"/>
      <c r="F3412" s="70" t="n"/>
      <c r="G3412" s="72">
        <f>IF(OR($A3412="",$B3412=""),"",ROUND(MAX(0,MOD(I3412-H3412,1)*24-L3412/60),2))</f>
        <v/>
      </c>
      <c r="H3412">
        <f>IF($A3412="","",IF($D3412="",IFERROR(INDEX(Settings!$E$11:$E$18,MATCH($C3412,Settings!$D$11:$D$18,0)),0),$D3412))</f>
        <v/>
      </c>
      <c r="I3412">
        <f>IF($A3412="","",IF($E3412="",IFERROR(INDEX(Settings!$F$11:$F$18,MATCH($C3412,Settings!$D$11:$D$18,0)),0),$E3412))</f>
        <v/>
      </c>
      <c r="J3412">
        <f>IF($A3412="",0,WEEKDAY($A3412,2))</f>
        <v/>
      </c>
      <c r="K3412">
        <f>IF(OR($A3412="",$B3412=""),"",$B3412&amp;"|"&amp;$A3412)</f>
        <v/>
      </c>
      <c r="L3412">
        <f>IF($A3412="",0,IF($F3412="",IFERROR(N(INDEX(Settings!$G$11:$G$18,MATCH($C3412,Settings!$D$11:$D$18,0))),0),N($F3412)))</f>
        <v/>
      </c>
    </row>
    <row r="3413">
      <c r="A3413" s="69" t="n"/>
      <c r="B3413" s="70" t="n"/>
      <c r="C3413" s="70" t="n"/>
      <c r="D3413" s="71" t="n"/>
      <c r="E3413" s="71" t="n"/>
      <c r="F3413" s="70" t="n"/>
      <c r="G3413" s="72">
        <f>IF(OR($A3413="",$B3413=""),"",ROUND(MAX(0,MOD(I3413-H3413,1)*24-L3413/60),2))</f>
        <v/>
      </c>
      <c r="H3413">
        <f>IF($A3413="","",IF($D3413="",IFERROR(INDEX(Settings!$E$11:$E$18,MATCH($C3413,Settings!$D$11:$D$18,0)),0),$D3413))</f>
        <v/>
      </c>
      <c r="I3413">
        <f>IF($A3413="","",IF($E3413="",IFERROR(INDEX(Settings!$F$11:$F$18,MATCH($C3413,Settings!$D$11:$D$18,0)),0),$E3413))</f>
        <v/>
      </c>
      <c r="J3413">
        <f>IF($A3413="",0,WEEKDAY($A3413,2))</f>
        <v/>
      </c>
      <c r="K3413">
        <f>IF(OR($A3413="",$B3413=""),"",$B3413&amp;"|"&amp;$A3413)</f>
        <v/>
      </c>
      <c r="L3413">
        <f>IF($A3413="",0,IF($F3413="",IFERROR(N(INDEX(Settings!$G$11:$G$18,MATCH($C3413,Settings!$D$11:$D$18,0))),0),N($F3413)))</f>
        <v/>
      </c>
    </row>
    <row r="3414">
      <c r="A3414" s="69" t="n"/>
      <c r="B3414" s="70" t="n"/>
      <c r="C3414" s="70" t="n"/>
      <c r="D3414" s="71" t="n"/>
      <c r="E3414" s="71" t="n"/>
      <c r="F3414" s="70" t="n"/>
      <c r="G3414" s="72">
        <f>IF(OR($A3414="",$B3414=""),"",ROUND(MAX(0,MOD(I3414-H3414,1)*24-L3414/60),2))</f>
        <v/>
      </c>
      <c r="H3414">
        <f>IF($A3414="","",IF($D3414="",IFERROR(INDEX(Settings!$E$11:$E$18,MATCH($C3414,Settings!$D$11:$D$18,0)),0),$D3414))</f>
        <v/>
      </c>
      <c r="I3414">
        <f>IF($A3414="","",IF($E3414="",IFERROR(INDEX(Settings!$F$11:$F$18,MATCH($C3414,Settings!$D$11:$D$18,0)),0),$E3414))</f>
        <v/>
      </c>
      <c r="J3414">
        <f>IF($A3414="",0,WEEKDAY($A3414,2))</f>
        <v/>
      </c>
      <c r="K3414">
        <f>IF(OR($A3414="",$B3414=""),"",$B3414&amp;"|"&amp;$A3414)</f>
        <v/>
      </c>
      <c r="L3414">
        <f>IF($A3414="",0,IF($F3414="",IFERROR(N(INDEX(Settings!$G$11:$G$18,MATCH($C3414,Settings!$D$11:$D$18,0))),0),N($F3414)))</f>
        <v/>
      </c>
    </row>
    <row r="3415">
      <c r="A3415" s="69" t="n"/>
      <c r="B3415" s="70" t="n"/>
      <c r="C3415" s="70" t="n"/>
      <c r="D3415" s="71" t="n"/>
      <c r="E3415" s="71" t="n"/>
      <c r="F3415" s="70" t="n"/>
      <c r="G3415" s="72">
        <f>IF(OR($A3415="",$B3415=""),"",ROUND(MAX(0,MOD(I3415-H3415,1)*24-L3415/60),2))</f>
        <v/>
      </c>
      <c r="H3415">
        <f>IF($A3415="","",IF($D3415="",IFERROR(INDEX(Settings!$E$11:$E$18,MATCH($C3415,Settings!$D$11:$D$18,0)),0),$D3415))</f>
        <v/>
      </c>
      <c r="I3415">
        <f>IF($A3415="","",IF($E3415="",IFERROR(INDEX(Settings!$F$11:$F$18,MATCH($C3415,Settings!$D$11:$D$18,0)),0),$E3415))</f>
        <v/>
      </c>
      <c r="J3415">
        <f>IF($A3415="",0,WEEKDAY($A3415,2))</f>
        <v/>
      </c>
      <c r="K3415">
        <f>IF(OR($A3415="",$B3415=""),"",$B3415&amp;"|"&amp;$A3415)</f>
        <v/>
      </c>
      <c r="L3415">
        <f>IF($A3415="",0,IF($F3415="",IFERROR(N(INDEX(Settings!$G$11:$G$18,MATCH($C3415,Settings!$D$11:$D$18,0))),0),N($F3415)))</f>
        <v/>
      </c>
    </row>
    <row r="3416">
      <c r="A3416" s="69" t="n"/>
      <c r="B3416" s="70" t="n"/>
      <c r="C3416" s="70" t="n"/>
      <c r="D3416" s="71" t="n"/>
      <c r="E3416" s="71" t="n"/>
      <c r="F3416" s="70" t="n"/>
      <c r="G3416" s="72">
        <f>IF(OR($A3416="",$B3416=""),"",ROUND(MAX(0,MOD(I3416-H3416,1)*24-L3416/60),2))</f>
        <v/>
      </c>
      <c r="H3416">
        <f>IF($A3416="","",IF($D3416="",IFERROR(INDEX(Settings!$E$11:$E$18,MATCH($C3416,Settings!$D$11:$D$18,0)),0),$D3416))</f>
        <v/>
      </c>
      <c r="I3416">
        <f>IF($A3416="","",IF($E3416="",IFERROR(INDEX(Settings!$F$11:$F$18,MATCH($C3416,Settings!$D$11:$D$18,0)),0),$E3416))</f>
        <v/>
      </c>
      <c r="J3416">
        <f>IF($A3416="",0,WEEKDAY($A3416,2))</f>
        <v/>
      </c>
      <c r="K3416">
        <f>IF(OR($A3416="",$B3416=""),"",$B3416&amp;"|"&amp;$A3416)</f>
        <v/>
      </c>
      <c r="L3416">
        <f>IF($A3416="",0,IF($F3416="",IFERROR(N(INDEX(Settings!$G$11:$G$18,MATCH($C3416,Settings!$D$11:$D$18,0))),0),N($F3416)))</f>
        <v/>
      </c>
    </row>
    <row r="3417">
      <c r="A3417" s="69" t="n"/>
      <c r="B3417" s="70" t="n"/>
      <c r="C3417" s="70" t="n"/>
      <c r="D3417" s="71" t="n"/>
      <c r="E3417" s="71" t="n"/>
      <c r="F3417" s="70" t="n"/>
      <c r="G3417" s="72">
        <f>IF(OR($A3417="",$B3417=""),"",ROUND(MAX(0,MOD(I3417-H3417,1)*24-L3417/60),2))</f>
        <v/>
      </c>
      <c r="H3417">
        <f>IF($A3417="","",IF($D3417="",IFERROR(INDEX(Settings!$E$11:$E$18,MATCH($C3417,Settings!$D$11:$D$18,0)),0),$D3417))</f>
        <v/>
      </c>
      <c r="I3417">
        <f>IF($A3417="","",IF($E3417="",IFERROR(INDEX(Settings!$F$11:$F$18,MATCH($C3417,Settings!$D$11:$D$18,0)),0),$E3417))</f>
        <v/>
      </c>
      <c r="J3417">
        <f>IF($A3417="",0,WEEKDAY($A3417,2))</f>
        <v/>
      </c>
      <c r="K3417">
        <f>IF(OR($A3417="",$B3417=""),"",$B3417&amp;"|"&amp;$A3417)</f>
        <v/>
      </c>
      <c r="L3417">
        <f>IF($A3417="",0,IF($F3417="",IFERROR(N(INDEX(Settings!$G$11:$G$18,MATCH($C3417,Settings!$D$11:$D$18,0))),0),N($F3417)))</f>
        <v/>
      </c>
    </row>
    <row r="3418">
      <c r="A3418" s="69" t="n"/>
      <c r="B3418" s="70" t="n"/>
      <c r="C3418" s="70" t="n"/>
      <c r="D3418" s="71" t="n"/>
      <c r="E3418" s="71" t="n"/>
      <c r="F3418" s="70" t="n"/>
      <c r="G3418" s="72">
        <f>IF(OR($A3418="",$B3418=""),"",ROUND(MAX(0,MOD(I3418-H3418,1)*24-L3418/60),2))</f>
        <v/>
      </c>
      <c r="H3418">
        <f>IF($A3418="","",IF($D3418="",IFERROR(INDEX(Settings!$E$11:$E$18,MATCH($C3418,Settings!$D$11:$D$18,0)),0),$D3418))</f>
        <v/>
      </c>
      <c r="I3418">
        <f>IF($A3418="","",IF($E3418="",IFERROR(INDEX(Settings!$F$11:$F$18,MATCH($C3418,Settings!$D$11:$D$18,0)),0),$E3418))</f>
        <v/>
      </c>
      <c r="J3418">
        <f>IF($A3418="",0,WEEKDAY($A3418,2))</f>
        <v/>
      </c>
      <c r="K3418">
        <f>IF(OR($A3418="",$B3418=""),"",$B3418&amp;"|"&amp;$A3418)</f>
        <v/>
      </c>
      <c r="L3418">
        <f>IF($A3418="",0,IF($F3418="",IFERROR(N(INDEX(Settings!$G$11:$G$18,MATCH($C3418,Settings!$D$11:$D$18,0))),0),N($F3418)))</f>
        <v/>
      </c>
    </row>
    <row r="3419">
      <c r="A3419" s="69" t="n"/>
      <c r="B3419" s="70" t="n"/>
      <c r="C3419" s="70" t="n"/>
      <c r="D3419" s="71" t="n"/>
      <c r="E3419" s="71" t="n"/>
      <c r="F3419" s="70" t="n"/>
      <c r="G3419" s="72">
        <f>IF(OR($A3419="",$B3419=""),"",ROUND(MAX(0,MOD(I3419-H3419,1)*24-L3419/60),2))</f>
        <v/>
      </c>
      <c r="H3419">
        <f>IF($A3419="","",IF($D3419="",IFERROR(INDEX(Settings!$E$11:$E$18,MATCH($C3419,Settings!$D$11:$D$18,0)),0),$D3419))</f>
        <v/>
      </c>
      <c r="I3419">
        <f>IF($A3419="","",IF($E3419="",IFERROR(INDEX(Settings!$F$11:$F$18,MATCH($C3419,Settings!$D$11:$D$18,0)),0),$E3419))</f>
        <v/>
      </c>
      <c r="J3419">
        <f>IF($A3419="",0,WEEKDAY($A3419,2))</f>
        <v/>
      </c>
      <c r="K3419">
        <f>IF(OR($A3419="",$B3419=""),"",$B3419&amp;"|"&amp;$A3419)</f>
        <v/>
      </c>
      <c r="L3419">
        <f>IF($A3419="",0,IF($F3419="",IFERROR(N(INDEX(Settings!$G$11:$G$18,MATCH($C3419,Settings!$D$11:$D$18,0))),0),N($F3419)))</f>
        <v/>
      </c>
    </row>
    <row r="3420">
      <c r="A3420" s="69" t="n"/>
      <c r="B3420" s="70" t="n"/>
      <c r="C3420" s="70" t="n"/>
      <c r="D3420" s="71" t="n"/>
      <c r="E3420" s="71" t="n"/>
      <c r="F3420" s="70" t="n"/>
      <c r="G3420" s="72">
        <f>IF(OR($A3420="",$B3420=""),"",ROUND(MAX(0,MOD(I3420-H3420,1)*24-L3420/60),2))</f>
        <v/>
      </c>
      <c r="H3420">
        <f>IF($A3420="","",IF($D3420="",IFERROR(INDEX(Settings!$E$11:$E$18,MATCH($C3420,Settings!$D$11:$D$18,0)),0),$D3420))</f>
        <v/>
      </c>
      <c r="I3420">
        <f>IF($A3420="","",IF($E3420="",IFERROR(INDEX(Settings!$F$11:$F$18,MATCH($C3420,Settings!$D$11:$D$18,0)),0),$E3420))</f>
        <v/>
      </c>
      <c r="J3420">
        <f>IF($A3420="",0,WEEKDAY($A3420,2))</f>
        <v/>
      </c>
      <c r="K3420">
        <f>IF(OR($A3420="",$B3420=""),"",$B3420&amp;"|"&amp;$A3420)</f>
        <v/>
      </c>
      <c r="L3420">
        <f>IF($A3420="",0,IF($F3420="",IFERROR(N(INDEX(Settings!$G$11:$G$18,MATCH($C3420,Settings!$D$11:$D$18,0))),0),N($F3420)))</f>
        <v/>
      </c>
    </row>
    <row r="3421">
      <c r="A3421" s="69" t="n"/>
      <c r="B3421" s="70" t="n"/>
      <c r="C3421" s="70" t="n"/>
      <c r="D3421" s="71" t="n"/>
      <c r="E3421" s="71" t="n"/>
      <c r="F3421" s="70" t="n"/>
      <c r="G3421" s="72">
        <f>IF(OR($A3421="",$B3421=""),"",ROUND(MAX(0,MOD(I3421-H3421,1)*24-L3421/60),2))</f>
        <v/>
      </c>
      <c r="H3421">
        <f>IF($A3421="","",IF($D3421="",IFERROR(INDEX(Settings!$E$11:$E$18,MATCH($C3421,Settings!$D$11:$D$18,0)),0),$D3421))</f>
        <v/>
      </c>
      <c r="I3421">
        <f>IF($A3421="","",IF($E3421="",IFERROR(INDEX(Settings!$F$11:$F$18,MATCH($C3421,Settings!$D$11:$D$18,0)),0),$E3421))</f>
        <v/>
      </c>
      <c r="J3421">
        <f>IF($A3421="",0,WEEKDAY($A3421,2))</f>
        <v/>
      </c>
      <c r="K3421">
        <f>IF(OR($A3421="",$B3421=""),"",$B3421&amp;"|"&amp;$A3421)</f>
        <v/>
      </c>
      <c r="L3421">
        <f>IF($A3421="",0,IF($F3421="",IFERROR(N(INDEX(Settings!$G$11:$G$18,MATCH($C3421,Settings!$D$11:$D$18,0))),0),N($F3421)))</f>
        <v/>
      </c>
    </row>
    <row r="3422">
      <c r="A3422" s="69" t="n"/>
      <c r="B3422" s="70" t="n"/>
      <c r="C3422" s="70" t="n"/>
      <c r="D3422" s="71" t="n"/>
      <c r="E3422" s="71" t="n"/>
      <c r="F3422" s="70" t="n"/>
      <c r="G3422" s="72">
        <f>IF(OR($A3422="",$B3422=""),"",ROUND(MAX(0,MOD(I3422-H3422,1)*24-L3422/60),2))</f>
        <v/>
      </c>
      <c r="H3422">
        <f>IF($A3422="","",IF($D3422="",IFERROR(INDEX(Settings!$E$11:$E$18,MATCH($C3422,Settings!$D$11:$D$18,0)),0),$D3422))</f>
        <v/>
      </c>
      <c r="I3422">
        <f>IF($A3422="","",IF($E3422="",IFERROR(INDEX(Settings!$F$11:$F$18,MATCH($C3422,Settings!$D$11:$D$18,0)),0),$E3422))</f>
        <v/>
      </c>
      <c r="J3422">
        <f>IF($A3422="",0,WEEKDAY($A3422,2))</f>
        <v/>
      </c>
      <c r="K3422">
        <f>IF(OR($A3422="",$B3422=""),"",$B3422&amp;"|"&amp;$A3422)</f>
        <v/>
      </c>
      <c r="L3422">
        <f>IF($A3422="",0,IF($F3422="",IFERROR(N(INDEX(Settings!$G$11:$G$18,MATCH($C3422,Settings!$D$11:$D$18,0))),0),N($F3422)))</f>
        <v/>
      </c>
    </row>
    <row r="3423">
      <c r="A3423" s="69" t="n"/>
      <c r="B3423" s="70" t="n"/>
      <c r="C3423" s="70" t="n"/>
      <c r="D3423" s="71" t="n"/>
      <c r="E3423" s="71" t="n"/>
      <c r="F3423" s="70" t="n"/>
      <c r="G3423" s="72">
        <f>IF(OR($A3423="",$B3423=""),"",ROUND(MAX(0,MOD(I3423-H3423,1)*24-L3423/60),2))</f>
        <v/>
      </c>
      <c r="H3423">
        <f>IF($A3423="","",IF($D3423="",IFERROR(INDEX(Settings!$E$11:$E$18,MATCH($C3423,Settings!$D$11:$D$18,0)),0),$D3423))</f>
        <v/>
      </c>
      <c r="I3423">
        <f>IF($A3423="","",IF($E3423="",IFERROR(INDEX(Settings!$F$11:$F$18,MATCH($C3423,Settings!$D$11:$D$18,0)),0),$E3423))</f>
        <v/>
      </c>
      <c r="J3423">
        <f>IF($A3423="",0,WEEKDAY($A3423,2))</f>
        <v/>
      </c>
      <c r="K3423">
        <f>IF(OR($A3423="",$B3423=""),"",$B3423&amp;"|"&amp;$A3423)</f>
        <v/>
      </c>
      <c r="L3423">
        <f>IF($A3423="",0,IF($F3423="",IFERROR(N(INDEX(Settings!$G$11:$G$18,MATCH($C3423,Settings!$D$11:$D$18,0))),0),N($F3423)))</f>
        <v/>
      </c>
    </row>
    <row r="3424">
      <c r="A3424" s="69" t="n"/>
      <c r="B3424" s="70" t="n"/>
      <c r="C3424" s="70" t="n"/>
      <c r="D3424" s="71" t="n"/>
      <c r="E3424" s="71" t="n"/>
      <c r="F3424" s="70" t="n"/>
      <c r="G3424" s="72">
        <f>IF(OR($A3424="",$B3424=""),"",ROUND(MAX(0,MOD(I3424-H3424,1)*24-L3424/60),2))</f>
        <v/>
      </c>
      <c r="H3424">
        <f>IF($A3424="","",IF($D3424="",IFERROR(INDEX(Settings!$E$11:$E$18,MATCH($C3424,Settings!$D$11:$D$18,0)),0),$D3424))</f>
        <v/>
      </c>
      <c r="I3424">
        <f>IF($A3424="","",IF($E3424="",IFERROR(INDEX(Settings!$F$11:$F$18,MATCH($C3424,Settings!$D$11:$D$18,0)),0),$E3424))</f>
        <v/>
      </c>
      <c r="J3424">
        <f>IF($A3424="",0,WEEKDAY($A3424,2))</f>
        <v/>
      </c>
      <c r="K3424">
        <f>IF(OR($A3424="",$B3424=""),"",$B3424&amp;"|"&amp;$A3424)</f>
        <v/>
      </c>
      <c r="L3424">
        <f>IF($A3424="",0,IF($F3424="",IFERROR(N(INDEX(Settings!$G$11:$G$18,MATCH($C3424,Settings!$D$11:$D$18,0))),0),N($F3424)))</f>
        <v/>
      </c>
    </row>
    <row r="3425">
      <c r="A3425" s="69" t="n"/>
      <c r="B3425" s="70" t="n"/>
      <c r="C3425" s="70" t="n"/>
      <c r="D3425" s="71" t="n"/>
      <c r="E3425" s="71" t="n"/>
      <c r="F3425" s="70" t="n"/>
      <c r="G3425" s="72">
        <f>IF(OR($A3425="",$B3425=""),"",ROUND(MAX(0,MOD(I3425-H3425,1)*24-L3425/60),2))</f>
        <v/>
      </c>
      <c r="H3425">
        <f>IF($A3425="","",IF($D3425="",IFERROR(INDEX(Settings!$E$11:$E$18,MATCH($C3425,Settings!$D$11:$D$18,0)),0),$D3425))</f>
        <v/>
      </c>
      <c r="I3425">
        <f>IF($A3425="","",IF($E3425="",IFERROR(INDEX(Settings!$F$11:$F$18,MATCH($C3425,Settings!$D$11:$D$18,0)),0),$E3425))</f>
        <v/>
      </c>
      <c r="J3425">
        <f>IF($A3425="",0,WEEKDAY($A3425,2))</f>
        <v/>
      </c>
      <c r="K3425">
        <f>IF(OR($A3425="",$B3425=""),"",$B3425&amp;"|"&amp;$A3425)</f>
        <v/>
      </c>
      <c r="L3425">
        <f>IF($A3425="",0,IF($F3425="",IFERROR(N(INDEX(Settings!$G$11:$G$18,MATCH($C3425,Settings!$D$11:$D$18,0))),0),N($F3425)))</f>
        <v/>
      </c>
    </row>
    <row r="3426">
      <c r="A3426" s="69" t="n"/>
      <c r="B3426" s="70" t="n"/>
      <c r="C3426" s="70" t="n"/>
      <c r="D3426" s="71" t="n"/>
      <c r="E3426" s="71" t="n"/>
      <c r="F3426" s="70" t="n"/>
      <c r="G3426" s="72">
        <f>IF(OR($A3426="",$B3426=""),"",ROUND(MAX(0,MOD(I3426-H3426,1)*24-L3426/60),2))</f>
        <v/>
      </c>
      <c r="H3426">
        <f>IF($A3426="","",IF($D3426="",IFERROR(INDEX(Settings!$E$11:$E$18,MATCH($C3426,Settings!$D$11:$D$18,0)),0),$D3426))</f>
        <v/>
      </c>
      <c r="I3426">
        <f>IF($A3426="","",IF($E3426="",IFERROR(INDEX(Settings!$F$11:$F$18,MATCH($C3426,Settings!$D$11:$D$18,0)),0),$E3426))</f>
        <v/>
      </c>
      <c r="J3426">
        <f>IF($A3426="",0,WEEKDAY($A3426,2))</f>
        <v/>
      </c>
      <c r="K3426">
        <f>IF(OR($A3426="",$B3426=""),"",$B3426&amp;"|"&amp;$A3426)</f>
        <v/>
      </c>
      <c r="L3426">
        <f>IF($A3426="",0,IF($F3426="",IFERROR(N(INDEX(Settings!$G$11:$G$18,MATCH($C3426,Settings!$D$11:$D$18,0))),0),N($F3426)))</f>
        <v/>
      </c>
    </row>
    <row r="3427">
      <c r="A3427" s="69" t="n"/>
      <c r="B3427" s="70" t="n"/>
      <c r="C3427" s="70" t="n"/>
      <c r="D3427" s="71" t="n"/>
      <c r="E3427" s="71" t="n"/>
      <c r="F3427" s="70" t="n"/>
      <c r="G3427" s="72">
        <f>IF(OR($A3427="",$B3427=""),"",ROUND(MAX(0,MOD(I3427-H3427,1)*24-L3427/60),2))</f>
        <v/>
      </c>
      <c r="H3427">
        <f>IF($A3427="","",IF($D3427="",IFERROR(INDEX(Settings!$E$11:$E$18,MATCH($C3427,Settings!$D$11:$D$18,0)),0),$D3427))</f>
        <v/>
      </c>
      <c r="I3427">
        <f>IF($A3427="","",IF($E3427="",IFERROR(INDEX(Settings!$F$11:$F$18,MATCH($C3427,Settings!$D$11:$D$18,0)),0),$E3427))</f>
        <v/>
      </c>
      <c r="J3427">
        <f>IF($A3427="",0,WEEKDAY($A3427,2))</f>
        <v/>
      </c>
      <c r="K3427">
        <f>IF(OR($A3427="",$B3427=""),"",$B3427&amp;"|"&amp;$A3427)</f>
        <v/>
      </c>
      <c r="L3427">
        <f>IF($A3427="",0,IF($F3427="",IFERROR(N(INDEX(Settings!$G$11:$G$18,MATCH($C3427,Settings!$D$11:$D$18,0))),0),N($F3427)))</f>
        <v/>
      </c>
    </row>
    <row r="3428">
      <c r="A3428" s="69" t="n"/>
      <c r="B3428" s="70" t="n"/>
      <c r="C3428" s="70" t="n"/>
      <c r="D3428" s="71" t="n"/>
      <c r="E3428" s="71" t="n"/>
      <c r="F3428" s="70" t="n"/>
      <c r="G3428" s="72">
        <f>IF(OR($A3428="",$B3428=""),"",ROUND(MAX(0,MOD(I3428-H3428,1)*24-L3428/60),2))</f>
        <v/>
      </c>
      <c r="H3428">
        <f>IF($A3428="","",IF($D3428="",IFERROR(INDEX(Settings!$E$11:$E$18,MATCH($C3428,Settings!$D$11:$D$18,0)),0),$D3428))</f>
        <v/>
      </c>
      <c r="I3428">
        <f>IF($A3428="","",IF($E3428="",IFERROR(INDEX(Settings!$F$11:$F$18,MATCH($C3428,Settings!$D$11:$D$18,0)),0),$E3428))</f>
        <v/>
      </c>
      <c r="J3428">
        <f>IF($A3428="",0,WEEKDAY($A3428,2))</f>
        <v/>
      </c>
      <c r="K3428">
        <f>IF(OR($A3428="",$B3428=""),"",$B3428&amp;"|"&amp;$A3428)</f>
        <v/>
      </c>
      <c r="L3428">
        <f>IF($A3428="",0,IF($F3428="",IFERROR(N(INDEX(Settings!$G$11:$G$18,MATCH($C3428,Settings!$D$11:$D$18,0))),0),N($F3428)))</f>
        <v/>
      </c>
    </row>
    <row r="3429">
      <c r="A3429" s="69" t="n"/>
      <c r="B3429" s="70" t="n"/>
      <c r="C3429" s="70" t="n"/>
      <c r="D3429" s="71" t="n"/>
      <c r="E3429" s="71" t="n"/>
      <c r="F3429" s="70" t="n"/>
      <c r="G3429" s="72">
        <f>IF(OR($A3429="",$B3429=""),"",ROUND(MAX(0,MOD(I3429-H3429,1)*24-L3429/60),2))</f>
        <v/>
      </c>
      <c r="H3429">
        <f>IF($A3429="","",IF($D3429="",IFERROR(INDEX(Settings!$E$11:$E$18,MATCH($C3429,Settings!$D$11:$D$18,0)),0),$D3429))</f>
        <v/>
      </c>
      <c r="I3429">
        <f>IF($A3429="","",IF($E3429="",IFERROR(INDEX(Settings!$F$11:$F$18,MATCH($C3429,Settings!$D$11:$D$18,0)),0),$E3429))</f>
        <v/>
      </c>
      <c r="J3429">
        <f>IF($A3429="",0,WEEKDAY($A3429,2))</f>
        <v/>
      </c>
      <c r="K3429">
        <f>IF(OR($A3429="",$B3429=""),"",$B3429&amp;"|"&amp;$A3429)</f>
        <v/>
      </c>
      <c r="L3429">
        <f>IF($A3429="",0,IF($F3429="",IFERROR(N(INDEX(Settings!$G$11:$G$18,MATCH($C3429,Settings!$D$11:$D$18,0))),0),N($F3429)))</f>
        <v/>
      </c>
    </row>
    <row r="3430">
      <c r="A3430" s="69" t="n"/>
      <c r="B3430" s="70" t="n"/>
      <c r="C3430" s="70" t="n"/>
      <c r="D3430" s="71" t="n"/>
      <c r="E3430" s="71" t="n"/>
      <c r="F3430" s="70" t="n"/>
      <c r="G3430" s="72">
        <f>IF(OR($A3430="",$B3430=""),"",ROUND(MAX(0,MOD(I3430-H3430,1)*24-L3430/60),2))</f>
        <v/>
      </c>
      <c r="H3430">
        <f>IF($A3430="","",IF($D3430="",IFERROR(INDEX(Settings!$E$11:$E$18,MATCH($C3430,Settings!$D$11:$D$18,0)),0),$D3430))</f>
        <v/>
      </c>
      <c r="I3430">
        <f>IF($A3430="","",IF($E3430="",IFERROR(INDEX(Settings!$F$11:$F$18,MATCH($C3430,Settings!$D$11:$D$18,0)),0),$E3430))</f>
        <v/>
      </c>
      <c r="J3430">
        <f>IF($A3430="",0,WEEKDAY($A3430,2))</f>
        <v/>
      </c>
      <c r="K3430">
        <f>IF(OR($A3430="",$B3430=""),"",$B3430&amp;"|"&amp;$A3430)</f>
        <v/>
      </c>
      <c r="L3430">
        <f>IF($A3430="",0,IF($F3430="",IFERROR(N(INDEX(Settings!$G$11:$G$18,MATCH($C3430,Settings!$D$11:$D$18,0))),0),N($F3430)))</f>
        <v/>
      </c>
    </row>
    <row r="3431">
      <c r="A3431" s="69" t="n"/>
      <c r="B3431" s="70" t="n"/>
      <c r="C3431" s="70" t="n"/>
      <c r="D3431" s="71" t="n"/>
      <c r="E3431" s="71" t="n"/>
      <c r="F3431" s="70" t="n"/>
      <c r="G3431" s="72">
        <f>IF(OR($A3431="",$B3431=""),"",ROUND(MAX(0,MOD(I3431-H3431,1)*24-L3431/60),2))</f>
        <v/>
      </c>
      <c r="H3431">
        <f>IF($A3431="","",IF($D3431="",IFERROR(INDEX(Settings!$E$11:$E$18,MATCH($C3431,Settings!$D$11:$D$18,0)),0),$D3431))</f>
        <v/>
      </c>
      <c r="I3431">
        <f>IF($A3431="","",IF($E3431="",IFERROR(INDEX(Settings!$F$11:$F$18,MATCH($C3431,Settings!$D$11:$D$18,0)),0),$E3431))</f>
        <v/>
      </c>
      <c r="J3431">
        <f>IF($A3431="",0,WEEKDAY($A3431,2))</f>
        <v/>
      </c>
      <c r="K3431">
        <f>IF(OR($A3431="",$B3431=""),"",$B3431&amp;"|"&amp;$A3431)</f>
        <v/>
      </c>
      <c r="L3431">
        <f>IF($A3431="",0,IF($F3431="",IFERROR(N(INDEX(Settings!$G$11:$G$18,MATCH($C3431,Settings!$D$11:$D$18,0))),0),N($F3431)))</f>
        <v/>
      </c>
    </row>
    <row r="3432">
      <c r="A3432" s="69" t="n"/>
      <c r="B3432" s="70" t="n"/>
      <c r="C3432" s="70" t="n"/>
      <c r="D3432" s="71" t="n"/>
      <c r="E3432" s="71" t="n"/>
      <c r="F3432" s="70" t="n"/>
      <c r="G3432" s="72">
        <f>IF(OR($A3432="",$B3432=""),"",ROUND(MAX(0,MOD(I3432-H3432,1)*24-L3432/60),2))</f>
        <v/>
      </c>
      <c r="H3432">
        <f>IF($A3432="","",IF($D3432="",IFERROR(INDEX(Settings!$E$11:$E$18,MATCH($C3432,Settings!$D$11:$D$18,0)),0),$D3432))</f>
        <v/>
      </c>
      <c r="I3432">
        <f>IF($A3432="","",IF($E3432="",IFERROR(INDEX(Settings!$F$11:$F$18,MATCH($C3432,Settings!$D$11:$D$18,0)),0),$E3432))</f>
        <v/>
      </c>
      <c r="J3432">
        <f>IF($A3432="",0,WEEKDAY($A3432,2))</f>
        <v/>
      </c>
      <c r="K3432">
        <f>IF(OR($A3432="",$B3432=""),"",$B3432&amp;"|"&amp;$A3432)</f>
        <v/>
      </c>
      <c r="L3432">
        <f>IF($A3432="",0,IF($F3432="",IFERROR(N(INDEX(Settings!$G$11:$G$18,MATCH($C3432,Settings!$D$11:$D$18,0))),0),N($F3432)))</f>
        <v/>
      </c>
    </row>
    <row r="3433">
      <c r="A3433" s="69" t="n"/>
      <c r="B3433" s="70" t="n"/>
      <c r="C3433" s="70" t="n"/>
      <c r="D3433" s="71" t="n"/>
      <c r="E3433" s="71" t="n"/>
      <c r="F3433" s="70" t="n"/>
      <c r="G3433" s="72">
        <f>IF(OR($A3433="",$B3433=""),"",ROUND(MAX(0,MOD(I3433-H3433,1)*24-L3433/60),2))</f>
        <v/>
      </c>
      <c r="H3433">
        <f>IF($A3433="","",IF($D3433="",IFERROR(INDEX(Settings!$E$11:$E$18,MATCH($C3433,Settings!$D$11:$D$18,0)),0),$D3433))</f>
        <v/>
      </c>
      <c r="I3433">
        <f>IF($A3433="","",IF($E3433="",IFERROR(INDEX(Settings!$F$11:$F$18,MATCH($C3433,Settings!$D$11:$D$18,0)),0),$E3433))</f>
        <v/>
      </c>
      <c r="J3433">
        <f>IF($A3433="",0,WEEKDAY($A3433,2))</f>
        <v/>
      </c>
      <c r="K3433">
        <f>IF(OR($A3433="",$B3433=""),"",$B3433&amp;"|"&amp;$A3433)</f>
        <v/>
      </c>
      <c r="L3433">
        <f>IF($A3433="",0,IF($F3433="",IFERROR(N(INDEX(Settings!$G$11:$G$18,MATCH($C3433,Settings!$D$11:$D$18,0))),0),N($F3433)))</f>
        <v/>
      </c>
    </row>
    <row r="3434">
      <c r="A3434" s="69" t="n"/>
      <c r="B3434" s="70" t="n"/>
      <c r="C3434" s="70" t="n"/>
      <c r="D3434" s="71" t="n"/>
      <c r="E3434" s="71" t="n"/>
      <c r="F3434" s="70" t="n"/>
      <c r="G3434" s="72">
        <f>IF(OR($A3434="",$B3434=""),"",ROUND(MAX(0,MOD(I3434-H3434,1)*24-L3434/60),2))</f>
        <v/>
      </c>
      <c r="H3434">
        <f>IF($A3434="","",IF($D3434="",IFERROR(INDEX(Settings!$E$11:$E$18,MATCH($C3434,Settings!$D$11:$D$18,0)),0),$D3434))</f>
        <v/>
      </c>
      <c r="I3434">
        <f>IF($A3434="","",IF($E3434="",IFERROR(INDEX(Settings!$F$11:$F$18,MATCH($C3434,Settings!$D$11:$D$18,0)),0),$E3434))</f>
        <v/>
      </c>
      <c r="J3434">
        <f>IF($A3434="",0,WEEKDAY($A3434,2))</f>
        <v/>
      </c>
      <c r="K3434">
        <f>IF(OR($A3434="",$B3434=""),"",$B3434&amp;"|"&amp;$A3434)</f>
        <v/>
      </c>
      <c r="L3434">
        <f>IF($A3434="",0,IF($F3434="",IFERROR(N(INDEX(Settings!$G$11:$G$18,MATCH($C3434,Settings!$D$11:$D$18,0))),0),N($F3434)))</f>
        <v/>
      </c>
    </row>
    <row r="3435">
      <c r="A3435" s="69" t="n"/>
      <c r="B3435" s="70" t="n"/>
      <c r="C3435" s="70" t="n"/>
      <c r="D3435" s="71" t="n"/>
      <c r="E3435" s="71" t="n"/>
      <c r="F3435" s="70" t="n"/>
      <c r="G3435" s="72">
        <f>IF(OR($A3435="",$B3435=""),"",ROUND(MAX(0,MOD(I3435-H3435,1)*24-L3435/60),2))</f>
        <v/>
      </c>
      <c r="H3435">
        <f>IF($A3435="","",IF($D3435="",IFERROR(INDEX(Settings!$E$11:$E$18,MATCH($C3435,Settings!$D$11:$D$18,0)),0),$D3435))</f>
        <v/>
      </c>
      <c r="I3435">
        <f>IF($A3435="","",IF($E3435="",IFERROR(INDEX(Settings!$F$11:$F$18,MATCH($C3435,Settings!$D$11:$D$18,0)),0),$E3435))</f>
        <v/>
      </c>
      <c r="J3435">
        <f>IF($A3435="",0,WEEKDAY($A3435,2))</f>
        <v/>
      </c>
      <c r="K3435">
        <f>IF(OR($A3435="",$B3435=""),"",$B3435&amp;"|"&amp;$A3435)</f>
        <v/>
      </c>
      <c r="L3435">
        <f>IF($A3435="",0,IF($F3435="",IFERROR(N(INDEX(Settings!$G$11:$G$18,MATCH($C3435,Settings!$D$11:$D$18,0))),0),N($F3435)))</f>
        <v/>
      </c>
    </row>
    <row r="3436">
      <c r="A3436" s="69" t="n"/>
      <c r="B3436" s="70" t="n"/>
      <c r="C3436" s="70" t="n"/>
      <c r="D3436" s="71" t="n"/>
      <c r="E3436" s="71" t="n"/>
      <c r="F3436" s="70" t="n"/>
      <c r="G3436" s="72">
        <f>IF(OR($A3436="",$B3436=""),"",ROUND(MAX(0,MOD(I3436-H3436,1)*24-L3436/60),2))</f>
        <v/>
      </c>
      <c r="H3436">
        <f>IF($A3436="","",IF($D3436="",IFERROR(INDEX(Settings!$E$11:$E$18,MATCH($C3436,Settings!$D$11:$D$18,0)),0),$D3436))</f>
        <v/>
      </c>
      <c r="I3436">
        <f>IF($A3436="","",IF($E3436="",IFERROR(INDEX(Settings!$F$11:$F$18,MATCH($C3436,Settings!$D$11:$D$18,0)),0),$E3436))</f>
        <v/>
      </c>
      <c r="J3436">
        <f>IF($A3436="",0,WEEKDAY($A3436,2))</f>
        <v/>
      </c>
      <c r="K3436">
        <f>IF(OR($A3436="",$B3436=""),"",$B3436&amp;"|"&amp;$A3436)</f>
        <v/>
      </c>
      <c r="L3436">
        <f>IF($A3436="",0,IF($F3436="",IFERROR(N(INDEX(Settings!$G$11:$G$18,MATCH($C3436,Settings!$D$11:$D$18,0))),0),N($F3436)))</f>
        <v/>
      </c>
    </row>
    <row r="3437">
      <c r="A3437" s="69" t="n"/>
      <c r="B3437" s="70" t="n"/>
      <c r="C3437" s="70" t="n"/>
      <c r="D3437" s="71" t="n"/>
      <c r="E3437" s="71" t="n"/>
      <c r="F3437" s="70" t="n"/>
      <c r="G3437" s="72">
        <f>IF(OR($A3437="",$B3437=""),"",ROUND(MAX(0,MOD(I3437-H3437,1)*24-L3437/60),2))</f>
        <v/>
      </c>
      <c r="H3437">
        <f>IF($A3437="","",IF($D3437="",IFERROR(INDEX(Settings!$E$11:$E$18,MATCH($C3437,Settings!$D$11:$D$18,0)),0),$D3437))</f>
        <v/>
      </c>
      <c r="I3437">
        <f>IF($A3437="","",IF($E3437="",IFERROR(INDEX(Settings!$F$11:$F$18,MATCH($C3437,Settings!$D$11:$D$18,0)),0),$E3437))</f>
        <v/>
      </c>
      <c r="J3437">
        <f>IF($A3437="",0,WEEKDAY($A3437,2))</f>
        <v/>
      </c>
      <c r="K3437">
        <f>IF(OR($A3437="",$B3437=""),"",$B3437&amp;"|"&amp;$A3437)</f>
        <v/>
      </c>
      <c r="L3437">
        <f>IF($A3437="",0,IF($F3437="",IFERROR(N(INDEX(Settings!$G$11:$G$18,MATCH($C3437,Settings!$D$11:$D$18,0))),0),N($F3437)))</f>
        <v/>
      </c>
    </row>
    <row r="3438">
      <c r="A3438" s="69" t="n"/>
      <c r="B3438" s="70" t="n"/>
      <c r="C3438" s="70" t="n"/>
      <c r="D3438" s="71" t="n"/>
      <c r="E3438" s="71" t="n"/>
      <c r="F3438" s="70" t="n"/>
      <c r="G3438" s="72">
        <f>IF(OR($A3438="",$B3438=""),"",ROUND(MAX(0,MOD(I3438-H3438,1)*24-L3438/60),2))</f>
        <v/>
      </c>
      <c r="H3438">
        <f>IF($A3438="","",IF($D3438="",IFERROR(INDEX(Settings!$E$11:$E$18,MATCH($C3438,Settings!$D$11:$D$18,0)),0),$D3438))</f>
        <v/>
      </c>
      <c r="I3438">
        <f>IF($A3438="","",IF($E3438="",IFERROR(INDEX(Settings!$F$11:$F$18,MATCH($C3438,Settings!$D$11:$D$18,0)),0),$E3438))</f>
        <v/>
      </c>
      <c r="J3438">
        <f>IF($A3438="",0,WEEKDAY($A3438,2))</f>
        <v/>
      </c>
      <c r="K3438">
        <f>IF(OR($A3438="",$B3438=""),"",$B3438&amp;"|"&amp;$A3438)</f>
        <v/>
      </c>
      <c r="L3438">
        <f>IF($A3438="",0,IF($F3438="",IFERROR(N(INDEX(Settings!$G$11:$G$18,MATCH($C3438,Settings!$D$11:$D$18,0))),0),N($F3438)))</f>
        <v/>
      </c>
    </row>
    <row r="3439">
      <c r="A3439" s="69" t="n"/>
      <c r="B3439" s="70" t="n"/>
      <c r="C3439" s="70" t="n"/>
      <c r="D3439" s="71" t="n"/>
      <c r="E3439" s="71" t="n"/>
      <c r="F3439" s="70" t="n"/>
      <c r="G3439" s="72">
        <f>IF(OR($A3439="",$B3439=""),"",ROUND(MAX(0,MOD(I3439-H3439,1)*24-L3439/60),2))</f>
        <v/>
      </c>
      <c r="H3439">
        <f>IF($A3439="","",IF($D3439="",IFERROR(INDEX(Settings!$E$11:$E$18,MATCH($C3439,Settings!$D$11:$D$18,0)),0),$D3439))</f>
        <v/>
      </c>
      <c r="I3439">
        <f>IF($A3439="","",IF($E3439="",IFERROR(INDEX(Settings!$F$11:$F$18,MATCH($C3439,Settings!$D$11:$D$18,0)),0),$E3439))</f>
        <v/>
      </c>
      <c r="J3439">
        <f>IF($A3439="",0,WEEKDAY($A3439,2))</f>
        <v/>
      </c>
      <c r="K3439">
        <f>IF(OR($A3439="",$B3439=""),"",$B3439&amp;"|"&amp;$A3439)</f>
        <v/>
      </c>
      <c r="L3439">
        <f>IF($A3439="",0,IF($F3439="",IFERROR(N(INDEX(Settings!$G$11:$G$18,MATCH($C3439,Settings!$D$11:$D$18,0))),0),N($F3439)))</f>
        <v/>
      </c>
    </row>
    <row r="3440">
      <c r="A3440" s="69" t="n"/>
      <c r="B3440" s="70" t="n"/>
      <c r="C3440" s="70" t="n"/>
      <c r="D3440" s="71" t="n"/>
      <c r="E3440" s="71" t="n"/>
      <c r="F3440" s="70" t="n"/>
      <c r="G3440" s="72">
        <f>IF(OR($A3440="",$B3440=""),"",ROUND(MAX(0,MOD(I3440-H3440,1)*24-L3440/60),2))</f>
        <v/>
      </c>
      <c r="H3440">
        <f>IF($A3440="","",IF($D3440="",IFERROR(INDEX(Settings!$E$11:$E$18,MATCH($C3440,Settings!$D$11:$D$18,0)),0),$D3440))</f>
        <v/>
      </c>
      <c r="I3440">
        <f>IF($A3440="","",IF($E3440="",IFERROR(INDEX(Settings!$F$11:$F$18,MATCH($C3440,Settings!$D$11:$D$18,0)),0),$E3440))</f>
        <v/>
      </c>
      <c r="J3440">
        <f>IF($A3440="",0,WEEKDAY($A3440,2))</f>
        <v/>
      </c>
      <c r="K3440">
        <f>IF(OR($A3440="",$B3440=""),"",$B3440&amp;"|"&amp;$A3440)</f>
        <v/>
      </c>
      <c r="L3440">
        <f>IF($A3440="",0,IF($F3440="",IFERROR(N(INDEX(Settings!$G$11:$G$18,MATCH($C3440,Settings!$D$11:$D$18,0))),0),N($F3440)))</f>
        <v/>
      </c>
    </row>
    <row r="3441">
      <c r="A3441" s="69" t="n"/>
      <c r="B3441" s="70" t="n"/>
      <c r="C3441" s="70" t="n"/>
      <c r="D3441" s="71" t="n"/>
      <c r="E3441" s="71" t="n"/>
      <c r="F3441" s="70" t="n"/>
      <c r="G3441" s="72">
        <f>IF(OR($A3441="",$B3441=""),"",ROUND(MAX(0,MOD(I3441-H3441,1)*24-L3441/60),2))</f>
        <v/>
      </c>
      <c r="H3441">
        <f>IF($A3441="","",IF($D3441="",IFERROR(INDEX(Settings!$E$11:$E$18,MATCH($C3441,Settings!$D$11:$D$18,0)),0),$D3441))</f>
        <v/>
      </c>
      <c r="I3441">
        <f>IF($A3441="","",IF($E3441="",IFERROR(INDEX(Settings!$F$11:$F$18,MATCH($C3441,Settings!$D$11:$D$18,0)),0),$E3441))</f>
        <v/>
      </c>
      <c r="J3441">
        <f>IF($A3441="",0,WEEKDAY($A3441,2))</f>
        <v/>
      </c>
      <c r="K3441">
        <f>IF(OR($A3441="",$B3441=""),"",$B3441&amp;"|"&amp;$A3441)</f>
        <v/>
      </c>
      <c r="L3441">
        <f>IF($A3441="",0,IF($F3441="",IFERROR(N(INDEX(Settings!$G$11:$G$18,MATCH($C3441,Settings!$D$11:$D$18,0))),0),N($F3441)))</f>
        <v/>
      </c>
    </row>
    <row r="3442">
      <c r="A3442" s="69" t="n"/>
      <c r="B3442" s="70" t="n"/>
      <c r="C3442" s="70" t="n"/>
      <c r="D3442" s="71" t="n"/>
      <c r="E3442" s="71" t="n"/>
      <c r="F3442" s="70" t="n"/>
      <c r="G3442" s="72">
        <f>IF(OR($A3442="",$B3442=""),"",ROUND(MAX(0,MOD(I3442-H3442,1)*24-L3442/60),2))</f>
        <v/>
      </c>
      <c r="H3442">
        <f>IF($A3442="","",IF($D3442="",IFERROR(INDEX(Settings!$E$11:$E$18,MATCH($C3442,Settings!$D$11:$D$18,0)),0),$D3442))</f>
        <v/>
      </c>
      <c r="I3442">
        <f>IF($A3442="","",IF($E3442="",IFERROR(INDEX(Settings!$F$11:$F$18,MATCH($C3442,Settings!$D$11:$D$18,0)),0),$E3442))</f>
        <v/>
      </c>
      <c r="J3442">
        <f>IF($A3442="",0,WEEKDAY($A3442,2))</f>
        <v/>
      </c>
      <c r="K3442">
        <f>IF(OR($A3442="",$B3442=""),"",$B3442&amp;"|"&amp;$A3442)</f>
        <v/>
      </c>
      <c r="L3442">
        <f>IF($A3442="",0,IF($F3442="",IFERROR(N(INDEX(Settings!$G$11:$G$18,MATCH($C3442,Settings!$D$11:$D$18,0))),0),N($F3442)))</f>
        <v/>
      </c>
    </row>
    <row r="3443">
      <c r="A3443" s="69" t="n"/>
      <c r="B3443" s="70" t="n"/>
      <c r="C3443" s="70" t="n"/>
      <c r="D3443" s="71" t="n"/>
      <c r="E3443" s="71" t="n"/>
      <c r="F3443" s="70" t="n"/>
      <c r="G3443" s="72">
        <f>IF(OR($A3443="",$B3443=""),"",ROUND(MAX(0,MOD(I3443-H3443,1)*24-L3443/60),2))</f>
        <v/>
      </c>
      <c r="H3443">
        <f>IF($A3443="","",IF($D3443="",IFERROR(INDEX(Settings!$E$11:$E$18,MATCH($C3443,Settings!$D$11:$D$18,0)),0),$D3443))</f>
        <v/>
      </c>
      <c r="I3443">
        <f>IF($A3443="","",IF($E3443="",IFERROR(INDEX(Settings!$F$11:$F$18,MATCH($C3443,Settings!$D$11:$D$18,0)),0),$E3443))</f>
        <v/>
      </c>
      <c r="J3443">
        <f>IF($A3443="",0,WEEKDAY($A3443,2))</f>
        <v/>
      </c>
      <c r="K3443">
        <f>IF(OR($A3443="",$B3443=""),"",$B3443&amp;"|"&amp;$A3443)</f>
        <v/>
      </c>
      <c r="L3443">
        <f>IF($A3443="",0,IF($F3443="",IFERROR(N(INDEX(Settings!$G$11:$G$18,MATCH($C3443,Settings!$D$11:$D$18,0))),0),N($F3443)))</f>
        <v/>
      </c>
    </row>
    <row r="3444">
      <c r="A3444" s="69" t="n"/>
      <c r="B3444" s="70" t="n"/>
      <c r="C3444" s="70" t="n"/>
      <c r="D3444" s="71" t="n"/>
      <c r="E3444" s="71" t="n"/>
      <c r="F3444" s="70" t="n"/>
      <c r="G3444" s="72">
        <f>IF(OR($A3444="",$B3444=""),"",ROUND(MAX(0,MOD(I3444-H3444,1)*24-L3444/60),2))</f>
        <v/>
      </c>
      <c r="H3444">
        <f>IF($A3444="","",IF($D3444="",IFERROR(INDEX(Settings!$E$11:$E$18,MATCH($C3444,Settings!$D$11:$D$18,0)),0),$D3444))</f>
        <v/>
      </c>
      <c r="I3444">
        <f>IF($A3444="","",IF($E3444="",IFERROR(INDEX(Settings!$F$11:$F$18,MATCH($C3444,Settings!$D$11:$D$18,0)),0),$E3444))</f>
        <v/>
      </c>
      <c r="J3444">
        <f>IF($A3444="",0,WEEKDAY($A3444,2))</f>
        <v/>
      </c>
      <c r="K3444">
        <f>IF(OR($A3444="",$B3444=""),"",$B3444&amp;"|"&amp;$A3444)</f>
        <v/>
      </c>
      <c r="L3444">
        <f>IF($A3444="",0,IF($F3444="",IFERROR(N(INDEX(Settings!$G$11:$G$18,MATCH($C3444,Settings!$D$11:$D$18,0))),0),N($F3444)))</f>
        <v/>
      </c>
    </row>
    <row r="3445">
      <c r="A3445" s="69" t="n"/>
      <c r="B3445" s="70" t="n"/>
      <c r="C3445" s="70" t="n"/>
      <c r="D3445" s="71" t="n"/>
      <c r="E3445" s="71" t="n"/>
      <c r="F3445" s="70" t="n"/>
      <c r="G3445" s="72">
        <f>IF(OR($A3445="",$B3445=""),"",ROUND(MAX(0,MOD(I3445-H3445,1)*24-L3445/60),2))</f>
        <v/>
      </c>
      <c r="H3445">
        <f>IF($A3445="","",IF($D3445="",IFERROR(INDEX(Settings!$E$11:$E$18,MATCH($C3445,Settings!$D$11:$D$18,0)),0),$D3445))</f>
        <v/>
      </c>
      <c r="I3445">
        <f>IF($A3445="","",IF($E3445="",IFERROR(INDEX(Settings!$F$11:$F$18,MATCH($C3445,Settings!$D$11:$D$18,0)),0),$E3445))</f>
        <v/>
      </c>
      <c r="J3445">
        <f>IF($A3445="",0,WEEKDAY($A3445,2))</f>
        <v/>
      </c>
      <c r="K3445">
        <f>IF(OR($A3445="",$B3445=""),"",$B3445&amp;"|"&amp;$A3445)</f>
        <v/>
      </c>
      <c r="L3445">
        <f>IF($A3445="",0,IF($F3445="",IFERROR(N(INDEX(Settings!$G$11:$G$18,MATCH($C3445,Settings!$D$11:$D$18,0))),0),N($F3445)))</f>
        <v/>
      </c>
    </row>
    <row r="3446">
      <c r="A3446" s="69" t="n"/>
      <c r="B3446" s="70" t="n"/>
      <c r="C3446" s="70" t="n"/>
      <c r="D3446" s="71" t="n"/>
      <c r="E3446" s="71" t="n"/>
      <c r="F3446" s="70" t="n"/>
      <c r="G3446" s="72">
        <f>IF(OR($A3446="",$B3446=""),"",ROUND(MAX(0,MOD(I3446-H3446,1)*24-L3446/60),2))</f>
        <v/>
      </c>
      <c r="H3446">
        <f>IF($A3446="","",IF($D3446="",IFERROR(INDEX(Settings!$E$11:$E$18,MATCH($C3446,Settings!$D$11:$D$18,0)),0),$D3446))</f>
        <v/>
      </c>
      <c r="I3446">
        <f>IF($A3446="","",IF($E3446="",IFERROR(INDEX(Settings!$F$11:$F$18,MATCH($C3446,Settings!$D$11:$D$18,0)),0),$E3446))</f>
        <v/>
      </c>
      <c r="J3446">
        <f>IF($A3446="",0,WEEKDAY($A3446,2))</f>
        <v/>
      </c>
      <c r="K3446">
        <f>IF(OR($A3446="",$B3446=""),"",$B3446&amp;"|"&amp;$A3446)</f>
        <v/>
      </c>
      <c r="L3446">
        <f>IF($A3446="",0,IF($F3446="",IFERROR(N(INDEX(Settings!$G$11:$G$18,MATCH($C3446,Settings!$D$11:$D$18,0))),0),N($F3446)))</f>
        <v/>
      </c>
    </row>
    <row r="3447">
      <c r="A3447" s="69" t="n"/>
      <c r="B3447" s="70" t="n"/>
      <c r="C3447" s="70" t="n"/>
      <c r="D3447" s="71" t="n"/>
      <c r="E3447" s="71" t="n"/>
      <c r="F3447" s="70" t="n"/>
      <c r="G3447" s="72">
        <f>IF(OR($A3447="",$B3447=""),"",ROUND(MAX(0,MOD(I3447-H3447,1)*24-L3447/60),2))</f>
        <v/>
      </c>
      <c r="H3447">
        <f>IF($A3447="","",IF($D3447="",IFERROR(INDEX(Settings!$E$11:$E$18,MATCH($C3447,Settings!$D$11:$D$18,0)),0),$D3447))</f>
        <v/>
      </c>
      <c r="I3447">
        <f>IF($A3447="","",IF($E3447="",IFERROR(INDEX(Settings!$F$11:$F$18,MATCH($C3447,Settings!$D$11:$D$18,0)),0),$E3447))</f>
        <v/>
      </c>
      <c r="J3447">
        <f>IF($A3447="",0,WEEKDAY($A3447,2))</f>
        <v/>
      </c>
      <c r="K3447">
        <f>IF(OR($A3447="",$B3447=""),"",$B3447&amp;"|"&amp;$A3447)</f>
        <v/>
      </c>
      <c r="L3447">
        <f>IF($A3447="",0,IF($F3447="",IFERROR(N(INDEX(Settings!$G$11:$G$18,MATCH($C3447,Settings!$D$11:$D$18,0))),0),N($F3447)))</f>
        <v/>
      </c>
    </row>
    <row r="3448">
      <c r="A3448" s="69" t="n"/>
      <c r="B3448" s="70" t="n"/>
      <c r="C3448" s="70" t="n"/>
      <c r="D3448" s="71" t="n"/>
      <c r="E3448" s="71" t="n"/>
      <c r="F3448" s="70" t="n"/>
      <c r="G3448" s="72">
        <f>IF(OR($A3448="",$B3448=""),"",ROUND(MAX(0,MOD(I3448-H3448,1)*24-L3448/60),2))</f>
        <v/>
      </c>
      <c r="H3448">
        <f>IF($A3448="","",IF($D3448="",IFERROR(INDEX(Settings!$E$11:$E$18,MATCH($C3448,Settings!$D$11:$D$18,0)),0),$D3448))</f>
        <v/>
      </c>
      <c r="I3448">
        <f>IF($A3448="","",IF($E3448="",IFERROR(INDEX(Settings!$F$11:$F$18,MATCH($C3448,Settings!$D$11:$D$18,0)),0),$E3448))</f>
        <v/>
      </c>
      <c r="J3448">
        <f>IF($A3448="",0,WEEKDAY($A3448,2))</f>
        <v/>
      </c>
      <c r="K3448">
        <f>IF(OR($A3448="",$B3448=""),"",$B3448&amp;"|"&amp;$A3448)</f>
        <v/>
      </c>
      <c r="L3448">
        <f>IF($A3448="",0,IF($F3448="",IFERROR(N(INDEX(Settings!$G$11:$G$18,MATCH($C3448,Settings!$D$11:$D$18,0))),0),N($F3448)))</f>
        <v/>
      </c>
    </row>
    <row r="3449">
      <c r="A3449" s="69" t="n"/>
      <c r="B3449" s="70" t="n"/>
      <c r="C3449" s="70" t="n"/>
      <c r="D3449" s="71" t="n"/>
      <c r="E3449" s="71" t="n"/>
      <c r="F3449" s="70" t="n"/>
      <c r="G3449" s="72">
        <f>IF(OR($A3449="",$B3449=""),"",ROUND(MAX(0,MOD(I3449-H3449,1)*24-L3449/60),2))</f>
        <v/>
      </c>
      <c r="H3449">
        <f>IF($A3449="","",IF($D3449="",IFERROR(INDEX(Settings!$E$11:$E$18,MATCH($C3449,Settings!$D$11:$D$18,0)),0),$D3449))</f>
        <v/>
      </c>
      <c r="I3449">
        <f>IF($A3449="","",IF($E3449="",IFERROR(INDEX(Settings!$F$11:$F$18,MATCH($C3449,Settings!$D$11:$D$18,0)),0),$E3449))</f>
        <v/>
      </c>
      <c r="J3449">
        <f>IF($A3449="",0,WEEKDAY($A3449,2))</f>
        <v/>
      </c>
      <c r="K3449">
        <f>IF(OR($A3449="",$B3449=""),"",$B3449&amp;"|"&amp;$A3449)</f>
        <v/>
      </c>
      <c r="L3449">
        <f>IF($A3449="",0,IF($F3449="",IFERROR(N(INDEX(Settings!$G$11:$G$18,MATCH($C3449,Settings!$D$11:$D$18,0))),0),N($F3449)))</f>
        <v/>
      </c>
    </row>
    <row r="3450">
      <c r="A3450" s="69" t="n"/>
      <c r="B3450" s="70" t="n"/>
      <c r="C3450" s="70" t="n"/>
      <c r="D3450" s="71" t="n"/>
      <c r="E3450" s="71" t="n"/>
      <c r="F3450" s="70" t="n"/>
      <c r="G3450" s="72">
        <f>IF(OR($A3450="",$B3450=""),"",ROUND(MAX(0,MOD(I3450-H3450,1)*24-L3450/60),2))</f>
        <v/>
      </c>
      <c r="H3450">
        <f>IF($A3450="","",IF($D3450="",IFERROR(INDEX(Settings!$E$11:$E$18,MATCH($C3450,Settings!$D$11:$D$18,0)),0),$D3450))</f>
        <v/>
      </c>
      <c r="I3450">
        <f>IF($A3450="","",IF($E3450="",IFERROR(INDEX(Settings!$F$11:$F$18,MATCH($C3450,Settings!$D$11:$D$18,0)),0),$E3450))</f>
        <v/>
      </c>
      <c r="J3450">
        <f>IF($A3450="",0,WEEKDAY($A3450,2))</f>
        <v/>
      </c>
      <c r="K3450">
        <f>IF(OR($A3450="",$B3450=""),"",$B3450&amp;"|"&amp;$A3450)</f>
        <v/>
      </c>
      <c r="L3450">
        <f>IF($A3450="",0,IF($F3450="",IFERROR(N(INDEX(Settings!$G$11:$G$18,MATCH($C3450,Settings!$D$11:$D$18,0))),0),N($F3450)))</f>
        <v/>
      </c>
    </row>
    <row r="3451">
      <c r="A3451" s="69" t="n"/>
      <c r="B3451" s="70" t="n"/>
      <c r="C3451" s="70" t="n"/>
      <c r="D3451" s="71" t="n"/>
      <c r="E3451" s="71" t="n"/>
      <c r="F3451" s="70" t="n"/>
      <c r="G3451" s="72">
        <f>IF(OR($A3451="",$B3451=""),"",ROUND(MAX(0,MOD(I3451-H3451,1)*24-L3451/60),2))</f>
        <v/>
      </c>
      <c r="H3451">
        <f>IF($A3451="","",IF($D3451="",IFERROR(INDEX(Settings!$E$11:$E$18,MATCH($C3451,Settings!$D$11:$D$18,0)),0),$D3451))</f>
        <v/>
      </c>
      <c r="I3451">
        <f>IF($A3451="","",IF($E3451="",IFERROR(INDEX(Settings!$F$11:$F$18,MATCH($C3451,Settings!$D$11:$D$18,0)),0),$E3451))</f>
        <v/>
      </c>
      <c r="J3451">
        <f>IF($A3451="",0,WEEKDAY($A3451,2))</f>
        <v/>
      </c>
      <c r="K3451">
        <f>IF(OR($A3451="",$B3451=""),"",$B3451&amp;"|"&amp;$A3451)</f>
        <v/>
      </c>
      <c r="L3451">
        <f>IF($A3451="",0,IF($F3451="",IFERROR(N(INDEX(Settings!$G$11:$G$18,MATCH($C3451,Settings!$D$11:$D$18,0))),0),N($F3451)))</f>
        <v/>
      </c>
    </row>
    <row r="3452">
      <c r="A3452" s="69" t="n"/>
      <c r="B3452" s="70" t="n"/>
      <c r="C3452" s="70" t="n"/>
      <c r="D3452" s="71" t="n"/>
      <c r="E3452" s="71" t="n"/>
      <c r="F3452" s="70" t="n"/>
      <c r="G3452" s="72">
        <f>IF(OR($A3452="",$B3452=""),"",ROUND(MAX(0,MOD(I3452-H3452,1)*24-L3452/60),2))</f>
        <v/>
      </c>
      <c r="H3452">
        <f>IF($A3452="","",IF($D3452="",IFERROR(INDEX(Settings!$E$11:$E$18,MATCH($C3452,Settings!$D$11:$D$18,0)),0),$D3452))</f>
        <v/>
      </c>
      <c r="I3452">
        <f>IF($A3452="","",IF($E3452="",IFERROR(INDEX(Settings!$F$11:$F$18,MATCH($C3452,Settings!$D$11:$D$18,0)),0),$E3452))</f>
        <v/>
      </c>
      <c r="J3452">
        <f>IF($A3452="",0,WEEKDAY($A3452,2))</f>
        <v/>
      </c>
      <c r="K3452">
        <f>IF(OR($A3452="",$B3452=""),"",$B3452&amp;"|"&amp;$A3452)</f>
        <v/>
      </c>
      <c r="L3452">
        <f>IF($A3452="",0,IF($F3452="",IFERROR(N(INDEX(Settings!$G$11:$G$18,MATCH($C3452,Settings!$D$11:$D$18,0))),0),N($F3452)))</f>
        <v/>
      </c>
    </row>
    <row r="3453">
      <c r="A3453" s="69" t="n"/>
      <c r="B3453" s="70" t="n"/>
      <c r="C3453" s="70" t="n"/>
      <c r="D3453" s="71" t="n"/>
      <c r="E3453" s="71" t="n"/>
      <c r="F3453" s="70" t="n"/>
      <c r="G3453" s="72">
        <f>IF(OR($A3453="",$B3453=""),"",ROUND(MAX(0,MOD(I3453-H3453,1)*24-L3453/60),2))</f>
        <v/>
      </c>
      <c r="H3453">
        <f>IF($A3453="","",IF($D3453="",IFERROR(INDEX(Settings!$E$11:$E$18,MATCH($C3453,Settings!$D$11:$D$18,0)),0),$D3453))</f>
        <v/>
      </c>
      <c r="I3453">
        <f>IF($A3453="","",IF($E3453="",IFERROR(INDEX(Settings!$F$11:$F$18,MATCH($C3453,Settings!$D$11:$D$18,0)),0),$E3453))</f>
        <v/>
      </c>
      <c r="J3453">
        <f>IF($A3453="",0,WEEKDAY($A3453,2))</f>
        <v/>
      </c>
      <c r="K3453">
        <f>IF(OR($A3453="",$B3453=""),"",$B3453&amp;"|"&amp;$A3453)</f>
        <v/>
      </c>
      <c r="L3453">
        <f>IF($A3453="",0,IF($F3453="",IFERROR(N(INDEX(Settings!$G$11:$G$18,MATCH($C3453,Settings!$D$11:$D$18,0))),0),N($F3453)))</f>
        <v/>
      </c>
    </row>
    <row r="3454">
      <c r="A3454" s="69" t="n"/>
      <c r="B3454" s="70" t="n"/>
      <c r="C3454" s="70" t="n"/>
      <c r="D3454" s="71" t="n"/>
      <c r="E3454" s="71" t="n"/>
      <c r="F3454" s="70" t="n"/>
      <c r="G3454" s="72">
        <f>IF(OR($A3454="",$B3454=""),"",ROUND(MAX(0,MOD(I3454-H3454,1)*24-L3454/60),2))</f>
        <v/>
      </c>
      <c r="H3454">
        <f>IF($A3454="","",IF($D3454="",IFERROR(INDEX(Settings!$E$11:$E$18,MATCH($C3454,Settings!$D$11:$D$18,0)),0),$D3454))</f>
        <v/>
      </c>
      <c r="I3454">
        <f>IF($A3454="","",IF($E3454="",IFERROR(INDEX(Settings!$F$11:$F$18,MATCH($C3454,Settings!$D$11:$D$18,0)),0),$E3454))</f>
        <v/>
      </c>
      <c r="J3454">
        <f>IF($A3454="",0,WEEKDAY($A3454,2))</f>
        <v/>
      </c>
      <c r="K3454">
        <f>IF(OR($A3454="",$B3454=""),"",$B3454&amp;"|"&amp;$A3454)</f>
        <v/>
      </c>
      <c r="L3454">
        <f>IF($A3454="",0,IF($F3454="",IFERROR(N(INDEX(Settings!$G$11:$G$18,MATCH($C3454,Settings!$D$11:$D$18,0))),0),N($F3454)))</f>
        <v/>
      </c>
    </row>
    <row r="3455">
      <c r="A3455" s="69" t="n"/>
      <c r="B3455" s="70" t="n"/>
      <c r="C3455" s="70" t="n"/>
      <c r="D3455" s="71" t="n"/>
      <c r="E3455" s="71" t="n"/>
      <c r="F3455" s="70" t="n"/>
      <c r="G3455" s="72">
        <f>IF(OR($A3455="",$B3455=""),"",ROUND(MAX(0,MOD(I3455-H3455,1)*24-L3455/60),2))</f>
        <v/>
      </c>
      <c r="H3455">
        <f>IF($A3455="","",IF($D3455="",IFERROR(INDEX(Settings!$E$11:$E$18,MATCH($C3455,Settings!$D$11:$D$18,0)),0),$D3455))</f>
        <v/>
      </c>
      <c r="I3455">
        <f>IF($A3455="","",IF($E3455="",IFERROR(INDEX(Settings!$F$11:$F$18,MATCH($C3455,Settings!$D$11:$D$18,0)),0),$E3455))</f>
        <v/>
      </c>
      <c r="J3455">
        <f>IF($A3455="",0,WEEKDAY($A3455,2))</f>
        <v/>
      </c>
      <c r="K3455">
        <f>IF(OR($A3455="",$B3455=""),"",$B3455&amp;"|"&amp;$A3455)</f>
        <v/>
      </c>
      <c r="L3455">
        <f>IF($A3455="",0,IF($F3455="",IFERROR(N(INDEX(Settings!$G$11:$G$18,MATCH($C3455,Settings!$D$11:$D$18,0))),0),N($F3455)))</f>
        <v/>
      </c>
    </row>
    <row r="3456">
      <c r="A3456" s="69" t="n"/>
      <c r="B3456" s="70" t="n"/>
      <c r="C3456" s="70" t="n"/>
      <c r="D3456" s="71" t="n"/>
      <c r="E3456" s="71" t="n"/>
      <c r="F3456" s="70" t="n"/>
      <c r="G3456" s="72">
        <f>IF(OR($A3456="",$B3456=""),"",ROUND(MAX(0,MOD(I3456-H3456,1)*24-L3456/60),2))</f>
        <v/>
      </c>
      <c r="H3456">
        <f>IF($A3456="","",IF($D3456="",IFERROR(INDEX(Settings!$E$11:$E$18,MATCH($C3456,Settings!$D$11:$D$18,0)),0),$D3456))</f>
        <v/>
      </c>
      <c r="I3456">
        <f>IF($A3456="","",IF($E3456="",IFERROR(INDEX(Settings!$F$11:$F$18,MATCH($C3456,Settings!$D$11:$D$18,0)),0),$E3456))</f>
        <v/>
      </c>
      <c r="J3456">
        <f>IF($A3456="",0,WEEKDAY($A3456,2))</f>
        <v/>
      </c>
      <c r="K3456">
        <f>IF(OR($A3456="",$B3456=""),"",$B3456&amp;"|"&amp;$A3456)</f>
        <v/>
      </c>
      <c r="L3456">
        <f>IF($A3456="",0,IF($F3456="",IFERROR(N(INDEX(Settings!$G$11:$G$18,MATCH($C3456,Settings!$D$11:$D$18,0))),0),N($F3456)))</f>
        <v/>
      </c>
    </row>
    <row r="3457">
      <c r="A3457" s="69" t="n"/>
      <c r="B3457" s="70" t="n"/>
      <c r="C3457" s="70" t="n"/>
      <c r="D3457" s="71" t="n"/>
      <c r="E3457" s="71" t="n"/>
      <c r="F3457" s="70" t="n"/>
      <c r="G3457" s="72">
        <f>IF(OR($A3457="",$B3457=""),"",ROUND(MAX(0,MOD(I3457-H3457,1)*24-L3457/60),2))</f>
        <v/>
      </c>
      <c r="H3457">
        <f>IF($A3457="","",IF($D3457="",IFERROR(INDEX(Settings!$E$11:$E$18,MATCH($C3457,Settings!$D$11:$D$18,0)),0),$D3457))</f>
        <v/>
      </c>
      <c r="I3457">
        <f>IF($A3457="","",IF($E3457="",IFERROR(INDEX(Settings!$F$11:$F$18,MATCH($C3457,Settings!$D$11:$D$18,0)),0),$E3457))</f>
        <v/>
      </c>
      <c r="J3457">
        <f>IF($A3457="",0,WEEKDAY($A3457,2))</f>
        <v/>
      </c>
      <c r="K3457">
        <f>IF(OR($A3457="",$B3457=""),"",$B3457&amp;"|"&amp;$A3457)</f>
        <v/>
      </c>
      <c r="L3457">
        <f>IF($A3457="",0,IF($F3457="",IFERROR(N(INDEX(Settings!$G$11:$G$18,MATCH($C3457,Settings!$D$11:$D$18,0))),0),N($F3457)))</f>
        <v/>
      </c>
    </row>
    <row r="3458">
      <c r="A3458" s="69" t="n"/>
      <c r="B3458" s="70" t="n"/>
      <c r="C3458" s="70" t="n"/>
      <c r="D3458" s="71" t="n"/>
      <c r="E3458" s="71" t="n"/>
      <c r="F3458" s="70" t="n"/>
      <c r="G3458" s="72">
        <f>IF(OR($A3458="",$B3458=""),"",ROUND(MAX(0,MOD(I3458-H3458,1)*24-L3458/60),2))</f>
        <v/>
      </c>
      <c r="H3458">
        <f>IF($A3458="","",IF($D3458="",IFERROR(INDEX(Settings!$E$11:$E$18,MATCH($C3458,Settings!$D$11:$D$18,0)),0),$D3458))</f>
        <v/>
      </c>
      <c r="I3458">
        <f>IF($A3458="","",IF($E3458="",IFERROR(INDEX(Settings!$F$11:$F$18,MATCH($C3458,Settings!$D$11:$D$18,0)),0),$E3458))</f>
        <v/>
      </c>
      <c r="J3458">
        <f>IF($A3458="",0,WEEKDAY($A3458,2))</f>
        <v/>
      </c>
      <c r="K3458">
        <f>IF(OR($A3458="",$B3458=""),"",$B3458&amp;"|"&amp;$A3458)</f>
        <v/>
      </c>
      <c r="L3458">
        <f>IF($A3458="",0,IF($F3458="",IFERROR(N(INDEX(Settings!$G$11:$G$18,MATCH($C3458,Settings!$D$11:$D$18,0))),0),N($F3458)))</f>
        <v/>
      </c>
    </row>
    <row r="3459">
      <c r="A3459" s="69" t="n"/>
      <c r="B3459" s="70" t="n"/>
      <c r="C3459" s="70" t="n"/>
      <c r="D3459" s="71" t="n"/>
      <c r="E3459" s="71" t="n"/>
      <c r="F3459" s="70" t="n"/>
      <c r="G3459" s="72">
        <f>IF(OR($A3459="",$B3459=""),"",ROUND(MAX(0,MOD(I3459-H3459,1)*24-L3459/60),2))</f>
        <v/>
      </c>
      <c r="H3459">
        <f>IF($A3459="","",IF($D3459="",IFERROR(INDEX(Settings!$E$11:$E$18,MATCH($C3459,Settings!$D$11:$D$18,0)),0),$D3459))</f>
        <v/>
      </c>
      <c r="I3459">
        <f>IF($A3459="","",IF($E3459="",IFERROR(INDEX(Settings!$F$11:$F$18,MATCH($C3459,Settings!$D$11:$D$18,0)),0),$E3459))</f>
        <v/>
      </c>
      <c r="J3459">
        <f>IF($A3459="",0,WEEKDAY($A3459,2))</f>
        <v/>
      </c>
      <c r="K3459">
        <f>IF(OR($A3459="",$B3459=""),"",$B3459&amp;"|"&amp;$A3459)</f>
        <v/>
      </c>
      <c r="L3459">
        <f>IF($A3459="",0,IF($F3459="",IFERROR(N(INDEX(Settings!$G$11:$G$18,MATCH($C3459,Settings!$D$11:$D$18,0))),0),N($F3459)))</f>
        <v/>
      </c>
    </row>
    <row r="3460">
      <c r="A3460" s="69" t="n"/>
      <c r="B3460" s="70" t="n"/>
      <c r="C3460" s="70" t="n"/>
      <c r="D3460" s="71" t="n"/>
      <c r="E3460" s="71" t="n"/>
      <c r="F3460" s="70" t="n"/>
      <c r="G3460" s="72">
        <f>IF(OR($A3460="",$B3460=""),"",ROUND(MAX(0,MOD(I3460-H3460,1)*24-L3460/60),2))</f>
        <v/>
      </c>
      <c r="H3460">
        <f>IF($A3460="","",IF($D3460="",IFERROR(INDEX(Settings!$E$11:$E$18,MATCH($C3460,Settings!$D$11:$D$18,0)),0),$D3460))</f>
        <v/>
      </c>
      <c r="I3460">
        <f>IF($A3460="","",IF($E3460="",IFERROR(INDEX(Settings!$F$11:$F$18,MATCH($C3460,Settings!$D$11:$D$18,0)),0),$E3460))</f>
        <v/>
      </c>
      <c r="J3460">
        <f>IF($A3460="",0,WEEKDAY($A3460,2))</f>
        <v/>
      </c>
      <c r="K3460">
        <f>IF(OR($A3460="",$B3460=""),"",$B3460&amp;"|"&amp;$A3460)</f>
        <v/>
      </c>
      <c r="L3460">
        <f>IF($A3460="",0,IF($F3460="",IFERROR(N(INDEX(Settings!$G$11:$G$18,MATCH($C3460,Settings!$D$11:$D$18,0))),0),N($F3460)))</f>
        <v/>
      </c>
    </row>
    <row r="3461">
      <c r="A3461" s="69" t="n"/>
      <c r="B3461" s="70" t="n"/>
      <c r="C3461" s="70" t="n"/>
      <c r="D3461" s="71" t="n"/>
      <c r="E3461" s="71" t="n"/>
      <c r="F3461" s="70" t="n"/>
      <c r="G3461" s="72">
        <f>IF(OR($A3461="",$B3461=""),"",ROUND(MAX(0,MOD(I3461-H3461,1)*24-L3461/60),2))</f>
        <v/>
      </c>
      <c r="H3461">
        <f>IF($A3461="","",IF($D3461="",IFERROR(INDEX(Settings!$E$11:$E$18,MATCH($C3461,Settings!$D$11:$D$18,0)),0),$D3461))</f>
        <v/>
      </c>
      <c r="I3461">
        <f>IF($A3461="","",IF($E3461="",IFERROR(INDEX(Settings!$F$11:$F$18,MATCH($C3461,Settings!$D$11:$D$18,0)),0),$E3461))</f>
        <v/>
      </c>
      <c r="J3461">
        <f>IF($A3461="",0,WEEKDAY($A3461,2))</f>
        <v/>
      </c>
      <c r="K3461">
        <f>IF(OR($A3461="",$B3461=""),"",$B3461&amp;"|"&amp;$A3461)</f>
        <v/>
      </c>
      <c r="L3461">
        <f>IF($A3461="",0,IF($F3461="",IFERROR(N(INDEX(Settings!$G$11:$G$18,MATCH($C3461,Settings!$D$11:$D$18,0))),0),N($F3461)))</f>
        <v/>
      </c>
    </row>
    <row r="3462">
      <c r="A3462" s="69" t="n"/>
      <c r="B3462" s="70" t="n"/>
      <c r="C3462" s="70" t="n"/>
      <c r="D3462" s="71" t="n"/>
      <c r="E3462" s="71" t="n"/>
      <c r="F3462" s="70" t="n"/>
      <c r="G3462" s="72">
        <f>IF(OR($A3462="",$B3462=""),"",ROUND(MAX(0,MOD(I3462-H3462,1)*24-L3462/60),2))</f>
        <v/>
      </c>
      <c r="H3462">
        <f>IF($A3462="","",IF($D3462="",IFERROR(INDEX(Settings!$E$11:$E$18,MATCH($C3462,Settings!$D$11:$D$18,0)),0),$D3462))</f>
        <v/>
      </c>
      <c r="I3462">
        <f>IF($A3462="","",IF($E3462="",IFERROR(INDEX(Settings!$F$11:$F$18,MATCH($C3462,Settings!$D$11:$D$18,0)),0),$E3462))</f>
        <v/>
      </c>
      <c r="J3462">
        <f>IF($A3462="",0,WEEKDAY($A3462,2))</f>
        <v/>
      </c>
      <c r="K3462">
        <f>IF(OR($A3462="",$B3462=""),"",$B3462&amp;"|"&amp;$A3462)</f>
        <v/>
      </c>
      <c r="L3462">
        <f>IF($A3462="",0,IF($F3462="",IFERROR(N(INDEX(Settings!$G$11:$G$18,MATCH($C3462,Settings!$D$11:$D$18,0))),0),N($F3462)))</f>
        <v/>
      </c>
    </row>
    <row r="3463">
      <c r="A3463" s="69" t="n"/>
      <c r="B3463" s="70" t="n"/>
      <c r="C3463" s="70" t="n"/>
      <c r="D3463" s="71" t="n"/>
      <c r="E3463" s="71" t="n"/>
      <c r="F3463" s="70" t="n"/>
      <c r="G3463" s="72">
        <f>IF(OR($A3463="",$B3463=""),"",ROUND(MAX(0,MOD(I3463-H3463,1)*24-L3463/60),2))</f>
        <v/>
      </c>
      <c r="H3463">
        <f>IF($A3463="","",IF($D3463="",IFERROR(INDEX(Settings!$E$11:$E$18,MATCH($C3463,Settings!$D$11:$D$18,0)),0),$D3463))</f>
        <v/>
      </c>
      <c r="I3463">
        <f>IF($A3463="","",IF($E3463="",IFERROR(INDEX(Settings!$F$11:$F$18,MATCH($C3463,Settings!$D$11:$D$18,0)),0),$E3463))</f>
        <v/>
      </c>
      <c r="J3463">
        <f>IF($A3463="",0,WEEKDAY($A3463,2))</f>
        <v/>
      </c>
      <c r="K3463">
        <f>IF(OR($A3463="",$B3463=""),"",$B3463&amp;"|"&amp;$A3463)</f>
        <v/>
      </c>
      <c r="L3463">
        <f>IF($A3463="",0,IF($F3463="",IFERROR(N(INDEX(Settings!$G$11:$G$18,MATCH($C3463,Settings!$D$11:$D$18,0))),0),N($F3463)))</f>
        <v/>
      </c>
    </row>
    <row r="3464">
      <c r="A3464" s="69" t="n"/>
      <c r="B3464" s="70" t="n"/>
      <c r="C3464" s="70" t="n"/>
      <c r="D3464" s="71" t="n"/>
      <c r="E3464" s="71" t="n"/>
      <c r="F3464" s="70" t="n"/>
      <c r="G3464" s="72">
        <f>IF(OR($A3464="",$B3464=""),"",ROUND(MAX(0,MOD(I3464-H3464,1)*24-L3464/60),2))</f>
        <v/>
      </c>
      <c r="H3464">
        <f>IF($A3464="","",IF($D3464="",IFERROR(INDEX(Settings!$E$11:$E$18,MATCH($C3464,Settings!$D$11:$D$18,0)),0),$D3464))</f>
        <v/>
      </c>
      <c r="I3464">
        <f>IF($A3464="","",IF($E3464="",IFERROR(INDEX(Settings!$F$11:$F$18,MATCH($C3464,Settings!$D$11:$D$18,0)),0),$E3464))</f>
        <v/>
      </c>
      <c r="J3464">
        <f>IF($A3464="",0,WEEKDAY($A3464,2))</f>
        <v/>
      </c>
      <c r="K3464">
        <f>IF(OR($A3464="",$B3464=""),"",$B3464&amp;"|"&amp;$A3464)</f>
        <v/>
      </c>
      <c r="L3464">
        <f>IF($A3464="",0,IF($F3464="",IFERROR(N(INDEX(Settings!$G$11:$G$18,MATCH($C3464,Settings!$D$11:$D$18,0))),0),N($F3464)))</f>
        <v/>
      </c>
    </row>
    <row r="3465">
      <c r="A3465" s="69" t="n"/>
      <c r="B3465" s="70" t="n"/>
      <c r="C3465" s="70" t="n"/>
      <c r="D3465" s="71" t="n"/>
      <c r="E3465" s="71" t="n"/>
      <c r="F3465" s="70" t="n"/>
      <c r="G3465" s="72">
        <f>IF(OR($A3465="",$B3465=""),"",ROUND(MAX(0,MOD(I3465-H3465,1)*24-L3465/60),2))</f>
        <v/>
      </c>
      <c r="H3465">
        <f>IF($A3465="","",IF($D3465="",IFERROR(INDEX(Settings!$E$11:$E$18,MATCH($C3465,Settings!$D$11:$D$18,0)),0),$D3465))</f>
        <v/>
      </c>
      <c r="I3465">
        <f>IF($A3465="","",IF($E3465="",IFERROR(INDEX(Settings!$F$11:$F$18,MATCH($C3465,Settings!$D$11:$D$18,0)),0),$E3465))</f>
        <v/>
      </c>
      <c r="J3465">
        <f>IF($A3465="",0,WEEKDAY($A3465,2))</f>
        <v/>
      </c>
      <c r="K3465">
        <f>IF(OR($A3465="",$B3465=""),"",$B3465&amp;"|"&amp;$A3465)</f>
        <v/>
      </c>
      <c r="L3465">
        <f>IF($A3465="",0,IF($F3465="",IFERROR(N(INDEX(Settings!$G$11:$G$18,MATCH($C3465,Settings!$D$11:$D$18,0))),0),N($F3465)))</f>
        <v/>
      </c>
    </row>
    <row r="3466">
      <c r="A3466" s="69" t="n"/>
      <c r="B3466" s="70" t="n"/>
      <c r="C3466" s="70" t="n"/>
      <c r="D3466" s="71" t="n"/>
      <c r="E3466" s="71" t="n"/>
      <c r="F3466" s="70" t="n"/>
      <c r="G3466" s="72">
        <f>IF(OR($A3466="",$B3466=""),"",ROUND(MAX(0,MOD(I3466-H3466,1)*24-L3466/60),2))</f>
        <v/>
      </c>
      <c r="H3466">
        <f>IF($A3466="","",IF($D3466="",IFERROR(INDEX(Settings!$E$11:$E$18,MATCH($C3466,Settings!$D$11:$D$18,0)),0),$D3466))</f>
        <v/>
      </c>
      <c r="I3466">
        <f>IF($A3466="","",IF($E3466="",IFERROR(INDEX(Settings!$F$11:$F$18,MATCH($C3466,Settings!$D$11:$D$18,0)),0),$E3466))</f>
        <v/>
      </c>
      <c r="J3466">
        <f>IF($A3466="",0,WEEKDAY($A3466,2))</f>
        <v/>
      </c>
      <c r="K3466">
        <f>IF(OR($A3466="",$B3466=""),"",$B3466&amp;"|"&amp;$A3466)</f>
        <v/>
      </c>
      <c r="L3466">
        <f>IF($A3466="",0,IF($F3466="",IFERROR(N(INDEX(Settings!$G$11:$G$18,MATCH($C3466,Settings!$D$11:$D$18,0))),0),N($F3466)))</f>
        <v/>
      </c>
    </row>
    <row r="3467">
      <c r="A3467" s="69" t="n"/>
      <c r="B3467" s="70" t="n"/>
      <c r="C3467" s="70" t="n"/>
      <c r="D3467" s="71" t="n"/>
      <c r="E3467" s="71" t="n"/>
      <c r="F3467" s="70" t="n"/>
      <c r="G3467" s="72">
        <f>IF(OR($A3467="",$B3467=""),"",ROUND(MAX(0,MOD(I3467-H3467,1)*24-L3467/60),2))</f>
        <v/>
      </c>
      <c r="H3467">
        <f>IF($A3467="","",IF($D3467="",IFERROR(INDEX(Settings!$E$11:$E$18,MATCH($C3467,Settings!$D$11:$D$18,0)),0),$D3467))</f>
        <v/>
      </c>
      <c r="I3467">
        <f>IF($A3467="","",IF($E3467="",IFERROR(INDEX(Settings!$F$11:$F$18,MATCH($C3467,Settings!$D$11:$D$18,0)),0),$E3467))</f>
        <v/>
      </c>
      <c r="J3467">
        <f>IF($A3467="",0,WEEKDAY($A3467,2))</f>
        <v/>
      </c>
      <c r="K3467">
        <f>IF(OR($A3467="",$B3467=""),"",$B3467&amp;"|"&amp;$A3467)</f>
        <v/>
      </c>
      <c r="L3467">
        <f>IF($A3467="",0,IF($F3467="",IFERROR(N(INDEX(Settings!$G$11:$G$18,MATCH($C3467,Settings!$D$11:$D$18,0))),0),N($F3467)))</f>
        <v/>
      </c>
    </row>
    <row r="3468">
      <c r="A3468" s="69" t="n"/>
      <c r="B3468" s="70" t="n"/>
      <c r="C3468" s="70" t="n"/>
      <c r="D3468" s="71" t="n"/>
      <c r="E3468" s="71" t="n"/>
      <c r="F3468" s="70" t="n"/>
      <c r="G3468" s="72">
        <f>IF(OR($A3468="",$B3468=""),"",ROUND(MAX(0,MOD(I3468-H3468,1)*24-L3468/60),2))</f>
        <v/>
      </c>
      <c r="H3468">
        <f>IF($A3468="","",IF($D3468="",IFERROR(INDEX(Settings!$E$11:$E$18,MATCH($C3468,Settings!$D$11:$D$18,0)),0),$D3468))</f>
        <v/>
      </c>
      <c r="I3468">
        <f>IF($A3468="","",IF($E3468="",IFERROR(INDEX(Settings!$F$11:$F$18,MATCH($C3468,Settings!$D$11:$D$18,0)),0),$E3468))</f>
        <v/>
      </c>
      <c r="J3468">
        <f>IF($A3468="",0,WEEKDAY($A3468,2))</f>
        <v/>
      </c>
      <c r="K3468">
        <f>IF(OR($A3468="",$B3468=""),"",$B3468&amp;"|"&amp;$A3468)</f>
        <v/>
      </c>
      <c r="L3468">
        <f>IF($A3468="",0,IF($F3468="",IFERROR(N(INDEX(Settings!$G$11:$G$18,MATCH($C3468,Settings!$D$11:$D$18,0))),0),N($F3468)))</f>
        <v/>
      </c>
    </row>
    <row r="3469">
      <c r="A3469" s="69" t="n"/>
      <c r="B3469" s="70" t="n"/>
      <c r="C3469" s="70" t="n"/>
      <c r="D3469" s="71" t="n"/>
      <c r="E3469" s="71" t="n"/>
      <c r="F3469" s="70" t="n"/>
      <c r="G3469" s="72">
        <f>IF(OR($A3469="",$B3469=""),"",ROUND(MAX(0,MOD(I3469-H3469,1)*24-L3469/60),2))</f>
        <v/>
      </c>
      <c r="H3469">
        <f>IF($A3469="","",IF($D3469="",IFERROR(INDEX(Settings!$E$11:$E$18,MATCH($C3469,Settings!$D$11:$D$18,0)),0),$D3469))</f>
        <v/>
      </c>
      <c r="I3469">
        <f>IF($A3469="","",IF($E3469="",IFERROR(INDEX(Settings!$F$11:$F$18,MATCH($C3469,Settings!$D$11:$D$18,0)),0),$E3469))</f>
        <v/>
      </c>
      <c r="J3469">
        <f>IF($A3469="",0,WEEKDAY($A3469,2))</f>
        <v/>
      </c>
      <c r="K3469">
        <f>IF(OR($A3469="",$B3469=""),"",$B3469&amp;"|"&amp;$A3469)</f>
        <v/>
      </c>
      <c r="L3469">
        <f>IF($A3469="",0,IF($F3469="",IFERROR(N(INDEX(Settings!$G$11:$G$18,MATCH($C3469,Settings!$D$11:$D$18,0))),0),N($F3469)))</f>
        <v/>
      </c>
    </row>
    <row r="3470">
      <c r="A3470" s="69" t="n"/>
      <c r="B3470" s="70" t="n"/>
      <c r="C3470" s="70" t="n"/>
      <c r="D3470" s="71" t="n"/>
      <c r="E3470" s="71" t="n"/>
      <c r="F3470" s="70" t="n"/>
      <c r="G3470" s="72">
        <f>IF(OR($A3470="",$B3470=""),"",ROUND(MAX(0,MOD(I3470-H3470,1)*24-L3470/60),2))</f>
        <v/>
      </c>
      <c r="H3470">
        <f>IF($A3470="","",IF($D3470="",IFERROR(INDEX(Settings!$E$11:$E$18,MATCH($C3470,Settings!$D$11:$D$18,0)),0),$D3470))</f>
        <v/>
      </c>
      <c r="I3470">
        <f>IF($A3470="","",IF($E3470="",IFERROR(INDEX(Settings!$F$11:$F$18,MATCH($C3470,Settings!$D$11:$D$18,0)),0),$E3470))</f>
        <v/>
      </c>
      <c r="J3470">
        <f>IF($A3470="",0,WEEKDAY($A3470,2))</f>
        <v/>
      </c>
      <c r="K3470">
        <f>IF(OR($A3470="",$B3470=""),"",$B3470&amp;"|"&amp;$A3470)</f>
        <v/>
      </c>
      <c r="L3470">
        <f>IF($A3470="",0,IF($F3470="",IFERROR(N(INDEX(Settings!$G$11:$G$18,MATCH($C3470,Settings!$D$11:$D$18,0))),0),N($F3470)))</f>
        <v/>
      </c>
    </row>
    <row r="3471">
      <c r="A3471" s="69" t="n"/>
      <c r="B3471" s="70" t="n"/>
      <c r="C3471" s="70" t="n"/>
      <c r="D3471" s="71" t="n"/>
      <c r="E3471" s="71" t="n"/>
      <c r="F3471" s="70" t="n"/>
      <c r="G3471" s="72">
        <f>IF(OR($A3471="",$B3471=""),"",ROUND(MAX(0,MOD(I3471-H3471,1)*24-L3471/60),2))</f>
        <v/>
      </c>
      <c r="H3471">
        <f>IF($A3471="","",IF($D3471="",IFERROR(INDEX(Settings!$E$11:$E$18,MATCH($C3471,Settings!$D$11:$D$18,0)),0),$D3471))</f>
        <v/>
      </c>
      <c r="I3471">
        <f>IF($A3471="","",IF($E3471="",IFERROR(INDEX(Settings!$F$11:$F$18,MATCH($C3471,Settings!$D$11:$D$18,0)),0),$E3471))</f>
        <v/>
      </c>
      <c r="J3471">
        <f>IF($A3471="",0,WEEKDAY($A3471,2))</f>
        <v/>
      </c>
      <c r="K3471">
        <f>IF(OR($A3471="",$B3471=""),"",$B3471&amp;"|"&amp;$A3471)</f>
        <v/>
      </c>
      <c r="L3471">
        <f>IF($A3471="",0,IF($F3471="",IFERROR(N(INDEX(Settings!$G$11:$G$18,MATCH($C3471,Settings!$D$11:$D$18,0))),0),N($F3471)))</f>
        <v/>
      </c>
    </row>
    <row r="3472">
      <c r="A3472" s="69" t="n"/>
      <c r="B3472" s="70" t="n"/>
      <c r="C3472" s="70" t="n"/>
      <c r="D3472" s="71" t="n"/>
      <c r="E3472" s="71" t="n"/>
      <c r="F3472" s="70" t="n"/>
      <c r="G3472" s="72">
        <f>IF(OR($A3472="",$B3472=""),"",ROUND(MAX(0,MOD(I3472-H3472,1)*24-L3472/60),2))</f>
        <v/>
      </c>
      <c r="H3472">
        <f>IF($A3472="","",IF($D3472="",IFERROR(INDEX(Settings!$E$11:$E$18,MATCH($C3472,Settings!$D$11:$D$18,0)),0),$D3472))</f>
        <v/>
      </c>
      <c r="I3472">
        <f>IF($A3472="","",IF($E3472="",IFERROR(INDEX(Settings!$F$11:$F$18,MATCH($C3472,Settings!$D$11:$D$18,0)),0),$E3472))</f>
        <v/>
      </c>
      <c r="J3472">
        <f>IF($A3472="",0,WEEKDAY($A3472,2))</f>
        <v/>
      </c>
      <c r="K3472">
        <f>IF(OR($A3472="",$B3472=""),"",$B3472&amp;"|"&amp;$A3472)</f>
        <v/>
      </c>
      <c r="L3472">
        <f>IF($A3472="",0,IF($F3472="",IFERROR(N(INDEX(Settings!$G$11:$G$18,MATCH($C3472,Settings!$D$11:$D$18,0))),0),N($F3472)))</f>
        <v/>
      </c>
    </row>
    <row r="3473">
      <c r="A3473" s="69" t="n"/>
      <c r="B3473" s="70" t="n"/>
      <c r="C3473" s="70" t="n"/>
      <c r="D3473" s="71" t="n"/>
      <c r="E3473" s="71" t="n"/>
      <c r="F3473" s="70" t="n"/>
      <c r="G3473" s="72">
        <f>IF(OR($A3473="",$B3473=""),"",ROUND(MAX(0,MOD(I3473-H3473,1)*24-L3473/60),2))</f>
        <v/>
      </c>
      <c r="H3473">
        <f>IF($A3473="","",IF($D3473="",IFERROR(INDEX(Settings!$E$11:$E$18,MATCH($C3473,Settings!$D$11:$D$18,0)),0),$D3473))</f>
        <v/>
      </c>
      <c r="I3473">
        <f>IF($A3473="","",IF($E3473="",IFERROR(INDEX(Settings!$F$11:$F$18,MATCH($C3473,Settings!$D$11:$D$18,0)),0),$E3473))</f>
        <v/>
      </c>
      <c r="J3473">
        <f>IF($A3473="",0,WEEKDAY($A3473,2))</f>
        <v/>
      </c>
      <c r="K3473">
        <f>IF(OR($A3473="",$B3473=""),"",$B3473&amp;"|"&amp;$A3473)</f>
        <v/>
      </c>
      <c r="L3473">
        <f>IF($A3473="",0,IF($F3473="",IFERROR(N(INDEX(Settings!$G$11:$G$18,MATCH($C3473,Settings!$D$11:$D$18,0))),0),N($F3473)))</f>
        <v/>
      </c>
    </row>
    <row r="3474">
      <c r="A3474" s="69" t="n"/>
      <c r="B3474" s="70" t="n"/>
      <c r="C3474" s="70" t="n"/>
      <c r="D3474" s="71" t="n"/>
      <c r="E3474" s="71" t="n"/>
      <c r="F3474" s="70" t="n"/>
      <c r="G3474" s="72">
        <f>IF(OR($A3474="",$B3474=""),"",ROUND(MAX(0,MOD(I3474-H3474,1)*24-L3474/60),2))</f>
        <v/>
      </c>
      <c r="H3474">
        <f>IF($A3474="","",IF($D3474="",IFERROR(INDEX(Settings!$E$11:$E$18,MATCH($C3474,Settings!$D$11:$D$18,0)),0),$D3474))</f>
        <v/>
      </c>
      <c r="I3474">
        <f>IF($A3474="","",IF($E3474="",IFERROR(INDEX(Settings!$F$11:$F$18,MATCH($C3474,Settings!$D$11:$D$18,0)),0),$E3474))</f>
        <v/>
      </c>
      <c r="J3474">
        <f>IF($A3474="",0,WEEKDAY($A3474,2))</f>
        <v/>
      </c>
      <c r="K3474">
        <f>IF(OR($A3474="",$B3474=""),"",$B3474&amp;"|"&amp;$A3474)</f>
        <v/>
      </c>
      <c r="L3474">
        <f>IF($A3474="",0,IF($F3474="",IFERROR(N(INDEX(Settings!$G$11:$G$18,MATCH($C3474,Settings!$D$11:$D$18,0))),0),N($F3474)))</f>
        <v/>
      </c>
    </row>
    <row r="3475">
      <c r="A3475" s="69" t="n"/>
      <c r="B3475" s="70" t="n"/>
      <c r="C3475" s="70" t="n"/>
      <c r="D3475" s="71" t="n"/>
      <c r="E3475" s="71" t="n"/>
      <c r="F3475" s="70" t="n"/>
      <c r="G3475" s="72">
        <f>IF(OR($A3475="",$B3475=""),"",ROUND(MAX(0,MOD(I3475-H3475,1)*24-L3475/60),2))</f>
        <v/>
      </c>
      <c r="H3475">
        <f>IF($A3475="","",IF($D3475="",IFERROR(INDEX(Settings!$E$11:$E$18,MATCH($C3475,Settings!$D$11:$D$18,0)),0),$D3475))</f>
        <v/>
      </c>
      <c r="I3475">
        <f>IF($A3475="","",IF($E3475="",IFERROR(INDEX(Settings!$F$11:$F$18,MATCH($C3475,Settings!$D$11:$D$18,0)),0),$E3475))</f>
        <v/>
      </c>
      <c r="J3475">
        <f>IF($A3475="",0,WEEKDAY($A3475,2))</f>
        <v/>
      </c>
      <c r="K3475">
        <f>IF(OR($A3475="",$B3475=""),"",$B3475&amp;"|"&amp;$A3475)</f>
        <v/>
      </c>
      <c r="L3475">
        <f>IF($A3475="",0,IF($F3475="",IFERROR(N(INDEX(Settings!$G$11:$G$18,MATCH($C3475,Settings!$D$11:$D$18,0))),0),N($F3475)))</f>
        <v/>
      </c>
    </row>
    <row r="3476">
      <c r="A3476" s="69" t="n"/>
      <c r="B3476" s="70" t="n"/>
      <c r="C3476" s="70" t="n"/>
      <c r="D3476" s="71" t="n"/>
      <c r="E3476" s="71" t="n"/>
      <c r="F3476" s="70" t="n"/>
      <c r="G3476" s="72">
        <f>IF(OR($A3476="",$B3476=""),"",ROUND(MAX(0,MOD(I3476-H3476,1)*24-L3476/60),2))</f>
        <v/>
      </c>
      <c r="H3476">
        <f>IF($A3476="","",IF($D3476="",IFERROR(INDEX(Settings!$E$11:$E$18,MATCH($C3476,Settings!$D$11:$D$18,0)),0),$D3476))</f>
        <v/>
      </c>
      <c r="I3476">
        <f>IF($A3476="","",IF($E3476="",IFERROR(INDEX(Settings!$F$11:$F$18,MATCH($C3476,Settings!$D$11:$D$18,0)),0),$E3476))</f>
        <v/>
      </c>
      <c r="J3476">
        <f>IF($A3476="",0,WEEKDAY($A3476,2))</f>
        <v/>
      </c>
      <c r="K3476">
        <f>IF(OR($A3476="",$B3476=""),"",$B3476&amp;"|"&amp;$A3476)</f>
        <v/>
      </c>
      <c r="L3476">
        <f>IF($A3476="",0,IF($F3476="",IFERROR(N(INDEX(Settings!$G$11:$G$18,MATCH($C3476,Settings!$D$11:$D$18,0))),0),N($F3476)))</f>
        <v/>
      </c>
    </row>
    <row r="3477">
      <c r="A3477" s="69" t="n"/>
      <c r="B3477" s="70" t="n"/>
      <c r="C3477" s="70" t="n"/>
      <c r="D3477" s="71" t="n"/>
      <c r="E3477" s="71" t="n"/>
      <c r="F3477" s="70" t="n"/>
      <c r="G3477" s="72">
        <f>IF(OR($A3477="",$B3477=""),"",ROUND(MAX(0,MOD(I3477-H3477,1)*24-L3477/60),2))</f>
        <v/>
      </c>
      <c r="H3477">
        <f>IF($A3477="","",IF($D3477="",IFERROR(INDEX(Settings!$E$11:$E$18,MATCH($C3477,Settings!$D$11:$D$18,0)),0),$D3477))</f>
        <v/>
      </c>
      <c r="I3477">
        <f>IF($A3477="","",IF($E3477="",IFERROR(INDEX(Settings!$F$11:$F$18,MATCH($C3477,Settings!$D$11:$D$18,0)),0),$E3477))</f>
        <v/>
      </c>
      <c r="J3477">
        <f>IF($A3477="",0,WEEKDAY($A3477,2))</f>
        <v/>
      </c>
      <c r="K3477">
        <f>IF(OR($A3477="",$B3477=""),"",$B3477&amp;"|"&amp;$A3477)</f>
        <v/>
      </c>
      <c r="L3477">
        <f>IF($A3477="",0,IF($F3477="",IFERROR(N(INDEX(Settings!$G$11:$G$18,MATCH($C3477,Settings!$D$11:$D$18,0))),0),N($F3477)))</f>
        <v/>
      </c>
    </row>
    <row r="3478">
      <c r="A3478" s="69" t="n"/>
      <c r="B3478" s="70" t="n"/>
      <c r="C3478" s="70" t="n"/>
      <c r="D3478" s="71" t="n"/>
      <c r="E3478" s="71" t="n"/>
      <c r="F3478" s="70" t="n"/>
      <c r="G3478" s="72">
        <f>IF(OR($A3478="",$B3478=""),"",ROUND(MAX(0,MOD(I3478-H3478,1)*24-L3478/60),2))</f>
        <v/>
      </c>
      <c r="H3478">
        <f>IF($A3478="","",IF($D3478="",IFERROR(INDEX(Settings!$E$11:$E$18,MATCH($C3478,Settings!$D$11:$D$18,0)),0),$D3478))</f>
        <v/>
      </c>
      <c r="I3478">
        <f>IF($A3478="","",IF($E3478="",IFERROR(INDEX(Settings!$F$11:$F$18,MATCH($C3478,Settings!$D$11:$D$18,0)),0),$E3478))</f>
        <v/>
      </c>
      <c r="J3478">
        <f>IF($A3478="",0,WEEKDAY($A3478,2))</f>
        <v/>
      </c>
      <c r="K3478">
        <f>IF(OR($A3478="",$B3478=""),"",$B3478&amp;"|"&amp;$A3478)</f>
        <v/>
      </c>
      <c r="L3478">
        <f>IF($A3478="",0,IF($F3478="",IFERROR(N(INDEX(Settings!$G$11:$G$18,MATCH($C3478,Settings!$D$11:$D$18,0))),0),N($F3478)))</f>
        <v/>
      </c>
    </row>
    <row r="3479">
      <c r="A3479" s="69" t="n"/>
      <c r="B3479" s="70" t="n"/>
      <c r="C3479" s="70" t="n"/>
      <c r="D3479" s="71" t="n"/>
      <c r="E3479" s="71" t="n"/>
      <c r="F3479" s="70" t="n"/>
      <c r="G3479" s="72">
        <f>IF(OR($A3479="",$B3479=""),"",ROUND(MAX(0,MOD(I3479-H3479,1)*24-L3479/60),2))</f>
        <v/>
      </c>
      <c r="H3479">
        <f>IF($A3479="","",IF($D3479="",IFERROR(INDEX(Settings!$E$11:$E$18,MATCH($C3479,Settings!$D$11:$D$18,0)),0),$D3479))</f>
        <v/>
      </c>
      <c r="I3479">
        <f>IF($A3479="","",IF($E3479="",IFERROR(INDEX(Settings!$F$11:$F$18,MATCH($C3479,Settings!$D$11:$D$18,0)),0),$E3479))</f>
        <v/>
      </c>
      <c r="J3479">
        <f>IF($A3479="",0,WEEKDAY($A3479,2))</f>
        <v/>
      </c>
      <c r="K3479">
        <f>IF(OR($A3479="",$B3479=""),"",$B3479&amp;"|"&amp;$A3479)</f>
        <v/>
      </c>
      <c r="L3479">
        <f>IF($A3479="",0,IF($F3479="",IFERROR(N(INDEX(Settings!$G$11:$G$18,MATCH($C3479,Settings!$D$11:$D$18,0))),0),N($F3479)))</f>
        <v/>
      </c>
    </row>
    <row r="3480">
      <c r="A3480" s="69" t="n"/>
      <c r="B3480" s="70" t="n"/>
      <c r="C3480" s="70" t="n"/>
      <c r="D3480" s="71" t="n"/>
      <c r="E3480" s="71" t="n"/>
      <c r="F3480" s="70" t="n"/>
      <c r="G3480" s="72">
        <f>IF(OR($A3480="",$B3480=""),"",ROUND(MAX(0,MOD(I3480-H3480,1)*24-L3480/60),2))</f>
        <v/>
      </c>
      <c r="H3480">
        <f>IF($A3480="","",IF($D3480="",IFERROR(INDEX(Settings!$E$11:$E$18,MATCH($C3480,Settings!$D$11:$D$18,0)),0),$D3480))</f>
        <v/>
      </c>
      <c r="I3480">
        <f>IF($A3480="","",IF($E3480="",IFERROR(INDEX(Settings!$F$11:$F$18,MATCH($C3480,Settings!$D$11:$D$18,0)),0),$E3480))</f>
        <v/>
      </c>
      <c r="J3480">
        <f>IF($A3480="",0,WEEKDAY($A3480,2))</f>
        <v/>
      </c>
      <c r="K3480">
        <f>IF(OR($A3480="",$B3480=""),"",$B3480&amp;"|"&amp;$A3480)</f>
        <v/>
      </c>
      <c r="L3480">
        <f>IF($A3480="",0,IF($F3480="",IFERROR(N(INDEX(Settings!$G$11:$G$18,MATCH($C3480,Settings!$D$11:$D$18,0))),0),N($F3480)))</f>
        <v/>
      </c>
    </row>
    <row r="3481">
      <c r="A3481" s="69" t="n"/>
      <c r="B3481" s="70" t="n"/>
      <c r="C3481" s="70" t="n"/>
      <c r="D3481" s="71" t="n"/>
      <c r="E3481" s="71" t="n"/>
      <c r="F3481" s="70" t="n"/>
      <c r="G3481" s="72">
        <f>IF(OR($A3481="",$B3481=""),"",ROUND(MAX(0,MOD(I3481-H3481,1)*24-L3481/60),2))</f>
        <v/>
      </c>
      <c r="H3481">
        <f>IF($A3481="","",IF($D3481="",IFERROR(INDEX(Settings!$E$11:$E$18,MATCH($C3481,Settings!$D$11:$D$18,0)),0),$D3481))</f>
        <v/>
      </c>
      <c r="I3481">
        <f>IF($A3481="","",IF($E3481="",IFERROR(INDEX(Settings!$F$11:$F$18,MATCH($C3481,Settings!$D$11:$D$18,0)),0),$E3481))</f>
        <v/>
      </c>
      <c r="J3481">
        <f>IF($A3481="",0,WEEKDAY($A3481,2))</f>
        <v/>
      </c>
      <c r="K3481">
        <f>IF(OR($A3481="",$B3481=""),"",$B3481&amp;"|"&amp;$A3481)</f>
        <v/>
      </c>
      <c r="L3481">
        <f>IF($A3481="",0,IF($F3481="",IFERROR(N(INDEX(Settings!$G$11:$G$18,MATCH($C3481,Settings!$D$11:$D$18,0))),0),N($F3481)))</f>
        <v/>
      </c>
    </row>
    <row r="3482">
      <c r="A3482" s="69" t="n"/>
      <c r="B3482" s="70" t="n"/>
      <c r="C3482" s="70" t="n"/>
      <c r="D3482" s="71" t="n"/>
      <c r="E3482" s="71" t="n"/>
      <c r="F3482" s="70" t="n"/>
      <c r="G3482" s="72">
        <f>IF(OR($A3482="",$B3482=""),"",ROUND(MAX(0,MOD(I3482-H3482,1)*24-L3482/60),2))</f>
        <v/>
      </c>
      <c r="H3482">
        <f>IF($A3482="","",IF($D3482="",IFERROR(INDEX(Settings!$E$11:$E$18,MATCH($C3482,Settings!$D$11:$D$18,0)),0),$D3482))</f>
        <v/>
      </c>
      <c r="I3482">
        <f>IF($A3482="","",IF($E3482="",IFERROR(INDEX(Settings!$F$11:$F$18,MATCH($C3482,Settings!$D$11:$D$18,0)),0),$E3482))</f>
        <v/>
      </c>
      <c r="J3482">
        <f>IF($A3482="",0,WEEKDAY($A3482,2))</f>
        <v/>
      </c>
      <c r="K3482">
        <f>IF(OR($A3482="",$B3482=""),"",$B3482&amp;"|"&amp;$A3482)</f>
        <v/>
      </c>
      <c r="L3482">
        <f>IF($A3482="",0,IF($F3482="",IFERROR(N(INDEX(Settings!$G$11:$G$18,MATCH($C3482,Settings!$D$11:$D$18,0))),0),N($F3482)))</f>
        <v/>
      </c>
    </row>
    <row r="3483">
      <c r="A3483" s="69" t="n"/>
      <c r="B3483" s="70" t="n"/>
      <c r="C3483" s="70" t="n"/>
      <c r="D3483" s="71" t="n"/>
      <c r="E3483" s="71" t="n"/>
      <c r="F3483" s="70" t="n"/>
      <c r="G3483" s="72">
        <f>IF(OR($A3483="",$B3483=""),"",ROUND(MAX(0,MOD(I3483-H3483,1)*24-L3483/60),2))</f>
        <v/>
      </c>
      <c r="H3483">
        <f>IF($A3483="","",IF($D3483="",IFERROR(INDEX(Settings!$E$11:$E$18,MATCH($C3483,Settings!$D$11:$D$18,0)),0),$D3483))</f>
        <v/>
      </c>
      <c r="I3483">
        <f>IF($A3483="","",IF($E3483="",IFERROR(INDEX(Settings!$F$11:$F$18,MATCH($C3483,Settings!$D$11:$D$18,0)),0),$E3483))</f>
        <v/>
      </c>
      <c r="J3483">
        <f>IF($A3483="",0,WEEKDAY($A3483,2))</f>
        <v/>
      </c>
      <c r="K3483">
        <f>IF(OR($A3483="",$B3483=""),"",$B3483&amp;"|"&amp;$A3483)</f>
        <v/>
      </c>
      <c r="L3483">
        <f>IF($A3483="",0,IF($F3483="",IFERROR(N(INDEX(Settings!$G$11:$G$18,MATCH($C3483,Settings!$D$11:$D$18,0))),0),N($F3483)))</f>
        <v/>
      </c>
    </row>
    <row r="3484">
      <c r="A3484" s="69" t="n"/>
      <c r="B3484" s="70" t="n"/>
      <c r="C3484" s="70" t="n"/>
      <c r="D3484" s="71" t="n"/>
      <c r="E3484" s="71" t="n"/>
      <c r="F3484" s="70" t="n"/>
      <c r="G3484" s="72">
        <f>IF(OR($A3484="",$B3484=""),"",ROUND(MAX(0,MOD(I3484-H3484,1)*24-L3484/60),2))</f>
        <v/>
      </c>
      <c r="H3484">
        <f>IF($A3484="","",IF($D3484="",IFERROR(INDEX(Settings!$E$11:$E$18,MATCH($C3484,Settings!$D$11:$D$18,0)),0),$D3484))</f>
        <v/>
      </c>
      <c r="I3484">
        <f>IF($A3484="","",IF($E3484="",IFERROR(INDEX(Settings!$F$11:$F$18,MATCH($C3484,Settings!$D$11:$D$18,0)),0),$E3484))</f>
        <v/>
      </c>
      <c r="J3484">
        <f>IF($A3484="",0,WEEKDAY($A3484,2))</f>
        <v/>
      </c>
      <c r="K3484">
        <f>IF(OR($A3484="",$B3484=""),"",$B3484&amp;"|"&amp;$A3484)</f>
        <v/>
      </c>
      <c r="L3484">
        <f>IF($A3484="",0,IF($F3484="",IFERROR(N(INDEX(Settings!$G$11:$G$18,MATCH($C3484,Settings!$D$11:$D$18,0))),0),N($F3484)))</f>
        <v/>
      </c>
    </row>
    <row r="3485">
      <c r="A3485" s="69" t="n"/>
      <c r="B3485" s="70" t="n"/>
      <c r="C3485" s="70" t="n"/>
      <c r="D3485" s="71" t="n"/>
      <c r="E3485" s="71" t="n"/>
      <c r="F3485" s="70" t="n"/>
      <c r="G3485" s="72">
        <f>IF(OR($A3485="",$B3485=""),"",ROUND(MAX(0,MOD(I3485-H3485,1)*24-L3485/60),2))</f>
        <v/>
      </c>
      <c r="H3485">
        <f>IF($A3485="","",IF($D3485="",IFERROR(INDEX(Settings!$E$11:$E$18,MATCH($C3485,Settings!$D$11:$D$18,0)),0),$D3485))</f>
        <v/>
      </c>
      <c r="I3485">
        <f>IF($A3485="","",IF($E3485="",IFERROR(INDEX(Settings!$F$11:$F$18,MATCH($C3485,Settings!$D$11:$D$18,0)),0),$E3485))</f>
        <v/>
      </c>
      <c r="J3485">
        <f>IF($A3485="",0,WEEKDAY($A3485,2))</f>
        <v/>
      </c>
      <c r="K3485">
        <f>IF(OR($A3485="",$B3485=""),"",$B3485&amp;"|"&amp;$A3485)</f>
        <v/>
      </c>
      <c r="L3485">
        <f>IF($A3485="",0,IF($F3485="",IFERROR(N(INDEX(Settings!$G$11:$G$18,MATCH($C3485,Settings!$D$11:$D$18,0))),0),N($F3485)))</f>
        <v/>
      </c>
    </row>
    <row r="3486">
      <c r="A3486" s="69" t="n"/>
      <c r="B3486" s="70" t="n"/>
      <c r="C3486" s="70" t="n"/>
      <c r="D3486" s="71" t="n"/>
      <c r="E3486" s="71" t="n"/>
      <c r="F3486" s="70" t="n"/>
      <c r="G3486" s="72">
        <f>IF(OR($A3486="",$B3486=""),"",ROUND(MAX(0,MOD(I3486-H3486,1)*24-L3486/60),2))</f>
        <v/>
      </c>
      <c r="H3486">
        <f>IF($A3486="","",IF($D3486="",IFERROR(INDEX(Settings!$E$11:$E$18,MATCH($C3486,Settings!$D$11:$D$18,0)),0),$D3486))</f>
        <v/>
      </c>
      <c r="I3486">
        <f>IF($A3486="","",IF($E3486="",IFERROR(INDEX(Settings!$F$11:$F$18,MATCH($C3486,Settings!$D$11:$D$18,0)),0),$E3486))</f>
        <v/>
      </c>
      <c r="J3486">
        <f>IF($A3486="",0,WEEKDAY($A3486,2))</f>
        <v/>
      </c>
      <c r="K3486">
        <f>IF(OR($A3486="",$B3486=""),"",$B3486&amp;"|"&amp;$A3486)</f>
        <v/>
      </c>
      <c r="L3486">
        <f>IF($A3486="",0,IF($F3486="",IFERROR(N(INDEX(Settings!$G$11:$G$18,MATCH($C3486,Settings!$D$11:$D$18,0))),0),N($F3486)))</f>
        <v/>
      </c>
    </row>
    <row r="3487">
      <c r="A3487" s="69" t="n"/>
      <c r="B3487" s="70" t="n"/>
      <c r="C3487" s="70" t="n"/>
      <c r="D3487" s="71" t="n"/>
      <c r="E3487" s="71" t="n"/>
      <c r="F3487" s="70" t="n"/>
      <c r="G3487" s="72">
        <f>IF(OR($A3487="",$B3487=""),"",ROUND(MAX(0,MOD(I3487-H3487,1)*24-L3487/60),2))</f>
        <v/>
      </c>
      <c r="H3487">
        <f>IF($A3487="","",IF($D3487="",IFERROR(INDEX(Settings!$E$11:$E$18,MATCH($C3487,Settings!$D$11:$D$18,0)),0),$D3487))</f>
        <v/>
      </c>
      <c r="I3487">
        <f>IF($A3487="","",IF($E3487="",IFERROR(INDEX(Settings!$F$11:$F$18,MATCH($C3487,Settings!$D$11:$D$18,0)),0),$E3487))</f>
        <v/>
      </c>
      <c r="J3487">
        <f>IF($A3487="",0,WEEKDAY($A3487,2))</f>
        <v/>
      </c>
      <c r="K3487">
        <f>IF(OR($A3487="",$B3487=""),"",$B3487&amp;"|"&amp;$A3487)</f>
        <v/>
      </c>
      <c r="L3487">
        <f>IF($A3487="",0,IF($F3487="",IFERROR(N(INDEX(Settings!$G$11:$G$18,MATCH($C3487,Settings!$D$11:$D$18,0))),0),N($F3487)))</f>
        <v/>
      </c>
    </row>
    <row r="3488">
      <c r="A3488" s="69" t="n"/>
      <c r="B3488" s="70" t="n"/>
      <c r="C3488" s="70" t="n"/>
      <c r="D3488" s="71" t="n"/>
      <c r="E3488" s="71" t="n"/>
      <c r="F3488" s="70" t="n"/>
      <c r="G3488" s="72">
        <f>IF(OR($A3488="",$B3488=""),"",ROUND(MAX(0,MOD(I3488-H3488,1)*24-L3488/60),2))</f>
        <v/>
      </c>
      <c r="H3488">
        <f>IF($A3488="","",IF($D3488="",IFERROR(INDEX(Settings!$E$11:$E$18,MATCH($C3488,Settings!$D$11:$D$18,0)),0),$D3488))</f>
        <v/>
      </c>
      <c r="I3488">
        <f>IF($A3488="","",IF($E3488="",IFERROR(INDEX(Settings!$F$11:$F$18,MATCH($C3488,Settings!$D$11:$D$18,0)),0),$E3488))</f>
        <v/>
      </c>
      <c r="J3488">
        <f>IF($A3488="",0,WEEKDAY($A3488,2))</f>
        <v/>
      </c>
      <c r="K3488">
        <f>IF(OR($A3488="",$B3488=""),"",$B3488&amp;"|"&amp;$A3488)</f>
        <v/>
      </c>
      <c r="L3488">
        <f>IF($A3488="",0,IF($F3488="",IFERROR(N(INDEX(Settings!$G$11:$G$18,MATCH($C3488,Settings!$D$11:$D$18,0))),0),N($F3488)))</f>
        <v/>
      </c>
    </row>
    <row r="3489">
      <c r="A3489" s="69" t="n"/>
      <c r="B3489" s="70" t="n"/>
      <c r="C3489" s="70" t="n"/>
      <c r="D3489" s="71" t="n"/>
      <c r="E3489" s="71" t="n"/>
      <c r="F3489" s="70" t="n"/>
      <c r="G3489" s="72">
        <f>IF(OR($A3489="",$B3489=""),"",ROUND(MAX(0,MOD(I3489-H3489,1)*24-L3489/60),2))</f>
        <v/>
      </c>
      <c r="H3489">
        <f>IF($A3489="","",IF($D3489="",IFERROR(INDEX(Settings!$E$11:$E$18,MATCH($C3489,Settings!$D$11:$D$18,0)),0),$D3489))</f>
        <v/>
      </c>
      <c r="I3489">
        <f>IF($A3489="","",IF($E3489="",IFERROR(INDEX(Settings!$F$11:$F$18,MATCH($C3489,Settings!$D$11:$D$18,0)),0),$E3489))</f>
        <v/>
      </c>
      <c r="J3489">
        <f>IF($A3489="",0,WEEKDAY($A3489,2))</f>
        <v/>
      </c>
      <c r="K3489">
        <f>IF(OR($A3489="",$B3489=""),"",$B3489&amp;"|"&amp;$A3489)</f>
        <v/>
      </c>
      <c r="L3489">
        <f>IF($A3489="",0,IF($F3489="",IFERROR(N(INDEX(Settings!$G$11:$G$18,MATCH($C3489,Settings!$D$11:$D$18,0))),0),N($F3489)))</f>
        <v/>
      </c>
    </row>
    <row r="3490">
      <c r="A3490" s="69" t="n"/>
      <c r="B3490" s="70" t="n"/>
      <c r="C3490" s="70" t="n"/>
      <c r="D3490" s="71" t="n"/>
      <c r="E3490" s="71" t="n"/>
      <c r="F3490" s="70" t="n"/>
      <c r="G3490" s="72">
        <f>IF(OR($A3490="",$B3490=""),"",ROUND(MAX(0,MOD(I3490-H3490,1)*24-L3490/60),2))</f>
        <v/>
      </c>
      <c r="H3490">
        <f>IF($A3490="","",IF($D3490="",IFERROR(INDEX(Settings!$E$11:$E$18,MATCH($C3490,Settings!$D$11:$D$18,0)),0),$D3490))</f>
        <v/>
      </c>
      <c r="I3490">
        <f>IF($A3490="","",IF($E3490="",IFERROR(INDEX(Settings!$F$11:$F$18,MATCH($C3490,Settings!$D$11:$D$18,0)),0),$E3490))</f>
        <v/>
      </c>
      <c r="J3490">
        <f>IF($A3490="",0,WEEKDAY($A3490,2))</f>
        <v/>
      </c>
      <c r="K3490">
        <f>IF(OR($A3490="",$B3490=""),"",$B3490&amp;"|"&amp;$A3490)</f>
        <v/>
      </c>
      <c r="L3490">
        <f>IF($A3490="",0,IF($F3490="",IFERROR(N(INDEX(Settings!$G$11:$G$18,MATCH($C3490,Settings!$D$11:$D$18,0))),0),N($F3490)))</f>
        <v/>
      </c>
    </row>
    <row r="3491">
      <c r="A3491" s="69" t="n"/>
      <c r="B3491" s="70" t="n"/>
      <c r="C3491" s="70" t="n"/>
      <c r="D3491" s="71" t="n"/>
      <c r="E3491" s="71" t="n"/>
      <c r="F3491" s="70" t="n"/>
      <c r="G3491" s="72">
        <f>IF(OR($A3491="",$B3491=""),"",ROUND(MAX(0,MOD(I3491-H3491,1)*24-L3491/60),2))</f>
        <v/>
      </c>
      <c r="H3491">
        <f>IF($A3491="","",IF($D3491="",IFERROR(INDEX(Settings!$E$11:$E$18,MATCH($C3491,Settings!$D$11:$D$18,0)),0),$D3491))</f>
        <v/>
      </c>
      <c r="I3491">
        <f>IF($A3491="","",IF($E3491="",IFERROR(INDEX(Settings!$F$11:$F$18,MATCH($C3491,Settings!$D$11:$D$18,0)),0),$E3491))</f>
        <v/>
      </c>
      <c r="J3491">
        <f>IF($A3491="",0,WEEKDAY($A3491,2))</f>
        <v/>
      </c>
      <c r="K3491">
        <f>IF(OR($A3491="",$B3491=""),"",$B3491&amp;"|"&amp;$A3491)</f>
        <v/>
      </c>
      <c r="L3491">
        <f>IF($A3491="",0,IF($F3491="",IFERROR(N(INDEX(Settings!$G$11:$G$18,MATCH($C3491,Settings!$D$11:$D$18,0))),0),N($F3491)))</f>
        <v/>
      </c>
    </row>
    <row r="3492">
      <c r="A3492" s="69" t="n"/>
      <c r="B3492" s="70" t="n"/>
      <c r="C3492" s="70" t="n"/>
      <c r="D3492" s="71" t="n"/>
      <c r="E3492" s="71" t="n"/>
      <c r="F3492" s="70" t="n"/>
      <c r="G3492" s="72">
        <f>IF(OR($A3492="",$B3492=""),"",ROUND(MAX(0,MOD(I3492-H3492,1)*24-L3492/60),2))</f>
        <v/>
      </c>
      <c r="H3492">
        <f>IF($A3492="","",IF($D3492="",IFERROR(INDEX(Settings!$E$11:$E$18,MATCH($C3492,Settings!$D$11:$D$18,0)),0),$D3492))</f>
        <v/>
      </c>
      <c r="I3492">
        <f>IF($A3492="","",IF($E3492="",IFERROR(INDEX(Settings!$F$11:$F$18,MATCH($C3492,Settings!$D$11:$D$18,0)),0),$E3492))</f>
        <v/>
      </c>
      <c r="J3492">
        <f>IF($A3492="",0,WEEKDAY($A3492,2))</f>
        <v/>
      </c>
      <c r="K3492">
        <f>IF(OR($A3492="",$B3492=""),"",$B3492&amp;"|"&amp;$A3492)</f>
        <v/>
      </c>
      <c r="L3492">
        <f>IF($A3492="",0,IF($F3492="",IFERROR(N(INDEX(Settings!$G$11:$G$18,MATCH($C3492,Settings!$D$11:$D$18,0))),0),N($F3492)))</f>
        <v/>
      </c>
    </row>
    <row r="3493">
      <c r="A3493" s="69" t="n"/>
      <c r="B3493" s="70" t="n"/>
      <c r="C3493" s="70" t="n"/>
      <c r="D3493" s="71" t="n"/>
      <c r="E3493" s="71" t="n"/>
      <c r="F3493" s="70" t="n"/>
      <c r="G3493" s="72">
        <f>IF(OR($A3493="",$B3493=""),"",ROUND(MAX(0,MOD(I3493-H3493,1)*24-L3493/60),2))</f>
        <v/>
      </c>
      <c r="H3493">
        <f>IF($A3493="","",IF($D3493="",IFERROR(INDEX(Settings!$E$11:$E$18,MATCH($C3493,Settings!$D$11:$D$18,0)),0),$D3493))</f>
        <v/>
      </c>
      <c r="I3493">
        <f>IF($A3493="","",IF($E3493="",IFERROR(INDEX(Settings!$F$11:$F$18,MATCH($C3493,Settings!$D$11:$D$18,0)),0),$E3493))</f>
        <v/>
      </c>
      <c r="J3493">
        <f>IF($A3493="",0,WEEKDAY($A3493,2))</f>
        <v/>
      </c>
      <c r="K3493">
        <f>IF(OR($A3493="",$B3493=""),"",$B3493&amp;"|"&amp;$A3493)</f>
        <v/>
      </c>
      <c r="L3493">
        <f>IF($A3493="",0,IF($F3493="",IFERROR(N(INDEX(Settings!$G$11:$G$18,MATCH($C3493,Settings!$D$11:$D$18,0))),0),N($F3493)))</f>
        <v/>
      </c>
    </row>
    <row r="3494">
      <c r="A3494" s="69" t="n"/>
      <c r="B3494" s="70" t="n"/>
      <c r="C3494" s="70" t="n"/>
      <c r="D3494" s="71" t="n"/>
      <c r="E3494" s="71" t="n"/>
      <c r="F3494" s="70" t="n"/>
      <c r="G3494" s="72">
        <f>IF(OR($A3494="",$B3494=""),"",ROUND(MAX(0,MOD(I3494-H3494,1)*24-L3494/60),2))</f>
        <v/>
      </c>
      <c r="H3494">
        <f>IF($A3494="","",IF($D3494="",IFERROR(INDEX(Settings!$E$11:$E$18,MATCH($C3494,Settings!$D$11:$D$18,0)),0),$D3494))</f>
        <v/>
      </c>
      <c r="I3494">
        <f>IF($A3494="","",IF($E3494="",IFERROR(INDEX(Settings!$F$11:$F$18,MATCH($C3494,Settings!$D$11:$D$18,0)),0),$E3494))</f>
        <v/>
      </c>
      <c r="J3494">
        <f>IF($A3494="",0,WEEKDAY($A3494,2))</f>
        <v/>
      </c>
      <c r="K3494">
        <f>IF(OR($A3494="",$B3494=""),"",$B3494&amp;"|"&amp;$A3494)</f>
        <v/>
      </c>
      <c r="L3494">
        <f>IF($A3494="",0,IF($F3494="",IFERROR(N(INDEX(Settings!$G$11:$G$18,MATCH($C3494,Settings!$D$11:$D$18,0))),0),N($F3494)))</f>
        <v/>
      </c>
    </row>
    <row r="3495">
      <c r="A3495" s="69" t="n"/>
      <c r="B3495" s="70" t="n"/>
      <c r="C3495" s="70" t="n"/>
      <c r="D3495" s="71" t="n"/>
      <c r="E3495" s="71" t="n"/>
      <c r="F3495" s="70" t="n"/>
      <c r="G3495" s="72">
        <f>IF(OR($A3495="",$B3495=""),"",ROUND(MAX(0,MOD(I3495-H3495,1)*24-L3495/60),2))</f>
        <v/>
      </c>
      <c r="H3495">
        <f>IF($A3495="","",IF($D3495="",IFERROR(INDEX(Settings!$E$11:$E$18,MATCH($C3495,Settings!$D$11:$D$18,0)),0),$D3495))</f>
        <v/>
      </c>
      <c r="I3495">
        <f>IF($A3495="","",IF($E3495="",IFERROR(INDEX(Settings!$F$11:$F$18,MATCH($C3495,Settings!$D$11:$D$18,0)),0),$E3495))</f>
        <v/>
      </c>
      <c r="J3495">
        <f>IF($A3495="",0,WEEKDAY($A3495,2))</f>
        <v/>
      </c>
      <c r="K3495">
        <f>IF(OR($A3495="",$B3495=""),"",$B3495&amp;"|"&amp;$A3495)</f>
        <v/>
      </c>
      <c r="L3495">
        <f>IF($A3495="",0,IF($F3495="",IFERROR(N(INDEX(Settings!$G$11:$G$18,MATCH($C3495,Settings!$D$11:$D$18,0))),0),N($F3495)))</f>
        <v/>
      </c>
    </row>
    <row r="3496">
      <c r="A3496" s="69" t="n"/>
      <c r="B3496" s="70" t="n"/>
      <c r="C3496" s="70" t="n"/>
      <c r="D3496" s="71" t="n"/>
      <c r="E3496" s="71" t="n"/>
      <c r="F3496" s="70" t="n"/>
      <c r="G3496" s="72">
        <f>IF(OR($A3496="",$B3496=""),"",ROUND(MAX(0,MOD(I3496-H3496,1)*24-L3496/60),2))</f>
        <v/>
      </c>
      <c r="H3496">
        <f>IF($A3496="","",IF($D3496="",IFERROR(INDEX(Settings!$E$11:$E$18,MATCH($C3496,Settings!$D$11:$D$18,0)),0),$D3496))</f>
        <v/>
      </c>
      <c r="I3496">
        <f>IF($A3496="","",IF($E3496="",IFERROR(INDEX(Settings!$F$11:$F$18,MATCH($C3496,Settings!$D$11:$D$18,0)),0),$E3496))</f>
        <v/>
      </c>
      <c r="J3496">
        <f>IF($A3496="",0,WEEKDAY($A3496,2))</f>
        <v/>
      </c>
      <c r="K3496">
        <f>IF(OR($A3496="",$B3496=""),"",$B3496&amp;"|"&amp;$A3496)</f>
        <v/>
      </c>
      <c r="L3496">
        <f>IF($A3496="",0,IF($F3496="",IFERROR(N(INDEX(Settings!$G$11:$G$18,MATCH($C3496,Settings!$D$11:$D$18,0))),0),N($F3496)))</f>
        <v/>
      </c>
    </row>
    <row r="3497">
      <c r="A3497" s="69" t="n"/>
      <c r="B3497" s="70" t="n"/>
      <c r="C3497" s="70" t="n"/>
      <c r="D3497" s="71" t="n"/>
      <c r="E3497" s="71" t="n"/>
      <c r="F3497" s="70" t="n"/>
      <c r="G3497" s="72">
        <f>IF(OR($A3497="",$B3497=""),"",ROUND(MAX(0,MOD(I3497-H3497,1)*24-L3497/60),2))</f>
        <v/>
      </c>
      <c r="H3497">
        <f>IF($A3497="","",IF($D3497="",IFERROR(INDEX(Settings!$E$11:$E$18,MATCH($C3497,Settings!$D$11:$D$18,0)),0),$D3497))</f>
        <v/>
      </c>
      <c r="I3497">
        <f>IF($A3497="","",IF($E3497="",IFERROR(INDEX(Settings!$F$11:$F$18,MATCH($C3497,Settings!$D$11:$D$18,0)),0),$E3497))</f>
        <v/>
      </c>
      <c r="J3497">
        <f>IF($A3497="",0,WEEKDAY($A3497,2))</f>
        <v/>
      </c>
      <c r="K3497">
        <f>IF(OR($A3497="",$B3497=""),"",$B3497&amp;"|"&amp;$A3497)</f>
        <v/>
      </c>
      <c r="L3497">
        <f>IF($A3497="",0,IF($F3497="",IFERROR(N(INDEX(Settings!$G$11:$G$18,MATCH($C3497,Settings!$D$11:$D$18,0))),0),N($F3497)))</f>
        <v/>
      </c>
    </row>
    <row r="3498">
      <c r="A3498" s="69" t="n"/>
      <c r="B3498" s="70" t="n"/>
      <c r="C3498" s="70" t="n"/>
      <c r="D3498" s="71" t="n"/>
      <c r="E3498" s="71" t="n"/>
      <c r="F3498" s="70" t="n"/>
      <c r="G3498" s="72">
        <f>IF(OR($A3498="",$B3498=""),"",ROUND(MAX(0,MOD(I3498-H3498,1)*24-L3498/60),2))</f>
        <v/>
      </c>
      <c r="H3498">
        <f>IF($A3498="","",IF($D3498="",IFERROR(INDEX(Settings!$E$11:$E$18,MATCH($C3498,Settings!$D$11:$D$18,0)),0),$D3498))</f>
        <v/>
      </c>
      <c r="I3498">
        <f>IF($A3498="","",IF($E3498="",IFERROR(INDEX(Settings!$F$11:$F$18,MATCH($C3498,Settings!$D$11:$D$18,0)),0),$E3498))</f>
        <v/>
      </c>
      <c r="J3498">
        <f>IF($A3498="",0,WEEKDAY($A3498,2))</f>
        <v/>
      </c>
      <c r="K3498">
        <f>IF(OR($A3498="",$B3498=""),"",$B3498&amp;"|"&amp;$A3498)</f>
        <v/>
      </c>
      <c r="L3498">
        <f>IF($A3498="",0,IF($F3498="",IFERROR(N(INDEX(Settings!$G$11:$G$18,MATCH($C3498,Settings!$D$11:$D$18,0))),0),N($F3498)))</f>
        <v/>
      </c>
    </row>
    <row r="3499">
      <c r="A3499" s="69" t="n"/>
      <c r="B3499" s="70" t="n"/>
      <c r="C3499" s="70" t="n"/>
      <c r="D3499" s="71" t="n"/>
      <c r="E3499" s="71" t="n"/>
      <c r="F3499" s="70" t="n"/>
      <c r="G3499" s="72">
        <f>IF(OR($A3499="",$B3499=""),"",ROUND(MAX(0,MOD(I3499-H3499,1)*24-L3499/60),2))</f>
        <v/>
      </c>
      <c r="H3499">
        <f>IF($A3499="","",IF($D3499="",IFERROR(INDEX(Settings!$E$11:$E$18,MATCH($C3499,Settings!$D$11:$D$18,0)),0),$D3499))</f>
        <v/>
      </c>
      <c r="I3499">
        <f>IF($A3499="","",IF($E3499="",IFERROR(INDEX(Settings!$F$11:$F$18,MATCH($C3499,Settings!$D$11:$D$18,0)),0),$E3499))</f>
        <v/>
      </c>
      <c r="J3499">
        <f>IF($A3499="",0,WEEKDAY($A3499,2))</f>
        <v/>
      </c>
      <c r="K3499">
        <f>IF(OR($A3499="",$B3499=""),"",$B3499&amp;"|"&amp;$A3499)</f>
        <v/>
      </c>
      <c r="L3499">
        <f>IF($A3499="",0,IF($F3499="",IFERROR(N(INDEX(Settings!$G$11:$G$18,MATCH($C3499,Settings!$D$11:$D$18,0))),0),N($F3499)))</f>
        <v/>
      </c>
    </row>
    <row r="3500">
      <c r="A3500" s="69" t="n"/>
      <c r="B3500" s="70" t="n"/>
      <c r="C3500" s="70" t="n"/>
      <c r="D3500" s="71" t="n"/>
      <c r="E3500" s="71" t="n"/>
      <c r="F3500" s="70" t="n"/>
      <c r="G3500" s="72">
        <f>IF(OR($A3500="",$B3500=""),"",ROUND(MAX(0,MOD(I3500-H3500,1)*24-L3500/60),2))</f>
        <v/>
      </c>
      <c r="H3500">
        <f>IF($A3500="","",IF($D3500="",IFERROR(INDEX(Settings!$E$11:$E$18,MATCH($C3500,Settings!$D$11:$D$18,0)),0),$D3500))</f>
        <v/>
      </c>
      <c r="I3500">
        <f>IF($A3500="","",IF($E3500="",IFERROR(INDEX(Settings!$F$11:$F$18,MATCH($C3500,Settings!$D$11:$D$18,0)),0),$E3500))</f>
        <v/>
      </c>
      <c r="J3500">
        <f>IF($A3500="",0,WEEKDAY($A3500,2))</f>
        <v/>
      </c>
      <c r="K3500">
        <f>IF(OR($A3500="",$B3500=""),"",$B3500&amp;"|"&amp;$A3500)</f>
        <v/>
      </c>
      <c r="L3500">
        <f>IF($A3500="",0,IF($F3500="",IFERROR(N(INDEX(Settings!$G$11:$G$18,MATCH($C3500,Settings!$D$11:$D$18,0))),0),N($F3500)))</f>
        <v/>
      </c>
    </row>
    <row r="3501">
      <c r="A3501" s="69" t="n"/>
      <c r="B3501" s="70" t="n"/>
      <c r="C3501" s="70" t="n"/>
      <c r="D3501" s="71" t="n"/>
      <c r="E3501" s="71" t="n"/>
      <c r="F3501" s="70" t="n"/>
      <c r="G3501" s="72">
        <f>IF(OR($A3501="",$B3501=""),"",ROUND(MAX(0,MOD(I3501-H3501,1)*24-L3501/60),2))</f>
        <v/>
      </c>
      <c r="H3501">
        <f>IF($A3501="","",IF($D3501="",IFERROR(INDEX(Settings!$E$11:$E$18,MATCH($C3501,Settings!$D$11:$D$18,0)),0),$D3501))</f>
        <v/>
      </c>
      <c r="I3501">
        <f>IF($A3501="","",IF($E3501="",IFERROR(INDEX(Settings!$F$11:$F$18,MATCH($C3501,Settings!$D$11:$D$18,0)),0),$E3501))</f>
        <v/>
      </c>
      <c r="J3501">
        <f>IF($A3501="",0,WEEKDAY($A3501,2))</f>
        <v/>
      </c>
      <c r="K3501">
        <f>IF(OR($A3501="",$B3501=""),"",$B3501&amp;"|"&amp;$A3501)</f>
        <v/>
      </c>
      <c r="L3501">
        <f>IF($A3501="",0,IF($F3501="",IFERROR(N(INDEX(Settings!$G$11:$G$18,MATCH($C3501,Settings!$D$11:$D$18,0))),0),N($F3501)))</f>
        <v/>
      </c>
    </row>
    <row r="3502">
      <c r="A3502" s="69" t="n"/>
      <c r="B3502" s="70" t="n"/>
      <c r="C3502" s="70" t="n"/>
      <c r="D3502" s="71" t="n"/>
      <c r="E3502" s="71" t="n"/>
      <c r="F3502" s="70" t="n"/>
      <c r="G3502" s="72">
        <f>IF(OR($A3502="",$B3502=""),"",ROUND(MAX(0,MOD(I3502-H3502,1)*24-L3502/60),2))</f>
        <v/>
      </c>
      <c r="H3502">
        <f>IF($A3502="","",IF($D3502="",IFERROR(INDEX(Settings!$E$11:$E$18,MATCH($C3502,Settings!$D$11:$D$18,0)),0),$D3502))</f>
        <v/>
      </c>
      <c r="I3502">
        <f>IF($A3502="","",IF($E3502="",IFERROR(INDEX(Settings!$F$11:$F$18,MATCH($C3502,Settings!$D$11:$D$18,0)),0),$E3502))</f>
        <v/>
      </c>
      <c r="J3502">
        <f>IF($A3502="",0,WEEKDAY($A3502,2))</f>
        <v/>
      </c>
      <c r="K3502">
        <f>IF(OR($A3502="",$B3502=""),"",$B3502&amp;"|"&amp;$A3502)</f>
        <v/>
      </c>
      <c r="L3502">
        <f>IF($A3502="",0,IF($F3502="",IFERROR(N(INDEX(Settings!$G$11:$G$18,MATCH($C3502,Settings!$D$11:$D$18,0))),0),N($F3502)))</f>
        <v/>
      </c>
    </row>
    <row r="3503">
      <c r="A3503" s="69" t="n"/>
      <c r="B3503" s="70" t="n"/>
      <c r="C3503" s="70" t="n"/>
      <c r="D3503" s="71" t="n"/>
      <c r="E3503" s="71" t="n"/>
      <c r="F3503" s="70" t="n"/>
      <c r="G3503" s="72">
        <f>IF(OR($A3503="",$B3503=""),"",ROUND(MAX(0,MOD(I3503-H3503,1)*24-L3503/60),2))</f>
        <v/>
      </c>
      <c r="H3503">
        <f>IF($A3503="","",IF($D3503="",IFERROR(INDEX(Settings!$E$11:$E$18,MATCH($C3503,Settings!$D$11:$D$18,0)),0),$D3503))</f>
        <v/>
      </c>
      <c r="I3503">
        <f>IF($A3503="","",IF($E3503="",IFERROR(INDEX(Settings!$F$11:$F$18,MATCH($C3503,Settings!$D$11:$D$18,0)),0),$E3503))</f>
        <v/>
      </c>
      <c r="J3503">
        <f>IF($A3503="",0,WEEKDAY($A3503,2))</f>
        <v/>
      </c>
      <c r="K3503">
        <f>IF(OR($A3503="",$B3503=""),"",$B3503&amp;"|"&amp;$A3503)</f>
        <v/>
      </c>
      <c r="L3503">
        <f>IF($A3503="",0,IF($F3503="",IFERROR(N(INDEX(Settings!$G$11:$G$18,MATCH($C3503,Settings!$D$11:$D$18,0))),0),N($F3503)))</f>
        <v/>
      </c>
    </row>
    <row r="3504">
      <c r="A3504" s="69" t="n"/>
      <c r="B3504" s="70" t="n"/>
      <c r="C3504" s="70" t="n"/>
      <c r="D3504" s="71" t="n"/>
      <c r="E3504" s="71" t="n"/>
      <c r="F3504" s="70" t="n"/>
      <c r="G3504" s="72">
        <f>IF(OR($A3504="",$B3504=""),"",ROUND(MAX(0,MOD(I3504-H3504,1)*24-L3504/60),2))</f>
        <v/>
      </c>
      <c r="H3504">
        <f>IF($A3504="","",IF($D3504="",IFERROR(INDEX(Settings!$E$11:$E$18,MATCH($C3504,Settings!$D$11:$D$18,0)),0),$D3504))</f>
        <v/>
      </c>
      <c r="I3504">
        <f>IF($A3504="","",IF($E3504="",IFERROR(INDEX(Settings!$F$11:$F$18,MATCH($C3504,Settings!$D$11:$D$18,0)),0),$E3504))</f>
        <v/>
      </c>
      <c r="J3504">
        <f>IF($A3504="",0,WEEKDAY($A3504,2))</f>
        <v/>
      </c>
      <c r="K3504">
        <f>IF(OR($A3504="",$B3504=""),"",$B3504&amp;"|"&amp;$A3504)</f>
        <v/>
      </c>
      <c r="L3504">
        <f>IF($A3504="",0,IF($F3504="",IFERROR(N(INDEX(Settings!$G$11:$G$18,MATCH($C3504,Settings!$D$11:$D$18,0))),0),N($F3504)))</f>
        <v/>
      </c>
    </row>
    <row r="3505">
      <c r="A3505" s="69" t="n"/>
      <c r="B3505" s="70" t="n"/>
      <c r="C3505" s="70" t="n"/>
      <c r="D3505" s="71" t="n"/>
      <c r="E3505" s="71" t="n"/>
      <c r="F3505" s="70" t="n"/>
      <c r="G3505" s="72">
        <f>IF(OR($A3505="",$B3505=""),"",ROUND(MAX(0,MOD(I3505-H3505,1)*24-L3505/60),2))</f>
        <v/>
      </c>
      <c r="H3505">
        <f>IF($A3505="","",IF($D3505="",IFERROR(INDEX(Settings!$E$11:$E$18,MATCH($C3505,Settings!$D$11:$D$18,0)),0),$D3505))</f>
        <v/>
      </c>
      <c r="I3505">
        <f>IF($A3505="","",IF($E3505="",IFERROR(INDEX(Settings!$F$11:$F$18,MATCH($C3505,Settings!$D$11:$D$18,0)),0),$E3505))</f>
        <v/>
      </c>
      <c r="J3505">
        <f>IF($A3505="",0,WEEKDAY($A3505,2))</f>
        <v/>
      </c>
      <c r="K3505">
        <f>IF(OR($A3505="",$B3505=""),"",$B3505&amp;"|"&amp;$A3505)</f>
        <v/>
      </c>
      <c r="L3505">
        <f>IF($A3505="",0,IF($F3505="",IFERROR(N(INDEX(Settings!$G$11:$G$18,MATCH($C3505,Settings!$D$11:$D$18,0))),0),N($F3505)))</f>
        <v/>
      </c>
    </row>
    <row r="3506">
      <c r="A3506" s="69" t="n"/>
      <c r="B3506" s="70" t="n"/>
      <c r="C3506" s="70" t="n"/>
      <c r="D3506" s="71" t="n"/>
      <c r="E3506" s="71" t="n"/>
      <c r="F3506" s="70" t="n"/>
      <c r="G3506" s="72">
        <f>IF(OR($A3506="",$B3506=""),"",ROUND(MAX(0,MOD(I3506-H3506,1)*24-L3506/60),2))</f>
        <v/>
      </c>
      <c r="H3506">
        <f>IF($A3506="","",IF($D3506="",IFERROR(INDEX(Settings!$E$11:$E$18,MATCH($C3506,Settings!$D$11:$D$18,0)),0),$D3506))</f>
        <v/>
      </c>
      <c r="I3506">
        <f>IF($A3506="","",IF($E3506="",IFERROR(INDEX(Settings!$F$11:$F$18,MATCH($C3506,Settings!$D$11:$D$18,0)),0),$E3506))</f>
        <v/>
      </c>
      <c r="J3506">
        <f>IF($A3506="",0,WEEKDAY($A3506,2))</f>
        <v/>
      </c>
      <c r="K3506">
        <f>IF(OR($A3506="",$B3506=""),"",$B3506&amp;"|"&amp;$A3506)</f>
        <v/>
      </c>
      <c r="L3506">
        <f>IF($A3506="",0,IF($F3506="",IFERROR(N(INDEX(Settings!$G$11:$G$18,MATCH($C3506,Settings!$D$11:$D$18,0))),0),N($F3506)))</f>
        <v/>
      </c>
    </row>
    <row r="3507">
      <c r="A3507" s="69" t="n"/>
      <c r="B3507" s="70" t="n"/>
      <c r="C3507" s="70" t="n"/>
      <c r="D3507" s="71" t="n"/>
      <c r="E3507" s="71" t="n"/>
      <c r="F3507" s="70" t="n"/>
      <c r="G3507" s="72">
        <f>IF(OR($A3507="",$B3507=""),"",ROUND(MAX(0,MOD(I3507-H3507,1)*24-L3507/60),2))</f>
        <v/>
      </c>
      <c r="H3507">
        <f>IF($A3507="","",IF($D3507="",IFERROR(INDEX(Settings!$E$11:$E$18,MATCH($C3507,Settings!$D$11:$D$18,0)),0),$D3507))</f>
        <v/>
      </c>
      <c r="I3507">
        <f>IF($A3507="","",IF($E3507="",IFERROR(INDEX(Settings!$F$11:$F$18,MATCH($C3507,Settings!$D$11:$D$18,0)),0),$E3507))</f>
        <v/>
      </c>
      <c r="J3507">
        <f>IF($A3507="",0,WEEKDAY($A3507,2))</f>
        <v/>
      </c>
      <c r="K3507">
        <f>IF(OR($A3507="",$B3507=""),"",$B3507&amp;"|"&amp;$A3507)</f>
        <v/>
      </c>
      <c r="L3507">
        <f>IF($A3507="",0,IF($F3507="",IFERROR(N(INDEX(Settings!$G$11:$G$18,MATCH($C3507,Settings!$D$11:$D$18,0))),0),N($F3507)))</f>
        <v/>
      </c>
    </row>
    <row r="3508">
      <c r="A3508" s="69" t="n"/>
      <c r="B3508" s="70" t="n"/>
      <c r="C3508" s="70" t="n"/>
      <c r="D3508" s="71" t="n"/>
      <c r="E3508" s="71" t="n"/>
      <c r="F3508" s="70" t="n"/>
      <c r="G3508" s="72">
        <f>IF(OR($A3508="",$B3508=""),"",ROUND(MAX(0,MOD(I3508-H3508,1)*24-L3508/60),2))</f>
        <v/>
      </c>
      <c r="H3508">
        <f>IF($A3508="","",IF($D3508="",IFERROR(INDEX(Settings!$E$11:$E$18,MATCH($C3508,Settings!$D$11:$D$18,0)),0),$D3508))</f>
        <v/>
      </c>
      <c r="I3508">
        <f>IF($A3508="","",IF($E3508="",IFERROR(INDEX(Settings!$F$11:$F$18,MATCH($C3508,Settings!$D$11:$D$18,0)),0),$E3508))</f>
        <v/>
      </c>
      <c r="J3508">
        <f>IF($A3508="",0,WEEKDAY($A3508,2))</f>
        <v/>
      </c>
      <c r="K3508">
        <f>IF(OR($A3508="",$B3508=""),"",$B3508&amp;"|"&amp;$A3508)</f>
        <v/>
      </c>
      <c r="L3508">
        <f>IF($A3508="",0,IF($F3508="",IFERROR(N(INDEX(Settings!$G$11:$G$18,MATCH($C3508,Settings!$D$11:$D$18,0))),0),N($F3508)))</f>
        <v/>
      </c>
    </row>
    <row r="3509">
      <c r="A3509" s="69" t="n"/>
      <c r="B3509" s="70" t="n"/>
      <c r="C3509" s="70" t="n"/>
      <c r="D3509" s="71" t="n"/>
      <c r="E3509" s="71" t="n"/>
      <c r="F3509" s="70" t="n"/>
      <c r="G3509" s="72">
        <f>IF(OR($A3509="",$B3509=""),"",ROUND(MAX(0,MOD(I3509-H3509,1)*24-L3509/60),2))</f>
        <v/>
      </c>
      <c r="H3509">
        <f>IF($A3509="","",IF($D3509="",IFERROR(INDEX(Settings!$E$11:$E$18,MATCH($C3509,Settings!$D$11:$D$18,0)),0),$D3509))</f>
        <v/>
      </c>
      <c r="I3509">
        <f>IF($A3509="","",IF($E3509="",IFERROR(INDEX(Settings!$F$11:$F$18,MATCH($C3509,Settings!$D$11:$D$18,0)),0),$E3509))</f>
        <v/>
      </c>
      <c r="J3509">
        <f>IF($A3509="",0,WEEKDAY($A3509,2))</f>
        <v/>
      </c>
      <c r="K3509">
        <f>IF(OR($A3509="",$B3509=""),"",$B3509&amp;"|"&amp;$A3509)</f>
        <v/>
      </c>
      <c r="L3509">
        <f>IF($A3509="",0,IF($F3509="",IFERROR(N(INDEX(Settings!$G$11:$G$18,MATCH($C3509,Settings!$D$11:$D$18,0))),0),N($F3509)))</f>
        <v/>
      </c>
    </row>
    <row r="3510">
      <c r="A3510" s="69" t="n"/>
      <c r="B3510" s="70" t="n"/>
      <c r="C3510" s="70" t="n"/>
      <c r="D3510" s="71" t="n"/>
      <c r="E3510" s="71" t="n"/>
      <c r="F3510" s="70" t="n"/>
      <c r="G3510" s="72">
        <f>IF(OR($A3510="",$B3510=""),"",ROUND(MAX(0,MOD(I3510-H3510,1)*24-L3510/60),2))</f>
        <v/>
      </c>
      <c r="H3510">
        <f>IF($A3510="","",IF($D3510="",IFERROR(INDEX(Settings!$E$11:$E$18,MATCH($C3510,Settings!$D$11:$D$18,0)),0),$D3510))</f>
        <v/>
      </c>
      <c r="I3510">
        <f>IF($A3510="","",IF($E3510="",IFERROR(INDEX(Settings!$F$11:$F$18,MATCH($C3510,Settings!$D$11:$D$18,0)),0),$E3510))</f>
        <v/>
      </c>
      <c r="J3510">
        <f>IF($A3510="",0,WEEKDAY($A3510,2))</f>
        <v/>
      </c>
      <c r="K3510">
        <f>IF(OR($A3510="",$B3510=""),"",$B3510&amp;"|"&amp;$A3510)</f>
        <v/>
      </c>
      <c r="L3510">
        <f>IF($A3510="",0,IF($F3510="",IFERROR(N(INDEX(Settings!$G$11:$G$18,MATCH($C3510,Settings!$D$11:$D$18,0))),0),N($F3510)))</f>
        <v/>
      </c>
    </row>
    <row r="3511">
      <c r="A3511" s="69" t="n"/>
      <c r="B3511" s="70" t="n"/>
      <c r="C3511" s="70" t="n"/>
      <c r="D3511" s="71" t="n"/>
      <c r="E3511" s="71" t="n"/>
      <c r="F3511" s="70" t="n"/>
      <c r="G3511" s="72">
        <f>IF(OR($A3511="",$B3511=""),"",ROUND(MAX(0,MOD(I3511-H3511,1)*24-L3511/60),2))</f>
        <v/>
      </c>
      <c r="H3511">
        <f>IF($A3511="","",IF($D3511="",IFERROR(INDEX(Settings!$E$11:$E$18,MATCH($C3511,Settings!$D$11:$D$18,0)),0),$D3511))</f>
        <v/>
      </c>
      <c r="I3511">
        <f>IF($A3511="","",IF($E3511="",IFERROR(INDEX(Settings!$F$11:$F$18,MATCH($C3511,Settings!$D$11:$D$18,0)),0),$E3511))</f>
        <v/>
      </c>
      <c r="J3511">
        <f>IF($A3511="",0,WEEKDAY($A3511,2))</f>
        <v/>
      </c>
      <c r="K3511">
        <f>IF(OR($A3511="",$B3511=""),"",$B3511&amp;"|"&amp;$A3511)</f>
        <v/>
      </c>
      <c r="L3511">
        <f>IF($A3511="",0,IF($F3511="",IFERROR(N(INDEX(Settings!$G$11:$G$18,MATCH($C3511,Settings!$D$11:$D$18,0))),0),N($F3511)))</f>
        <v/>
      </c>
    </row>
    <row r="3512">
      <c r="A3512" s="69" t="n"/>
      <c r="B3512" s="70" t="n"/>
      <c r="C3512" s="70" t="n"/>
      <c r="D3512" s="71" t="n"/>
      <c r="E3512" s="71" t="n"/>
      <c r="F3512" s="70" t="n"/>
      <c r="G3512" s="72">
        <f>IF(OR($A3512="",$B3512=""),"",ROUND(MAX(0,MOD(I3512-H3512,1)*24-L3512/60),2))</f>
        <v/>
      </c>
      <c r="H3512">
        <f>IF($A3512="","",IF($D3512="",IFERROR(INDEX(Settings!$E$11:$E$18,MATCH($C3512,Settings!$D$11:$D$18,0)),0),$D3512))</f>
        <v/>
      </c>
      <c r="I3512">
        <f>IF($A3512="","",IF($E3512="",IFERROR(INDEX(Settings!$F$11:$F$18,MATCH($C3512,Settings!$D$11:$D$18,0)),0),$E3512))</f>
        <v/>
      </c>
      <c r="J3512">
        <f>IF($A3512="",0,WEEKDAY($A3512,2))</f>
        <v/>
      </c>
      <c r="K3512">
        <f>IF(OR($A3512="",$B3512=""),"",$B3512&amp;"|"&amp;$A3512)</f>
        <v/>
      </c>
      <c r="L3512">
        <f>IF($A3512="",0,IF($F3512="",IFERROR(N(INDEX(Settings!$G$11:$G$18,MATCH($C3512,Settings!$D$11:$D$18,0))),0),N($F3512)))</f>
        <v/>
      </c>
    </row>
    <row r="3513">
      <c r="A3513" s="69" t="n"/>
      <c r="B3513" s="70" t="n"/>
      <c r="C3513" s="70" t="n"/>
      <c r="D3513" s="71" t="n"/>
      <c r="E3513" s="71" t="n"/>
      <c r="F3513" s="70" t="n"/>
      <c r="G3513" s="72">
        <f>IF(OR($A3513="",$B3513=""),"",ROUND(MAX(0,MOD(I3513-H3513,1)*24-L3513/60),2))</f>
        <v/>
      </c>
      <c r="H3513">
        <f>IF($A3513="","",IF($D3513="",IFERROR(INDEX(Settings!$E$11:$E$18,MATCH($C3513,Settings!$D$11:$D$18,0)),0),$D3513))</f>
        <v/>
      </c>
      <c r="I3513">
        <f>IF($A3513="","",IF($E3513="",IFERROR(INDEX(Settings!$F$11:$F$18,MATCH($C3513,Settings!$D$11:$D$18,0)),0),$E3513))</f>
        <v/>
      </c>
      <c r="J3513">
        <f>IF($A3513="",0,WEEKDAY($A3513,2))</f>
        <v/>
      </c>
      <c r="K3513">
        <f>IF(OR($A3513="",$B3513=""),"",$B3513&amp;"|"&amp;$A3513)</f>
        <v/>
      </c>
      <c r="L3513">
        <f>IF($A3513="",0,IF($F3513="",IFERROR(N(INDEX(Settings!$G$11:$G$18,MATCH($C3513,Settings!$D$11:$D$18,0))),0),N($F3513)))</f>
        <v/>
      </c>
    </row>
    <row r="3514">
      <c r="A3514" s="69" t="n"/>
      <c r="B3514" s="70" t="n"/>
      <c r="C3514" s="70" t="n"/>
      <c r="D3514" s="71" t="n"/>
      <c r="E3514" s="71" t="n"/>
      <c r="F3514" s="70" t="n"/>
      <c r="G3514" s="72">
        <f>IF(OR($A3514="",$B3514=""),"",ROUND(MAX(0,MOD(I3514-H3514,1)*24-L3514/60),2))</f>
        <v/>
      </c>
      <c r="H3514">
        <f>IF($A3514="","",IF($D3514="",IFERROR(INDEX(Settings!$E$11:$E$18,MATCH($C3514,Settings!$D$11:$D$18,0)),0),$D3514))</f>
        <v/>
      </c>
      <c r="I3514">
        <f>IF($A3514="","",IF($E3514="",IFERROR(INDEX(Settings!$F$11:$F$18,MATCH($C3514,Settings!$D$11:$D$18,0)),0),$E3514))</f>
        <v/>
      </c>
      <c r="J3514">
        <f>IF($A3514="",0,WEEKDAY($A3514,2))</f>
        <v/>
      </c>
      <c r="K3514">
        <f>IF(OR($A3514="",$B3514=""),"",$B3514&amp;"|"&amp;$A3514)</f>
        <v/>
      </c>
      <c r="L3514">
        <f>IF($A3514="",0,IF($F3514="",IFERROR(N(INDEX(Settings!$G$11:$G$18,MATCH($C3514,Settings!$D$11:$D$18,0))),0),N($F3514)))</f>
        <v/>
      </c>
    </row>
    <row r="3515">
      <c r="A3515" s="69" t="n"/>
      <c r="B3515" s="70" t="n"/>
      <c r="C3515" s="70" t="n"/>
      <c r="D3515" s="71" t="n"/>
      <c r="E3515" s="71" t="n"/>
      <c r="F3515" s="70" t="n"/>
      <c r="G3515" s="72">
        <f>IF(OR($A3515="",$B3515=""),"",ROUND(MAX(0,MOD(I3515-H3515,1)*24-L3515/60),2))</f>
        <v/>
      </c>
      <c r="H3515">
        <f>IF($A3515="","",IF($D3515="",IFERROR(INDEX(Settings!$E$11:$E$18,MATCH($C3515,Settings!$D$11:$D$18,0)),0),$D3515))</f>
        <v/>
      </c>
      <c r="I3515">
        <f>IF($A3515="","",IF($E3515="",IFERROR(INDEX(Settings!$F$11:$F$18,MATCH($C3515,Settings!$D$11:$D$18,0)),0),$E3515))</f>
        <v/>
      </c>
      <c r="J3515">
        <f>IF($A3515="",0,WEEKDAY($A3515,2))</f>
        <v/>
      </c>
      <c r="K3515">
        <f>IF(OR($A3515="",$B3515=""),"",$B3515&amp;"|"&amp;$A3515)</f>
        <v/>
      </c>
      <c r="L3515">
        <f>IF($A3515="",0,IF($F3515="",IFERROR(N(INDEX(Settings!$G$11:$G$18,MATCH($C3515,Settings!$D$11:$D$18,0))),0),N($F3515)))</f>
        <v/>
      </c>
    </row>
    <row r="3516">
      <c r="A3516" s="69" t="n"/>
      <c r="B3516" s="70" t="n"/>
      <c r="C3516" s="70" t="n"/>
      <c r="D3516" s="71" t="n"/>
      <c r="E3516" s="71" t="n"/>
      <c r="F3516" s="70" t="n"/>
      <c r="G3516" s="72">
        <f>IF(OR($A3516="",$B3516=""),"",ROUND(MAX(0,MOD(I3516-H3516,1)*24-L3516/60),2))</f>
        <v/>
      </c>
      <c r="H3516">
        <f>IF($A3516="","",IF($D3516="",IFERROR(INDEX(Settings!$E$11:$E$18,MATCH($C3516,Settings!$D$11:$D$18,0)),0),$D3516))</f>
        <v/>
      </c>
      <c r="I3516">
        <f>IF($A3516="","",IF($E3516="",IFERROR(INDEX(Settings!$F$11:$F$18,MATCH($C3516,Settings!$D$11:$D$18,0)),0),$E3516))</f>
        <v/>
      </c>
      <c r="J3516">
        <f>IF($A3516="",0,WEEKDAY($A3516,2))</f>
        <v/>
      </c>
      <c r="K3516">
        <f>IF(OR($A3516="",$B3516=""),"",$B3516&amp;"|"&amp;$A3516)</f>
        <v/>
      </c>
      <c r="L3516">
        <f>IF($A3516="",0,IF($F3516="",IFERROR(N(INDEX(Settings!$G$11:$G$18,MATCH($C3516,Settings!$D$11:$D$18,0))),0),N($F3516)))</f>
        <v/>
      </c>
    </row>
    <row r="3517">
      <c r="A3517" s="69" t="n"/>
      <c r="B3517" s="70" t="n"/>
      <c r="C3517" s="70" t="n"/>
      <c r="D3517" s="71" t="n"/>
      <c r="E3517" s="71" t="n"/>
      <c r="F3517" s="70" t="n"/>
      <c r="G3517" s="72">
        <f>IF(OR($A3517="",$B3517=""),"",ROUND(MAX(0,MOD(I3517-H3517,1)*24-L3517/60),2))</f>
        <v/>
      </c>
      <c r="H3517">
        <f>IF($A3517="","",IF($D3517="",IFERROR(INDEX(Settings!$E$11:$E$18,MATCH($C3517,Settings!$D$11:$D$18,0)),0),$D3517))</f>
        <v/>
      </c>
      <c r="I3517">
        <f>IF($A3517="","",IF($E3517="",IFERROR(INDEX(Settings!$F$11:$F$18,MATCH($C3517,Settings!$D$11:$D$18,0)),0),$E3517))</f>
        <v/>
      </c>
      <c r="J3517">
        <f>IF($A3517="",0,WEEKDAY($A3517,2))</f>
        <v/>
      </c>
      <c r="K3517">
        <f>IF(OR($A3517="",$B3517=""),"",$B3517&amp;"|"&amp;$A3517)</f>
        <v/>
      </c>
      <c r="L3517">
        <f>IF($A3517="",0,IF($F3517="",IFERROR(N(INDEX(Settings!$G$11:$G$18,MATCH($C3517,Settings!$D$11:$D$18,0))),0),N($F3517)))</f>
        <v/>
      </c>
    </row>
    <row r="3518">
      <c r="A3518" s="69" t="n"/>
      <c r="B3518" s="70" t="n"/>
      <c r="C3518" s="70" t="n"/>
      <c r="D3518" s="71" t="n"/>
      <c r="E3518" s="71" t="n"/>
      <c r="F3518" s="70" t="n"/>
      <c r="G3518" s="72">
        <f>IF(OR($A3518="",$B3518=""),"",ROUND(MAX(0,MOD(I3518-H3518,1)*24-L3518/60),2))</f>
        <v/>
      </c>
      <c r="H3518">
        <f>IF($A3518="","",IF($D3518="",IFERROR(INDEX(Settings!$E$11:$E$18,MATCH($C3518,Settings!$D$11:$D$18,0)),0),$D3518))</f>
        <v/>
      </c>
      <c r="I3518">
        <f>IF($A3518="","",IF($E3518="",IFERROR(INDEX(Settings!$F$11:$F$18,MATCH($C3518,Settings!$D$11:$D$18,0)),0),$E3518))</f>
        <v/>
      </c>
      <c r="J3518">
        <f>IF($A3518="",0,WEEKDAY($A3518,2))</f>
        <v/>
      </c>
      <c r="K3518">
        <f>IF(OR($A3518="",$B3518=""),"",$B3518&amp;"|"&amp;$A3518)</f>
        <v/>
      </c>
      <c r="L3518">
        <f>IF($A3518="",0,IF($F3518="",IFERROR(N(INDEX(Settings!$G$11:$G$18,MATCH($C3518,Settings!$D$11:$D$18,0))),0),N($F3518)))</f>
        <v/>
      </c>
    </row>
    <row r="3519">
      <c r="A3519" s="69" t="n"/>
      <c r="B3519" s="70" t="n"/>
      <c r="C3519" s="70" t="n"/>
      <c r="D3519" s="71" t="n"/>
      <c r="E3519" s="71" t="n"/>
      <c r="F3519" s="70" t="n"/>
      <c r="G3519" s="72">
        <f>IF(OR($A3519="",$B3519=""),"",ROUND(MAX(0,MOD(I3519-H3519,1)*24-L3519/60),2))</f>
        <v/>
      </c>
      <c r="H3519">
        <f>IF($A3519="","",IF($D3519="",IFERROR(INDEX(Settings!$E$11:$E$18,MATCH($C3519,Settings!$D$11:$D$18,0)),0),$D3519))</f>
        <v/>
      </c>
      <c r="I3519">
        <f>IF($A3519="","",IF($E3519="",IFERROR(INDEX(Settings!$F$11:$F$18,MATCH($C3519,Settings!$D$11:$D$18,0)),0),$E3519))</f>
        <v/>
      </c>
      <c r="J3519">
        <f>IF($A3519="",0,WEEKDAY($A3519,2))</f>
        <v/>
      </c>
      <c r="K3519">
        <f>IF(OR($A3519="",$B3519=""),"",$B3519&amp;"|"&amp;$A3519)</f>
        <v/>
      </c>
      <c r="L3519">
        <f>IF($A3519="",0,IF($F3519="",IFERROR(N(INDEX(Settings!$G$11:$G$18,MATCH($C3519,Settings!$D$11:$D$18,0))),0),N($F3519)))</f>
        <v/>
      </c>
    </row>
    <row r="3520">
      <c r="A3520" s="69" t="n"/>
      <c r="B3520" s="70" t="n"/>
      <c r="C3520" s="70" t="n"/>
      <c r="D3520" s="71" t="n"/>
      <c r="E3520" s="71" t="n"/>
      <c r="F3520" s="70" t="n"/>
      <c r="G3520" s="72">
        <f>IF(OR($A3520="",$B3520=""),"",ROUND(MAX(0,MOD(I3520-H3520,1)*24-L3520/60),2))</f>
        <v/>
      </c>
      <c r="H3520">
        <f>IF($A3520="","",IF($D3520="",IFERROR(INDEX(Settings!$E$11:$E$18,MATCH($C3520,Settings!$D$11:$D$18,0)),0),$D3520))</f>
        <v/>
      </c>
      <c r="I3520">
        <f>IF($A3520="","",IF($E3520="",IFERROR(INDEX(Settings!$F$11:$F$18,MATCH($C3520,Settings!$D$11:$D$18,0)),0),$E3520))</f>
        <v/>
      </c>
      <c r="J3520">
        <f>IF($A3520="",0,WEEKDAY($A3520,2))</f>
        <v/>
      </c>
      <c r="K3520">
        <f>IF(OR($A3520="",$B3520=""),"",$B3520&amp;"|"&amp;$A3520)</f>
        <v/>
      </c>
      <c r="L3520">
        <f>IF($A3520="",0,IF($F3520="",IFERROR(N(INDEX(Settings!$G$11:$G$18,MATCH($C3520,Settings!$D$11:$D$18,0))),0),N($F3520)))</f>
        <v/>
      </c>
    </row>
    <row r="3521">
      <c r="A3521" s="69" t="n"/>
      <c r="B3521" s="70" t="n"/>
      <c r="C3521" s="70" t="n"/>
      <c r="D3521" s="71" t="n"/>
      <c r="E3521" s="71" t="n"/>
      <c r="F3521" s="70" t="n"/>
      <c r="G3521" s="72">
        <f>IF(OR($A3521="",$B3521=""),"",ROUND(MAX(0,MOD(I3521-H3521,1)*24-L3521/60),2))</f>
        <v/>
      </c>
      <c r="H3521">
        <f>IF($A3521="","",IF($D3521="",IFERROR(INDEX(Settings!$E$11:$E$18,MATCH($C3521,Settings!$D$11:$D$18,0)),0),$D3521))</f>
        <v/>
      </c>
      <c r="I3521">
        <f>IF($A3521="","",IF($E3521="",IFERROR(INDEX(Settings!$F$11:$F$18,MATCH($C3521,Settings!$D$11:$D$18,0)),0),$E3521))</f>
        <v/>
      </c>
      <c r="J3521">
        <f>IF($A3521="",0,WEEKDAY($A3521,2))</f>
        <v/>
      </c>
      <c r="K3521">
        <f>IF(OR($A3521="",$B3521=""),"",$B3521&amp;"|"&amp;$A3521)</f>
        <v/>
      </c>
      <c r="L3521">
        <f>IF($A3521="",0,IF($F3521="",IFERROR(N(INDEX(Settings!$G$11:$G$18,MATCH($C3521,Settings!$D$11:$D$18,0))),0),N($F3521)))</f>
        <v/>
      </c>
    </row>
    <row r="3522">
      <c r="A3522" s="69" t="n"/>
      <c r="B3522" s="70" t="n"/>
      <c r="C3522" s="70" t="n"/>
      <c r="D3522" s="71" t="n"/>
      <c r="E3522" s="71" t="n"/>
      <c r="F3522" s="70" t="n"/>
      <c r="G3522" s="72">
        <f>IF(OR($A3522="",$B3522=""),"",ROUND(MAX(0,MOD(I3522-H3522,1)*24-L3522/60),2))</f>
        <v/>
      </c>
      <c r="H3522">
        <f>IF($A3522="","",IF($D3522="",IFERROR(INDEX(Settings!$E$11:$E$18,MATCH($C3522,Settings!$D$11:$D$18,0)),0),$D3522))</f>
        <v/>
      </c>
      <c r="I3522">
        <f>IF($A3522="","",IF($E3522="",IFERROR(INDEX(Settings!$F$11:$F$18,MATCH($C3522,Settings!$D$11:$D$18,0)),0),$E3522))</f>
        <v/>
      </c>
      <c r="J3522">
        <f>IF($A3522="",0,WEEKDAY($A3522,2))</f>
        <v/>
      </c>
      <c r="K3522">
        <f>IF(OR($A3522="",$B3522=""),"",$B3522&amp;"|"&amp;$A3522)</f>
        <v/>
      </c>
      <c r="L3522">
        <f>IF($A3522="",0,IF($F3522="",IFERROR(N(INDEX(Settings!$G$11:$G$18,MATCH($C3522,Settings!$D$11:$D$18,0))),0),N($F3522)))</f>
        <v/>
      </c>
    </row>
    <row r="3523">
      <c r="A3523" s="69" t="n"/>
      <c r="B3523" s="70" t="n"/>
      <c r="C3523" s="70" t="n"/>
      <c r="D3523" s="71" t="n"/>
      <c r="E3523" s="71" t="n"/>
      <c r="F3523" s="70" t="n"/>
      <c r="G3523" s="72">
        <f>IF(OR($A3523="",$B3523=""),"",ROUND(MAX(0,MOD(I3523-H3523,1)*24-L3523/60),2))</f>
        <v/>
      </c>
      <c r="H3523">
        <f>IF($A3523="","",IF($D3523="",IFERROR(INDEX(Settings!$E$11:$E$18,MATCH($C3523,Settings!$D$11:$D$18,0)),0),$D3523))</f>
        <v/>
      </c>
      <c r="I3523">
        <f>IF($A3523="","",IF($E3523="",IFERROR(INDEX(Settings!$F$11:$F$18,MATCH($C3523,Settings!$D$11:$D$18,0)),0),$E3523))</f>
        <v/>
      </c>
      <c r="J3523">
        <f>IF($A3523="",0,WEEKDAY($A3523,2))</f>
        <v/>
      </c>
      <c r="K3523">
        <f>IF(OR($A3523="",$B3523=""),"",$B3523&amp;"|"&amp;$A3523)</f>
        <v/>
      </c>
      <c r="L3523">
        <f>IF($A3523="",0,IF($F3523="",IFERROR(N(INDEX(Settings!$G$11:$G$18,MATCH($C3523,Settings!$D$11:$D$18,0))),0),N($F3523)))</f>
        <v/>
      </c>
    </row>
    <row r="3524">
      <c r="A3524" s="69" t="n"/>
      <c r="B3524" s="70" t="n"/>
      <c r="C3524" s="70" t="n"/>
      <c r="D3524" s="71" t="n"/>
      <c r="E3524" s="71" t="n"/>
      <c r="F3524" s="70" t="n"/>
      <c r="G3524" s="72">
        <f>IF(OR($A3524="",$B3524=""),"",ROUND(MAX(0,MOD(I3524-H3524,1)*24-L3524/60),2))</f>
        <v/>
      </c>
      <c r="H3524">
        <f>IF($A3524="","",IF($D3524="",IFERROR(INDEX(Settings!$E$11:$E$18,MATCH($C3524,Settings!$D$11:$D$18,0)),0),$D3524))</f>
        <v/>
      </c>
      <c r="I3524">
        <f>IF($A3524="","",IF($E3524="",IFERROR(INDEX(Settings!$F$11:$F$18,MATCH($C3524,Settings!$D$11:$D$18,0)),0),$E3524))</f>
        <v/>
      </c>
      <c r="J3524">
        <f>IF($A3524="",0,WEEKDAY($A3524,2))</f>
        <v/>
      </c>
      <c r="K3524">
        <f>IF(OR($A3524="",$B3524=""),"",$B3524&amp;"|"&amp;$A3524)</f>
        <v/>
      </c>
      <c r="L3524">
        <f>IF($A3524="",0,IF($F3524="",IFERROR(N(INDEX(Settings!$G$11:$G$18,MATCH($C3524,Settings!$D$11:$D$18,0))),0),N($F3524)))</f>
        <v/>
      </c>
    </row>
    <row r="3525">
      <c r="A3525" s="69" t="n"/>
      <c r="B3525" s="70" t="n"/>
      <c r="C3525" s="70" t="n"/>
      <c r="D3525" s="71" t="n"/>
      <c r="E3525" s="71" t="n"/>
      <c r="F3525" s="70" t="n"/>
      <c r="G3525" s="72">
        <f>IF(OR($A3525="",$B3525=""),"",ROUND(MAX(0,MOD(I3525-H3525,1)*24-L3525/60),2))</f>
        <v/>
      </c>
      <c r="H3525">
        <f>IF($A3525="","",IF($D3525="",IFERROR(INDEX(Settings!$E$11:$E$18,MATCH($C3525,Settings!$D$11:$D$18,0)),0),$D3525))</f>
        <v/>
      </c>
      <c r="I3525">
        <f>IF($A3525="","",IF($E3525="",IFERROR(INDEX(Settings!$F$11:$F$18,MATCH($C3525,Settings!$D$11:$D$18,0)),0),$E3525))</f>
        <v/>
      </c>
      <c r="J3525">
        <f>IF($A3525="",0,WEEKDAY($A3525,2))</f>
        <v/>
      </c>
      <c r="K3525">
        <f>IF(OR($A3525="",$B3525=""),"",$B3525&amp;"|"&amp;$A3525)</f>
        <v/>
      </c>
      <c r="L3525">
        <f>IF($A3525="",0,IF($F3525="",IFERROR(N(INDEX(Settings!$G$11:$G$18,MATCH($C3525,Settings!$D$11:$D$18,0))),0),N($F3525)))</f>
        <v/>
      </c>
    </row>
    <row r="3526">
      <c r="A3526" s="69" t="n"/>
      <c r="B3526" s="70" t="n"/>
      <c r="C3526" s="70" t="n"/>
      <c r="D3526" s="71" t="n"/>
      <c r="E3526" s="71" t="n"/>
      <c r="F3526" s="70" t="n"/>
      <c r="G3526" s="72">
        <f>IF(OR($A3526="",$B3526=""),"",ROUND(MAX(0,MOD(I3526-H3526,1)*24-L3526/60),2))</f>
        <v/>
      </c>
      <c r="H3526">
        <f>IF($A3526="","",IF($D3526="",IFERROR(INDEX(Settings!$E$11:$E$18,MATCH($C3526,Settings!$D$11:$D$18,0)),0),$D3526))</f>
        <v/>
      </c>
      <c r="I3526">
        <f>IF($A3526="","",IF($E3526="",IFERROR(INDEX(Settings!$F$11:$F$18,MATCH($C3526,Settings!$D$11:$D$18,0)),0),$E3526))</f>
        <v/>
      </c>
      <c r="J3526">
        <f>IF($A3526="",0,WEEKDAY($A3526,2))</f>
        <v/>
      </c>
      <c r="K3526">
        <f>IF(OR($A3526="",$B3526=""),"",$B3526&amp;"|"&amp;$A3526)</f>
        <v/>
      </c>
      <c r="L3526">
        <f>IF($A3526="",0,IF($F3526="",IFERROR(N(INDEX(Settings!$G$11:$G$18,MATCH($C3526,Settings!$D$11:$D$18,0))),0),N($F3526)))</f>
        <v/>
      </c>
    </row>
    <row r="3527">
      <c r="A3527" s="69" t="n"/>
      <c r="B3527" s="70" t="n"/>
      <c r="C3527" s="70" t="n"/>
      <c r="D3527" s="71" t="n"/>
      <c r="E3527" s="71" t="n"/>
      <c r="F3527" s="70" t="n"/>
      <c r="G3527" s="72">
        <f>IF(OR($A3527="",$B3527=""),"",ROUND(MAX(0,MOD(I3527-H3527,1)*24-L3527/60),2))</f>
        <v/>
      </c>
      <c r="H3527">
        <f>IF($A3527="","",IF($D3527="",IFERROR(INDEX(Settings!$E$11:$E$18,MATCH($C3527,Settings!$D$11:$D$18,0)),0),$D3527))</f>
        <v/>
      </c>
      <c r="I3527">
        <f>IF($A3527="","",IF($E3527="",IFERROR(INDEX(Settings!$F$11:$F$18,MATCH($C3527,Settings!$D$11:$D$18,0)),0),$E3527))</f>
        <v/>
      </c>
      <c r="J3527">
        <f>IF($A3527="",0,WEEKDAY($A3527,2))</f>
        <v/>
      </c>
      <c r="K3527">
        <f>IF(OR($A3527="",$B3527=""),"",$B3527&amp;"|"&amp;$A3527)</f>
        <v/>
      </c>
      <c r="L3527">
        <f>IF($A3527="",0,IF($F3527="",IFERROR(N(INDEX(Settings!$G$11:$G$18,MATCH($C3527,Settings!$D$11:$D$18,0))),0),N($F3527)))</f>
        <v/>
      </c>
    </row>
    <row r="3528">
      <c r="A3528" s="69" t="n"/>
      <c r="B3528" s="70" t="n"/>
      <c r="C3528" s="70" t="n"/>
      <c r="D3528" s="71" t="n"/>
      <c r="E3528" s="71" t="n"/>
      <c r="F3528" s="70" t="n"/>
      <c r="G3528" s="72">
        <f>IF(OR($A3528="",$B3528=""),"",ROUND(MAX(0,MOD(I3528-H3528,1)*24-L3528/60),2))</f>
        <v/>
      </c>
      <c r="H3528">
        <f>IF($A3528="","",IF($D3528="",IFERROR(INDEX(Settings!$E$11:$E$18,MATCH($C3528,Settings!$D$11:$D$18,0)),0),$D3528))</f>
        <v/>
      </c>
      <c r="I3528">
        <f>IF($A3528="","",IF($E3528="",IFERROR(INDEX(Settings!$F$11:$F$18,MATCH($C3528,Settings!$D$11:$D$18,0)),0),$E3528))</f>
        <v/>
      </c>
      <c r="J3528">
        <f>IF($A3528="",0,WEEKDAY($A3528,2))</f>
        <v/>
      </c>
      <c r="K3528">
        <f>IF(OR($A3528="",$B3528=""),"",$B3528&amp;"|"&amp;$A3528)</f>
        <v/>
      </c>
      <c r="L3528">
        <f>IF($A3528="",0,IF($F3528="",IFERROR(N(INDEX(Settings!$G$11:$G$18,MATCH($C3528,Settings!$D$11:$D$18,0))),0),N($F3528)))</f>
        <v/>
      </c>
    </row>
    <row r="3529">
      <c r="A3529" s="69" t="n"/>
      <c r="B3529" s="70" t="n"/>
      <c r="C3529" s="70" t="n"/>
      <c r="D3529" s="71" t="n"/>
      <c r="E3529" s="71" t="n"/>
      <c r="F3529" s="70" t="n"/>
      <c r="G3529" s="72">
        <f>IF(OR($A3529="",$B3529=""),"",ROUND(MAX(0,MOD(I3529-H3529,1)*24-L3529/60),2))</f>
        <v/>
      </c>
      <c r="H3529">
        <f>IF($A3529="","",IF($D3529="",IFERROR(INDEX(Settings!$E$11:$E$18,MATCH($C3529,Settings!$D$11:$D$18,0)),0),$D3529))</f>
        <v/>
      </c>
      <c r="I3529">
        <f>IF($A3529="","",IF($E3529="",IFERROR(INDEX(Settings!$F$11:$F$18,MATCH($C3529,Settings!$D$11:$D$18,0)),0),$E3529))</f>
        <v/>
      </c>
      <c r="J3529">
        <f>IF($A3529="",0,WEEKDAY($A3529,2))</f>
        <v/>
      </c>
      <c r="K3529">
        <f>IF(OR($A3529="",$B3529=""),"",$B3529&amp;"|"&amp;$A3529)</f>
        <v/>
      </c>
      <c r="L3529">
        <f>IF($A3529="",0,IF($F3529="",IFERROR(N(INDEX(Settings!$G$11:$G$18,MATCH($C3529,Settings!$D$11:$D$18,0))),0),N($F3529)))</f>
        <v/>
      </c>
    </row>
    <row r="3530">
      <c r="A3530" s="69" t="n"/>
      <c r="B3530" s="70" t="n"/>
      <c r="C3530" s="70" t="n"/>
      <c r="D3530" s="71" t="n"/>
      <c r="E3530" s="71" t="n"/>
      <c r="F3530" s="70" t="n"/>
      <c r="G3530" s="72">
        <f>IF(OR($A3530="",$B3530=""),"",ROUND(MAX(0,MOD(I3530-H3530,1)*24-L3530/60),2))</f>
        <v/>
      </c>
      <c r="H3530">
        <f>IF($A3530="","",IF($D3530="",IFERROR(INDEX(Settings!$E$11:$E$18,MATCH($C3530,Settings!$D$11:$D$18,0)),0),$D3530))</f>
        <v/>
      </c>
      <c r="I3530">
        <f>IF($A3530="","",IF($E3530="",IFERROR(INDEX(Settings!$F$11:$F$18,MATCH($C3530,Settings!$D$11:$D$18,0)),0),$E3530))</f>
        <v/>
      </c>
      <c r="J3530">
        <f>IF($A3530="",0,WEEKDAY($A3530,2))</f>
        <v/>
      </c>
      <c r="K3530">
        <f>IF(OR($A3530="",$B3530=""),"",$B3530&amp;"|"&amp;$A3530)</f>
        <v/>
      </c>
      <c r="L3530">
        <f>IF($A3530="",0,IF($F3530="",IFERROR(N(INDEX(Settings!$G$11:$G$18,MATCH($C3530,Settings!$D$11:$D$18,0))),0),N($F3530)))</f>
        <v/>
      </c>
    </row>
    <row r="3531">
      <c r="A3531" s="69" t="n"/>
      <c r="B3531" s="70" t="n"/>
      <c r="C3531" s="70" t="n"/>
      <c r="D3531" s="71" t="n"/>
      <c r="E3531" s="71" t="n"/>
      <c r="F3531" s="70" t="n"/>
      <c r="G3531" s="72">
        <f>IF(OR($A3531="",$B3531=""),"",ROUND(MAX(0,MOD(I3531-H3531,1)*24-L3531/60),2))</f>
        <v/>
      </c>
      <c r="H3531">
        <f>IF($A3531="","",IF($D3531="",IFERROR(INDEX(Settings!$E$11:$E$18,MATCH($C3531,Settings!$D$11:$D$18,0)),0),$D3531))</f>
        <v/>
      </c>
      <c r="I3531">
        <f>IF($A3531="","",IF($E3531="",IFERROR(INDEX(Settings!$F$11:$F$18,MATCH($C3531,Settings!$D$11:$D$18,0)),0),$E3531))</f>
        <v/>
      </c>
      <c r="J3531">
        <f>IF($A3531="",0,WEEKDAY($A3531,2))</f>
        <v/>
      </c>
      <c r="K3531">
        <f>IF(OR($A3531="",$B3531=""),"",$B3531&amp;"|"&amp;$A3531)</f>
        <v/>
      </c>
      <c r="L3531">
        <f>IF($A3531="",0,IF($F3531="",IFERROR(N(INDEX(Settings!$G$11:$G$18,MATCH($C3531,Settings!$D$11:$D$18,0))),0),N($F3531)))</f>
        <v/>
      </c>
    </row>
    <row r="3532">
      <c r="A3532" s="69" t="n"/>
      <c r="B3532" s="70" t="n"/>
      <c r="C3532" s="70" t="n"/>
      <c r="D3532" s="71" t="n"/>
      <c r="E3532" s="71" t="n"/>
      <c r="F3532" s="70" t="n"/>
      <c r="G3532" s="72">
        <f>IF(OR($A3532="",$B3532=""),"",ROUND(MAX(0,MOD(I3532-H3532,1)*24-L3532/60),2))</f>
        <v/>
      </c>
      <c r="H3532">
        <f>IF($A3532="","",IF($D3532="",IFERROR(INDEX(Settings!$E$11:$E$18,MATCH($C3532,Settings!$D$11:$D$18,0)),0),$D3532))</f>
        <v/>
      </c>
      <c r="I3532">
        <f>IF($A3532="","",IF($E3532="",IFERROR(INDEX(Settings!$F$11:$F$18,MATCH($C3532,Settings!$D$11:$D$18,0)),0),$E3532))</f>
        <v/>
      </c>
      <c r="J3532">
        <f>IF($A3532="",0,WEEKDAY($A3532,2))</f>
        <v/>
      </c>
      <c r="K3532">
        <f>IF(OR($A3532="",$B3532=""),"",$B3532&amp;"|"&amp;$A3532)</f>
        <v/>
      </c>
      <c r="L3532">
        <f>IF($A3532="",0,IF($F3532="",IFERROR(N(INDEX(Settings!$G$11:$G$18,MATCH($C3532,Settings!$D$11:$D$18,0))),0),N($F3532)))</f>
        <v/>
      </c>
    </row>
    <row r="3533">
      <c r="A3533" s="69" t="n"/>
      <c r="B3533" s="70" t="n"/>
      <c r="C3533" s="70" t="n"/>
      <c r="D3533" s="71" t="n"/>
      <c r="E3533" s="71" t="n"/>
      <c r="F3533" s="70" t="n"/>
      <c r="G3533" s="72">
        <f>IF(OR($A3533="",$B3533=""),"",ROUND(MAX(0,MOD(I3533-H3533,1)*24-L3533/60),2))</f>
        <v/>
      </c>
      <c r="H3533">
        <f>IF($A3533="","",IF($D3533="",IFERROR(INDEX(Settings!$E$11:$E$18,MATCH($C3533,Settings!$D$11:$D$18,0)),0),$D3533))</f>
        <v/>
      </c>
      <c r="I3533">
        <f>IF($A3533="","",IF($E3533="",IFERROR(INDEX(Settings!$F$11:$F$18,MATCH($C3533,Settings!$D$11:$D$18,0)),0),$E3533))</f>
        <v/>
      </c>
      <c r="J3533">
        <f>IF($A3533="",0,WEEKDAY($A3533,2))</f>
        <v/>
      </c>
      <c r="K3533">
        <f>IF(OR($A3533="",$B3533=""),"",$B3533&amp;"|"&amp;$A3533)</f>
        <v/>
      </c>
      <c r="L3533">
        <f>IF($A3533="",0,IF($F3533="",IFERROR(N(INDEX(Settings!$G$11:$G$18,MATCH($C3533,Settings!$D$11:$D$18,0))),0),N($F3533)))</f>
        <v/>
      </c>
    </row>
    <row r="3534">
      <c r="A3534" s="69" t="n"/>
      <c r="B3534" s="70" t="n"/>
      <c r="C3534" s="70" t="n"/>
      <c r="D3534" s="71" t="n"/>
      <c r="E3534" s="71" t="n"/>
      <c r="F3534" s="70" t="n"/>
      <c r="G3534" s="72">
        <f>IF(OR($A3534="",$B3534=""),"",ROUND(MAX(0,MOD(I3534-H3534,1)*24-L3534/60),2))</f>
        <v/>
      </c>
      <c r="H3534">
        <f>IF($A3534="","",IF($D3534="",IFERROR(INDEX(Settings!$E$11:$E$18,MATCH($C3534,Settings!$D$11:$D$18,0)),0),$D3534))</f>
        <v/>
      </c>
      <c r="I3534">
        <f>IF($A3534="","",IF($E3534="",IFERROR(INDEX(Settings!$F$11:$F$18,MATCH($C3534,Settings!$D$11:$D$18,0)),0),$E3534))</f>
        <v/>
      </c>
      <c r="J3534">
        <f>IF($A3534="",0,WEEKDAY($A3534,2))</f>
        <v/>
      </c>
      <c r="K3534">
        <f>IF(OR($A3534="",$B3534=""),"",$B3534&amp;"|"&amp;$A3534)</f>
        <v/>
      </c>
      <c r="L3534">
        <f>IF($A3534="",0,IF($F3534="",IFERROR(N(INDEX(Settings!$G$11:$G$18,MATCH($C3534,Settings!$D$11:$D$18,0))),0),N($F3534)))</f>
        <v/>
      </c>
    </row>
    <row r="3535">
      <c r="A3535" s="69" t="n"/>
      <c r="B3535" s="70" t="n"/>
      <c r="C3535" s="70" t="n"/>
      <c r="D3535" s="71" t="n"/>
      <c r="E3535" s="71" t="n"/>
      <c r="F3535" s="70" t="n"/>
      <c r="G3535" s="72">
        <f>IF(OR($A3535="",$B3535=""),"",ROUND(MAX(0,MOD(I3535-H3535,1)*24-L3535/60),2))</f>
        <v/>
      </c>
      <c r="H3535">
        <f>IF($A3535="","",IF($D3535="",IFERROR(INDEX(Settings!$E$11:$E$18,MATCH($C3535,Settings!$D$11:$D$18,0)),0),$D3535))</f>
        <v/>
      </c>
      <c r="I3535">
        <f>IF($A3535="","",IF($E3535="",IFERROR(INDEX(Settings!$F$11:$F$18,MATCH($C3535,Settings!$D$11:$D$18,0)),0),$E3535))</f>
        <v/>
      </c>
      <c r="J3535">
        <f>IF($A3535="",0,WEEKDAY($A3535,2))</f>
        <v/>
      </c>
      <c r="K3535">
        <f>IF(OR($A3535="",$B3535=""),"",$B3535&amp;"|"&amp;$A3535)</f>
        <v/>
      </c>
      <c r="L3535">
        <f>IF($A3535="",0,IF($F3535="",IFERROR(N(INDEX(Settings!$G$11:$G$18,MATCH($C3535,Settings!$D$11:$D$18,0))),0),N($F3535)))</f>
        <v/>
      </c>
    </row>
    <row r="3536">
      <c r="A3536" s="69" t="n"/>
      <c r="B3536" s="70" t="n"/>
      <c r="C3536" s="70" t="n"/>
      <c r="D3536" s="71" t="n"/>
      <c r="E3536" s="71" t="n"/>
      <c r="F3536" s="70" t="n"/>
      <c r="G3536" s="72">
        <f>IF(OR($A3536="",$B3536=""),"",ROUND(MAX(0,MOD(I3536-H3536,1)*24-L3536/60),2))</f>
        <v/>
      </c>
      <c r="H3536">
        <f>IF($A3536="","",IF($D3536="",IFERROR(INDEX(Settings!$E$11:$E$18,MATCH($C3536,Settings!$D$11:$D$18,0)),0),$D3536))</f>
        <v/>
      </c>
      <c r="I3536">
        <f>IF($A3536="","",IF($E3536="",IFERROR(INDEX(Settings!$F$11:$F$18,MATCH($C3536,Settings!$D$11:$D$18,0)),0),$E3536))</f>
        <v/>
      </c>
      <c r="J3536">
        <f>IF($A3536="",0,WEEKDAY($A3536,2))</f>
        <v/>
      </c>
      <c r="K3536">
        <f>IF(OR($A3536="",$B3536=""),"",$B3536&amp;"|"&amp;$A3536)</f>
        <v/>
      </c>
      <c r="L3536">
        <f>IF($A3536="",0,IF($F3536="",IFERROR(N(INDEX(Settings!$G$11:$G$18,MATCH($C3536,Settings!$D$11:$D$18,0))),0),N($F3536)))</f>
        <v/>
      </c>
    </row>
    <row r="3537">
      <c r="A3537" s="69" t="n"/>
      <c r="B3537" s="70" t="n"/>
      <c r="C3537" s="70" t="n"/>
      <c r="D3537" s="71" t="n"/>
      <c r="E3537" s="71" t="n"/>
      <c r="F3537" s="70" t="n"/>
      <c r="G3537" s="72">
        <f>IF(OR($A3537="",$B3537=""),"",ROUND(MAX(0,MOD(I3537-H3537,1)*24-L3537/60),2))</f>
        <v/>
      </c>
      <c r="H3537">
        <f>IF($A3537="","",IF($D3537="",IFERROR(INDEX(Settings!$E$11:$E$18,MATCH($C3537,Settings!$D$11:$D$18,0)),0),$D3537))</f>
        <v/>
      </c>
      <c r="I3537">
        <f>IF($A3537="","",IF($E3537="",IFERROR(INDEX(Settings!$F$11:$F$18,MATCH($C3537,Settings!$D$11:$D$18,0)),0),$E3537))</f>
        <v/>
      </c>
      <c r="J3537">
        <f>IF($A3537="",0,WEEKDAY($A3537,2))</f>
        <v/>
      </c>
      <c r="K3537">
        <f>IF(OR($A3537="",$B3537=""),"",$B3537&amp;"|"&amp;$A3537)</f>
        <v/>
      </c>
      <c r="L3537">
        <f>IF($A3537="",0,IF($F3537="",IFERROR(N(INDEX(Settings!$G$11:$G$18,MATCH($C3537,Settings!$D$11:$D$18,0))),0),N($F3537)))</f>
        <v/>
      </c>
    </row>
    <row r="3538">
      <c r="A3538" s="69" t="n"/>
      <c r="B3538" s="70" t="n"/>
      <c r="C3538" s="70" t="n"/>
      <c r="D3538" s="71" t="n"/>
      <c r="E3538" s="71" t="n"/>
      <c r="F3538" s="70" t="n"/>
      <c r="G3538" s="72">
        <f>IF(OR($A3538="",$B3538=""),"",ROUND(MAX(0,MOD(I3538-H3538,1)*24-L3538/60),2))</f>
        <v/>
      </c>
      <c r="H3538">
        <f>IF($A3538="","",IF($D3538="",IFERROR(INDEX(Settings!$E$11:$E$18,MATCH($C3538,Settings!$D$11:$D$18,0)),0),$D3538))</f>
        <v/>
      </c>
      <c r="I3538">
        <f>IF($A3538="","",IF($E3538="",IFERROR(INDEX(Settings!$F$11:$F$18,MATCH($C3538,Settings!$D$11:$D$18,0)),0),$E3538))</f>
        <v/>
      </c>
      <c r="J3538">
        <f>IF($A3538="",0,WEEKDAY($A3538,2))</f>
        <v/>
      </c>
      <c r="K3538">
        <f>IF(OR($A3538="",$B3538=""),"",$B3538&amp;"|"&amp;$A3538)</f>
        <v/>
      </c>
      <c r="L3538">
        <f>IF($A3538="",0,IF($F3538="",IFERROR(N(INDEX(Settings!$G$11:$G$18,MATCH($C3538,Settings!$D$11:$D$18,0))),0),N($F3538)))</f>
        <v/>
      </c>
    </row>
    <row r="3539">
      <c r="A3539" s="69" t="n"/>
      <c r="B3539" s="70" t="n"/>
      <c r="C3539" s="70" t="n"/>
      <c r="D3539" s="71" t="n"/>
      <c r="E3539" s="71" t="n"/>
      <c r="F3539" s="70" t="n"/>
      <c r="G3539" s="72">
        <f>IF(OR($A3539="",$B3539=""),"",ROUND(MAX(0,MOD(I3539-H3539,1)*24-L3539/60),2))</f>
        <v/>
      </c>
      <c r="H3539">
        <f>IF($A3539="","",IF($D3539="",IFERROR(INDEX(Settings!$E$11:$E$18,MATCH($C3539,Settings!$D$11:$D$18,0)),0),$D3539))</f>
        <v/>
      </c>
      <c r="I3539">
        <f>IF($A3539="","",IF($E3539="",IFERROR(INDEX(Settings!$F$11:$F$18,MATCH($C3539,Settings!$D$11:$D$18,0)),0),$E3539))</f>
        <v/>
      </c>
      <c r="J3539">
        <f>IF($A3539="",0,WEEKDAY($A3539,2))</f>
        <v/>
      </c>
      <c r="K3539">
        <f>IF(OR($A3539="",$B3539=""),"",$B3539&amp;"|"&amp;$A3539)</f>
        <v/>
      </c>
      <c r="L3539">
        <f>IF($A3539="",0,IF($F3539="",IFERROR(N(INDEX(Settings!$G$11:$G$18,MATCH($C3539,Settings!$D$11:$D$18,0))),0),N($F3539)))</f>
        <v/>
      </c>
    </row>
    <row r="3540">
      <c r="A3540" s="69" t="n"/>
      <c r="B3540" s="70" t="n"/>
      <c r="C3540" s="70" t="n"/>
      <c r="D3540" s="71" t="n"/>
      <c r="E3540" s="71" t="n"/>
      <c r="F3540" s="70" t="n"/>
      <c r="G3540" s="72">
        <f>IF(OR($A3540="",$B3540=""),"",ROUND(MAX(0,MOD(I3540-H3540,1)*24-L3540/60),2))</f>
        <v/>
      </c>
      <c r="H3540">
        <f>IF($A3540="","",IF($D3540="",IFERROR(INDEX(Settings!$E$11:$E$18,MATCH($C3540,Settings!$D$11:$D$18,0)),0),$D3540))</f>
        <v/>
      </c>
      <c r="I3540">
        <f>IF($A3540="","",IF($E3540="",IFERROR(INDEX(Settings!$F$11:$F$18,MATCH($C3540,Settings!$D$11:$D$18,0)),0),$E3540))</f>
        <v/>
      </c>
      <c r="J3540">
        <f>IF($A3540="",0,WEEKDAY($A3540,2))</f>
        <v/>
      </c>
      <c r="K3540">
        <f>IF(OR($A3540="",$B3540=""),"",$B3540&amp;"|"&amp;$A3540)</f>
        <v/>
      </c>
      <c r="L3540">
        <f>IF($A3540="",0,IF($F3540="",IFERROR(N(INDEX(Settings!$G$11:$G$18,MATCH($C3540,Settings!$D$11:$D$18,0))),0),N($F3540)))</f>
        <v/>
      </c>
    </row>
    <row r="3541">
      <c r="A3541" s="69" t="n"/>
      <c r="B3541" s="70" t="n"/>
      <c r="C3541" s="70" t="n"/>
      <c r="D3541" s="71" t="n"/>
      <c r="E3541" s="71" t="n"/>
      <c r="F3541" s="70" t="n"/>
      <c r="G3541" s="72">
        <f>IF(OR($A3541="",$B3541=""),"",ROUND(MAX(0,MOD(I3541-H3541,1)*24-L3541/60),2))</f>
        <v/>
      </c>
      <c r="H3541">
        <f>IF($A3541="","",IF($D3541="",IFERROR(INDEX(Settings!$E$11:$E$18,MATCH($C3541,Settings!$D$11:$D$18,0)),0),$D3541))</f>
        <v/>
      </c>
      <c r="I3541">
        <f>IF($A3541="","",IF($E3541="",IFERROR(INDEX(Settings!$F$11:$F$18,MATCH($C3541,Settings!$D$11:$D$18,0)),0),$E3541))</f>
        <v/>
      </c>
      <c r="J3541">
        <f>IF($A3541="",0,WEEKDAY($A3541,2))</f>
        <v/>
      </c>
      <c r="K3541">
        <f>IF(OR($A3541="",$B3541=""),"",$B3541&amp;"|"&amp;$A3541)</f>
        <v/>
      </c>
      <c r="L3541">
        <f>IF($A3541="",0,IF($F3541="",IFERROR(N(INDEX(Settings!$G$11:$G$18,MATCH($C3541,Settings!$D$11:$D$18,0))),0),N($F3541)))</f>
        <v/>
      </c>
    </row>
    <row r="3542">
      <c r="A3542" s="69" t="n"/>
      <c r="B3542" s="70" t="n"/>
      <c r="C3542" s="70" t="n"/>
      <c r="D3542" s="71" t="n"/>
      <c r="E3542" s="71" t="n"/>
      <c r="F3542" s="70" t="n"/>
      <c r="G3542" s="72">
        <f>IF(OR($A3542="",$B3542=""),"",ROUND(MAX(0,MOD(I3542-H3542,1)*24-L3542/60),2))</f>
        <v/>
      </c>
      <c r="H3542">
        <f>IF($A3542="","",IF($D3542="",IFERROR(INDEX(Settings!$E$11:$E$18,MATCH($C3542,Settings!$D$11:$D$18,0)),0),$D3542))</f>
        <v/>
      </c>
      <c r="I3542">
        <f>IF($A3542="","",IF($E3542="",IFERROR(INDEX(Settings!$F$11:$F$18,MATCH($C3542,Settings!$D$11:$D$18,0)),0),$E3542))</f>
        <v/>
      </c>
      <c r="J3542">
        <f>IF($A3542="",0,WEEKDAY($A3542,2))</f>
        <v/>
      </c>
      <c r="K3542">
        <f>IF(OR($A3542="",$B3542=""),"",$B3542&amp;"|"&amp;$A3542)</f>
        <v/>
      </c>
      <c r="L3542">
        <f>IF($A3542="",0,IF($F3542="",IFERROR(N(INDEX(Settings!$G$11:$G$18,MATCH($C3542,Settings!$D$11:$D$18,0))),0),N($F3542)))</f>
        <v/>
      </c>
    </row>
    <row r="3543">
      <c r="A3543" s="69" t="n"/>
      <c r="B3543" s="70" t="n"/>
      <c r="C3543" s="70" t="n"/>
      <c r="D3543" s="71" t="n"/>
      <c r="E3543" s="71" t="n"/>
      <c r="F3543" s="70" t="n"/>
      <c r="G3543" s="72">
        <f>IF(OR($A3543="",$B3543=""),"",ROUND(MAX(0,MOD(I3543-H3543,1)*24-L3543/60),2))</f>
        <v/>
      </c>
      <c r="H3543">
        <f>IF($A3543="","",IF($D3543="",IFERROR(INDEX(Settings!$E$11:$E$18,MATCH($C3543,Settings!$D$11:$D$18,0)),0),$D3543))</f>
        <v/>
      </c>
      <c r="I3543">
        <f>IF($A3543="","",IF($E3543="",IFERROR(INDEX(Settings!$F$11:$F$18,MATCH($C3543,Settings!$D$11:$D$18,0)),0),$E3543))</f>
        <v/>
      </c>
      <c r="J3543">
        <f>IF($A3543="",0,WEEKDAY($A3543,2))</f>
        <v/>
      </c>
      <c r="K3543">
        <f>IF(OR($A3543="",$B3543=""),"",$B3543&amp;"|"&amp;$A3543)</f>
        <v/>
      </c>
      <c r="L3543">
        <f>IF($A3543="",0,IF($F3543="",IFERROR(N(INDEX(Settings!$G$11:$G$18,MATCH($C3543,Settings!$D$11:$D$18,0))),0),N($F3543)))</f>
        <v/>
      </c>
    </row>
    <row r="3544">
      <c r="A3544" s="69" t="n"/>
      <c r="B3544" s="70" t="n"/>
      <c r="C3544" s="70" t="n"/>
      <c r="D3544" s="71" t="n"/>
      <c r="E3544" s="71" t="n"/>
      <c r="F3544" s="70" t="n"/>
      <c r="G3544" s="72">
        <f>IF(OR($A3544="",$B3544=""),"",ROUND(MAX(0,MOD(I3544-H3544,1)*24-L3544/60),2))</f>
        <v/>
      </c>
      <c r="H3544">
        <f>IF($A3544="","",IF($D3544="",IFERROR(INDEX(Settings!$E$11:$E$18,MATCH($C3544,Settings!$D$11:$D$18,0)),0),$D3544))</f>
        <v/>
      </c>
      <c r="I3544">
        <f>IF($A3544="","",IF($E3544="",IFERROR(INDEX(Settings!$F$11:$F$18,MATCH($C3544,Settings!$D$11:$D$18,0)),0),$E3544))</f>
        <v/>
      </c>
      <c r="J3544">
        <f>IF($A3544="",0,WEEKDAY($A3544,2))</f>
        <v/>
      </c>
      <c r="K3544">
        <f>IF(OR($A3544="",$B3544=""),"",$B3544&amp;"|"&amp;$A3544)</f>
        <v/>
      </c>
      <c r="L3544">
        <f>IF($A3544="",0,IF($F3544="",IFERROR(N(INDEX(Settings!$G$11:$G$18,MATCH($C3544,Settings!$D$11:$D$18,0))),0),N($F3544)))</f>
        <v/>
      </c>
    </row>
    <row r="3545">
      <c r="A3545" s="69" t="n"/>
      <c r="B3545" s="70" t="n"/>
      <c r="C3545" s="70" t="n"/>
      <c r="D3545" s="71" t="n"/>
      <c r="E3545" s="71" t="n"/>
      <c r="F3545" s="70" t="n"/>
      <c r="G3545" s="72">
        <f>IF(OR($A3545="",$B3545=""),"",ROUND(MAX(0,MOD(I3545-H3545,1)*24-L3545/60),2))</f>
        <v/>
      </c>
      <c r="H3545">
        <f>IF($A3545="","",IF($D3545="",IFERROR(INDEX(Settings!$E$11:$E$18,MATCH($C3545,Settings!$D$11:$D$18,0)),0),$D3545))</f>
        <v/>
      </c>
      <c r="I3545">
        <f>IF($A3545="","",IF($E3545="",IFERROR(INDEX(Settings!$F$11:$F$18,MATCH($C3545,Settings!$D$11:$D$18,0)),0),$E3545))</f>
        <v/>
      </c>
      <c r="J3545">
        <f>IF($A3545="",0,WEEKDAY($A3545,2))</f>
        <v/>
      </c>
      <c r="K3545">
        <f>IF(OR($A3545="",$B3545=""),"",$B3545&amp;"|"&amp;$A3545)</f>
        <v/>
      </c>
      <c r="L3545">
        <f>IF($A3545="",0,IF($F3545="",IFERROR(N(INDEX(Settings!$G$11:$G$18,MATCH($C3545,Settings!$D$11:$D$18,0))),0),N($F3545)))</f>
        <v/>
      </c>
    </row>
    <row r="3546">
      <c r="A3546" s="69" t="n"/>
      <c r="B3546" s="70" t="n"/>
      <c r="C3546" s="70" t="n"/>
      <c r="D3546" s="71" t="n"/>
      <c r="E3546" s="71" t="n"/>
      <c r="F3546" s="70" t="n"/>
      <c r="G3546" s="72">
        <f>IF(OR($A3546="",$B3546=""),"",ROUND(MAX(0,MOD(I3546-H3546,1)*24-L3546/60),2))</f>
        <v/>
      </c>
      <c r="H3546">
        <f>IF($A3546="","",IF($D3546="",IFERROR(INDEX(Settings!$E$11:$E$18,MATCH($C3546,Settings!$D$11:$D$18,0)),0),$D3546))</f>
        <v/>
      </c>
      <c r="I3546">
        <f>IF($A3546="","",IF($E3546="",IFERROR(INDEX(Settings!$F$11:$F$18,MATCH($C3546,Settings!$D$11:$D$18,0)),0),$E3546))</f>
        <v/>
      </c>
      <c r="J3546">
        <f>IF($A3546="",0,WEEKDAY($A3546,2))</f>
        <v/>
      </c>
      <c r="K3546">
        <f>IF(OR($A3546="",$B3546=""),"",$B3546&amp;"|"&amp;$A3546)</f>
        <v/>
      </c>
      <c r="L3546">
        <f>IF($A3546="",0,IF($F3546="",IFERROR(N(INDEX(Settings!$G$11:$G$18,MATCH($C3546,Settings!$D$11:$D$18,0))),0),N($F3546)))</f>
        <v/>
      </c>
    </row>
    <row r="3547">
      <c r="A3547" s="69" t="n"/>
      <c r="B3547" s="70" t="n"/>
      <c r="C3547" s="70" t="n"/>
      <c r="D3547" s="71" t="n"/>
      <c r="E3547" s="71" t="n"/>
      <c r="F3547" s="70" t="n"/>
      <c r="G3547" s="72">
        <f>IF(OR($A3547="",$B3547=""),"",ROUND(MAX(0,MOD(I3547-H3547,1)*24-L3547/60),2))</f>
        <v/>
      </c>
      <c r="H3547">
        <f>IF($A3547="","",IF($D3547="",IFERROR(INDEX(Settings!$E$11:$E$18,MATCH($C3547,Settings!$D$11:$D$18,0)),0),$D3547))</f>
        <v/>
      </c>
      <c r="I3547">
        <f>IF($A3547="","",IF($E3547="",IFERROR(INDEX(Settings!$F$11:$F$18,MATCH($C3547,Settings!$D$11:$D$18,0)),0),$E3547))</f>
        <v/>
      </c>
      <c r="J3547">
        <f>IF($A3547="",0,WEEKDAY($A3547,2))</f>
        <v/>
      </c>
      <c r="K3547">
        <f>IF(OR($A3547="",$B3547=""),"",$B3547&amp;"|"&amp;$A3547)</f>
        <v/>
      </c>
      <c r="L3547">
        <f>IF($A3547="",0,IF($F3547="",IFERROR(N(INDEX(Settings!$G$11:$G$18,MATCH($C3547,Settings!$D$11:$D$18,0))),0),N($F3547)))</f>
        <v/>
      </c>
    </row>
    <row r="3548">
      <c r="A3548" s="69" t="n"/>
      <c r="B3548" s="70" t="n"/>
      <c r="C3548" s="70" t="n"/>
      <c r="D3548" s="71" t="n"/>
      <c r="E3548" s="71" t="n"/>
      <c r="F3548" s="70" t="n"/>
      <c r="G3548" s="72">
        <f>IF(OR($A3548="",$B3548=""),"",ROUND(MAX(0,MOD(I3548-H3548,1)*24-L3548/60),2))</f>
        <v/>
      </c>
      <c r="H3548">
        <f>IF($A3548="","",IF($D3548="",IFERROR(INDEX(Settings!$E$11:$E$18,MATCH($C3548,Settings!$D$11:$D$18,0)),0),$D3548))</f>
        <v/>
      </c>
      <c r="I3548">
        <f>IF($A3548="","",IF($E3548="",IFERROR(INDEX(Settings!$F$11:$F$18,MATCH($C3548,Settings!$D$11:$D$18,0)),0),$E3548))</f>
        <v/>
      </c>
      <c r="J3548">
        <f>IF($A3548="",0,WEEKDAY($A3548,2))</f>
        <v/>
      </c>
      <c r="K3548">
        <f>IF(OR($A3548="",$B3548=""),"",$B3548&amp;"|"&amp;$A3548)</f>
        <v/>
      </c>
      <c r="L3548">
        <f>IF($A3548="",0,IF($F3548="",IFERROR(N(INDEX(Settings!$G$11:$G$18,MATCH($C3548,Settings!$D$11:$D$18,0))),0),N($F3548)))</f>
        <v/>
      </c>
    </row>
    <row r="3549">
      <c r="A3549" s="69" t="n"/>
      <c r="B3549" s="70" t="n"/>
      <c r="C3549" s="70" t="n"/>
      <c r="D3549" s="71" t="n"/>
      <c r="E3549" s="71" t="n"/>
      <c r="F3549" s="70" t="n"/>
      <c r="G3549" s="72">
        <f>IF(OR($A3549="",$B3549=""),"",ROUND(MAX(0,MOD(I3549-H3549,1)*24-L3549/60),2))</f>
        <v/>
      </c>
      <c r="H3549">
        <f>IF($A3549="","",IF($D3549="",IFERROR(INDEX(Settings!$E$11:$E$18,MATCH($C3549,Settings!$D$11:$D$18,0)),0),$D3549))</f>
        <v/>
      </c>
      <c r="I3549">
        <f>IF($A3549="","",IF($E3549="",IFERROR(INDEX(Settings!$F$11:$F$18,MATCH($C3549,Settings!$D$11:$D$18,0)),0),$E3549))</f>
        <v/>
      </c>
      <c r="J3549">
        <f>IF($A3549="",0,WEEKDAY($A3549,2))</f>
        <v/>
      </c>
      <c r="K3549">
        <f>IF(OR($A3549="",$B3549=""),"",$B3549&amp;"|"&amp;$A3549)</f>
        <v/>
      </c>
      <c r="L3549">
        <f>IF($A3549="",0,IF($F3549="",IFERROR(N(INDEX(Settings!$G$11:$G$18,MATCH($C3549,Settings!$D$11:$D$18,0))),0),N($F3549)))</f>
        <v/>
      </c>
    </row>
    <row r="3550">
      <c r="A3550" s="69" t="n"/>
      <c r="B3550" s="70" t="n"/>
      <c r="C3550" s="70" t="n"/>
      <c r="D3550" s="71" t="n"/>
      <c r="E3550" s="71" t="n"/>
      <c r="F3550" s="70" t="n"/>
      <c r="G3550" s="72">
        <f>IF(OR($A3550="",$B3550=""),"",ROUND(MAX(0,MOD(I3550-H3550,1)*24-L3550/60),2))</f>
        <v/>
      </c>
      <c r="H3550">
        <f>IF($A3550="","",IF($D3550="",IFERROR(INDEX(Settings!$E$11:$E$18,MATCH($C3550,Settings!$D$11:$D$18,0)),0),$D3550))</f>
        <v/>
      </c>
      <c r="I3550">
        <f>IF($A3550="","",IF($E3550="",IFERROR(INDEX(Settings!$F$11:$F$18,MATCH($C3550,Settings!$D$11:$D$18,0)),0),$E3550))</f>
        <v/>
      </c>
      <c r="J3550">
        <f>IF($A3550="",0,WEEKDAY($A3550,2))</f>
        <v/>
      </c>
      <c r="K3550">
        <f>IF(OR($A3550="",$B3550=""),"",$B3550&amp;"|"&amp;$A3550)</f>
        <v/>
      </c>
      <c r="L3550">
        <f>IF($A3550="",0,IF($F3550="",IFERROR(N(INDEX(Settings!$G$11:$G$18,MATCH($C3550,Settings!$D$11:$D$18,0))),0),N($F3550)))</f>
        <v/>
      </c>
    </row>
    <row r="3551">
      <c r="A3551" s="69" t="n"/>
      <c r="B3551" s="70" t="n"/>
      <c r="C3551" s="70" t="n"/>
      <c r="D3551" s="71" t="n"/>
      <c r="E3551" s="71" t="n"/>
      <c r="F3551" s="70" t="n"/>
      <c r="G3551" s="72">
        <f>IF(OR($A3551="",$B3551=""),"",ROUND(MAX(0,MOD(I3551-H3551,1)*24-L3551/60),2))</f>
        <v/>
      </c>
      <c r="H3551">
        <f>IF($A3551="","",IF($D3551="",IFERROR(INDEX(Settings!$E$11:$E$18,MATCH($C3551,Settings!$D$11:$D$18,0)),0),$D3551))</f>
        <v/>
      </c>
      <c r="I3551">
        <f>IF($A3551="","",IF($E3551="",IFERROR(INDEX(Settings!$F$11:$F$18,MATCH($C3551,Settings!$D$11:$D$18,0)),0),$E3551))</f>
        <v/>
      </c>
      <c r="J3551">
        <f>IF($A3551="",0,WEEKDAY($A3551,2))</f>
        <v/>
      </c>
      <c r="K3551">
        <f>IF(OR($A3551="",$B3551=""),"",$B3551&amp;"|"&amp;$A3551)</f>
        <v/>
      </c>
      <c r="L3551">
        <f>IF($A3551="",0,IF($F3551="",IFERROR(N(INDEX(Settings!$G$11:$G$18,MATCH($C3551,Settings!$D$11:$D$18,0))),0),N($F3551)))</f>
        <v/>
      </c>
    </row>
    <row r="3552">
      <c r="A3552" s="69" t="n"/>
      <c r="B3552" s="70" t="n"/>
      <c r="C3552" s="70" t="n"/>
      <c r="D3552" s="71" t="n"/>
      <c r="E3552" s="71" t="n"/>
      <c r="F3552" s="70" t="n"/>
      <c r="G3552" s="72">
        <f>IF(OR($A3552="",$B3552=""),"",ROUND(MAX(0,MOD(I3552-H3552,1)*24-L3552/60),2))</f>
        <v/>
      </c>
      <c r="H3552">
        <f>IF($A3552="","",IF($D3552="",IFERROR(INDEX(Settings!$E$11:$E$18,MATCH($C3552,Settings!$D$11:$D$18,0)),0),$D3552))</f>
        <v/>
      </c>
      <c r="I3552">
        <f>IF($A3552="","",IF($E3552="",IFERROR(INDEX(Settings!$F$11:$F$18,MATCH($C3552,Settings!$D$11:$D$18,0)),0),$E3552))</f>
        <v/>
      </c>
      <c r="J3552">
        <f>IF($A3552="",0,WEEKDAY($A3552,2))</f>
        <v/>
      </c>
      <c r="K3552">
        <f>IF(OR($A3552="",$B3552=""),"",$B3552&amp;"|"&amp;$A3552)</f>
        <v/>
      </c>
      <c r="L3552">
        <f>IF($A3552="",0,IF($F3552="",IFERROR(N(INDEX(Settings!$G$11:$G$18,MATCH($C3552,Settings!$D$11:$D$18,0))),0),N($F3552)))</f>
        <v/>
      </c>
    </row>
    <row r="3553">
      <c r="A3553" s="69" t="n"/>
      <c r="B3553" s="70" t="n"/>
      <c r="C3553" s="70" t="n"/>
      <c r="D3553" s="71" t="n"/>
      <c r="E3553" s="71" t="n"/>
      <c r="F3553" s="70" t="n"/>
      <c r="G3553" s="72">
        <f>IF(OR($A3553="",$B3553=""),"",ROUND(MAX(0,MOD(I3553-H3553,1)*24-L3553/60),2))</f>
        <v/>
      </c>
      <c r="H3553">
        <f>IF($A3553="","",IF($D3553="",IFERROR(INDEX(Settings!$E$11:$E$18,MATCH($C3553,Settings!$D$11:$D$18,0)),0),$D3553))</f>
        <v/>
      </c>
      <c r="I3553">
        <f>IF($A3553="","",IF($E3553="",IFERROR(INDEX(Settings!$F$11:$F$18,MATCH($C3553,Settings!$D$11:$D$18,0)),0),$E3553))</f>
        <v/>
      </c>
      <c r="J3553">
        <f>IF($A3553="",0,WEEKDAY($A3553,2))</f>
        <v/>
      </c>
      <c r="K3553">
        <f>IF(OR($A3553="",$B3553=""),"",$B3553&amp;"|"&amp;$A3553)</f>
        <v/>
      </c>
      <c r="L3553">
        <f>IF($A3553="",0,IF($F3553="",IFERROR(N(INDEX(Settings!$G$11:$G$18,MATCH($C3553,Settings!$D$11:$D$18,0))),0),N($F3553)))</f>
        <v/>
      </c>
    </row>
    <row r="3554">
      <c r="A3554" s="69" t="n"/>
      <c r="B3554" s="70" t="n"/>
      <c r="C3554" s="70" t="n"/>
      <c r="D3554" s="71" t="n"/>
      <c r="E3554" s="71" t="n"/>
      <c r="F3554" s="70" t="n"/>
      <c r="G3554" s="72">
        <f>IF(OR($A3554="",$B3554=""),"",ROUND(MAX(0,MOD(I3554-H3554,1)*24-L3554/60),2))</f>
        <v/>
      </c>
      <c r="H3554">
        <f>IF($A3554="","",IF($D3554="",IFERROR(INDEX(Settings!$E$11:$E$18,MATCH($C3554,Settings!$D$11:$D$18,0)),0),$D3554))</f>
        <v/>
      </c>
      <c r="I3554">
        <f>IF($A3554="","",IF($E3554="",IFERROR(INDEX(Settings!$F$11:$F$18,MATCH($C3554,Settings!$D$11:$D$18,0)),0),$E3554))</f>
        <v/>
      </c>
      <c r="J3554">
        <f>IF($A3554="",0,WEEKDAY($A3554,2))</f>
        <v/>
      </c>
      <c r="K3554">
        <f>IF(OR($A3554="",$B3554=""),"",$B3554&amp;"|"&amp;$A3554)</f>
        <v/>
      </c>
      <c r="L3554">
        <f>IF($A3554="",0,IF($F3554="",IFERROR(N(INDEX(Settings!$G$11:$G$18,MATCH($C3554,Settings!$D$11:$D$18,0))),0),N($F3554)))</f>
        <v/>
      </c>
    </row>
    <row r="3555">
      <c r="A3555" s="69" t="n"/>
      <c r="B3555" s="70" t="n"/>
      <c r="C3555" s="70" t="n"/>
      <c r="D3555" s="71" t="n"/>
      <c r="E3555" s="71" t="n"/>
      <c r="F3555" s="70" t="n"/>
      <c r="G3555" s="72">
        <f>IF(OR($A3555="",$B3555=""),"",ROUND(MAX(0,MOD(I3555-H3555,1)*24-L3555/60),2))</f>
        <v/>
      </c>
      <c r="H3555">
        <f>IF($A3555="","",IF($D3555="",IFERROR(INDEX(Settings!$E$11:$E$18,MATCH($C3555,Settings!$D$11:$D$18,0)),0),$D3555))</f>
        <v/>
      </c>
      <c r="I3555">
        <f>IF($A3555="","",IF($E3555="",IFERROR(INDEX(Settings!$F$11:$F$18,MATCH($C3555,Settings!$D$11:$D$18,0)),0),$E3555))</f>
        <v/>
      </c>
      <c r="J3555">
        <f>IF($A3555="",0,WEEKDAY($A3555,2))</f>
        <v/>
      </c>
      <c r="K3555">
        <f>IF(OR($A3555="",$B3555=""),"",$B3555&amp;"|"&amp;$A3555)</f>
        <v/>
      </c>
      <c r="L3555">
        <f>IF($A3555="",0,IF($F3555="",IFERROR(N(INDEX(Settings!$G$11:$G$18,MATCH($C3555,Settings!$D$11:$D$18,0))),0),N($F3555)))</f>
        <v/>
      </c>
    </row>
    <row r="3556">
      <c r="A3556" s="69" t="n"/>
      <c r="B3556" s="70" t="n"/>
      <c r="C3556" s="70" t="n"/>
      <c r="D3556" s="71" t="n"/>
      <c r="E3556" s="71" t="n"/>
      <c r="F3556" s="70" t="n"/>
      <c r="G3556" s="72">
        <f>IF(OR($A3556="",$B3556=""),"",ROUND(MAX(0,MOD(I3556-H3556,1)*24-L3556/60),2))</f>
        <v/>
      </c>
      <c r="H3556">
        <f>IF($A3556="","",IF($D3556="",IFERROR(INDEX(Settings!$E$11:$E$18,MATCH($C3556,Settings!$D$11:$D$18,0)),0),$D3556))</f>
        <v/>
      </c>
      <c r="I3556">
        <f>IF($A3556="","",IF($E3556="",IFERROR(INDEX(Settings!$F$11:$F$18,MATCH($C3556,Settings!$D$11:$D$18,0)),0),$E3556))</f>
        <v/>
      </c>
      <c r="J3556">
        <f>IF($A3556="",0,WEEKDAY($A3556,2))</f>
        <v/>
      </c>
      <c r="K3556">
        <f>IF(OR($A3556="",$B3556=""),"",$B3556&amp;"|"&amp;$A3556)</f>
        <v/>
      </c>
      <c r="L3556">
        <f>IF($A3556="",0,IF($F3556="",IFERROR(N(INDEX(Settings!$G$11:$G$18,MATCH($C3556,Settings!$D$11:$D$18,0))),0),N($F3556)))</f>
        <v/>
      </c>
    </row>
    <row r="3557">
      <c r="A3557" s="69" t="n"/>
      <c r="B3557" s="70" t="n"/>
      <c r="C3557" s="70" t="n"/>
      <c r="D3557" s="71" t="n"/>
      <c r="E3557" s="71" t="n"/>
      <c r="F3557" s="70" t="n"/>
      <c r="G3557" s="72">
        <f>IF(OR($A3557="",$B3557=""),"",ROUND(MAX(0,MOD(I3557-H3557,1)*24-L3557/60),2))</f>
        <v/>
      </c>
      <c r="H3557">
        <f>IF($A3557="","",IF($D3557="",IFERROR(INDEX(Settings!$E$11:$E$18,MATCH($C3557,Settings!$D$11:$D$18,0)),0),$D3557))</f>
        <v/>
      </c>
      <c r="I3557">
        <f>IF($A3557="","",IF($E3557="",IFERROR(INDEX(Settings!$F$11:$F$18,MATCH($C3557,Settings!$D$11:$D$18,0)),0),$E3557))</f>
        <v/>
      </c>
      <c r="J3557">
        <f>IF($A3557="",0,WEEKDAY($A3557,2))</f>
        <v/>
      </c>
      <c r="K3557">
        <f>IF(OR($A3557="",$B3557=""),"",$B3557&amp;"|"&amp;$A3557)</f>
        <v/>
      </c>
      <c r="L3557">
        <f>IF($A3557="",0,IF($F3557="",IFERROR(N(INDEX(Settings!$G$11:$G$18,MATCH($C3557,Settings!$D$11:$D$18,0))),0),N($F3557)))</f>
        <v/>
      </c>
    </row>
    <row r="3558">
      <c r="A3558" s="69" t="n"/>
      <c r="B3558" s="70" t="n"/>
      <c r="C3558" s="70" t="n"/>
      <c r="D3558" s="71" t="n"/>
      <c r="E3558" s="71" t="n"/>
      <c r="F3558" s="70" t="n"/>
      <c r="G3558" s="72">
        <f>IF(OR($A3558="",$B3558=""),"",ROUND(MAX(0,MOD(I3558-H3558,1)*24-L3558/60),2))</f>
        <v/>
      </c>
      <c r="H3558">
        <f>IF($A3558="","",IF($D3558="",IFERROR(INDEX(Settings!$E$11:$E$18,MATCH($C3558,Settings!$D$11:$D$18,0)),0),$D3558))</f>
        <v/>
      </c>
      <c r="I3558">
        <f>IF($A3558="","",IF($E3558="",IFERROR(INDEX(Settings!$F$11:$F$18,MATCH($C3558,Settings!$D$11:$D$18,0)),0),$E3558))</f>
        <v/>
      </c>
      <c r="J3558">
        <f>IF($A3558="",0,WEEKDAY($A3558,2))</f>
        <v/>
      </c>
      <c r="K3558">
        <f>IF(OR($A3558="",$B3558=""),"",$B3558&amp;"|"&amp;$A3558)</f>
        <v/>
      </c>
      <c r="L3558">
        <f>IF($A3558="",0,IF($F3558="",IFERROR(N(INDEX(Settings!$G$11:$G$18,MATCH($C3558,Settings!$D$11:$D$18,0))),0),N($F3558)))</f>
        <v/>
      </c>
    </row>
    <row r="3559">
      <c r="A3559" s="69" t="n"/>
      <c r="B3559" s="70" t="n"/>
      <c r="C3559" s="70" t="n"/>
      <c r="D3559" s="71" t="n"/>
      <c r="E3559" s="71" t="n"/>
      <c r="F3559" s="70" t="n"/>
      <c r="G3559" s="72">
        <f>IF(OR($A3559="",$B3559=""),"",ROUND(MAX(0,MOD(I3559-H3559,1)*24-L3559/60),2))</f>
        <v/>
      </c>
      <c r="H3559">
        <f>IF($A3559="","",IF($D3559="",IFERROR(INDEX(Settings!$E$11:$E$18,MATCH($C3559,Settings!$D$11:$D$18,0)),0),$D3559))</f>
        <v/>
      </c>
      <c r="I3559">
        <f>IF($A3559="","",IF($E3559="",IFERROR(INDEX(Settings!$F$11:$F$18,MATCH($C3559,Settings!$D$11:$D$18,0)),0),$E3559))</f>
        <v/>
      </c>
      <c r="J3559">
        <f>IF($A3559="",0,WEEKDAY($A3559,2))</f>
        <v/>
      </c>
      <c r="K3559">
        <f>IF(OR($A3559="",$B3559=""),"",$B3559&amp;"|"&amp;$A3559)</f>
        <v/>
      </c>
      <c r="L3559">
        <f>IF($A3559="",0,IF($F3559="",IFERROR(N(INDEX(Settings!$G$11:$G$18,MATCH($C3559,Settings!$D$11:$D$18,0))),0),N($F3559)))</f>
        <v/>
      </c>
    </row>
    <row r="3560">
      <c r="A3560" s="69" t="n"/>
      <c r="B3560" s="70" t="n"/>
      <c r="C3560" s="70" t="n"/>
      <c r="D3560" s="71" t="n"/>
      <c r="E3560" s="71" t="n"/>
      <c r="F3560" s="70" t="n"/>
      <c r="G3560" s="72">
        <f>IF(OR($A3560="",$B3560=""),"",ROUND(MAX(0,MOD(I3560-H3560,1)*24-L3560/60),2))</f>
        <v/>
      </c>
      <c r="H3560">
        <f>IF($A3560="","",IF($D3560="",IFERROR(INDEX(Settings!$E$11:$E$18,MATCH($C3560,Settings!$D$11:$D$18,0)),0),$D3560))</f>
        <v/>
      </c>
      <c r="I3560">
        <f>IF($A3560="","",IF($E3560="",IFERROR(INDEX(Settings!$F$11:$F$18,MATCH($C3560,Settings!$D$11:$D$18,0)),0),$E3560))</f>
        <v/>
      </c>
      <c r="J3560">
        <f>IF($A3560="",0,WEEKDAY($A3560,2))</f>
        <v/>
      </c>
      <c r="K3560">
        <f>IF(OR($A3560="",$B3560=""),"",$B3560&amp;"|"&amp;$A3560)</f>
        <v/>
      </c>
      <c r="L3560">
        <f>IF($A3560="",0,IF($F3560="",IFERROR(N(INDEX(Settings!$G$11:$G$18,MATCH($C3560,Settings!$D$11:$D$18,0))),0),N($F3560)))</f>
        <v/>
      </c>
    </row>
    <row r="3561">
      <c r="A3561" s="69" t="n"/>
      <c r="B3561" s="70" t="n"/>
      <c r="C3561" s="70" t="n"/>
      <c r="D3561" s="71" t="n"/>
      <c r="E3561" s="71" t="n"/>
      <c r="F3561" s="70" t="n"/>
      <c r="G3561" s="72">
        <f>IF(OR($A3561="",$B3561=""),"",ROUND(MAX(0,MOD(I3561-H3561,1)*24-L3561/60),2))</f>
        <v/>
      </c>
      <c r="H3561">
        <f>IF($A3561="","",IF($D3561="",IFERROR(INDEX(Settings!$E$11:$E$18,MATCH($C3561,Settings!$D$11:$D$18,0)),0),$D3561))</f>
        <v/>
      </c>
      <c r="I3561">
        <f>IF($A3561="","",IF($E3561="",IFERROR(INDEX(Settings!$F$11:$F$18,MATCH($C3561,Settings!$D$11:$D$18,0)),0),$E3561))</f>
        <v/>
      </c>
      <c r="J3561">
        <f>IF($A3561="",0,WEEKDAY($A3561,2))</f>
        <v/>
      </c>
      <c r="K3561">
        <f>IF(OR($A3561="",$B3561=""),"",$B3561&amp;"|"&amp;$A3561)</f>
        <v/>
      </c>
      <c r="L3561">
        <f>IF($A3561="",0,IF($F3561="",IFERROR(N(INDEX(Settings!$G$11:$G$18,MATCH($C3561,Settings!$D$11:$D$18,0))),0),N($F3561)))</f>
        <v/>
      </c>
    </row>
    <row r="3562">
      <c r="A3562" s="69" t="n"/>
      <c r="B3562" s="70" t="n"/>
      <c r="C3562" s="70" t="n"/>
      <c r="D3562" s="71" t="n"/>
      <c r="E3562" s="71" t="n"/>
      <c r="F3562" s="70" t="n"/>
      <c r="G3562" s="72">
        <f>IF(OR($A3562="",$B3562=""),"",ROUND(MAX(0,MOD(I3562-H3562,1)*24-L3562/60),2))</f>
        <v/>
      </c>
      <c r="H3562">
        <f>IF($A3562="","",IF($D3562="",IFERROR(INDEX(Settings!$E$11:$E$18,MATCH($C3562,Settings!$D$11:$D$18,0)),0),$D3562))</f>
        <v/>
      </c>
      <c r="I3562">
        <f>IF($A3562="","",IF($E3562="",IFERROR(INDEX(Settings!$F$11:$F$18,MATCH($C3562,Settings!$D$11:$D$18,0)),0),$E3562))</f>
        <v/>
      </c>
      <c r="J3562">
        <f>IF($A3562="",0,WEEKDAY($A3562,2))</f>
        <v/>
      </c>
      <c r="K3562">
        <f>IF(OR($A3562="",$B3562=""),"",$B3562&amp;"|"&amp;$A3562)</f>
        <v/>
      </c>
      <c r="L3562">
        <f>IF($A3562="",0,IF($F3562="",IFERROR(N(INDEX(Settings!$G$11:$G$18,MATCH($C3562,Settings!$D$11:$D$18,0))),0),N($F3562)))</f>
        <v/>
      </c>
    </row>
    <row r="3563">
      <c r="A3563" s="69" t="n"/>
      <c r="B3563" s="70" t="n"/>
      <c r="C3563" s="70" t="n"/>
      <c r="D3563" s="71" t="n"/>
      <c r="E3563" s="71" t="n"/>
      <c r="F3563" s="70" t="n"/>
      <c r="G3563" s="72">
        <f>IF(OR($A3563="",$B3563=""),"",ROUND(MAX(0,MOD(I3563-H3563,1)*24-L3563/60),2))</f>
        <v/>
      </c>
      <c r="H3563">
        <f>IF($A3563="","",IF($D3563="",IFERROR(INDEX(Settings!$E$11:$E$18,MATCH($C3563,Settings!$D$11:$D$18,0)),0),$D3563))</f>
        <v/>
      </c>
      <c r="I3563">
        <f>IF($A3563="","",IF($E3563="",IFERROR(INDEX(Settings!$F$11:$F$18,MATCH($C3563,Settings!$D$11:$D$18,0)),0),$E3563))</f>
        <v/>
      </c>
      <c r="J3563">
        <f>IF($A3563="",0,WEEKDAY($A3563,2))</f>
        <v/>
      </c>
      <c r="K3563">
        <f>IF(OR($A3563="",$B3563=""),"",$B3563&amp;"|"&amp;$A3563)</f>
        <v/>
      </c>
      <c r="L3563">
        <f>IF($A3563="",0,IF($F3563="",IFERROR(N(INDEX(Settings!$G$11:$G$18,MATCH($C3563,Settings!$D$11:$D$18,0))),0),N($F3563)))</f>
        <v/>
      </c>
    </row>
    <row r="3564">
      <c r="A3564" s="69" t="n"/>
      <c r="B3564" s="70" t="n"/>
      <c r="C3564" s="70" t="n"/>
      <c r="D3564" s="71" t="n"/>
      <c r="E3564" s="71" t="n"/>
      <c r="F3564" s="70" t="n"/>
      <c r="G3564" s="72">
        <f>IF(OR($A3564="",$B3564=""),"",ROUND(MAX(0,MOD(I3564-H3564,1)*24-L3564/60),2))</f>
        <v/>
      </c>
      <c r="H3564">
        <f>IF($A3564="","",IF($D3564="",IFERROR(INDEX(Settings!$E$11:$E$18,MATCH($C3564,Settings!$D$11:$D$18,0)),0),$D3564))</f>
        <v/>
      </c>
      <c r="I3564">
        <f>IF($A3564="","",IF($E3564="",IFERROR(INDEX(Settings!$F$11:$F$18,MATCH($C3564,Settings!$D$11:$D$18,0)),0),$E3564))</f>
        <v/>
      </c>
      <c r="J3564">
        <f>IF($A3564="",0,WEEKDAY($A3564,2))</f>
        <v/>
      </c>
      <c r="K3564">
        <f>IF(OR($A3564="",$B3564=""),"",$B3564&amp;"|"&amp;$A3564)</f>
        <v/>
      </c>
      <c r="L3564">
        <f>IF($A3564="",0,IF($F3564="",IFERROR(N(INDEX(Settings!$G$11:$G$18,MATCH($C3564,Settings!$D$11:$D$18,0))),0),N($F3564)))</f>
        <v/>
      </c>
    </row>
    <row r="3565">
      <c r="A3565" s="69" t="n"/>
      <c r="B3565" s="70" t="n"/>
      <c r="C3565" s="70" t="n"/>
      <c r="D3565" s="71" t="n"/>
      <c r="E3565" s="71" t="n"/>
      <c r="F3565" s="70" t="n"/>
      <c r="G3565" s="72">
        <f>IF(OR($A3565="",$B3565=""),"",ROUND(MAX(0,MOD(I3565-H3565,1)*24-L3565/60),2))</f>
        <v/>
      </c>
      <c r="H3565">
        <f>IF($A3565="","",IF($D3565="",IFERROR(INDEX(Settings!$E$11:$E$18,MATCH($C3565,Settings!$D$11:$D$18,0)),0),$D3565))</f>
        <v/>
      </c>
      <c r="I3565">
        <f>IF($A3565="","",IF($E3565="",IFERROR(INDEX(Settings!$F$11:$F$18,MATCH($C3565,Settings!$D$11:$D$18,0)),0),$E3565))</f>
        <v/>
      </c>
      <c r="J3565">
        <f>IF($A3565="",0,WEEKDAY($A3565,2))</f>
        <v/>
      </c>
      <c r="K3565">
        <f>IF(OR($A3565="",$B3565=""),"",$B3565&amp;"|"&amp;$A3565)</f>
        <v/>
      </c>
      <c r="L3565">
        <f>IF($A3565="",0,IF($F3565="",IFERROR(N(INDEX(Settings!$G$11:$G$18,MATCH($C3565,Settings!$D$11:$D$18,0))),0),N($F3565)))</f>
        <v/>
      </c>
    </row>
    <row r="3566">
      <c r="A3566" s="69" t="n"/>
      <c r="B3566" s="70" t="n"/>
      <c r="C3566" s="70" t="n"/>
      <c r="D3566" s="71" t="n"/>
      <c r="E3566" s="71" t="n"/>
      <c r="F3566" s="70" t="n"/>
      <c r="G3566" s="72">
        <f>IF(OR($A3566="",$B3566=""),"",ROUND(MAX(0,MOD(I3566-H3566,1)*24-L3566/60),2))</f>
        <v/>
      </c>
      <c r="H3566">
        <f>IF($A3566="","",IF($D3566="",IFERROR(INDEX(Settings!$E$11:$E$18,MATCH($C3566,Settings!$D$11:$D$18,0)),0),$D3566))</f>
        <v/>
      </c>
      <c r="I3566">
        <f>IF($A3566="","",IF($E3566="",IFERROR(INDEX(Settings!$F$11:$F$18,MATCH($C3566,Settings!$D$11:$D$18,0)),0),$E3566))</f>
        <v/>
      </c>
      <c r="J3566">
        <f>IF($A3566="",0,WEEKDAY($A3566,2))</f>
        <v/>
      </c>
      <c r="K3566">
        <f>IF(OR($A3566="",$B3566=""),"",$B3566&amp;"|"&amp;$A3566)</f>
        <v/>
      </c>
      <c r="L3566">
        <f>IF($A3566="",0,IF($F3566="",IFERROR(N(INDEX(Settings!$G$11:$G$18,MATCH($C3566,Settings!$D$11:$D$18,0))),0),N($F3566)))</f>
        <v/>
      </c>
    </row>
    <row r="3567">
      <c r="A3567" s="69" t="n"/>
      <c r="B3567" s="70" t="n"/>
      <c r="C3567" s="70" t="n"/>
      <c r="D3567" s="71" t="n"/>
      <c r="E3567" s="71" t="n"/>
      <c r="F3567" s="70" t="n"/>
      <c r="G3567" s="72">
        <f>IF(OR($A3567="",$B3567=""),"",ROUND(MAX(0,MOD(I3567-H3567,1)*24-L3567/60),2))</f>
        <v/>
      </c>
      <c r="H3567">
        <f>IF($A3567="","",IF($D3567="",IFERROR(INDEX(Settings!$E$11:$E$18,MATCH($C3567,Settings!$D$11:$D$18,0)),0),$D3567))</f>
        <v/>
      </c>
      <c r="I3567">
        <f>IF($A3567="","",IF($E3567="",IFERROR(INDEX(Settings!$F$11:$F$18,MATCH($C3567,Settings!$D$11:$D$18,0)),0),$E3567))</f>
        <v/>
      </c>
      <c r="J3567">
        <f>IF($A3567="",0,WEEKDAY($A3567,2))</f>
        <v/>
      </c>
      <c r="K3567">
        <f>IF(OR($A3567="",$B3567=""),"",$B3567&amp;"|"&amp;$A3567)</f>
        <v/>
      </c>
      <c r="L3567">
        <f>IF($A3567="",0,IF($F3567="",IFERROR(N(INDEX(Settings!$G$11:$G$18,MATCH($C3567,Settings!$D$11:$D$18,0))),0),N($F3567)))</f>
        <v/>
      </c>
    </row>
    <row r="3568">
      <c r="A3568" s="69" t="n"/>
      <c r="B3568" s="70" t="n"/>
      <c r="C3568" s="70" t="n"/>
      <c r="D3568" s="71" t="n"/>
      <c r="E3568" s="71" t="n"/>
      <c r="F3568" s="70" t="n"/>
      <c r="G3568" s="72">
        <f>IF(OR($A3568="",$B3568=""),"",ROUND(MAX(0,MOD(I3568-H3568,1)*24-L3568/60),2))</f>
        <v/>
      </c>
      <c r="H3568">
        <f>IF($A3568="","",IF($D3568="",IFERROR(INDEX(Settings!$E$11:$E$18,MATCH($C3568,Settings!$D$11:$D$18,0)),0),$D3568))</f>
        <v/>
      </c>
      <c r="I3568">
        <f>IF($A3568="","",IF($E3568="",IFERROR(INDEX(Settings!$F$11:$F$18,MATCH($C3568,Settings!$D$11:$D$18,0)),0),$E3568))</f>
        <v/>
      </c>
      <c r="J3568">
        <f>IF($A3568="",0,WEEKDAY($A3568,2))</f>
        <v/>
      </c>
      <c r="K3568">
        <f>IF(OR($A3568="",$B3568=""),"",$B3568&amp;"|"&amp;$A3568)</f>
        <v/>
      </c>
      <c r="L3568">
        <f>IF($A3568="",0,IF($F3568="",IFERROR(N(INDEX(Settings!$G$11:$G$18,MATCH($C3568,Settings!$D$11:$D$18,0))),0),N($F3568)))</f>
        <v/>
      </c>
    </row>
    <row r="3569">
      <c r="A3569" s="69" t="n"/>
      <c r="B3569" s="70" t="n"/>
      <c r="C3569" s="70" t="n"/>
      <c r="D3569" s="71" t="n"/>
      <c r="E3569" s="71" t="n"/>
      <c r="F3569" s="70" t="n"/>
      <c r="G3569" s="72">
        <f>IF(OR($A3569="",$B3569=""),"",ROUND(MAX(0,MOD(I3569-H3569,1)*24-L3569/60),2))</f>
        <v/>
      </c>
      <c r="H3569">
        <f>IF($A3569="","",IF($D3569="",IFERROR(INDEX(Settings!$E$11:$E$18,MATCH($C3569,Settings!$D$11:$D$18,0)),0),$D3569))</f>
        <v/>
      </c>
      <c r="I3569">
        <f>IF($A3569="","",IF($E3569="",IFERROR(INDEX(Settings!$F$11:$F$18,MATCH($C3569,Settings!$D$11:$D$18,0)),0),$E3569))</f>
        <v/>
      </c>
      <c r="J3569">
        <f>IF($A3569="",0,WEEKDAY($A3569,2))</f>
        <v/>
      </c>
      <c r="K3569">
        <f>IF(OR($A3569="",$B3569=""),"",$B3569&amp;"|"&amp;$A3569)</f>
        <v/>
      </c>
      <c r="L3569">
        <f>IF($A3569="",0,IF($F3569="",IFERROR(N(INDEX(Settings!$G$11:$G$18,MATCH($C3569,Settings!$D$11:$D$18,0))),0),N($F3569)))</f>
        <v/>
      </c>
    </row>
    <row r="3570">
      <c r="A3570" s="69" t="n"/>
      <c r="B3570" s="70" t="n"/>
      <c r="C3570" s="70" t="n"/>
      <c r="D3570" s="71" t="n"/>
      <c r="E3570" s="71" t="n"/>
      <c r="F3570" s="70" t="n"/>
      <c r="G3570" s="72">
        <f>IF(OR($A3570="",$B3570=""),"",ROUND(MAX(0,MOD(I3570-H3570,1)*24-L3570/60),2))</f>
        <v/>
      </c>
      <c r="H3570">
        <f>IF($A3570="","",IF($D3570="",IFERROR(INDEX(Settings!$E$11:$E$18,MATCH($C3570,Settings!$D$11:$D$18,0)),0),$D3570))</f>
        <v/>
      </c>
      <c r="I3570">
        <f>IF($A3570="","",IF($E3570="",IFERROR(INDEX(Settings!$F$11:$F$18,MATCH($C3570,Settings!$D$11:$D$18,0)),0),$E3570))</f>
        <v/>
      </c>
      <c r="J3570">
        <f>IF($A3570="",0,WEEKDAY($A3570,2))</f>
        <v/>
      </c>
      <c r="K3570">
        <f>IF(OR($A3570="",$B3570=""),"",$B3570&amp;"|"&amp;$A3570)</f>
        <v/>
      </c>
      <c r="L3570">
        <f>IF($A3570="",0,IF($F3570="",IFERROR(N(INDEX(Settings!$G$11:$G$18,MATCH($C3570,Settings!$D$11:$D$18,0))),0),N($F3570)))</f>
        <v/>
      </c>
    </row>
    <row r="3571">
      <c r="A3571" s="69" t="n"/>
      <c r="B3571" s="70" t="n"/>
      <c r="C3571" s="70" t="n"/>
      <c r="D3571" s="71" t="n"/>
      <c r="E3571" s="71" t="n"/>
      <c r="F3571" s="70" t="n"/>
      <c r="G3571" s="72">
        <f>IF(OR($A3571="",$B3571=""),"",ROUND(MAX(0,MOD(I3571-H3571,1)*24-L3571/60),2))</f>
        <v/>
      </c>
      <c r="H3571">
        <f>IF($A3571="","",IF($D3571="",IFERROR(INDEX(Settings!$E$11:$E$18,MATCH($C3571,Settings!$D$11:$D$18,0)),0),$D3571))</f>
        <v/>
      </c>
      <c r="I3571">
        <f>IF($A3571="","",IF($E3571="",IFERROR(INDEX(Settings!$F$11:$F$18,MATCH($C3571,Settings!$D$11:$D$18,0)),0),$E3571))</f>
        <v/>
      </c>
      <c r="J3571">
        <f>IF($A3571="",0,WEEKDAY($A3571,2))</f>
        <v/>
      </c>
      <c r="K3571">
        <f>IF(OR($A3571="",$B3571=""),"",$B3571&amp;"|"&amp;$A3571)</f>
        <v/>
      </c>
      <c r="L3571">
        <f>IF($A3571="",0,IF($F3571="",IFERROR(N(INDEX(Settings!$G$11:$G$18,MATCH($C3571,Settings!$D$11:$D$18,0))),0),N($F3571)))</f>
        <v/>
      </c>
    </row>
    <row r="3572">
      <c r="A3572" s="69" t="n"/>
      <c r="B3572" s="70" t="n"/>
      <c r="C3572" s="70" t="n"/>
      <c r="D3572" s="71" t="n"/>
      <c r="E3572" s="71" t="n"/>
      <c r="F3572" s="70" t="n"/>
      <c r="G3572" s="72">
        <f>IF(OR($A3572="",$B3572=""),"",ROUND(MAX(0,MOD(I3572-H3572,1)*24-L3572/60),2))</f>
        <v/>
      </c>
      <c r="H3572">
        <f>IF($A3572="","",IF($D3572="",IFERROR(INDEX(Settings!$E$11:$E$18,MATCH($C3572,Settings!$D$11:$D$18,0)),0),$D3572))</f>
        <v/>
      </c>
      <c r="I3572">
        <f>IF($A3572="","",IF($E3572="",IFERROR(INDEX(Settings!$F$11:$F$18,MATCH($C3572,Settings!$D$11:$D$18,0)),0),$E3572))</f>
        <v/>
      </c>
      <c r="J3572">
        <f>IF($A3572="",0,WEEKDAY($A3572,2))</f>
        <v/>
      </c>
      <c r="K3572">
        <f>IF(OR($A3572="",$B3572=""),"",$B3572&amp;"|"&amp;$A3572)</f>
        <v/>
      </c>
      <c r="L3572">
        <f>IF($A3572="",0,IF($F3572="",IFERROR(N(INDEX(Settings!$G$11:$G$18,MATCH($C3572,Settings!$D$11:$D$18,0))),0),N($F3572)))</f>
        <v/>
      </c>
    </row>
    <row r="3573">
      <c r="A3573" s="69" t="n"/>
      <c r="B3573" s="70" t="n"/>
      <c r="C3573" s="70" t="n"/>
      <c r="D3573" s="71" t="n"/>
      <c r="E3573" s="71" t="n"/>
      <c r="F3573" s="70" t="n"/>
      <c r="G3573" s="72">
        <f>IF(OR($A3573="",$B3573=""),"",ROUND(MAX(0,MOD(I3573-H3573,1)*24-L3573/60),2))</f>
        <v/>
      </c>
      <c r="H3573">
        <f>IF($A3573="","",IF($D3573="",IFERROR(INDEX(Settings!$E$11:$E$18,MATCH($C3573,Settings!$D$11:$D$18,0)),0),$D3573))</f>
        <v/>
      </c>
      <c r="I3573">
        <f>IF($A3573="","",IF($E3573="",IFERROR(INDEX(Settings!$F$11:$F$18,MATCH($C3573,Settings!$D$11:$D$18,0)),0),$E3573))</f>
        <v/>
      </c>
      <c r="J3573">
        <f>IF($A3573="",0,WEEKDAY($A3573,2))</f>
        <v/>
      </c>
      <c r="K3573">
        <f>IF(OR($A3573="",$B3573=""),"",$B3573&amp;"|"&amp;$A3573)</f>
        <v/>
      </c>
      <c r="L3573">
        <f>IF($A3573="",0,IF($F3573="",IFERROR(N(INDEX(Settings!$G$11:$G$18,MATCH($C3573,Settings!$D$11:$D$18,0))),0),N($F3573)))</f>
        <v/>
      </c>
    </row>
    <row r="3574">
      <c r="A3574" s="69" t="n"/>
      <c r="B3574" s="70" t="n"/>
      <c r="C3574" s="70" t="n"/>
      <c r="D3574" s="71" t="n"/>
      <c r="E3574" s="71" t="n"/>
      <c r="F3574" s="70" t="n"/>
      <c r="G3574" s="72">
        <f>IF(OR($A3574="",$B3574=""),"",ROUND(MAX(0,MOD(I3574-H3574,1)*24-L3574/60),2))</f>
        <v/>
      </c>
      <c r="H3574">
        <f>IF($A3574="","",IF($D3574="",IFERROR(INDEX(Settings!$E$11:$E$18,MATCH($C3574,Settings!$D$11:$D$18,0)),0),$D3574))</f>
        <v/>
      </c>
      <c r="I3574">
        <f>IF($A3574="","",IF($E3574="",IFERROR(INDEX(Settings!$F$11:$F$18,MATCH($C3574,Settings!$D$11:$D$18,0)),0),$E3574))</f>
        <v/>
      </c>
      <c r="J3574">
        <f>IF($A3574="",0,WEEKDAY($A3574,2))</f>
        <v/>
      </c>
      <c r="K3574">
        <f>IF(OR($A3574="",$B3574=""),"",$B3574&amp;"|"&amp;$A3574)</f>
        <v/>
      </c>
      <c r="L3574">
        <f>IF($A3574="",0,IF($F3574="",IFERROR(N(INDEX(Settings!$G$11:$G$18,MATCH($C3574,Settings!$D$11:$D$18,0))),0),N($F3574)))</f>
        <v/>
      </c>
    </row>
    <row r="3575">
      <c r="A3575" s="69" t="n"/>
      <c r="B3575" s="70" t="n"/>
      <c r="C3575" s="70" t="n"/>
      <c r="D3575" s="71" t="n"/>
      <c r="E3575" s="71" t="n"/>
      <c r="F3575" s="70" t="n"/>
      <c r="G3575" s="72">
        <f>IF(OR($A3575="",$B3575=""),"",ROUND(MAX(0,MOD(I3575-H3575,1)*24-L3575/60),2))</f>
        <v/>
      </c>
      <c r="H3575">
        <f>IF($A3575="","",IF($D3575="",IFERROR(INDEX(Settings!$E$11:$E$18,MATCH($C3575,Settings!$D$11:$D$18,0)),0),$D3575))</f>
        <v/>
      </c>
      <c r="I3575">
        <f>IF($A3575="","",IF($E3575="",IFERROR(INDEX(Settings!$F$11:$F$18,MATCH($C3575,Settings!$D$11:$D$18,0)),0),$E3575))</f>
        <v/>
      </c>
      <c r="J3575">
        <f>IF($A3575="",0,WEEKDAY($A3575,2))</f>
        <v/>
      </c>
      <c r="K3575">
        <f>IF(OR($A3575="",$B3575=""),"",$B3575&amp;"|"&amp;$A3575)</f>
        <v/>
      </c>
      <c r="L3575">
        <f>IF($A3575="",0,IF($F3575="",IFERROR(N(INDEX(Settings!$G$11:$G$18,MATCH($C3575,Settings!$D$11:$D$18,0))),0),N($F3575)))</f>
        <v/>
      </c>
    </row>
    <row r="3576">
      <c r="A3576" s="69" t="n"/>
      <c r="B3576" s="70" t="n"/>
      <c r="C3576" s="70" t="n"/>
      <c r="D3576" s="71" t="n"/>
      <c r="E3576" s="71" t="n"/>
      <c r="F3576" s="70" t="n"/>
      <c r="G3576" s="72">
        <f>IF(OR($A3576="",$B3576=""),"",ROUND(MAX(0,MOD(I3576-H3576,1)*24-L3576/60),2))</f>
        <v/>
      </c>
      <c r="H3576">
        <f>IF($A3576="","",IF($D3576="",IFERROR(INDEX(Settings!$E$11:$E$18,MATCH($C3576,Settings!$D$11:$D$18,0)),0),$D3576))</f>
        <v/>
      </c>
      <c r="I3576">
        <f>IF($A3576="","",IF($E3576="",IFERROR(INDEX(Settings!$F$11:$F$18,MATCH($C3576,Settings!$D$11:$D$18,0)),0),$E3576))</f>
        <v/>
      </c>
      <c r="J3576">
        <f>IF($A3576="",0,WEEKDAY($A3576,2))</f>
        <v/>
      </c>
      <c r="K3576">
        <f>IF(OR($A3576="",$B3576=""),"",$B3576&amp;"|"&amp;$A3576)</f>
        <v/>
      </c>
      <c r="L3576">
        <f>IF($A3576="",0,IF($F3576="",IFERROR(N(INDEX(Settings!$G$11:$G$18,MATCH($C3576,Settings!$D$11:$D$18,0))),0),N($F3576)))</f>
        <v/>
      </c>
    </row>
    <row r="3577">
      <c r="A3577" s="69" t="n"/>
      <c r="B3577" s="70" t="n"/>
      <c r="C3577" s="70" t="n"/>
      <c r="D3577" s="71" t="n"/>
      <c r="E3577" s="71" t="n"/>
      <c r="F3577" s="70" t="n"/>
      <c r="G3577" s="72">
        <f>IF(OR($A3577="",$B3577=""),"",ROUND(MAX(0,MOD(I3577-H3577,1)*24-L3577/60),2))</f>
        <v/>
      </c>
      <c r="H3577">
        <f>IF($A3577="","",IF($D3577="",IFERROR(INDEX(Settings!$E$11:$E$18,MATCH($C3577,Settings!$D$11:$D$18,0)),0),$D3577))</f>
        <v/>
      </c>
      <c r="I3577">
        <f>IF($A3577="","",IF($E3577="",IFERROR(INDEX(Settings!$F$11:$F$18,MATCH($C3577,Settings!$D$11:$D$18,0)),0),$E3577))</f>
        <v/>
      </c>
      <c r="J3577">
        <f>IF($A3577="",0,WEEKDAY($A3577,2))</f>
        <v/>
      </c>
      <c r="K3577">
        <f>IF(OR($A3577="",$B3577=""),"",$B3577&amp;"|"&amp;$A3577)</f>
        <v/>
      </c>
      <c r="L3577">
        <f>IF($A3577="",0,IF($F3577="",IFERROR(N(INDEX(Settings!$G$11:$G$18,MATCH($C3577,Settings!$D$11:$D$18,0))),0),N($F3577)))</f>
        <v/>
      </c>
    </row>
    <row r="3578">
      <c r="A3578" s="69" t="n"/>
      <c r="B3578" s="70" t="n"/>
      <c r="C3578" s="70" t="n"/>
      <c r="D3578" s="71" t="n"/>
      <c r="E3578" s="71" t="n"/>
      <c r="F3578" s="70" t="n"/>
      <c r="G3578" s="72">
        <f>IF(OR($A3578="",$B3578=""),"",ROUND(MAX(0,MOD(I3578-H3578,1)*24-L3578/60),2))</f>
        <v/>
      </c>
      <c r="H3578">
        <f>IF($A3578="","",IF($D3578="",IFERROR(INDEX(Settings!$E$11:$E$18,MATCH($C3578,Settings!$D$11:$D$18,0)),0),$D3578))</f>
        <v/>
      </c>
      <c r="I3578">
        <f>IF($A3578="","",IF($E3578="",IFERROR(INDEX(Settings!$F$11:$F$18,MATCH($C3578,Settings!$D$11:$D$18,0)),0),$E3578))</f>
        <v/>
      </c>
      <c r="J3578">
        <f>IF($A3578="",0,WEEKDAY($A3578,2))</f>
        <v/>
      </c>
      <c r="K3578">
        <f>IF(OR($A3578="",$B3578=""),"",$B3578&amp;"|"&amp;$A3578)</f>
        <v/>
      </c>
      <c r="L3578">
        <f>IF($A3578="",0,IF($F3578="",IFERROR(N(INDEX(Settings!$G$11:$G$18,MATCH($C3578,Settings!$D$11:$D$18,0))),0),N($F3578)))</f>
        <v/>
      </c>
    </row>
    <row r="3579">
      <c r="A3579" s="69" t="n"/>
      <c r="B3579" s="70" t="n"/>
      <c r="C3579" s="70" t="n"/>
      <c r="D3579" s="71" t="n"/>
      <c r="E3579" s="71" t="n"/>
      <c r="F3579" s="70" t="n"/>
      <c r="G3579" s="72">
        <f>IF(OR($A3579="",$B3579=""),"",ROUND(MAX(0,MOD(I3579-H3579,1)*24-L3579/60),2))</f>
        <v/>
      </c>
      <c r="H3579">
        <f>IF($A3579="","",IF($D3579="",IFERROR(INDEX(Settings!$E$11:$E$18,MATCH($C3579,Settings!$D$11:$D$18,0)),0),$D3579))</f>
        <v/>
      </c>
      <c r="I3579">
        <f>IF($A3579="","",IF($E3579="",IFERROR(INDEX(Settings!$F$11:$F$18,MATCH($C3579,Settings!$D$11:$D$18,0)),0),$E3579))</f>
        <v/>
      </c>
      <c r="J3579">
        <f>IF($A3579="",0,WEEKDAY($A3579,2))</f>
        <v/>
      </c>
      <c r="K3579">
        <f>IF(OR($A3579="",$B3579=""),"",$B3579&amp;"|"&amp;$A3579)</f>
        <v/>
      </c>
      <c r="L3579">
        <f>IF($A3579="",0,IF($F3579="",IFERROR(N(INDEX(Settings!$G$11:$G$18,MATCH($C3579,Settings!$D$11:$D$18,0))),0),N($F3579)))</f>
        <v/>
      </c>
    </row>
    <row r="3580">
      <c r="A3580" s="69" t="n"/>
      <c r="B3580" s="70" t="n"/>
      <c r="C3580" s="70" t="n"/>
      <c r="D3580" s="71" t="n"/>
      <c r="E3580" s="71" t="n"/>
      <c r="F3580" s="70" t="n"/>
      <c r="G3580" s="72">
        <f>IF(OR($A3580="",$B3580=""),"",ROUND(MAX(0,MOD(I3580-H3580,1)*24-L3580/60),2))</f>
        <v/>
      </c>
      <c r="H3580">
        <f>IF($A3580="","",IF($D3580="",IFERROR(INDEX(Settings!$E$11:$E$18,MATCH($C3580,Settings!$D$11:$D$18,0)),0),$D3580))</f>
        <v/>
      </c>
      <c r="I3580">
        <f>IF($A3580="","",IF($E3580="",IFERROR(INDEX(Settings!$F$11:$F$18,MATCH($C3580,Settings!$D$11:$D$18,0)),0),$E3580))</f>
        <v/>
      </c>
      <c r="J3580">
        <f>IF($A3580="",0,WEEKDAY($A3580,2))</f>
        <v/>
      </c>
      <c r="K3580">
        <f>IF(OR($A3580="",$B3580=""),"",$B3580&amp;"|"&amp;$A3580)</f>
        <v/>
      </c>
      <c r="L3580">
        <f>IF($A3580="",0,IF($F3580="",IFERROR(N(INDEX(Settings!$G$11:$G$18,MATCH($C3580,Settings!$D$11:$D$18,0))),0),N($F3580)))</f>
        <v/>
      </c>
    </row>
    <row r="3581">
      <c r="A3581" s="69" t="n"/>
      <c r="B3581" s="70" t="n"/>
      <c r="C3581" s="70" t="n"/>
      <c r="D3581" s="71" t="n"/>
      <c r="E3581" s="71" t="n"/>
      <c r="F3581" s="70" t="n"/>
      <c r="G3581" s="72">
        <f>IF(OR($A3581="",$B3581=""),"",ROUND(MAX(0,MOD(I3581-H3581,1)*24-L3581/60),2))</f>
        <v/>
      </c>
      <c r="H3581">
        <f>IF($A3581="","",IF($D3581="",IFERROR(INDEX(Settings!$E$11:$E$18,MATCH($C3581,Settings!$D$11:$D$18,0)),0),$D3581))</f>
        <v/>
      </c>
      <c r="I3581">
        <f>IF($A3581="","",IF($E3581="",IFERROR(INDEX(Settings!$F$11:$F$18,MATCH($C3581,Settings!$D$11:$D$18,0)),0),$E3581))</f>
        <v/>
      </c>
      <c r="J3581">
        <f>IF($A3581="",0,WEEKDAY($A3581,2))</f>
        <v/>
      </c>
      <c r="K3581">
        <f>IF(OR($A3581="",$B3581=""),"",$B3581&amp;"|"&amp;$A3581)</f>
        <v/>
      </c>
      <c r="L3581">
        <f>IF($A3581="",0,IF($F3581="",IFERROR(N(INDEX(Settings!$G$11:$G$18,MATCH($C3581,Settings!$D$11:$D$18,0))),0),N($F3581)))</f>
        <v/>
      </c>
    </row>
    <row r="3582">
      <c r="A3582" s="69" t="n"/>
      <c r="B3582" s="70" t="n"/>
      <c r="C3582" s="70" t="n"/>
      <c r="D3582" s="71" t="n"/>
      <c r="E3582" s="71" t="n"/>
      <c r="F3582" s="70" t="n"/>
      <c r="G3582" s="72">
        <f>IF(OR($A3582="",$B3582=""),"",ROUND(MAX(0,MOD(I3582-H3582,1)*24-L3582/60),2))</f>
        <v/>
      </c>
      <c r="H3582">
        <f>IF($A3582="","",IF($D3582="",IFERROR(INDEX(Settings!$E$11:$E$18,MATCH($C3582,Settings!$D$11:$D$18,0)),0),$D3582))</f>
        <v/>
      </c>
      <c r="I3582">
        <f>IF($A3582="","",IF($E3582="",IFERROR(INDEX(Settings!$F$11:$F$18,MATCH($C3582,Settings!$D$11:$D$18,0)),0),$E3582))</f>
        <v/>
      </c>
      <c r="J3582">
        <f>IF($A3582="",0,WEEKDAY($A3582,2))</f>
        <v/>
      </c>
      <c r="K3582">
        <f>IF(OR($A3582="",$B3582=""),"",$B3582&amp;"|"&amp;$A3582)</f>
        <v/>
      </c>
      <c r="L3582">
        <f>IF($A3582="",0,IF($F3582="",IFERROR(N(INDEX(Settings!$G$11:$G$18,MATCH($C3582,Settings!$D$11:$D$18,0))),0),N($F3582)))</f>
        <v/>
      </c>
    </row>
    <row r="3583">
      <c r="A3583" s="69" t="n"/>
      <c r="B3583" s="70" t="n"/>
      <c r="C3583" s="70" t="n"/>
      <c r="D3583" s="71" t="n"/>
      <c r="E3583" s="71" t="n"/>
      <c r="F3583" s="70" t="n"/>
      <c r="G3583" s="72">
        <f>IF(OR($A3583="",$B3583=""),"",ROUND(MAX(0,MOD(I3583-H3583,1)*24-L3583/60),2))</f>
        <v/>
      </c>
      <c r="H3583">
        <f>IF($A3583="","",IF($D3583="",IFERROR(INDEX(Settings!$E$11:$E$18,MATCH($C3583,Settings!$D$11:$D$18,0)),0),$D3583))</f>
        <v/>
      </c>
      <c r="I3583">
        <f>IF($A3583="","",IF($E3583="",IFERROR(INDEX(Settings!$F$11:$F$18,MATCH($C3583,Settings!$D$11:$D$18,0)),0),$E3583))</f>
        <v/>
      </c>
      <c r="J3583">
        <f>IF($A3583="",0,WEEKDAY($A3583,2))</f>
        <v/>
      </c>
      <c r="K3583">
        <f>IF(OR($A3583="",$B3583=""),"",$B3583&amp;"|"&amp;$A3583)</f>
        <v/>
      </c>
      <c r="L3583">
        <f>IF($A3583="",0,IF($F3583="",IFERROR(N(INDEX(Settings!$G$11:$G$18,MATCH($C3583,Settings!$D$11:$D$18,0))),0),N($F3583)))</f>
        <v/>
      </c>
    </row>
    <row r="3584">
      <c r="A3584" s="69" t="n"/>
      <c r="B3584" s="70" t="n"/>
      <c r="C3584" s="70" t="n"/>
      <c r="D3584" s="71" t="n"/>
      <c r="E3584" s="71" t="n"/>
      <c r="F3584" s="70" t="n"/>
      <c r="G3584" s="72">
        <f>IF(OR($A3584="",$B3584=""),"",ROUND(MAX(0,MOD(I3584-H3584,1)*24-L3584/60),2))</f>
        <v/>
      </c>
      <c r="H3584">
        <f>IF($A3584="","",IF($D3584="",IFERROR(INDEX(Settings!$E$11:$E$18,MATCH($C3584,Settings!$D$11:$D$18,0)),0),$D3584))</f>
        <v/>
      </c>
      <c r="I3584">
        <f>IF($A3584="","",IF($E3584="",IFERROR(INDEX(Settings!$F$11:$F$18,MATCH($C3584,Settings!$D$11:$D$18,0)),0),$E3584))</f>
        <v/>
      </c>
      <c r="J3584">
        <f>IF($A3584="",0,WEEKDAY($A3584,2))</f>
        <v/>
      </c>
      <c r="K3584">
        <f>IF(OR($A3584="",$B3584=""),"",$B3584&amp;"|"&amp;$A3584)</f>
        <v/>
      </c>
      <c r="L3584">
        <f>IF($A3584="",0,IF($F3584="",IFERROR(N(INDEX(Settings!$G$11:$G$18,MATCH($C3584,Settings!$D$11:$D$18,0))),0),N($F3584)))</f>
        <v/>
      </c>
    </row>
    <row r="3585">
      <c r="A3585" s="69" t="n"/>
      <c r="B3585" s="70" t="n"/>
      <c r="C3585" s="70" t="n"/>
      <c r="D3585" s="71" t="n"/>
      <c r="E3585" s="71" t="n"/>
      <c r="F3585" s="70" t="n"/>
      <c r="G3585" s="72">
        <f>IF(OR($A3585="",$B3585=""),"",ROUND(MAX(0,MOD(I3585-H3585,1)*24-L3585/60),2))</f>
        <v/>
      </c>
      <c r="H3585">
        <f>IF($A3585="","",IF($D3585="",IFERROR(INDEX(Settings!$E$11:$E$18,MATCH($C3585,Settings!$D$11:$D$18,0)),0),$D3585))</f>
        <v/>
      </c>
      <c r="I3585">
        <f>IF($A3585="","",IF($E3585="",IFERROR(INDEX(Settings!$F$11:$F$18,MATCH($C3585,Settings!$D$11:$D$18,0)),0),$E3585))</f>
        <v/>
      </c>
      <c r="J3585">
        <f>IF($A3585="",0,WEEKDAY($A3585,2))</f>
        <v/>
      </c>
      <c r="K3585">
        <f>IF(OR($A3585="",$B3585=""),"",$B3585&amp;"|"&amp;$A3585)</f>
        <v/>
      </c>
      <c r="L3585">
        <f>IF($A3585="",0,IF($F3585="",IFERROR(N(INDEX(Settings!$G$11:$G$18,MATCH($C3585,Settings!$D$11:$D$18,0))),0),N($F3585)))</f>
        <v/>
      </c>
    </row>
    <row r="3586">
      <c r="A3586" s="69" t="n"/>
      <c r="B3586" s="70" t="n"/>
      <c r="C3586" s="70" t="n"/>
      <c r="D3586" s="71" t="n"/>
      <c r="E3586" s="71" t="n"/>
      <c r="F3586" s="70" t="n"/>
      <c r="G3586" s="72">
        <f>IF(OR($A3586="",$B3586=""),"",ROUND(MAX(0,MOD(I3586-H3586,1)*24-L3586/60),2))</f>
        <v/>
      </c>
      <c r="H3586">
        <f>IF($A3586="","",IF($D3586="",IFERROR(INDEX(Settings!$E$11:$E$18,MATCH($C3586,Settings!$D$11:$D$18,0)),0),$D3586))</f>
        <v/>
      </c>
      <c r="I3586">
        <f>IF($A3586="","",IF($E3586="",IFERROR(INDEX(Settings!$F$11:$F$18,MATCH($C3586,Settings!$D$11:$D$18,0)),0),$E3586))</f>
        <v/>
      </c>
      <c r="J3586">
        <f>IF($A3586="",0,WEEKDAY($A3586,2))</f>
        <v/>
      </c>
      <c r="K3586">
        <f>IF(OR($A3586="",$B3586=""),"",$B3586&amp;"|"&amp;$A3586)</f>
        <v/>
      </c>
      <c r="L3586">
        <f>IF($A3586="",0,IF($F3586="",IFERROR(N(INDEX(Settings!$G$11:$G$18,MATCH($C3586,Settings!$D$11:$D$18,0))),0),N($F3586)))</f>
        <v/>
      </c>
    </row>
    <row r="3587">
      <c r="A3587" s="69" t="n"/>
      <c r="B3587" s="70" t="n"/>
      <c r="C3587" s="70" t="n"/>
      <c r="D3587" s="71" t="n"/>
      <c r="E3587" s="71" t="n"/>
      <c r="F3587" s="70" t="n"/>
      <c r="G3587" s="72">
        <f>IF(OR($A3587="",$B3587=""),"",ROUND(MAX(0,MOD(I3587-H3587,1)*24-L3587/60),2))</f>
        <v/>
      </c>
      <c r="H3587">
        <f>IF($A3587="","",IF($D3587="",IFERROR(INDEX(Settings!$E$11:$E$18,MATCH($C3587,Settings!$D$11:$D$18,0)),0),$D3587))</f>
        <v/>
      </c>
      <c r="I3587">
        <f>IF($A3587="","",IF($E3587="",IFERROR(INDEX(Settings!$F$11:$F$18,MATCH($C3587,Settings!$D$11:$D$18,0)),0),$E3587))</f>
        <v/>
      </c>
      <c r="J3587">
        <f>IF($A3587="",0,WEEKDAY($A3587,2))</f>
        <v/>
      </c>
      <c r="K3587">
        <f>IF(OR($A3587="",$B3587=""),"",$B3587&amp;"|"&amp;$A3587)</f>
        <v/>
      </c>
      <c r="L3587">
        <f>IF($A3587="",0,IF($F3587="",IFERROR(N(INDEX(Settings!$G$11:$G$18,MATCH($C3587,Settings!$D$11:$D$18,0))),0),N($F3587)))</f>
        <v/>
      </c>
    </row>
    <row r="3588">
      <c r="A3588" s="69" t="n"/>
      <c r="B3588" s="70" t="n"/>
      <c r="C3588" s="70" t="n"/>
      <c r="D3588" s="71" t="n"/>
      <c r="E3588" s="71" t="n"/>
      <c r="F3588" s="70" t="n"/>
      <c r="G3588" s="72">
        <f>IF(OR($A3588="",$B3588=""),"",ROUND(MAX(0,MOD(I3588-H3588,1)*24-L3588/60),2))</f>
        <v/>
      </c>
      <c r="H3588">
        <f>IF($A3588="","",IF($D3588="",IFERROR(INDEX(Settings!$E$11:$E$18,MATCH($C3588,Settings!$D$11:$D$18,0)),0),$D3588))</f>
        <v/>
      </c>
      <c r="I3588">
        <f>IF($A3588="","",IF($E3588="",IFERROR(INDEX(Settings!$F$11:$F$18,MATCH($C3588,Settings!$D$11:$D$18,0)),0),$E3588))</f>
        <v/>
      </c>
      <c r="J3588">
        <f>IF($A3588="",0,WEEKDAY($A3588,2))</f>
        <v/>
      </c>
      <c r="K3588">
        <f>IF(OR($A3588="",$B3588=""),"",$B3588&amp;"|"&amp;$A3588)</f>
        <v/>
      </c>
      <c r="L3588">
        <f>IF($A3588="",0,IF($F3588="",IFERROR(N(INDEX(Settings!$G$11:$G$18,MATCH($C3588,Settings!$D$11:$D$18,0))),0),N($F3588)))</f>
        <v/>
      </c>
    </row>
    <row r="3589">
      <c r="A3589" s="69" t="n"/>
      <c r="B3589" s="70" t="n"/>
      <c r="C3589" s="70" t="n"/>
      <c r="D3589" s="71" t="n"/>
      <c r="E3589" s="71" t="n"/>
      <c r="F3589" s="70" t="n"/>
      <c r="G3589" s="72">
        <f>IF(OR($A3589="",$B3589=""),"",ROUND(MAX(0,MOD(I3589-H3589,1)*24-L3589/60),2))</f>
        <v/>
      </c>
      <c r="H3589">
        <f>IF($A3589="","",IF($D3589="",IFERROR(INDEX(Settings!$E$11:$E$18,MATCH($C3589,Settings!$D$11:$D$18,0)),0),$D3589))</f>
        <v/>
      </c>
      <c r="I3589">
        <f>IF($A3589="","",IF($E3589="",IFERROR(INDEX(Settings!$F$11:$F$18,MATCH($C3589,Settings!$D$11:$D$18,0)),0),$E3589))</f>
        <v/>
      </c>
      <c r="J3589">
        <f>IF($A3589="",0,WEEKDAY($A3589,2))</f>
        <v/>
      </c>
      <c r="K3589">
        <f>IF(OR($A3589="",$B3589=""),"",$B3589&amp;"|"&amp;$A3589)</f>
        <v/>
      </c>
      <c r="L3589">
        <f>IF($A3589="",0,IF($F3589="",IFERROR(N(INDEX(Settings!$G$11:$G$18,MATCH($C3589,Settings!$D$11:$D$18,0))),0),N($F3589)))</f>
        <v/>
      </c>
    </row>
    <row r="3590">
      <c r="A3590" s="69" t="n"/>
      <c r="B3590" s="70" t="n"/>
      <c r="C3590" s="70" t="n"/>
      <c r="D3590" s="71" t="n"/>
      <c r="E3590" s="71" t="n"/>
      <c r="F3590" s="70" t="n"/>
      <c r="G3590" s="72">
        <f>IF(OR($A3590="",$B3590=""),"",ROUND(MAX(0,MOD(I3590-H3590,1)*24-L3590/60),2))</f>
        <v/>
      </c>
      <c r="H3590">
        <f>IF($A3590="","",IF($D3590="",IFERROR(INDEX(Settings!$E$11:$E$18,MATCH($C3590,Settings!$D$11:$D$18,0)),0),$D3590))</f>
        <v/>
      </c>
      <c r="I3590">
        <f>IF($A3590="","",IF($E3590="",IFERROR(INDEX(Settings!$F$11:$F$18,MATCH($C3590,Settings!$D$11:$D$18,0)),0),$E3590))</f>
        <v/>
      </c>
      <c r="J3590">
        <f>IF($A3590="",0,WEEKDAY($A3590,2))</f>
        <v/>
      </c>
      <c r="K3590">
        <f>IF(OR($A3590="",$B3590=""),"",$B3590&amp;"|"&amp;$A3590)</f>
        <v/>
      </c>
      <c r="L3590">
        <f>IF($A3590="",0,IF($F3590="",IFERROR(N(INDEX(Settings!$G$11:$G$18,MATCH($C3590,Settings!$D$11:$D$18,0))),0),N($F3590)))</f>
        <v/>
      </c>
    </row>
    <row r="3591">
      <c r="A3591" s="69" t="n"/>
      <c r="B3591" s="70" t="n"/>
      <c r="C3591" s="70" t="n"/>
      <c r="D3591" s="71" t="n"/>
      <c r="E3591" s="71" t="n"/>
      <c r="F3591" s="70" t="n"/>
      <c r="G3591" s="72">
        <f>IF(OR($A3591="",$B3591=""),"",ROUND(MAX(0,MOD(I3591-H3591,1)*24-L3591/60),2))</f>
        <v/>
      </c>
      <c r="H3591">
        <f>IF($A3591="","",IF($D3591="",IFERROR(INDEX(Settings!$E$11:$E$18,MATCH($C3591,Settings!$D$11:$D$18,0)),0),$D3591))</f>
        <v/>
      </c>
      <c r="I3591">
        <f>IF($A3591="","",IF($E3591="",IFERROR(INDEX(Settings!$F$11:$F$18,MATCH($C3591,Settings!$D$11:$D$18,0)),0),$E3591))</f>
        <v/>
      </c>
      <c r="J3591">
        <f>IF($A3591="",0,WEEKDAY($A3591,2))</f>
        <v/>
      </c>
      <c r="K3591">
        <f>IF(OR($A3591="",$B3591=""),"",$B3591&amp;"|"&amp;$A3591)</f>
        <v/>
      </c>
      <c r="L3591">
        <f>IF($A3591="",0,IF($F3591="",IFERROR(N(INDEX(Settings!$G$11:$G$18,MATCH($C3591,Settings!$D$11:$D$18,0))),0),N($F3591)))</f>
        <v/>
      </c>
    </row>
    <row r="3592">
      <c r="A3592" s="69" t="n"/>
      <c r="B3592" s="70" t="n"/>
      <c r="C3592" s="70" t="n"/>
      <c r="D3592" s="71" t="n"/>
      <c r="E3592" s="71" t="n"/>
      <c r="F3592" s="70" t="n"/>
      <c r="G3592" s="72">
        <f>IF(OR($A3592="",$B3592=""),"",ROUND(MAX(0,MOD(I3592-H3592,1)*24-L3592/60),2))</f>
        <v/>
      </c>
      <c r="H3592">
        <f>IF($A3592="","",IF($D3592="",IFERROR(INDEX(Settings!$E$11:$E$18,MATCH($C3592,Settings!$D$11:$D$18,0)),0),$D3592))</f>
        <v/>
      </c>
      <c r="I3592">
        <f>IF($A3592="","",IF($E3592="",IFERROR(INDEX(Settings!$F$11:$F$18,MATCH($C3592,Settings!$D$11:$D$18,0)),0),$E3592))</f>
        <v/>
      </c>
      <c r="J3592">
        <f>IF($A3592="",0,WEEKDAY($A3592,2))</f>
        <v/>
      </c>
      <c r="K3592">
        <f>IF(OR($A3592="",$B3592=""),"",$B3592&amp;"|"&amp;$A3592)</f>
        <v/>
      </c>
      <c r="L3592">
        <f>IF($A3592="",0,IF($F3592="",IFERROR(N(INDEX(Settings!$G$11:$G$18,MATCH($C3592,Settings!$D$11:$D$18,0))),0),N($F3592)))</f>
        <v/>
      </c>
    </row>
    <row r="3593">
      <c r="A3593" s="69" t="n"/>
      <c r="B3593" s="70" t="n"/>
      <c r="C3593" s="70" t="n"/>
      <c r="D3593" s="71" t="n"/>
      <c r="E3593" s="71" t="n"/>
      <c r="F3593" s="70" t="n"/>
      <c r="G3593" s="72">
        <f>IF(OR($A3593="",$B3593=""),"",ROUND(MAX(0,MOD(I3593-H3593,1)*24-L3593/60),2))</f>
        <v/>
      </c>
      <c r="H3593">
        <f>IF($A3593="","",IF($D3593="",IFERROR(INDEX(Settings!$E$11:$E$18,MATCH($C3593,Settings!$D$11:$D$18,0)),0),$D3593))</f>
        <v/>
      </c>
      <c r="I3593">
        <f>IF($A3593="","",IF($E3593="",IFERROR(INDEX(Settings!$F$11:$F$18,MATCH($C3593,Settings!$D$11:$D$18,0)),0),$E3593))</f>
        <v/>
      </c>
      <c r="J3593">
        <f>IF($A3593="",0,WEEKDAY($A3593,2))</f>
        <v/>
      </c>
      <c r="K3593">
        <f>IF(OR($A3593="",$B3593=""),"",$B3593&amp;"|"&amp;$A3593)</f>
        <v/>
      </c>
      <c r="L3593">
        <f>IF($A3593="",0,IF($F3593="",IFERROR(N(INDEX(Settings!$G$11:$G$18,MATCH($C3593,Settings!$D$11:$D$18,0))),0),N($F3593)))</f>
        <v/>
      </c>
    </row>
    <row r="3594">
      <c r="A3594" s="69" t="n"/>
      <c r="B3594" s="70" t="n"/>
      <c r="C3594" s="70" t="n"/>
      <c r="D3594" s="71" t="n"/>
      <c r="E3594" s="71" t="n"/>
      <c r="F3594" s="70" t="n"/>
      <c r="G3594" s="72">
        <f>IF(OR($A3594="",$B3594=""),"",ROUND(MAX(0,MOD(I3594-H3594,1)*24-L3594/60),2))</f>
        <v/>
      </c>
      <c r="H3594">
        <f>IF($A3594="","",IF($D3594="",IFERROR(INDEX(Settings!$E$11:$E$18,MATCH($C3594,Settings!$D$11:$D$18,0)),0),$D3594))</f>
        <v/>
      </c>
      <c r="I3594">
        <f>IF($A3594="","",IF($E3594="",IFERROR(INDEX(Settings!$F$11:$F$18,MATCH($C3594,Settings!$D$11:$D$18,0)),0),$E3594))</f>
        <v/>
      </c>
      <c r="J3594">
        <f>IF($A3594="",0,WEEKDAY($A3594,2))</f>
        <v/>
      </c>
      <c r="K3594">
        <f>IF(OR($A3594="",$B3594=""),"",$B3594&amp;"|"&amp;$A3594)</f>
        <v/>
      </c>
      <c r="L3594">
        <f>IF($A3594="",0,IF($F3594="",IFERROR(N(INDEX(Settings!$G$11:$G$18,MATCH($C3594,Settings!$D$11:$D$18,0))),0),N($F3594)))</f>
        <v/>
      </c>
    </row>
    <row r="3595">
      <c r="A3595" s="69" t="n"/>
      <c r="B3595" s="70" t="n"/>
      <c r="C3595" s="70" t="n"/>
      <c r="D3595" s="71" t="n"/>
      <c r="E3595" s="71" t="n"/>
      <c r="F3595" s="70" t="n"/>
      <c r="G3595" s="72">
        <f>IF(OR($A3595="",$B3595=""),"",ROUND(MAX(0,MOD(I3595-H3595,1)*24-L3595/60),2))</f>
        <v/>
      </c>
      <c r="H3595">
        <f>IF($A3595="","",IF($D3595="",IFERROR(INDEX(Settings!$E$11:$E$18,MATCH($C3595,Settings!$D$11:$D$18,0)),0),$D3595))</f>
        <v/>
      </c>
      <c r="I3595">
        <f>IF($A3595="","",IF($E3595="",IFERROR(INDEX(Settings!$F$11:$F$18,MATCH($C3595,Settings!$D$11:$D$18,0)),0),$E3595))</f>
        <v/>
      </c>
      <c r="J3595">
        <f>IF($A3595="",0,WEEKDAY($A3595,2))</f>
        <v/>
      </c>
      <c r="K3595">
        <f>IF(OR($A3595="",$B3595=""),"",$B3595&amp;"|"&amp;$A3595)</f>
        <v/>
      </c>
      <c r="L3595">
        <f>IF($A3595="",0,IF($F3595="",IFERROR(N(INDEX(Settings!$G$11:$G$18,MATCH($C3595,Settings!$D$11:$D$18,0))),0),N($F3595)))</f>
        <v/>
      </c>
    </row>
    <row r="3596">
      <c r="A3596" s="69" t="n"/>
      <c r="B3596" s="70" t="n"/>
      <c r="C3596" s="70" t="n"/>
      <c r="D3596" s="71" t="n"/>
      <c r="E3596" s="71" t="n"/>
      <c r="F3596" s="70" t="n"/>
      <c r="G3596" s="72">
        <f>IF(OR($A3596="",$B3596=""),"",ROUND(MAX(0,MOD(I3596-H3596,1)*24-L3596/60),2))</f>
        <v/>
      </c>
      <c r="H3596">
        <f>IF($A3596="","",IF($D3596="",IFERROR(INDEX(Settings!$E$11:$E$18,MATCH($C3596,Settings!$D$11:$D$18,0)),0),$D3596))</f>
        <v/>
      </c>
      <c r="I3596">
        <f>IF($A3596="","",IF($E3596="",IFERROR(INDEX(Settings!$F$11:$F$18,MATCH($C3596,Settings!$D$11:$D$18,0)),0),$E3596))</f>
        <v/>
      </c>
      <c r="J3596">
        <f>IF($A3596="",0,WEEKDAY($A3596,2))</f>
        <v/>
      </c>
      <c r="K3596">
        <f>IF(OR($A3596="",$B3596=""),"",$B3596&amp;"|"&amp;$A3596)</f>
        <v/>
      </c>
      <c r="L3596">
        <f>IF($A3596="",0,IF($F3596="",IFERROR(N(INDEX(Settings!$G$11:$G$18,MATCH($C3596,Settings!$D$11:$D$18,0))),0),N($F3596)))</f>
        <v/>
      </c>
    </row>
    <row r="3597">
      <c r="A3597" s="69" t="n"/>
      <c r="B3597" s="70" t="n"/>
      <c r="C3597" s="70" t="n"/>
      <c r="D3597" s="71" t="n"/>
      <c r="E3597" s="71" t="n"/>
      <c r="F3597" s="70" t="n"/>
      <c r="G3597" s="72">
        <f>IF(OR($A3597="",$B3597=""),"",ROUND(MAX(0,MOD(I3597-H3597,1)*24-L3597/60),2))</f>
        <v/>
      </c>
      <c r="H3597">
        <f>IF($A3597="","",IF($D3597="",IFERROR(INDEX(Settings!$E$11:$E$18,MATCH($C3597,Settings!$D$11:$D$18,0)),0),$D3597))</f>
        <v/>
      </c>
      <c r="I3597">
        <f>IF($A3597="","",IF($E3597="",IFERROR(INDEX(Settings!$F$11:$F$18,MATCH($C3597,Settings!$D$11:$D$18,0)),0),$E3597))</f>
        <v/>
      </c>
      <c r="J3597">
        <f>IF($A3597="",0,WEEKDAY($A3597,2))</f>
        <v/>
      </c>
      <c r="K3597">
        <f>IF(OR($A3597="",$B3597=""),"",$B3597&amp;"|"&amp;$A3597)</f>
        <v/>
      </c>
      <c r="L3597">
        <f>IF($A3597="",0,IF($F3597="",IFERROR(N(INDEX(Settings!$G$11:$G$18,MATCH($C3597,Settings!$D$11:$D$18,0))),0),N($F3597)))</f>
        <v/>
      </c>
    </row>
    <row r="3598">
      <c r="A3598" s="69" t="n"/>
      <c r="B3598" s="70" t="n"/>
      <c r="C3598" s="70" t="n"/>
      <c r="D3598" s="71" t="n"/>
      <c r="E3598" s="71" t="n"/>
      <c r="F3598" s="70" t="n"/>
      <c r="G3598" s="72">
        <f>IF(OR($A3598="",$B3598=""),"",ROUND(MAX(0,MOD(I3598-H3598,1)*24-L3598/60),2))</f>
        <v/>
      </c>
      <c r="H3598">
        <f>IF($A3598="","",IF($D3598="",IFERROR(INDEX(Settings!$E$11:$E$18,MATCH($C3598,Settings!$D$11:$D$18,0)),0),$D3598))</f>
        <v/>
      </c>
      <c r="I3598">
        <f>IF($A3598="","",IF($E3598="",IFERROR(INDEX(Settings!$F$11:$F$18,MATCH($C3598,Settings!$D$11:$D$18,0)),0),$E3598))</f>
        <v/>
      </c>
      <c r="J3598">
        <f>IF($A3598="",0,WEEKDAY($A3598,2))</f>
        <v/>
      </c>
      <c r="K3598">
        <f>IF(OR($A3598="",$B3598=""),"",$B3598&amp;"|"&amp;$A3598)</f>
        <v/>
      </c>
      <c r="L3598">
        <f>IF($A3598="",0,IF($F3598="",IFERROR(N(INDEX(Settings!$G$11:$G$18,MATCH($C3598,Settings!$D$11:$D$18,0))),0),N($F3598)))</f>
        <v/>
      </c>
    </row>
    <row r="3599">
      <c r="A3599" s="69" t="n"/>
      <c r="B3599" s="70" t="n"/>
      <c r="C3599" s="70" t="n"/>
      <c r="D3599" s="71" t="n"/>
      <c r="E3599" s="71" t="n"/>
      <c r="F3599" s="70" t="n"/>
      <c r="G3599" s="72">
        <f>IF(OR($A3599="",$B3599=""),"",ROUND(MAX(0,MOD(I3599-H3599,1)*24-L3599/60),2))</f>
        <v/>
      </c>
      <c r="H3599">
        <f>IF($A3599="","",IF($D3599="",IFERROR(INDEX(Settings!$E$11:$E$18,MATCH($C3599,Settings!$D$11:$D$18,0)),0),$D3599))</f>
        <v/>
      </c>
      <c r="I3599">
        <f>IF($A3599="","",IF($E3599="",IFERROR(INDEX(Settings!$F$11:$F$18,MATCH($C3599,Settings!$D$11:$D$18,0)),0),$E3599))</f>
        <v/>
      </c>
      <c r="J3599">
        <f>IF($A3599="",0,WEEKDAY($A3599,2))</f>
        <v/>
      </c>
      <c r="K3599">
        <f>IF(OR($A3599="",$B3599=""),"",$B3599&amp;"|"&amp;$A3599)</f>
        <v/>
      </c>
      <c r="L3599">
        <f>IF($A3599="",0,IF($F3599="",IFERROR(N(INDEX(Settings!$G$11:$G$18,MATCH($C3599,Settings!$D$11:$D$18,0))),0),N($F3599)))</f>
        <v/>
      </c>
    </row>
    <row r="3600">
      <c r="A3600" s="69" t="n"/>
      <c r="B3600" s="70" t="n"/>
      <c r="C3600" s="70" t="n"/>
      <c r="D3600" s="71" t="n"/>
      <c r="E3600" s="71" t="n"/>
      <c r="F3600" s="70" t="n"/>
      <c r="G3600" s="72">
        <f>IF(OR($A3600="",$B3600=""),"",ROUND(MAX(0,MOD(I3600-H3600,1)*24-L3600/60),2))</f>
        <v/>
      </c>
      <c r="H3600">
        <f>IF($A3600="","",IF($D3600="",IFERROR(INDEX(Settings!$E$11:$E$18,MATCH($C3600,Settings!$D$11:$D$18,0)),0),$D3600))</f>
        <v/>
      </c>
      <c r="I3600">
        <f>IF($A3600="","",IF($E3600="",IFERROR(INDEX(Settings!$F$11:$F$18,MATCH($C3600,Settings!$D$11:$D$18,0)),0),$E3600))</f>
        <v/>
      </c>
      <c r="J3600">
        <f>IF($A3600="",0,WEEKDAY($A3600,2))</f>
        <v/>
      </c>
      <c r="K3600">
        <f>IF(OR($A3600="",$B3600=""),"",$B3600&amp;"|"&amp;$A3600)</f>
        <v/>
      </c>
      <c r="L3600">
        <f>IF($A3600="",0,IF($F3600="",IFERROR(N(INDEX(Settings!$G$11:$G$18,MATCH($C3600,Settings!$D$11:$D$18,0))),0),N($F3600)))</f>
        <v/>
      </c>
    </row>
    <row r="3601">
      <c r="A3601" s="69" t="n"/>
      <c r="B3601" s="70" t="n"/>
      <c r="C3601" s="70" t="n"/>
      <c r="D3601" s="71" t="n"/>
      <c r="E3601" s="71" t="n"/>
      <c r="F3601" s="70" t="n"/>
      <c r="G3601" s="72">
        <f>IF(OR($A3601="",$B3601=""),"",ROUND(MAX(0,MOD(I3601-H3601,1)*24-L3601/60),2))</f>
        <v/>
      </c>
      <c r="H3601">
        <f>IF($A3601="","",IF($D3601="",IFERROR(INDEX(Settings!$E$11:$E$18,MATCH($C3601,Settings!$D$11:$D$18,0)),0),$D3601))</f>
        <v/>
      </c>
      <c r="I3601">
        <f>IF($A3601="","",IF($E3601="",IFERROR(INDEX(Settings!$F$11:$F$18,MATCH($C3601,Settings!$D$11:$D$18,0)),0),$E3601))</f>
        <v/>
      </c>
      <c r="J3601">
        <f>IF($A3601="",0,WEEKDAY($A3601,2))</f>
        <v/>
      </c>
      <c r="K3601">
        <f>IF(OR($A3601="",$B3601=""),"",$B3601&amp;"|"&amp;$A3601)</f>
        <v/>
      </c>
      <c r="L3601">
        <f>IF($A3601="",0,IF($F3601="",IFERROR(N(INDEX(Settings!$G$11:$G$18,MATCH($C3601,Settings!$D$11:$D$18,0))),0),N($F3601)))</f>
        <v/>
      </c>
    </row>
    <row r="3602">
      <c r="A3602" s="69" t="n"/>
      <c r="B3602" s="70" t="n"/>
      <c r="C3602" s="70" t="n"/>
      <c r="D3602" s="71" t="n"/>
      <c r="E3602" s="71" t="n"/>
      <c r="F3602" s="70" t="n"/>
      <c r="G3602" s="72">
        <f>IF(OR($A3602="",$B3602=""),"",ROUND(MAX(0,MOD(I3602-H3602,1)*24-L3602/60),2))</f>
        <v/>
      </c>
      <c r="H3602">
        <f>IF($A3602="","",IF($D3602="",IFERROR(INDEX(Settings!$E$11:$E$18,MATCH($C3602,Settings!$D$11:$D$18,0)),0),$D3602))</f>
        <v/>
      </c>
      <c r="I3602">
        <f>IF($A3602="","",IF($E3602="",IFERROR(INDEX(Settings!$F$11:$F$18,MATCH($C3602,Settings!$D$11:$D$18,0)),0),$E3602))</f>
        <v/>
      </c>
      <c r="J3602">
        <f>IF($A3602="",0,WEEKDAY($A3602,2))</f>
        <v/>
      </c>
      <c r="K3602">
        <f>IF(OR($A3602="",$B3602=""),"",$B3602&amp;"|"&amp;$A3602)</f>
        <v/>
      </c>
      <c r="L3602">
        <f>IF($A3602="",0,IF($F3602="",IFERROR(N(INDEX(Settings!$G$11:$G$18,MATCH($C3602,Settings!$D$11:$D$18,0))),0),N($F3602)))</f>
        <v/>
      </c>
    </row>
    <row r="3603">
      <c r="A3603" s="69" t="n"/>
      <c r="B3603" s="70" t="n"/>
      <c r="C3603" s="70" t="n"/>
      <c r="D3603" s="71" t="n"/>
      <c r="E3603" s="71" t="n"/>
      <c r="F3603" s="70" t="n"/>
      <c r="G3603" s="72">
        <f>IF(OR($A3603="",$B3603=""),"",ROUND(MAX(0,MOD(I3603-H3603,1)*24-L3603/60),2))</f>
        <v/>
      </c>
      <c r="H3603">
        <f>IF($A3603="","",IF($D3603="",IFERROR(INDEX(Settings!$E$11:$E$18,MATCH($C3603,Settings!$D$11:$D$18,0)),0),$D3603))</f>
        <v/>
      </c>
      <c r="I3603">
        <f>IF($A3603="","",IF($E3603="",IFERROR(INDEX(Settings!$F$11:$F$18,MATCH($C3603,Settings!$D$11:$D$18,0)),0),$E3603))</f>
        <v/>
      </c>
      <c r="J3603">
        <f>IF($A3603="",0,WEEKDAY($A3603,2))</f>
        <v/>
      </c>
      <c r="K3603">
        <f>IF(OR($A3603="",$B3603=""),"",$B3603&amp;"|"&amp;$A3603)</f>
        <v/>
      </c>
      <c r="L3603">
        <f>IF($A3603="",0,IF($F3603="",IFERROR(N(INDEX(Settings!$G$11:$G$18,MATCH($C3603,Settings!$D$11:$D$18,0))),0),N($F3603)))</f>
        <v/>
      </c>
    </row>
    <row r="3604">
      <c r="A3604" s="69" t="n"/>
      <c r="B3604" s="70" t="n"/>
      <c r="C3604" s="70" t="n"/>
      <c r="D3604" s="71" t="n"/>
      <c r="E3604" s="71" t="n"/>
      <c r="F3604" s="70" t="n"/>
      <c r="G3604" s="72">
        <f>IF(OR($A3604="",$B3604=""),"",ROUND(MAX(0,MOD(I3604-H3604,1)*24-L3604/60),2))</f>
        <v/>
      </c>
      <c r="H3604">
        <f>IF($A3604="","",IF($D3604="",IFERROR(INDEX(Settings!$E$11:$E$18,MATCH($C3604,Settings!$D$11:$D$18,0)),0),$D3604))</f>
        <v/>
      </c>
      <c r="I3604">
        <f>IF($A3604="","",IF($E3604="",IFERROR(INDEX(Settings!$F$11:$F$18,MATCH($C3604,Settings!$D$11:$D$18,0)),0),$E3604))</f>
        <v/>
      </c>
      <c r="J3604">
        <f>IF($A3604="",0,WEEKDAY($A3604,2))</f>
        <v/>
      </c>
      <c r="K3604">
        <f>IF(OR($A3604="",$B3604=""),"",$B3604&amp;"|"&amp;$A3604)</f>
        <v/>
      </c>
      <c r="L3604">
        <f>IF($A3604="",0,IF($F3604="",IFERROR(N(INDEX(Settings!$G$11:$G$18,MATCH($C3604,Settings!$D$11:$D$18,0))),0),N($F3604)))</f>
        <v/>
      </c>
    </row>
    <row r="3605">
      <c r="A3605" s="69" t="n"/>
      <c r="B3605" s="70" t="n"/>
      <c r="C3605" s="70" t="n"/>
      <c r="D3605" s="71" t="n"/>
      <c r="E3605" s="71" t="n"/>
      <c r="F3605" s="70" t="n"/>
      <c r="G3605" s="72">
        <f>IF(OR($A3605="",$B3605=""),"",ROUND(MAX(0,MOD(I3605-H3605,1)*24-L3605/60),2))</f>
        <v/>
      </c>
      <c r="H3605">
        <f>IF($A3605="","",IF($D3605="",IFERROR(INDEX(Settings!$E$11:$E$18,MATCH($C3605,Settings!$D$11:$D$18,0)),0),$D3605))</f>
        <v/>
      </c>
      <c r="I3605">
        <f>IF($A3605="","",IF($E3605="",IFERROR(INDEX(Settings!$F$11:$F$18,MATCH($C3605,Settings!$D$11:$D$18,0)),0),$E3605))</f>
        <v/>
      </c>
      <c r="J3605">
        <f>IF($A3605="",0,WEEKDAY($A3605,2))</f>
        <v/>
      </c>
      <c r="K3605">
        <f>IF(OR($A3605="",$B3605=""),"",$B3605&amp;"|"&amp;$A3605)</f>
        <v/>
      </c>
      <c r="L3605">
        <f>IF($A3605="",0,IF($F3605="",IFERROR(N(INDEX(Settings!$G$11:$G$18,MATCH($C3605,Settings!$D$11:$D$18,0))),0),N($F3605)))</f>
        <v/>
      </c>
    </row>
    <row r="3606">
      <c r="A3606" s="69" t="n"/>
      <c r="B3606" s="70" t="n"/>
      <c r="C3606" s="70" t="n"/>
      <c r="D3606" s="71" t="n"/>
      <c r="E3606" s="71" t="n"/>
      <c r="F3606" s="70" t="n"/>
      <c r="G3606" s="72">
        <f>IF(OR($A3606="",$B3606=""),"",ROUND(MAX(0,MOD(I3606-H3606,1)*24-L3606/60),2))</f>
        <v/>
      </c>
      <c r="H3606">
        <f>IF($A3606="","",IF($D3606="",IFERROR(INDEX(Settings!$E$11:$E$18,MATCH($C3606,Settings!$D$11:$D$18,0)),0),$D3606))</f>
        <v/>
      </c>
      <c r="I3606">
        <f>IF($A3606="","",IF($E3606="",IFERROR(INDEX(Settings!$F$11:$F$18,MATCH($C3606,Settings!$D$11:$D$18,0)),0),$E3606))</f>
        <v/>
      </c>
      <c r="J3606">
        <f>IF($A3606="",0,WEEKDAY($A3606,2))</f>
        <v/>
      </c>
      <c r="K3606">
        <f>IF(OR($A3606="",$B3606=""),"",$B3606&amp;"|"&amp;$A3606)</f>
        <v/>
      </c>
      <c r="L3606">
        <f>IF($A3606="",0,IF($F3606="",IFERROR(N(INDEX(Settings!$G$11:$G$18,MATCH($C3606,Settings!$D$11:$D$18,0))),0),N($F3606)))</f>
        <v/>
      </c>
    </row>
    <row r="3607">
      <c r="A3607" s="69" t="n"/>
      <c r="B3607" s="70" t="n"/>
      <c r="C3607" s="70" t="n"/>
      <c r="D3607" s="71" t="n"/>
      <c r="E3607" s="71" t="n"/>
      <c r="F3607" s="70" t="n"/>
      <c r="G3607" s="72">
        <f>IF(OR($A3607="",$B3607=""),"",ROUND(MAX(0,MOD(I3607-H3607,1)*24-L3607/60),2))</f>
        <v/>
      </c>
      <c r="H3607">
        <f>IF($A3607="","",IF($D3607="",IFERROR(INDEX(Settings!$E$11:$E$18,MATCH($C3607,Settings!$D$11:$D$18,0)),0),$D3607))</f>
        <v/>
      </c>
      <c r="I3607">
        <f>IF($A3607="","",IF($E3607="",IFERROR(INDEX(Settings!$F$11:$F$18,MATCH($C3607,Settings!$D$11:$D$18,0)),0),$E3607))</f>
        <v/>
      </c>
      <c r="J3607">
        <f>IF($A3607="",0,WEEKDAY($A3607,2))</f>
        <v/>
      </c>
      <c r="K3607">
        <f>IF(OR($A3607="",$B3607=""),"",$B3607&amp;"|"&amp;$A3607)</f>
        <v/>
      </c>
      <c r="L3607">
        <f>IF($A3607="",0,IF($F3607="",IFERROR(N(INDEX(Settings!$G$11:$G$18,MATCH($C3607,Settings!$D$11:$D$18,0))),0),N($F3607)))</f>
        <v/>
      </c>
    </row>
    <row r="3608">
      <c r="A3608" s="69" t="n"/>
      <c r="B3608" s="70" t="n"/>
      <c r="C3608" s="70" t="n"/>
      <c r="D3608" s="71" t="n"/>
      <c r="E3608" s="71" t="n"/>
      <c r="F3608" s="70" t="n"/>
      <c r="G3608" s="72">
        <f>IF(OR($A3608="",$B3608=""),"",ROUND(MAX(0,MOD(I3608-H3608,1)*24-L3608/60),2))</f>
        <v/>
      </c>
      <c r="H3608">
        <f>IF($A3608="","",IF($D3608="",IFERROR(INDEX(Settings!$E$11:$E$18,MATCH($C3608,Settings!$D$11:$D$18,0)),0),$D3608))</f>
        <v/>
      </c>
      <c r="I3608">
        <f>IF($A3608="","",IF($E3608="",IFERROR(INDEX(Settings!$F$11:$F$18,MATCH($C3608,Settings!$D$11:$D$18,0)),0),$E3608))</f>
        <v/>
      </c>
      <c r="J3608">
        <f>IF($A3608="",0,WEEKDAY($A3608,2))</f>
        <v/>
      </c>
      <c r="K3608">
        <f>IF(OR($A3608="",$B3608=""),"",$B3608&amp;"|"&amp;$A3608)</f>
        <v/>
      </c>
      <c r="L3608">
        <f>IF($A3608="",0,IF($F3608="",IFERROR(N(INDEX(Settings!$G$11:$G$18,MATCH($C3608,Settings!$D$11:$D$18,0))),0),N($F3608)))</f>
        <v/>
      </c>
    </row>
    <row r="3609">
      <c r="A3609" s="69" t="n"/>
      <c r="B3609" s="70" t="n"/>
      <c r="C3609" s="70" t="n"/>
      <c r="D3609" s="71" t="n"/>
      <c r="E3609" s="71" t="n"/>
      <c r="F3609" s="70" t="n"/>
      <c r="G3609" s="72">
        <f>IF(OR($A3609="",$B3609=""),"",ROUND(MAX(0,MOD(I3609-H3609,1)*24-L3609/60),2))</f>
        <v/>
      </c>
      <c r="H3609">
        <f>IF($A3609="","",IF($D3609="",IFERROR(INDEX(Settings!$E$11:$E$18,MATCH($C3609,Settings!$D$11:$D$18,0)),0),$D3609))</f>
        <v/>
      </c>
      <c r="I3609">
        <f>IF($A3609="","",IF($E3609="",IFERROR(INDEX(Settings!$F$11:$F$18,MATCH($C3609,Settings!$D$11:$D$18,0)),0),$E3609))</f>
        <v/>
      </c>
      <c r="J3609">
        <f>IF($A3609="",0,WEEKDAY($A3609,2))</f>
        <v/>
      </c>
      <c r="K3609">
        <f>IF(OR($A3609="",$B3609=""),"",$B3609&amp;"|"&amp;$A3609)</f>
        <v/>
      </c>
      <c r="L3609">
        <f>IF($A3609="",0,IF($F3609="",IFERROR(N(INDEX(Settings!$G$11:$G$18,MATCH($C3609,Settings!$D$11:$D$18,0))),0),N($F3609)))</f>
        <v/>
      </c>
    </row>
    <row r="3610">
      <c r="A3610" s="69" t="n"/>
      <c r="B3610" s="70" t="n"/>
      <c r="C3610" s="70" t="n"/>
      <c r="D3610" s="71" t="n"/>
      <c r="E3610" s="71" t="n"/>
      <c r="F3610" s="70" t="n"/>
      <c r="G3610" s="72">
        <f>IF(OR($A3610="",$B3610=""),"",ROUND(MAX(0,MOD(I3610-H3610,1)*24-L3610/60),2))</f>
        <v/>
      </c>
      <c r="H3610">
        <f>IF($A3610="","",IF($D3610="",IFERROR(INDEX(Settings!$E$11:$E$18,MATCH($C3610,Settings!$D$11:$D$18,0)),0),$D3610))</f>
        <v/>
      </c>
      <c r="I3610">
        <f>IF($A3610="","",IF($E3610="",IFERROR(INDEX(Settings!$F$11:$F$18,MATCH($C3610,Settings!$D$11:$D$18,0)),0),$E3610))</f>
        <v/>
      </c>
      <c r="J3610">
        <f>IF($A3610="",0,WEEKDAY($A3610,2))</f>
        <v/>
      </c>
      <c r="K3610">
        <f>IF(OR($A3610="",$B3610=""),"",$B3610&amp;"|"&amp;$A3610)</f>
        <v/>
      </c>
      <c r="L3610">
        <f>IF($A3610="",0,IF($F3610="",IFERROR(N(INDEX(Settings!$G$11:$G$18,MATCH($C3610,Settings!$D$11:$D$18,0))),0),N($F3610)))</f>
        <v/>
      </c>
    </row>
    <row r="3611">
      <c r="A3611" s="69" t="n"/>
      <c r="B3611" s="70" t="n"/>
      <c r="C3611" s="70" t="n"/>
      <c r="D3611" s="71" t="n"/>
      <c r="E3611" s="71" t="n"/>
      <c r="F3611" s="70" t="n"/>
      <c r="G3611" s="72">
        <f>IF(OR($A3611="",$B3611=""),"",ROUND(MAX(0,MOD(I3611-H3611,1)*24-L3611/60),2))</f>
        <v/>
      </c>
      <c r="H3611">
        <f>IF($A3611="","",IF($D3611="",IFERROR(INDEX(Settings!$E$11:$E$18,MATCH($C3611,Settings!$D$11:$D$18,0)),0),$D3611))</f>
        <v/>
      </c>
      <c r="I3611">
        <f>IF($A3611="","",IF($E3611="",IFERROR(INDEX(Settings!$F$11:$F$18,MATCH($C3611,Settings!$D$11:$D$18,0)),0),$E3611))</f>
        <v/>
      </c>
      <c r="J3611">
        <f>IF($A3611="",0,WEEKDAY($A3611,2))</f>
        <v/>
      </c>
      <c r="K3611">
        <f>IF(OR($A3611="",$B3611=""),"",$B3611&amp;"|"&amp;$A3611)</f>
        <v/>
      </c>
      <c r="L3611">
        <f>IF($A3611="",0,IF($F3611="",IFERROR(N(INDEX(Settings!$G$11:$G$18,MATCH($C3611,Settings!$D$11:$D$18,0))),0),N($F3611)))</f>
        <v/>
      </c>
    </row>
    <row r="3612">
      <c r="A3612" s="69" t="n"/>
      <c r="B3612" s="70" t="n"/>
      <c r="C3612" s="70" t="n"/>
      <c r="D3612" s="71" t="n"/>
      <c r="E3612" s="71" t="n"/>
      <c r="F3612" s="70" t="n"/>
      <c r="G3612" s="72">
        <f>IF(OR($A3612="",$B3612=""),"",ROUND(MAX(0,MOD(I3612-H3612,1)*24-L3612/60),2))</f>
        <v/>
      </c>
      <c r="H3612">
        <f>IF($A3612="","",IF($D3612="",IFERROR(INDEX(Settings!$E$11:$E$18,MATCH($C3612,Settings!$D$11:$D$18,0)),0),$D3612))</f>
        <v/>
      </c>
      <c r="I3612">
        <f>IF($A3612="","",IF($E3612="",IFERROR(INDEX(Settings!$F$11:$F$18,MATCH($C3612,Settings!$D$11:$D$18,0)),0),$E3612))</f>
        <v/>
      </c>
      <c r="J3612">
        <f>IF($A3612="",0,WEEKDAY($A3612,2))</f>
        <v/>
      </c>
      <c r="K3612">
        <f>IF(OR($A3612="",$B3612=""),"",$B3612&amp;"|"&amp;$A3612)</f>
        <v/>
      </c>
      <c r="L3612">
        <f>IF($A3612="",0,IF($F3612="",IFERROR(N(INDEX(Settings!$G$11:$G$18,MATCH($C3612,Settings!$D$11:$D$18,0))),0),N($F3612)))</f>
        <v/>
      </c>
    </row>
    <row r="3613">
      <c r="A3613" s="69" t="n"/>
      <c r="B3613" s="70" t="n"/>
      <c r="C3613" s="70" t="n"/>
      <c r="D3613" s="71" t="n"/>
      <c r="E3613" s="71" t="n"/>
      <c r="F3613" s="70" t="n"/>
      <c r="G3613" s="72">
        <f>IF(OR($A3613="",$B3613=""),"",ROUND(MAX(0,MOD(I3613-H3613,1)*24-L3613/60),2))</f>
        <v/>
      </c>
      <c r="H3613">
        <f>IF($A3613="","",IF($D3613="",IFERROR(INDEX(Settings!$E$11:$E$18,MATCH($C3613,Settings!$D$11:$D$18,0)),0),$D3613))</f>
        <v/>
      </c>
      <c r="I3613">
        <f>IF($A3613="","",IF($E3613="",IFERROR(INDEX(Settings!$F$11:$F$18,MATCH($C3613,Settings!$D$11:$D$18,0)),0),$E3613))</f>
        <v/>
      </c>
      <c r="J3613">
        <f>IF($A3613="",0,WEEKDAY($A3613,2))</f>
        <v/>
      </c>
      <c r="K3613">
        <f>IF(OR($A3613="",$B3613=""),"",$B3613&amp;"|"&amp;$A3613)</f>
        <v/>
      </c>
      <c r="L3613">
        <f>IF($A3613="",0,IF($F3613="",IFERROR(N(INDEX(Settings!$G$11:$G$18,MATCH($C3613,Settings!$D$11:$D$18,0))),0),N($F3613)))</f>
        <v/>
      </c>
    </row>
    <row r="3614">
      <c r="A3614" s="69" t="n"/>
      <c r="B3614" s="70" t="n"/>
      <c r="C3614" s="70" t="n"/>
      <c r="D3614" s="71" t="n"/>
      <c r="E3614" s="71" t="n"/>
      <c r="F3614" s="70" t="n"/>
      <c r="G3614" s="72">
        <f>IF(OR($A3614="",$B3614=""),"",ROUND(MAX(0,MOD(I3614-H3614,1)*24-L3614/60),2))</f>
        <v/>
      </c>
      <c r="H3614">
        <f>IF($A3614="","",IF($D3614="",IFERROR(INDEX(Settings!$E$11:$E$18,MATCH($C3614,Settings!$D$11:$D$18,0)),0),$D3614))</f>
        <v/>
      </c>
      <c r="I3614">
        <f>IF($A3614="","",IF($E3614="",IFERROR(INDEX(Settings!$F$11:$F$18,MATCH($C3614,Settings!$D$11:$D$18,0)),0),$E3614))</f>
        <v/>
      </c>
      <c r="J3614">
        <f>IF($A3614="",0,WEEKDAY($A3614,2))</f>
        <v/>
      </c>
      <c r="K3614">
        <f>IF(OR($A3614="",$B3614=""),"",$B3614&amp;"|"&amp;$A3614)</f>
        <v/>
      </c>
      <c r="L3614">
        <f>IF($A3614="",0,IF($F3614="",IFERROR(N(INDEX(Settings!$G$11:$G$18,MATCH($C3614,Settings!$D$11:$D$18,0))),0),N($F3614)))</f>
        <v/>
      </c>
    </row>
    <row r="3615">
      <c r="A3615" s="69" t="n"/>
      <c r="B3615" s="70" t="n"/>
      <c r="C3615" s="70" t="n"/>
      <c r="D3615" s="71" t="n"/>
      <c r="E3615" s="71" t="n"/>
      <c r="F3615" s="70" t="n"/>
      <c r="G3615" s="72">
        <f>IF(OR($A3615="",$B3615=""),"",ROUND(MAX(0,MOD(I3615-H3615,1)*24-L3615/60),2))</f>
        <v/>
      </c>
      <c r="H3615">
        <f>IF($A3615="","",IF($D3615="",IFERROR(INDEX(Settings!$E$11:$E$18,MATCH($C3615,Settings!$D$11:$D$18,0)),0),$D3615))</f>
        <v/>
      </c>
      <c r="I3615">
        <f>IF($A3615="","",IF($E3615="",IFERROR(INDEX(Settings!$F$11:$F$18,MATCH($C3615,Settings!$D$11:$D$18,0)),0),$E3615))</f>
        <v/>
      </c>
      <c r="J3615">
        <f>IF($A3615="",0,WEEKDAY($A3615,2))</f>
        <v/>
      </c>
      <c r="K3615">
        <f>IF(OR($A3615="",$B3615=""),"",$B3615&amp;"|"&amp;$A3615)</f>
        <v/>
      </c>
      <c r="L3615">
        <f>IF($A3615="",0,IF($F3615="",IFERROR(N(INDEX(Settings!$G$11:$G$18,MATCH($C3615,Settings!$D$11:$D$18,0))),0),N($F3615)))</f>
        <v/>
      </c>
    </row>
    <row r="3616">
      <c r="A3616" s="69" t="n"/>
      <c r="B3616" s="70" t="n"/>
      <c r="C3616" s="70" t="n"/>
      <c r="D3616" s="71" t="n"/>
      <c r="E3616" s="71" t="n"/>
      <c r="F3616" s="70" t="n"/>
      <c r="G3616" s="72">
        <f>IF(OR($A3616="",$B3616=""),"",ROUND(MAX(0,MOD(I3616-H3616,1)*24-L3616/60),2))</f>
        <v/>
      </c>
      <c r="H3616">
        <f>IF($A3616="","",IF($D3616="",IFERROR(INDEX(Settings!$E$11:$E$18,MATCH($C3616,Settings!$D$11:$D$18,0)),0),$D3616))</f>
        <v/>
      </c>
      <c r="I3616">
        <f>IF($A3616="","",IF($E3616="",IFERROR(INDEX(Settings!$F$11:$F$18,MATCH($C3616,Settings!$D$11:$D$18,0)),0),$E3616))</f>
        <v/>
      </c>
      <c r="J3616">
        <f>IF($A3616="",0,WEEKDAY($A3616,2))</f>
        <v/>
      </c>
      <c r="K3616">
        <f>IF(OR($A3616="",$B3616=""),"",$B3616&amp;"|"&amp;$A3616)</f>
        <v/>
      </c>
      <c r="L3616">
        <f>IF($A3616="",0,IF($F3616="",IFERROR(N(INDEX(Settings!$G$11:$G$18,MATCH($C3616,Settings!$D$11:$D$18,0))),0),N($F3616)))</f>
        <v/>
      </c>
    </row>
    <row r="3617">
      <c r="A3617" s="69" t="n"/>
      <c r="B3617" s="70" t="n"/>
      <c r="C3617" s="70" t="n"/>
      <c r="D3617" s="71" t="n"/>
      <c r="E3617" s="71" t="n"/>
      <c r="F3617" s="70" t="n"/>
      <c r="G3617" s="72">
        <f>IF(OR($A3617="",$B3617=""),"",ROUND(MAX(0,MOD(I3617-H3617,1)*24-L3617/60),2))</f>
        <v/>
      </c>
      <c r="H3617">
        <f>IF($A3617="","",IF($D3617="",IFERROR(INDEX(Settings!$E$11:$E$18,MATCH($C3617,Settings!$D$11:$D$18,0)),0),$D3617))</f>
        <v/>
      </c>
      <c r="I3617">
        <f>IF($A3617="","",IF($E3617="",IFERROR(INDEX(Settings!$F$11:$F$18,MATCH($C3617,Settings!$D$11:$D$18,0)),0),$E3617))</f>
        <v/>
      </c>
      <c r="J3617">
        <f>IF($A3617="",0,WEEKDAY($A3617,2))</f>
        <v/>
      </c>
      <c r="K3617">
        <f>IF(OR($A3617="",$B3617=""),"",$B3617&amp;"|"&amp;$A3617)</f>
        <v/>
      </c>
      <c r="L3617">
        <f>IF($A3617="",0,IF($F3617="",IFERROR(N(INDEX(Settings!$G$11:$G$18,MATCH($C3617,Settings!$D$11:$D$18,0))),0),N($F3617)))</f>
        <v/>
      </c>
    </row>
    <row r="3618">
      <c r="A3618" s="69" t="n"/>
      <c r="B3618" s="70" t="n"/>
      <c r="C3618" s="70" t="n"/>
      <c r="D3618" s="71" t="n"/>
      <c r="E3618" s="71" t="n"/>
      <c r="F3618" s="70" t="n"/>
      <c r="G3618" s="72">
        <f>IF(OR($A3618="",$B3618=""),"",ROUND(MAX(0,MOD(I3618-H3618,1)*24-L3618/60),2))</f>
        <v/>
      </c>
      <c r="H3618">
        <f>IF($A3618="","",IF($D3618="",IFERROR(INDEX(Settings!$E$11:$E$18,MATCH($C3618,Settings!$D$11:$D$18,0)),0),$D3618))</f>
        <v/>
      </c>
      <c r="I3618">
        <f>IF($A3618="","",IF($E3618="",IFERROR(INDEX(Settings!$F$11:$F$18,MATCH($C3618,Settings!$D$11:$D$18,0)),0),$E3618))</f>
        <v/>
      </c>
      <c r="J3618">
        <f>IF($A3618="",0,WEEKDAY($A3618,2))</f>
        <v/>
      </c>
      <c r="K3618">
        <f>IF(OR($A3618="",$B3618=""),"",$B3618&amp;"|"&amp;$A3618)</f>
        <v/>
      </c>
      <c r="L3618">
        <f>IF($A3618="",0,IF($F3618="",IFERROR(N(INDEX(Settings!$G$11:$G$18,MATCH($C3618,Settings!$D$11:$D$18,0))),0),N($F3618)))</f>
        <v/>
      </c>
    </row>
    <row r="3619">
      <c r="A3619" s="69" t="n"/>
      <c r="B3619" s="70" t="n"/>
      <c r="C3619" s="70" t="n"/>
      <c r="D3619" s="71" t="n"/>
      <c r="E3619" s="71" t="n"/>
      <c r="F3619" s="70" t="n"/>
      <c r="G3619" s="72">
        <f>IF(OR($A3619="",$B3619=""),"",ROUND(MAX(0,MOD(I3619-H3619,1)*24-L3619/60),2))</f>
        <v/>
      </c>
      <c r="H3619">
        <f>IF($A3619="","",IF($D3619="",IFERROR(INDEX(Settings!$E$11:$E$18,MATCH($C3619,Settings!$D$11:$D$18,0)),0),$D3619))</f>
        <v/>
      </c>
      <c r="I3619">
        <f>IF($A3619="","",IF($E3619="",IFERROR(INDEX(Settings!$F$11:$F$18,MATCH($C3619,Settings!$D$11:$D$18,0)),0),$E3619))</f>
        <v/>
      </c>
      <c r="J3619">
        <f>IF($A3619="",0,WEEKDAY($A3619,2))</f>
        <v/>
      </c>
      <c r="K3619">
        <f>IF(OR($A3619="",$B3619=""),"",$B3619&amp;"|"&amp;$A3619)</f>
        <v/>
      </c>
      <c r="L3619">
        <f>IF($A3619="",0,IF($F3619="",IFERROR(N(INDEX(Settings!$G$11:$G$18,MATCH($C3619,Settings!$D$11:$D$18,0))),0),N($F3619)))</f>
        <v/>
      </c>
    </row>
    <row r="3620">
      <c r="A3620" s="69" t="n"/>
      <c r="B3620" s="70" t="n"/>
      <c r="C3620" s="70" t="n"/>
      <c r="D3620" s="71" t="n"/>
      <c r="E3620" s="71" t="n"/>
      <c r="F3620" s="70" t="n"/>
      <c r="G3620" s="72">
        <f>IF(OR($A3620="",$B3620=""),"",ROUND(MAX(0,MOD(I3620-H3620,1)*24-L3620/60),2))</f>
        <v/>
      </c>
      <c r="H3620">
        <f>IF($A3620="","",IF($D3620="",IFERROR(INDEX(Settings!$E$11:$E$18,MATCH($C3620,Settings!$D$11:$D$18,0)),0),$D3620))</f>
        <v/>
      </c>
      <c r="I3620">
        <f>IF($A3620="","",IF($E3620="",IFERROR(INDEX(Settings!$F$11:$F$18,MATCH($C3620,Settings!$D$11:$D$18,0)),0),$E3620))</f>
        <v/>
      </c>
      <c r="J3620">
        <f>IF($A3620="",0,WEEKDAY($A3620,2))</f>
        <v/>
      </c>
      <c r="K3620">
        <f>IF(OR($A3620="",$B3620=""),"",$B3620&amp;"|"&amp;$A3620)</f>
        <v/>
      </c>
      <c r="L3620">
        <f>IF($A3620="",0,IF($F3620="",IFERROR(N(INDEX(Settings!$G$11:$G$18,MATCH($C3620,Settings!$D$11:$D$18,0))),0),N($F3620)))</f>
        <v/>
      </c>
    </row>
    <row r="3621">
      <c r="A3621" s="69" t="n"/>
      <c r="B3621" s="70" t="n"/>
      <c r="C3621" s="70" t="n"/>
      <c r="D3621" s="71" t="n"/>
      <c r="E3621" s="71" t="n"/>
      <c r="F3621" s="70" t="n"/>
      <c r="G3621" s="72">
        <f>IF(OR($A3621="",$B3621=""),"",ROUND(MAX(0,MOD(I3621-H3621,1)*24-L3621/60),2))</f>
        <v/>
      </c>
      <c r="H3621">
        <f>IF($A3621="","",IF($D3621="",IFERROR(INDEX(Settings!$E$11:$E$18,MATCH($C3621,Settings!$D$11:$D$18,0)),0),$D3621))</f>
        <v/>
      </c>
      <c r="I3621">
        <f>IF($A3621="","",IF($E3621="",IFERROR(INDEX(Settings!$F$11:$F$18,MATCH($C3621,Settings!$D$11:$D$18,0)),0),$E3621))</f>
        <v/>
      </c>
      <c r="J3621">
        <f>IF($A3621="",0,WEEKDAY($A3621,2))</f>
        <v/>
      </c>
      <c r="K3621">
        <f>IF(OR($A3621="",$B3621=""),"",$B3621&amp;"|"&amp;$A3621)</f>
        <v/>
      </c>
      <c r="L3621">
        <f>IF($A3621="",0,IF($F3621="",IFERROR(N(INDEX(Settings!$G$11:$G$18,MATCH($C3621,Settings!$D$11:$D$18,0))),0),N($F3621)))</f>
        <v/>
      </c>
    </row>
    <row r="3622">
      <c r="A3622" s="69" t="n"/>
      <c r="B3622" s="70" t="n"/>
      <c r="C3622" s="70" t="n"/>
      <c r="D3622" s="71" t="n"/>
      <c r="E3622" s="71" t="n"/>
      <c r="F3622" s="70" t="n"/>
      <c r="G3622" s="72">
        <f>IF(OR($A3622="",$B3622=""),"",ROUND(MAX(0,MOD(I3622-H3622,1)*24-L3622/60),2))</f>
        <v/>
      </c>
      <c r="H3622">
        <f>IF($A3622="","",IF($D3622="",IFERROR(INDEX(Settings!$E$11:$E$18,MATCH($C3622,Settings!$D$11:$D$18,0)),0),$D3622))</f>
        <v/>
      </c>
      <c r="I3622">
        <f>IF($A3622="","",IF($E3622="",IFERROR(INDEX(Settings!$F$11:$F$18,MATCH($C3622,Settings!$D$11:$D$18,0)),0),$E3622))</f>
        <v/>
      </c>
      <c r="J3622">
        <f>IF($A3622="",0,WEEKDAY($A3622,2))</f>
        <v/>
      </c>
      <c r="K3622">
        <f>IF(OR($A3622="",$B3622=""),"",$B3622&amp;"|"&amp;$A3622)</f>
        <v/>
      </c>
      <c r="L3622">
        <f>IF($A3622="",0,IF($F3622="",IFERROR(N(INDEX(Settings!$G$11:$G$18,MATCH($C3622,Settings!$D$11:$D$18,0))),0),N($F3622)))</f>
        <v/>
      </c>
    </row>
    <row r="3623">
      <c r="A3623" s="69" t="n"/>
      <c r="B3623" s="70" t="n"/>
      <c r="C3623" s="70" t="n"/>
      <c r="D3623" s="71" t="n"/>
      <c r="E3623" s="71" t="n"/>
      <c r="F3623" s="70" t="n"/>
      <c r="G3623" s="72">
        <f>IF(OR($A3623="",$B3623=""),"",ROUND(MAX(0,MOD(I3623-H3623,1)*24-L3623/60),2))</f>
        <v/>
      </c>
      <c r="H3623">
        <f>IF($A3623="","",IF($D3623="",IFERROR(INDEX(Settings!$E$11:$E$18,MATCH($C3623,Settings!$D$11:$D$18,0)),0),$D3623))</f>
        <v/>
      </c>
      <c r="I3623">
        <f>IF($A3623="","",IF($E3623="",IFERROR(INDEX(Settings!$F$11:$F$18,MATCH($C3623,Settings!$D$11:$D$18,0)),0),$E3623))</f>
        <v/>
      </c>
      <c r="J3623">
        <f>IF($A3623="",0,WEEKDAY($A3623,2))</f>
        <v/>
      </c>
      <c r="K3623">
        <f>IF(OR($A3623="",$B3623=""),"",$B3623&amp;"|"&amp;$A3623)</f>
        <v/>
      </c>
      <c r="L3623">
        <f>IF($A3623="",0,IF($F3623="",IFERROR(N(INDEX(Settings!$G$11:$G$18,MATCH($C3623,Settings!$D$11:$D$18,0))),0),N($F3623)))</f>
        <v/>
      </c>
    </row>
    <row r="3624">
      <c r="A3624" s="69" t="n"/>
      <c r="B3624" s="70" t="n"/>
      <c r="C3624" s="70" t="n"/>
      <c r="D3624" s="71" t="n"/>
      <c r="E3624" s="71" t="n"/>
      <c r="F3624" s="70" t="n"/>
      <c r="G3624" s="72">
        <f>IF(OR($A3624="",$B3624=""),"",ROUND(MAX(0,MOD(I3624-H3624,1)*24-L3624/60),2))</f>
        <v/>
      </c>
      <c r="H3624">
        <f>IF($A3624="","",IF($D3624="",IFERROR(INDEX(Settings!$E$11:$E$18,MATCH($C3624,Settings!$D$11:$D$18,0)),0),$D3624))</f>
        <v/>
      </c>
      <c r="I3624">
        <f>IF($A3624="","",IF($E3624="",IFERROR(INDEX(Settings!$F$11:$F$18,MATCH($C3624,Settings!$D$11:$D$18,0)),0),$E3624))</f>
        <v/>
      </c>
      <c r="J3624">
        <f>IF($A3624="",0,WEEKDAY($A3624,2))</f>
        <v/>
      </c>
      <c r="K3624">
        <f>IF(OR($A3624="",$B3624=""),"",$B3624&amp;"|"&amp;$A3624)</f>
        <v/>
      </c>
      <c r="L3624">
        <f>IF($A3624="",0,IF($F3624="",IFERROR(N(INDEX(Settings!$G$11:$G$18,MATCH($C3624,Settings!$D$11:$D$18,0))),0),N($F3624)))</f>
        <v/>
      </c>
    </row>
    <row r="3625">
      <c r="A3625" s="69" t="n"/>
      <c r="B3625" s="70" t="n"/>
      <c r="C3625" s="70" t="n"/>
      <c r="D3625" s="71" t="n"/>
      <c r="E3625" s="71" t="n"/>
      <c r="F3625" s="70" t="n"/>
      <c r="G3625" s="72">
        <f>IF(OR($A3625="",$B3625=""),"",ROUND(MAX(0,MOD(I3625-H3625,1)*24-L3625/60),2))</f>
        <v/>
      </c>
      <c r="H3625">
        <f>IF($A3625="","",IF($D3625="",IFERROR(INDEX(Settings!$E$11:$E$18,MATCH($C3625,Settings!$D$11:$D$18,0)),0),$D3625))</f>
        <v/>
      </c>
      <c r="I3625">
        <f>IF($A3625="","",IF($E3625="",IFERROR(INDEX(Settings!$F$11:$F$18,MATCH($C3625,Settings!$D$11:$D$18,0)),0),$E3625))</f>
        <v/>
      </c>
      <c r="J3625">
        <f>IF($A3625="",0,WEEKDAY($A3625,2))</f>
        <v/>
      </c>
      <c r="K3625">
        <f>IF(OR($A3625="",$B3625=""),"",$B3625&amp;"|"&amp;$A3625)</f>
        <v/>
      </c>
      <c r="L3625">
        <f>IF($A3625="",0,IF($F3625="",IFERROR(N(INDEX(Settings!$G$11:$G$18,MATCH($C3625,Settings!$D$11:$D$18,0))),0),N($F3625)))</f>
        <v/>
      </c>
    </row>
    <row r="3626">
      <c r="A3626" s="69" t="n"/>
      <c r="B3626" s="70" t="n"/>
      <c r="C3626" s="70" t="n"/>
      <c r="D3626" s="71" t="n"/>
      <c r="E3626" s="71" t="n"/>
      <c r="F3626" s="70" t="n"/>
      <c r="G3626" s="72">
        <f>IF(OR($A3626="",$B3626=""),"",ROUND(MAX(0,MOD(I3626-H3626,1)*24-L3626/60),2))</f>
        <v/>
      </c>
      <c r="H3626">
        <f>IF($A3626="","",IF($D3626="",IFERROR(INDEX(Settings!$E$11:$E$18,MATCH($C3626,Settings!$D$11:$D$18,0)),0),$D3626))</f>
        <v/>
      </c>
      <c r="I3626">
        <f>IF($A3626="","",IF($E3626="",IFERROR(INDEX(Settings!$F$11:$F$18,MATCH($C3626,Settings!$D$11:$D$18,0)),0),$E3626))</f>
        <v/>
      </c>
      <c r="J3626">
        <f>IF($A3626="",0,WEEKDAY($A3626,2))</f>
        <v/>
      </c>
      <c r="K3626">
        <f>IF(OR($A3626="",$B3626=""),"",$B3626&amp;"|"&amp;$A3626)</f>
        <v/>
      </c>
      <c r="L3626">
        <f>IF($A3626="",0,IF($F3626="",IFERROR(N(INDEX(Settings!$G$11:$G$18,MATCH($C3626,Settings!$D$11:$D$18,0))),0),N($F3626)))</f>
        <v/>
      </c>
    </row>
    <row r="3627">
      <c r="A3627" s="69" t="n"/>
      <c r="B3627" s="70" t="n"/>
      <c r="C3627" s="70" t="n"/>
      <c r="D3627" s="71" t="n"/>
      <c r="E3627" s="71" t="n"/>
      <c r="F3627" s="70" t="n"/>
      <c r="G3627" s="72">
        <f>IF(OR($A3627="",$B3627=""),"",ROUND(MAX(0,MOD(I3627-H3627,1)*24-L3627/60),2))</f>
        <v/>
      </c>
      <c r="H3627">
        <f>IF($A3627="","",IF($D3627="",IFERROR(INDEX(Settings!$E$11:$E$18,MATCH($C3627,Settings!$D$11:$D$18,0)),0),$D3627))</f>
        <v/>
      </c>
      <c r="I3627">
        <f>IF($A3627="","",IF($E3627="",IFERROR(INDEX(Settings!$F$11:$F$18,MATCH($C3627,Settings!$D$11:$D$18,0)),0),$E3627))</f>
        <v/>
      </c>
      <c r="J3627">
        <f>IF($A3627="",0,WEEKDAY($A3627,2))</f>
        <v/>
      </c>
      <c r="K3627">
        <f>IF(OR($A3627="",$B3627=""),"",$B3627&amp;"|"&amp;$A3627)</f>
        <v/>
      </c>
      <c r="L3627">
        <f>IF($A3627="",0,IF($F3627="",IFERROR(N(INDEX(Settings!$G$11:$G$18,MATCH($C3627,Settings!$D$11:$D$18,0))),0),N($F3627)))</f>
        <v/>
      </c>
    </row>
    <row r="3628">
      <c r="A3628" s="69" t="n"/>
      <c r="B3628" s="70" t="n"/>
      <c r="C3628" s="70" t="n"/>
      <c r="D3628" s="71" t="n"/>
      <c r="E3628" s="71" t="n"/>
      <c r="F3628" s="70" t="n"/>
      <c r="G3628" s="72">
        <f>IF(OR($A3628="",$B3628=""),"",ROUND(MAX(0,MOD(I3628-H3628,1)*24-L3628/60),2))</f>
        <v/>
      </c>
      <c r="H3628">
        <f>IF($A3628="","",IF($D3628="",IFERROR(INDEX(Settings!$E$11:$E$18,MATCH($C3628,Settings!$D$11:$D$18,0)),0),$D3628))</f>
        <v/>
      </c>
      <c r="I3628">
        <f>IF($A3628="","",IF($E3628="",IFERROR(INDEX(Settings!$F$11:$F$18,MATCH($C3628,Settings!$D$11:$D$18,0)),0),$E3628))</f>
        <v/>
      </c>
      <c r="J3628">
        <f>IF($A3628="",0,WEEKDAY($A3628,2))</f>
        <v/>
      </c>
      <c r="K3628">
        <f>IF(OR($A3628="",$B3628=""),"",$B3628&amp;"|"&amp;$A3628)</f>
        <v/>
      </c>
      <c r="L3628">
        <f>IF($A3628="",0,IF($F3628="",IFERROR(N(INDEX(Settings!$G$11:$G$18,MATCH($C3628,Settings!$D$11:$D$18,0))),0),N($F3628)))</f>
        <v/>
      </c>
    </row>
    <row r="3629">
      <c r="A3629" s="69" t="n"/>
      <c r="B3629" s="70" t="n"/>
      <c r="C3629" s="70" t="n"/>
      <c r="D3629" s="71" t="n"/>
      <c r="E3629" s="71" t="n"/>
      <c r="F3629" s="70" t="n"/>
      <c r="G3629" s="72">
        <f>IF(OR($A3629="",$B3629=""),"",ROUND(MAX(0,MOD(I3629-H3629,1)*24-L3629/60),2))</f>
        <v/>
      </c>
      <c r="H3629">
        <f>IF($A3629="","",IF($D3629="",IFERROR(INDEX(Settings!$E$11:$E$18,MATCH($C3629,Settings!$D$11:$D$18,0)),0),$D3629))</f>
        <v/>
      </c>
      <c r="I3629">
        <f>IF($A3629="","",IF($E3629="",IFERROR(INDEX(Settings!$F$11:$F$18,MATCH($C3629,Settings!$D$11:$D$18,0)),0),$E3629))</f>
        <v/>
      </c>
      <c r="J3629">
        <f>IF($A3629="",0,WEEKDAY($A3629,2))</f>
        <v/>
      </c>
      <c r="K3629">
        <f>IF(OR($A3629="",$B3629=""),"",$B3629&amp;"|"&amp;$A3629)</f>
        <v/>
      </c>
      <c r="L3629">
        <f>IF($A3629="",0,IF($F3629="",IFERROR(N(INDEX(Settings!$G$11:$G$18,MATCH($C3629,Settings!$D$11:$D$18,0))),0),N($F3629)))</f>
        <v/>
      </c>
    </row>
    <row r="3630">
      <c r="A3630" s="69" t="n"/>
      <c r="B3630" s="70" t="n"/>
      <c r="C3630" s="70" t="n"/>
      <c r="D3630" s="71" t="n"/>
      <c r="E3630" s="71" t="n"/>
      <c r="F3630" s="70" t="n"/>
      <c r="G3630" s="72">
        <f>IF(OR($A3630="",$B3630=""),"",ROUND(MAX(0,MOD(I3630-H3630,1)*24-L3630/60),2))</f>
        <v/>
      </c>
      <c r="H3630">
        <f>IF($A3630="","",IF($D3630="",IFERROR(INDEX(Settings!$E$11:$E$18,MATCH($C3630,Settings!$D$11:$D$18,0)),0),$D3630))</f>
        <v/>
      </c>
      <c r="I3630">
        <f>IF($A3630="","",IF($E3630="",IFERROR(INDEX(Settings!$F$11:$F$18,MATCH($C3630,Settings!$D$11:$D$18,0)),0),$E3630))</f>
        <v/>
      </c>
      <c r="J3630">
        <f>IF($A3630="",0,WEEKDAY($A3630,2))</f>
        <v/>
      </c>
      <c r="K3630">
        <f>IF(OR($A3630="",$B3630=""),"",$B3630&amp;"|"&amp;$A3630)</f>
        <v/>
      </c>
      <c r="L3630">
        <f>IF($A3630="",0,IF($F3630="",IFERROR(N(INDEX(Settings!$G$11:$G$18,MATCH($C3630,Settings!$D$11:$D$18,0))),0),N($F3630)))</f>
        <v/>
      </c>
    </row>
    <row r="3631">
      <c r="A3631" s="69" t="n"/>
      <c r="B3631" s="70" t="n"/>
      <c r="C3631" s="70" t="n"/>
      <c r="D3631" s="71" t="n"/>
      <c r="E3631" s="71" t="n"/>
      <c r="F3631" s="70" t="n"/>
      <c r="G3631" s="72">
        <f>IF(OR($A3631="",$B3631=""),"",ROUND(MAX(0,MOD(I3631-H3631,1)*24-L3631/60),2))</f>
        <v/>
      </c>
      <c r="H3631">
        <f>IF($A3631="","",IF($D3631="",IFERROR(INDEX(Settings!$E$11:$E$18,MATCH($C3631,Settings!$D$11:$D$18,0)),0),$D3631))</f>
        <v/>
      </c>
      <c r="I3631">
        <f>IF($A3631="","",IF($E3631="",IFERROR(INDEX(Settings!$F$11:$F$18,MATCH($C3631,Settings!$D$11:$D$18,0)),0),$E3631))</f>
        <v/>
      </c>
      <c r="J3631">
        <f>IF($A3631="",0,WEEKDAY($A3631,2))</f>
        <v/>
      </c>
      <c r="K3631">
        <f>IF(OR($A3631="",$B3631=""),"",$B3631&amp;"|"&amp;$A3631)</f>
        <v/>
      </c>
      <c r="L3631">
        <f>IF($A3631="",0,IF($F3631="",IFERROR(N(INDEX(Settings!$G$11:$G$18,MATCH($C3631,Settings!$D$11:$D$18,0))),0),N($F3631)))</f>
        <v/>
      </c>
    </row>
    <row r="3632">
      <c r="A3632" s="69" t="n"/>
      <c r="B3632" s="70" t="n"/>
      <c r="C3632" s="70" t="n"/>
      <c r="D3632" s="71" t="n"/>
      <c r="E3632" s="71" t="n"/>
      <c r="F3632" s="70" t="n"/>
      <c r="G3632" s="72">
        <f>IF(OR($A3632="",$B3632=""),"",ROUND(MAX(0,MOD(I3632-H3632,1)*24-L3632/60),2))</f>
        <v/>
      </c>
      <c r="H3632">
        <f>IF($A3632="","",IF($D3632="",IFERROR(INDEX(Settings!$E$11:$E$18,MATCH($C3632,Settings!$D$11:$D$18,0)),0),$D3632))</f>
        <v/>
      </c>
      <c r="I3632">
        <f>IF($A3632="","",IF($E3632="",IFERROR(INDEX(Settings!$F$11:$F$18,MATCH($C3632,Settings!$D$11:$D$18,0)),0),$E3632))</f>
        <v/>
      </c>
      <c r="J3632">
        <f>IF($A3632="",0,WEEKDAY($A3632,2))</f>
        <v/>
      </c>
      <c r="K3632">
        <f>IF(OR($A3632="",$B3632=""),"",$B3632&amp;"|"&amp;$A3632)</f>
        <v/>
      </c>
      <c r="L3632">
        <f>IF($A3632="",0,IF($F3632="",IFERROR(N(INDEX(Settings!$G$11:$G$18,MATCH($C3632,Settings!$D$11:$D$18,0))),0),N($F3632)))</f>
        <v/>
      </c>
    </row>
    <row r="3633">
      <c r="A3633" s="69" t="n"/>
      <c r="B3633" s="70" t="n"/>
      <c r="C3633" s="70" t="n"/>
      <c r="D3633" s="71" t="n"/>
      <c r="E3633" s="71" t="n"/>
      <c r="F3633" s="70" t="n"/>
      <c r="G3633" s="72">
        <f>IF(OR($A3633="",$B3633=""),"",ROUND(MAX(0,MOD(I3633-H3633,1)*24-L3633/60),2))</f>
        <v/>
      </c>
      <c r="H3633">
        <f>IF($A3633="","",IF($D3633="",IFERROR(INDEX(Settings!$E$11:$E$18,MATCH($C3633,Settings!$D$11:$D$18,0)),0),$D3633))</f>
        <v/>
      </c>
      <c r="I3633">
        <f>IF($A3633="","",IF($E3633="",IFERROR(INDEX(Settings!$F$11:$F$18,MATCH($C3633,Settings!$D$11:$D$18,0)),0),$E3633))</f>
        <v/>
      </c>
      <c r="J3633">
        <f>IF($A3633="",0,WEEKDAY($A3633,2))</f>
        <v/>
      </c>
      <c r="K3633">
        <f>IF(OR($A3633="",$B3633=""),"",$B3633&amp;"|"&amp;$A3633)</f>
        <v/>
      </c>
      <c r="L3633">
        <f>IF($A3633="",0,IF($F3633="",IFERROR(N(INDEX(Settings!$G$11:$G$18,MATCH($C3633,Settings!$D$11:$D$18,0))),0),N($F3633)))</f>
        <v/>
      </c>
    </row>
    <row r="3634">
      <c r="A3634" s="69" t="n"/>
      <c r="B3634" s="70" t="n"/>
      <c r="C3634" s="70" t="n"/>
      <c r="D3634" s="71" t="n"/>
      <c r="E3634" s="71" t="n"/>
      <c r="F3634" s="70" t="n"/>
      <c r="G3634" s="72">
        <f>IF(OR($A3634="",$B3634=""),"",ROUND(MAX(0,MOD(I3634-H3634,1)*24-L3634/60),2))</f>
        <v/>
      </c>
      <c r="H3634">
        <f>IF($A3634="","",IF($D3634="",IFERROR(INDEX(Settings!$E$11:$E$18,MATCH($C3634,Settings!$D$11:$D$18,0)),0),$D3634))</f>
        <v/>
      </c>
      <c r="I3634">
        <f>IF($A3634="","",IF($E3634="",IFERROR(INDEX(Settings!$F$11:$F$18,MATCH($C3634,Settings!$D$11:$D$18,0)),0),$E3634))</f>
        <v/>
      </c>
      <c r="J3634">
        <f>IF($A3634="",0,WEEKDAY($A3634,2))</f>
        <v/>
      </c>
      <c r="K3634">
        <f>IF(OR($A3634="",$B3634=""),"",$B3634&amp;"|"&amp;$A3634)</f>
        <v/>
      </c>
      <c r="L3634">
        <f>IF($A3634="",0,IF($F3634="",IFERROR(N(INDEX(Settings!$G$11:$G$18,MATCH($C3634,Settings!$D$11:$D$18,0))),0),N($F3634)))</f>
        <v/>
      </c>
    </row>
    <row r="3635">
      <c r="A3635" s="69" t="n"/>
      <c r="B3635" s="70" t="n"/>
      <c r="C3635" s="70" t="n"/>
      <c r="D3635" s="71" t="n"/>
      <c r="E3635" s="71" t="n"/>
      <c r="F3635" s="70" t="n"/>
      <c r="G3635" s="72">
        <f>IF(OR($A3635="",$B3635=""),"",ROUND(MAX(0,MOD(I3635-H3635,1)*24-L3635/60),2))</f>
        <v/>
      </c>
      <c r="H3635">
        <f>IF($A3635="","",IF($D3635="",IFERROR(INDEX(Settings!$E$11:$E$18,MATCH($C3635,Settings!$D$11:$D$18,0)),0),$D3635))</f>
        <v/>
      </c>
      <c r="I3635">
        <f>IF($A3635="","",IF($E3635="",IFERROR(INDEX(Settings!$F$11:$F$18,MATCH($C3635,Settings!$D$11:$D$18,0)),0),$E3635))</f>
        <v/>
      </c>
      <c r="J3635">
        <f>IF($A3635="",0,WEEKDAY($A3635,2))</f>
        <v/>
      </c>
      <c r="K3635">
        <f>IF(OR($A3635="",$B3635=""),"",$B3635&amp;"|"&amp;$A3635)</f>
        <v/>
      </c>
      <c r="L3635">
        <f>IF($A3635="",0,IF($F3635="",IFERROR(N(INDEX(Settings!$G$11:$G$18,MATCH($C3635,Settings!$D$11:$D$18,0))),0),N($F3635)))</f>
        <v/>
      </c>
    </row>
    <row r="3636">
      <c r="A3636" s="69" t="n"/>
      <c r="B3636" s="70" t="n"/>
      <c r="C3636" s="70" t="n"/>
      <c r="D3636" s="71" t="n"/>
      <c r="E3636" s="71" t="n"/>
      <c r="F3636" s="70" t="n"/>
      <c r="G3636" s="72">
        <f>IF(OR($A3636="",$B3636=""),"",ROUND(MAX(0,MOD(I3636-H3636,1)*24-L3636/60),2))</f>
        <v/>
      </c>
      <c r="H3636">
        <f>IF($A3636="","",IF($D3636="",IFERROR(INDEX(Settings!$E$11:$E$18,MATCH($C3636,Settings!$D$11:$D$18,0)),0),$D3636))</f>
        <v/>
      </c>
      <c r="I3636">
        <f>IF($A3636="","",IF($E3636="",IFERROR(INDEX(Settings!$F$11:$F$18,MATCH($C3636,Settings!$D$11:$D$18,0)),0),$E3636))</f>
        <v/>
      </c>
      <c r="J3636">
        <f>IF($A3636="",0,WEEKDAY($A3636,2))</f>
        <v/>
      </c>
      <c r="K3636">
        <f>IF(OR($A3636="",$B3636=""),"",$B3636&amp;"|"&amp;$A3636)</f>
        <v/>
      </c>
      <c r="L3636">
        <f>IF($A3636="",0,IF($F3636="",IFERROR(N(INDEX(Settings!$G$11:$G$18,MATCH($C3636,Settings!$D$11:$D$18,0))),0),N($F3636)))</f>
        <v/>
      </c>
    </row>
    <row r="3637">
      <c r="A3637" s="69" t="n"/>
      <c r="B3637" s="70" t="n"/>
      <c r="C3637" s="70" t="n"/>
      <c r="D3637" s="71" t="n"/>
      <c r="E3637" s="71" t="n"/>
      <c r="F3637" s="70" t="n"/>
      <c r="G3637" s="72">
        <f>IF(OR($A3637="",$B3637=""),"",ROUND(MAX(0,MOD(I3637-H3637,1)*24-L3637/60),2))</f>
        <v/>
      </c>
      <c r="H3637">
        <f>IF($A3637="","",IF($D3637="",IFERROR(INDEX(Settings!$E$11:$E$18,MATCH($C3637,Settings!$D$11:$D$18,0)),0),$D3637))</f>
        <v/>
      </c>
      <c r="I3637">
        <f>IF($A3637="","",IF($E3637="",IFERROR(INDEX(Settings!$F$11:$F$18,MATCH($C3637,Settings!$D$11:$D$18,0)),0),$E3637))</f>
        <v/>
      </c>
      <c r="J3637">
        <f>IF($A3637="",0,WEEKDAY($A3637,2))</f>
        <v/>
      </c>
      <c r="K3637">
        <f>IF(OR($A3637="",$B3637=""),"",$B3637&amp;"|"&amp;$A3637)</f>
        <v/>
      </c>
      <c r="L3637">
        <f>IF($A3637="",0,IF($F3637="",IFERROR(N(INDEX(Settings!$G$11:$G$18,MATCH($C3637,Settings!$D$11:$D$18,0))),0),N($F3637)))</f>
        <v/>
      </c>
    </row>
    <row r="3638">
      <c r="A3638" s="69" t="n"/>
      <c r="B3638" s="70" t="n"/>
      <c r="C3638" s="70" t="n"/>
      <c r="D3638" s="71" t="n"/>
      <c r="E3638" s="71" t="n"/>
      <c r="F3638" s="70" t="n"/>
      <c r="G3638" s="72">
        <f>IF(OR($A3638="",$B3638=""),"",ROUND(MAX(0,MOD(I3638-H3638,1)*24-L3638/60),2))</f>
        <v/>
      </c>
      <c r="H3638">
        <f>IF($A3638="","",IF($D3638="",IFERROR(INDEX(Settings!$E$11:$E$18,MATCH($C3638,Settings!$D$11:$D$18,0)),0),$D3638))</f>
        <v/>
      </c>
      <c r="I3638">
        <f>IF($A3638="","",IF($E3638="",IFERROR(INDEX(Settings!$F$11:$F$18,MATCH($C3638,Settings!$D$11:$D$18,0)),0),$E3638))</f>
        <v/>
      </c>
      <c r="J3638">
        <f>IF($A3638="",0,WEEKDAY($A3638,2))</f>
        <v/>
      </c>
      <c r="K3638">
        <f>IF(OR($A3638="",$B3638=""),"",$B3638&amp;"|"&amp;$A3638)</f>
        <v/>
      </c>
      <c r="L3638">
        <f>IF($A3638="",0,IF($F3638="",IFERROR(N(INDEX(Settings!$G$11:$G$18,MATCH($C3638,Settings!$D$11:$D$18,0))),0),N($F3638)))</f>
        <v/>
      </c>
    </row>
    <row r="3639">
      <c r="A3639" s="69" t="n"/>
      <c r="B3639" s="70" t="n"/>
      <c r="C3639" s="70" t="n"/>
      <c r="D3639" s="71" t="n"/>
      <c r="E3639" s="71" t="n"/>
      <c r="F3639" s="70" t="n"/>
      <c r="G3639" s="72">
        <f>IF(OR($A3639="",$B3639=""),"",ROUND(MAX(0,MOD(I3639-H3639,1)*24-L3639/60),2))</f>
        <v/>
      </c>
      <c r="H3639">
        <f>IF($A3639="","",IF($D3639="",IFERROR(INDEX(Settings!$E$11:$E$18,MATCH($C3639,Settings!$D$11:$D$18,0)),0),$D3639))</f>
        <v/>
      </c>
      <c r="I3639">
        <f>IF($A3639="","",IF($E3639="",IFERROR(INDEX(Settings!$F$11:$F$18,MATCH($C3639,Settings!$D$11:$D$18,0)),0),$E3639))</f>
        <v/>
      </c>
      <c r="J3639">
        <f>IF($A3639="",0,WEEKDAY($A3639,2))</f>
        <v/>
      </c>
      <c r="K3639">
        <f>IF(OR($A3639="",$B3639=""),"",$B3639&amp;"|"&amp;$A3639)</f>
        <v/>
      </c>
      <c r="L3639">
        <f>IF($A3639="",0,IF($F3639="",IFERROR(N(INDEX(Settings!$G$11:$G$18,MATCH($C3639,Settings!$D$11:$D$18,0))),0),N($F3639)))</f>
        <v/>
      </c>
    </row>
    <row r="3640">
      <c r="A3640" s="69" t="n"/>
      <c r="B3640" s="70" t="n"/>
      <c r="C3640" s="70" t="n"/>
      <c r="D3640" s="71" t="n"/>
      <c r="E3640" s="71" t="n"/>
      <c r="F3640" s="70" t="n"/>
      <c r="G3640" s="72">
        <f>IF(OR($A3640="",$B3640=""),"",ROUND(MAX(0,MOD(I3640-H3640,1)*24-L3640/60),2))</f>
        <v/>
      </c>
      <c r="H3640">
        <f>IF($A3640="","",IF($D3640="",IFERROR(INDEX(Settings!$E$11:$E$18,MATCH($C3640,Settings!$D$11:$D$18,0)),0),$D3640))</f>
        <v/>
      </c>
      <c r="I3640">
        <f>IF($A3640="","",IF($E3640="",IFERROR(INDEX(Settings!$F$11:$F$18,MATCH($C3640,Settings!$D$11:$D$18,0)),0),$E3640))</f>
        <v/>
      </c>
      <c r="J3640">
        <f>IF($A3640="",0,WEEKDAY($A3640,2))</f>
        <v/>
      </c>
      <c r="K3640">
        <f>IF(OR($A3640="",$B3640=""),"",$B3640&amp;"|"&amp;$A3640)</f>
        <v/>
      </c>
      <c r="L3640">
        <f>IF($A3640="",0,IF($F3640="",IFERROR(N(INDEX(Settings!$G$11:$G$18,MATCH($C3640,Settings!$D$11:$D$18,0))),0),N($F3640)))</f>
        <v/>
      </c>
    </row>
    <row r="3641">
      <c r="A3641" s="69" t="n"/>
      <c r="B3641" s="70" t="n"/>
      <c r="C3641" s="70" t="n"/>
      <c r="D3641" s="71" t="n"/>
      <c r="E3641" s="71" t="n"/>
      <c r="F3641" s="70" t="n"/>
      <c r="G3641" s="72">
        <f>IF(OR($A3641="",$B3641=""),"",ROUND(MAX(0,MOD(I3641-H3641,1)*24-L3641/60),2))</f>
        <v/>
      </c>
      <c r="H3641">
        <f>IF($A3641="","",IF($D3641="",IFERROR(INDEX(Settings!$E$11:$E$18,MATCH($C3641,Settings!$D$11:$D$18,0)),0),$D3641))</f>
        <v/>
      </c>
      <c r="I3641">
        <f>IF($A3641="","",IF($E3641="",IFERROR(INDEX(Settings!$F$11:$F$18,MATCH($C3641,Settings!$D$11:$D$18,0)),0),$E3641))</f>
        <v/>
      </c>
      <c r="J3641">
        <f>IF($A3641="",0,WEEKDAY($A3641,2))</f>
        <v/>
      </c>
      <c r="K3641">
        <f>IF(OR($A3641="",$B3641=""),"",$B3641&amp;"|"&amp;$A3641)</f>
        <v/>
      </c>
      <c r="L3641">
        <f>IF($A3641="",0,IF($F3641="",IFERROR(N(INDEX(Settings!$G$11:$G$18,MATCH($C3641,Settings!$D$11:$D$18,0))),0),N($F3641)))</f>
        <v/>
      </c>
    </row>
    <row r="3642">
      <c r="A3642" s="69" t="n"/>
      <c r="B3642" s="70" t="n"/>
      <c r="C3642" s="70" t="n"/>
      <c r="D3642" s="71" t="n"/>
      <c r="E3642" s="71" t="n"/>
      <c r="F3642" s="70" t="n"/>
      <c r="G3642" s="72">
        <f>IF(OR($A3642="",$B3642=""),"",ROUND(MAX(0,MOD(I3642-H3642,1)*24-L3642/60),2))</f>
        <v/>
      </c>
      <c r="H3642">
        <f>IF($A3642="","",IF($D3642="",IFERROR(INDEX(Settings!$E$11:$E$18,MATCH($C3642,Settings!$D$11:$D$18,0)),0),$D3642))</f>
        <v/>
      </c>
      <c r="I3642">
        <f>IF($A3642="","",IF($E3642="",IFERROR(INDEX(Settings!$F$11:$F$18,MATCH($C3642,Settings!$D$11:$D$18,0)),0),$E3642))</f>
        <v/>
      </c>
      <c r="J3642">
        <f>IF($A3642="",0,WEEKDAY($A3642,2))</f>
        <v/>
      </c>
      <c r="K3642">
        <f>IF(OR($A3642="",$B3642=""),"",$B3642&amp;"|"&amp;$A3642)</f>
        <v/>
      </c>
      <c r="L3642">
        <f>IF($A3642="",0,IF($F3642="",IFERROR(N(INDEX(Settings!$G$11:$G$18,MATCH($C3642,Settings!$D$11:$D$18,0))),0),N($F3642)))</f>
        <v/>
      </c>
    </row>
    <row r="3643">
      <c r="A3643" s="69" t="n"/>
      <c r="B3643" s="70" t="n"/>
      <c r="C3643" s="70" t="n"/>
      <c r="D3643" s="71" t="n"/>
      <c r="E3643" s="71" t="n"/>
      <c r="F3643" s="70" t="n"/>
      <c r="G3643" s="72">
        <f>IF(OR($A3643="",$B3643=""),"",ROUND(MAX(0,MOD(I3643-H3643,1)*24-L3643/60),2))</f>
        <v/>
      </c>
      <c r="H3643">
        <f>IF($A3643="","",IF($D3643="",IFERROR(INDEX(Settings!$E$11:$E$18,MATCH($C3643,Settings!$D$11:$D$18,0)),0),$D3643))</f>
        <v/>
      </c>
      <c r="I3643">
        <f>IF($A3643="","",IF($E3643="",IFERROR(INDEX(Settings!$F$11:$F$18,MATCH($C3643,Settings!$D$11:$D$18,0)),0),$E3643))</f>
        <v/>
      </c>
      <c r="J3643">
        <f>IF($A3643="",0,WEEKDAY($A3643,2))</f>
        <v/>
      </c>
      <c r="K3643">
        <f>IF(OR($A3643="",$B3643=""),"",$B3643&amp;"|"&amp;$A3643)</f>
        <v/>
      </c>
      <c r="L3643">
        <f>IF($A3643="",0,IF($F3643="",IFERROR(N(INDEX(Settings!$G$11:$G$18,MATCH($C3643,Settings!$D$11:$D$18,0))),0),N($F3643)))</f>
        <v/>
      </c>
    </row>
    <row r="3644">
      <c r="A3644" s="69" t="n"/>
      <c r="B3644" s="70" t="n"/>
      <c r="C3644" s="70" t="n"/>
      <c r="D3644" s="71" t="n"/>
      <c r="E3644" s="71" t="n"/>
      <c r="F3644" s="70" t="n"/>
      <c r="G3644" s="72">
        <f>IF(OR($A3644="",$B3644=""),"",ROUND(MAX(0,MOD(I3644-H3644,1)*24-L3644/60),2))</f>
        <v/>
      </c>
      <c r="H3644">
        <f>IF($A3644="","",IF($D3644="",IFERROR(INDEX(Settings!$E$11:$E$18,MATCH($C3644,Settings!$D$11:$D$18,0)),0),$D3644))</f>
        <v/>
      </c>
      <c r="I3644">
        <f>IF($A3644="","",IF($E3644="",IFERROR(INDEX(Settings!$F$11:$F$18,MATCH($C3644,Settings!$D$11:$D$18,0)),0),$E3644))</f>
        <v/>
      </c>
      <c r="J3644">
        <f>IF($A3644="",0,WEEKDAY($A3644,2))</f>
        <v/>
      </c>
      <c r="K3644">
        <f>IF(OR($A3644="",$B3644=""),"",$B3644&amp;"|"&amp;$A3644)</f>
        <v/>
      </c>
      <c r="L3644">
        <f>IF($A3644="",0,IF($F3644="",IFERROR(N(INDEX(Settings!$G$11:$G$18,MATCH($C3644,Settings!$D$11:$D$18,0))),0),N($F3644)))</f>
        <v/>
      </c>
    </row>
    <row r="3645">
      <c r="A3645" s="69" t="n"/>
      <c r="B3645" s="70" t="n"/>
      <c r="C3645" s="70" t="n"/>
      <c r="D3645" s="71" t="n"/>
      <c r="E3645" s="71" t="n"/>
      <c r="F3645" s="70" t="n"/>
      <c r="G3645" s="72">
        <f>IF(OR($A3645="",$B3645=""),"",ROUND(MAX(0,MOD(I3645-H3645,1)*24-L3645/60),2))</f>
        <v/>
      </c>
      <c r="H3645">
        <f>IF($A3645="","",IF($D3645="",IFERROR(INDEX(Settings!$E$11:$E$18,MATCH($C3645,Settings!$D$11:$D$18,0)),0),$D3645))</f>
        <v/>
      </c>
      <c r="I3645">
        <f>IF($A3645="","",IF($E3645="",IFERROR(INDEX(Settings!$F$11:$F$18,MATCH($C3645,Settings!$D$11:$D$18,0)),0),$E3645))</f>
        <v/>
      </c>
      <c r="J3645">
        <f>IF($A3645="",0,WEEKDAY($A3645,2))</f>
        <v/>
      </c>
      <c r="K3645">
        <f>IF(OR($A3645="",$B3645=""),"",$B3645&amp;"|"&amp;$A3645)</f>
        <v/>
      </c>
      <c r="L3645">
        <f>IF($A3645="",0,IF($F3645="",IFERROR(N(INDEX(Settings!$G$11:$G$18,MATCH($C3645,Settings!$D$11:$D$18,0))),0),N($F3645)))</f>
        <v/>
      </c>
    </row>
    <row r="3646">
      <c r="A3646" s="69" t="n"/>
      <c r="B3646" s="70" t="n"/>
      <c r="C3646" s="70" t="n"/>
      <c r="D3646" s="71" t="n"/>
      <c r="E3646" s="71" t="n"/>
      <c r="F3646" s="70" t="n"/>
      <c r="G3646" s="72">
        <f>IF(OR($A3646="",$B3646=""),"",ROUND(MAX(0,MOD(I3646-H3646,1)*24-L3646/60),2))</f>
        <v/>
      </c>
      <c r="H3646">
        <f>IF($A3646="","",IF($D3646="",IFERROR(INDEX(Settings!$E$11:$E$18,MATCH($C3646,Settings!$D$11:$D$18,0)),0),$D3646))</f>
        <v/>
      </c>
      <c r="I3646">
        <f>IF($A3646="","",IF($E3646="",IFERROR(INDEX(Settings!$F$11:$F$18,MATCH($C3646,Settings!$D$11:$D$18,0)),0),$E3646))</f>
        <v/>
      </c>
      <c r="J3646">
        <f>IF($A3646="",0,WEEKDAY($A3646,2))</f>
        <v/>
      </c>
      <c r="K3646">
        <f>IF(OR($A3646="",$B3646=""),"",$B3646&amp;"|"&amp;$A3646)</f>
        <v/>
      </c>
      <c r="L3646">
        <f>IF($A3646="",0,IF($F3646="",IFERROR(N(INDEX(Settings!$G$11:$G$18,MATCH($C3646,Settings!$D$11:$D$18,0))),0),N($F3646)))</f>
        <v/>
      </c>
    </row>
    <row r="3647">
      <c r="A3647" s="69" t="n"/>
      <c r="B3647" s="70" t="n"/>
      <c r="C3647" s="70" t="n"/>
      <c r="D3647" s="71" t="n"/>
      <c r="E3647" s="71" t="n"/>
      <c r="F3647" s="70" t="n"/>
      <c r="G3647" s="72">
        <f>IF(OR($A3647="",$B3647=""),"",ROUND(MAX(0,MOD(I3647-H3647,1)*24-L3647/60),2))</f>
        <v/>
      </c>
      <c r="H3647">
        <f>IF($A3647="","",IF($D3647="",IFERROR(INDEX(Settings!$E$11:$E$18,MATCH($C3647,Settings!$D$11:$D$18,0)),0),$D3647))</f>
        <v/>
      </c>
      <c r="I3647">
        <f>IF($A3647="","",IF($E3647="",IFERROR(INDEX(Settings!$F$11:$F$18,MATCH($C3647,Settings!$D$11:$D$18,0)),0),$E3647))</f>
        <v/>
      </c>
      <c r="J3647">
        <f>IF($A3647="",0,WEEKDAY($A3647,2))</f>
        <v/>
      </c>
      <c r="K3647">
        <f>IF(OR($A3647="",$B3647=""),"",$B3647&amp;"|"&amp;$A3647)</f>
        <v/>
      </c>
      <c r="L3647">
        <f>IF($A3647="",0,IF($F3647="",IFERROR(N(INDEX(Settings!$G$11:$G$18,MATCH($C3647,Settings!$D$11:$D$18,0))),0),N($F3647)))</f>
        <v/>
      </c>
    </row>
    <row r="3648">
      <c r="A3648" s="69" t="n"/>
      <c r="B3648" s="70" t="n"/>
      <c r="C3648" s="70" t="n"/>
      <c r="D3648" s="71" t="n"/>
      <c r="E3648" s="71" t="n"/>
      <c r="F3648" s="70" t="n"/>
      <c r="G3648" s="72">
        <f>IF(OR($A3648="",$B3648=""),"",ROUND(MAX(0,MOD(I3648-H3648,1)*24-L3648/60),2))</f>
        <v/>
      </c>
      <c r="H3648">
        <f>IF($A3648="","",IF($D3648="",IFERROR(INDEX(Settings!$E$11:$E$18,MATCH($C3648,Settings!$D$11:$D$18,0)),0),$D3648))</f>
        <v/>
      </c>
      <c r="I3648">
        <f>IF($A3648="","",IF($E3648="",IFERROR(INDEX(Settings!$F$11:$F$18,MATCH($C3648,Settings!$D$11:$D$18,0)),0),$E3648))</f>
        <v/>
      </c>
      <c r="J3648">
        <f>IF($A3648="",0,WEEKDAY($A3648,2))</f>
        <v/>
      </c>
      <c r="K3648">
        <f>IF(OR($A3648="",$B3648=""),"",$B3648&amp;"|"&amp;$A3648)</f>
        <v/>
      </c>
      <c r="L3648">
        <f>IF($A3648="",0,IF($F3648="",IFERROR(N(INDEX(Settings!$G$11:$G$18,MATCH($C3648,Settings!$D$11:$D$18,0))),0),N($F3648)))</f>
        <v/>
      </c>
    </row>
    <row r="3649">
      <c r="A3649" s="69" t="n"/>
      <c r="B3649" s="70" t="n"/>
      <c r="C3649" s="70" t="n"/>
      <c r="D3649" s="71" t="n"/>
      <c r="E3649" s="71" t="n"/>
      <c r="F3649" s="70" t="n"/>
      <c r="G3649" s="72">
        <f>IF(OR($A3649="",$B3649=""),"",ROUND(MAX(0,MOD(I3649-H3649,1)*24-L3649/60),2))</f>
        <v/>
      </c>
      <c r="H3649">
        <f>IF($A3649="","",IF($D3649="",IFERROR(INDEX(Settings!$E$11:$E$18,MATCH($C3649,Settings!$D$11:$D$18,0)),0),$D3649))</f>
        <v/>
      </c>
      <c r="I3649">
        <f>IF($A3649="","",IF($E3649="",IFERROR(INDEX(Settings!$F$11:$F$18,MATCH($C3649,Settings!$D$11:$D$18,0)),0),$E3649))</f>
        <v/>
      </c>
      <c r="J3649">
        <f>IF($A3649="",0,WEEKDAY($A3649,2))</f>
        <v/>
      </c>
      <c r="K3649">
        <f>IF(OR($A3649="",$B3649=""),"",$B3649&amp;"|"&amp;$A3649)</f>
        <v/>
      </c>
      <c r="L3649">
        <f>IF($A3649="",0,IF($F3649="",IFERROR(N(INDEX(Settings!$G$11:$G$18,MATCH($C3649,Settings!$D$11:$D$18,0))),0),N($F3649)))</f>
        <v/>
      </c>
    </row>
    <row r="3650">
      <c r="A3650" s="69" t="n"/>
      <c r="B3650" s="70" t="n"/>
      <c r="C3650" s="70" t="n"/>
      <c r="D3650" s="71" t="n"/>
      <c r="E3650" s="71" t="n"/>
      <c r="F3650" s="70" t="n"/>
      <c r="G3650" s="72">
        <f>IF(OR($A3650="",$B3650=""),"",ROUND(MAX(0,MOD(I3650-H3650,1)*24-L3650/60),2))</f>
        <v/>
      </c>
      <c r="H3650">
        <f>IF($A3650="","",IF($D3650="",IFERROR(INDEX(Settings!$E$11:$E$18,MATCH($C3650,Settings!$D$11:$D$18,0)),0),$D3650))</f>
        <v/>
      </c>
      <c r="I3650">
        <f>IF($A3650="","",IF($E3650="",IFERROR(INDEX(Settings!$F$11:$F$18,MATCH($C3650,Settings!$D$11:$D$18,0)),0),$E3650))</f>
        <v/>
      </c>
      <c r="J3650">
        <f>IF($A3650="",0,WEEKDAY($A3650,2))</f>
        <v/>
      </c>
      <c r="K3650">
        <f>IF(OR($A3650="",$B3650=""),"",$B3650&amp;"|"&amp;$A3650)</f>
        <v/>
      </c>
      <c r="L3650">
        <f>IF($A3650="",0,IF($F3650="",IFERROR(N(INDEX(Settings!$G$11:$G$18,MATCH($C3650,Settings!$D$11:$D$18,0))),0),N($F3650)))</f>
        <v/>
      </c>
    </row>
    <row r="3651">
      <c r="A3651" s="69" t="n"/>
      <c r="B3651" s="70" t="n"/>
      <c r="C3651" s="70" t="n"/>
      <c r="D3651" s="71" t="n"/>
      <c r="E3651" s="71" t="n"/>
      <c r="F3651" s="70" t="n"/>
      <c r="G3651" s="72">
        <f>IF(OR($A3651="",$B3651=""),"",ROUND(MAX(0,MOD(I3651-H3651,1)*24-L3651/60),2))</f>
        <v/>
      </c>
      <c r="H3651">
        <f>IF($A3651="","",IF($D3651="",IFERROR(INDEX(Settings!$E$11:$E$18,MATCH($C3651,Settings!$D$11:$D$18,0)),0),$D3651))</f>
        <v/>
      </c>
      <c r="I3651">
        <f>IF($A3651="","",IF($E3651="",IFERROR(INDEX(Settings!$F$11:$F$18,MATCH($C3651,Settings!$D$11:$D$18,0)),0),$E3651))</f>
        <v/>
      </c>
      <c r="J3651">
        <f>IF($A3651="",0,WEEKDAY($A3651,2))</f>
        <v/>
      </c>
      <c r="K3651">
        <f>IF(OR($A3651="",$B3651=""),"",$B3651&amp;"|"&amp;$A3651)</f>
        <v/>
      </c>
      <c r="L3651">
        <f>IF($A3651="",0,IF($F3651="",IFERROR(N(INDEX(Settings!$G$11:$G$18,MATCH($C3651,Settings!$D$11:$D$18,0))),0),N($F3651)))</f>
        <v/>
      </c>
    </row>
    <row r="3652">
      <c r="A3652" s="69" t="n"/>
      <c r="B3652" s="70" t="n"/>
      <c r="C3652" s="70" t="n"/>
      <c r="D3652" s="71" t="n"/>
      <c r="E3652" s="71" t="n"/>
      <c r="F3652" s="70" t="n"/>
      <c r="G3652" s="72">
        <f>IF(OR($A3652="",$B3652=""),"",ROUND(MAX(0,MOD(I3652-H3652,1)*24-L3652/60),2))</f>
        <v/>
      </c>
      <c r="H3652">
        <f>IF($A3652="","",IF($D3652="",IFERROR(INDEX(Settings!$E$11:$E$18,MATCH($C3652,Settings!$D$11:$D$18,0)),0),$D3652))</f>
        <v/>
      </c>
      <c r="I3652">
        <f>IF($A3652="","",IF($E3652="",IFERROR(INDEX(Settings!$F$11:$F$18,MATCH($C3652,Settings!$D$11:$D$18,0)),0),$E3652))</f>
        <v/>
      </c>
      <c r="J3652">
        <f>IF($A3652="",0,WEEKDAY($A3652,2))</f>
        <v/>
      </c>
      <c r="K3652">
        <f>IF(OR($A3652="",$B3652=""),"",$B3652&amp;"|"&amp;$A3652)</f>
        <v/>
      </c>
      <c r="L3652">
        <f>IF($A3652="",0,IF($F3652="",IFERROR(N(INDEX(Settings!$G$11:$G$18,MATCH($C3652,Settings!$D$11:$D$18,0))),0),N($F3652)))</f>
        <v/>
      </c>
    </row>
    <row r="3653">
      <c r="A3653" s="69" t="n"/>
      <c r="B3653" s="70" t="n"/>
      <c r="C3653" s="70" t="n"/>
      <c r="D3653" s="71" t="n"/>
      <c r="E3653" s="71" t="n"/>
      <c r="F3653" s="70" t="n"/>
      <c r="G3653" s="72">
        <f>IF(OR($A3653="",$B3653=""),"",ROUND(MAX(0,MOD(I3653-H3653,1)*24-L3653/60),2))</f>
        <v/>
      </c>
      <c r="H3653">
        <f>IF($A3653="","",IF($D3653="",IFERROR(INDEX(Settings!$E$11:$E$18,MATCH($C3653,Settings!$D$11:$D$18,0)),0),$D3653))</f>
        <v/>
      </c>
      <c r="I3653">
        <f>IF($A3653="","",IF($E3653="",IFERROR(INDEX(Settings!$F$11:$F$18,MATCH($C3653,Settings!$D$11:$D$18,0)),0),$E3653))</f>
        <v/>
      </c>
      <c r="J3653">
        <f>IF($A3653="",0,WEEKDAY($A3653,2))</f>
        <v/>
      </c>
      <c r="K3653">
        <f>IF(OR($A3653="",$B3653=""),"",$B3653&amp;"|"&amp;$A3653)</f>
        <v/>
      </c>
      <c r="L3653">
        <f>IF($A3653="",0,IF($F3653="",IFERROR(N(INDEX(Settings!$G$11:$G$18,MATCH($C3653,Settings!$D$11:$D$18,0))),0),N($F3653)))</f>
        <v/>
      </c>
    </row>
    <row r="3654">
      <c r="A3654" s="69" t="n"/>
      <c r="B3654" s="70" t="n"/>
      <c r="C3654" s="70" t="n"/>
      <c r="D3654" s="71" t="n"/>
      <c r="E3654" s="71" t="n"/>
      <c r="F3654" s="70" t="n"/>
      <c r="G3654" s="72">
        <f>IF(OR($A3654="",$B3654=""),"",ROUND(MAX(0,MOD(I3654-H3654,1)*24-L3654/60),2))</f>
        <v/>
      </c>
      <c r="H3654">
        <f>IF($A3654="","",IF($D3654="",IFERROR(INDEX(Settings!$E$11:$E$18,MATCH($C3654,Settings!$D$11:$D$18,0)),0),$D3654))</f>
        <v/>
      </c>
      <c r="I3654">
        <f>IF($A3654="","",IF($E3654="",IFERROR(INDEX(Settings!$F$11:$F$18,MATCH($C3654,Settings!$D$11:$D$18,0)),0),$E3654))</f>
        <v/>
      </c>
      <c r="J3654">
        <f>IF($A3654="",0,WEEKDAY($A3654,2))</f>
        <v/>
      </c>
      <c r="K3654">
        <f>IF(OR($A3654="",$B3654=""),"",$B3654&amp;"|"&amp;$A3654)</f>
        <v/>
      </c>
      <c r="L3654">
        <f>IF($A3654="",0,IF($F3654="",IFERROR(N(INDEX(Settings!$G$11:$G$18,MATCH($C3654,Settings!$D$11:$D$18,0))),0),N($F3654)))</f>
        <v/>
      </c>
    </row>
    <row r="3655">
      <c r="A3655" s="69" t="n"/>
      <c r="B3655" s="70" t="n"/>
      <c r="C3655" s="70" t="n"/>
      <c r="D3655" s="71" t="n"/>
      <c r="E3655" s="71" t="n"/>
      <c r="F3655" s="70" t="n"/>
      <c r="G3655" s="72">
        <f>IF(OR($A3655="",$B3655=""),"",ROUND(MAX(0,MOD(I3655-H3655,1)*24-L3655/60),2))</f>
        <v/>
      </c>
      <c r="H3655">
        <f>IF($A3655="","",IF($D3655="",IFERROR(INDEX(Settings!$E$11:$E$18,MATCH($C3655,Settings!$D$11:$D$18,0)),0),$D3655))</f>
        <v/>
      </c>
      <c r="I3655">
        <f>IF($A3655="","",IF($E3655="",IFERROR(INDEX(Settings!$F$11:$F$18,MATCH($C3655,Settings!$D$11:$D$18,0)),0),$E3655))</f>
        <v/>
      </c>
      <c r="J3655">
        <f>IF($A3655="",0,WEEKDAY($A3655,2))</f>
        <v/>
      </c>
      <c r="K3655">
        <f>IF(OR($A3655="",$B3655=""),"",$B3655&amp;"|"&amp;$A3655)</f>
        <v/>
      </c>
      <c r="L3655">
        <f>IF($A3655="",0,IF($F3655="",IFERROR(N(INDEX(Settings!$G$11:$G$18,MATCH($C3655,Settings!$D$11:$D$18,0))),0),N($F3655)))</f>
        <v/>
      </c>
    </row>
    <row r="3656">
      <c r="A3656" s="69" t="n"/>
      <c r="B3656" s="70" t="n"/>
      <c r="C3656" s="70" t="n"/>
      <c r="D3656" s="71" t="n"/>
      <c r="E3656" s="71" t="n"/>
      <c r="F3656" s="70" t="n"/>
      <c r="G3656" s="72">
        <f>IF(OR($A3656="",$B3656=""),"",ROUND(MAX(0,MOD(I3656-H3656,1)*24-L3656/60),2))</f>
        <v/>
      </c>
      <c r="H3656">
        <f>IF($A3656="","",IF($D3656="",IFERROR(INDEX(Settings!$E$11:$E$18,MATCH($C3656,Settings!$D$11:$D$18,0)),0),$D3656))</f>
        <v/>
      </c>
      <c r="I3656">
        <f>IF($A3656="","",IF($E3656="",IFERROR(INDEX(Settings!$F$11:$F$18,MATCH($C3656,Settings!$D$11:$D$18,0)),0),$E3656))</f>
        <v/>
      </c>
      <c r="J3656">
        <f>IF($A3656="",0,WEEKDAY($A3656,2))</f>
        <v/>
      </c>
      <c r="K3656">
        <f>IF(OR($A3656="",$B3656=""),"",$B3656&amp;"|"&amp;$A3656)</f>
        <v/>
      </c>
      <c r="L3656">
        <f>IF($A3656="",0,IF($F3656="",IFERROR(N(INDEX(Settings!$G$11:$G$18,MATCH($C3656,Settings!$D$11:$D$18,0))),0),N($F3656)))</f>
        <v/>
      </c>
    </row>
    <row r="3657">
      <c r="A3657" s="69" t="n"/>
      <c r="B3657" s="70" t="n"/>
      <c r="C3657" s="70" t="n"/>
      <c r="D3657" s="71" t="n"/>
      <c r="E3657" s="71" t="n"/>
      <c r="F3657" s="70" t="n"/>
      <c r="G3657" s="72">
        <f>IF(OR($A3657="",$B3657=""),"",ROUND(MAX(0,MOD(I3657-H3657,1)*24-L3657/60),2))</f>
        <v/>
      </c>
      <c r="H3657">
        <f>IF($A3657="","",IF($D3657="",IFERROR(INDEX(Settings!$E$11:$E$18,MATCH($C3657,Settings!$D$11:$D$18,0)),0),$D3657))</f>
        <v/>
      </c>
      <c r="I3657">
        <f>IF($A3657="","",IF($E3657="",IFERROR(INDEX(Settings!$F$11:$F$18,MATCH($C3657,Settings!$D$11:$D$18,0)),0),$E3657))</f>
        <v/>
      </c>
      <c r="J3657">
        <f>IF($A3657="",0,WEEKDAY($A3657,2))</f>
        <v/>
      </c>
      <c r="K3657">
        <f>IF(OR($A3657="",$B3657=""),"",$B3657&amp;"|"&amp;$A3657)</f>
        <v/>
      </c>
      <c r="L3657">
        <f>IF($A3657="",0,IF($F3657="",IFERROR(N(INDEX(Settings!$G$11:$G$18,MATCH($C3657,Settings!$D$11:$D$18,0))),0),N($F3657)))</f>
        <v/>
      </c>
    </row>
    <row r="3658">
      <c r="A3658" s="69" t="n"/>
      <c r="B3658" s="70" t="n"/>
      <c r="C3658" s="70" t="n"/>
      <c r="D3658" s="71" t="n"/>
      <c r="E3658" s="71" t="n"/>
      <c r="F3658" s="70" t="n"/>
      <c r="G3658" s="72">
        <f>IF(OR($A3658="",$B3658=""),"",ROUND(MAX(0,MOD(I3658-H3658,1)*24-L3658/60),2))</f>
        <v/>
      </c>
      <c r="H3658">
        <f>IF($A3658="","",IF($D3658="",IFERROR(INDEX(Settings!$E$11:$E$18,MATCH($C3658,Settings!$D$11:$D$18,0)),0),$D3658))</f>
        <v/>
      </c>
      <c r="I3658">
        <f>IF($A3658="","",IF($E3658="",IFERROR(INDEX(Settings!$F$11:$F$18,MATCH($C3658,Settings!$D$11:$D$18,0)),0),$E3658))</f>
        <v/>
      </c>
      <c r="J3658">
        <f>IF($A3658="",0,WEEKDAY($A3658,2))</f>
        <v/>
      </c>
      <c r="K3658">
        <f>IF(OR($A3658="",$B3658=""),"",$B3658&amp;"|"&amp;$A3658)</f>
        <v/>
      </c>
      <c r="L3658">
        <f>IF($A3658="",0,IF($F3658="",IFERROR(N(INDEX(Settings!$G$11:$G$18,MATCH($C3658,Settings!$D$11:$D$18,0))),0),N($F3658)))</f>
        <v/>
      </c>
    </row>
    <row r="3659">
      <c r="A3659" s="69" t="n"/>
      <c r="B3659" s="70" t="n"/>
      <c r="C3659" s="70" t="n"/>
      <c r="D3659" s="71" t="n"/>
      <c r="E3659" s="71" t="n"/>
      <c r="F3659" s="70" t="n"/>
      <c r="G3659" s="72">
        <f>IF(OR($A3659="",$B3659=""),"",ROUND(MAX(0,MOD(I3659-H3659,1)*24-L3659/60),2))</f>
        <v/>
      </c>
      <c r="H3659">
        <f>IF($A3659="","",IF($D3659="",IFERROR(INDEX(Settings!$E$11:$E$18,MATCH($C3659,Settings!$D$11:$D$18,0)),0),$D3659))</f>
        <v/>
      </c>
      <c r="I3659">
        <f>IF($A3659="","",IF($E3659="",IFERROR(INDEX(Settings!$F$11:$F$18,MATCH($C3659,Settings!$D$11:$D$18,0)),0),$E3659))</f>
        <v/>
      </c>
      <c r="J3659">
        <f>IF($A3659="",0,WEEKDAY($A3659,2))</f>
        <v/>
      </c>
      <c r="K3659">
        <f>IF(OR($A3659="",$B3659=""),"",$B3659&amp;"|"&amp;$A3659)</f>
        <v/>
      </c>
      <c r="L3659">
        <f>IF($A3659="",0,IF($F3659="",IFERROR(N(INDEX(Settings!$G$11:$G$18,MATCH($C3659,Settings!$D$11:$D$18,0))),0),N($F3659)))</f>
        <v/>
      </c>
    </row>
    <row r="3660">
      <c r="A3660" s="69" t="n"/>
      <c r="B3660" s="70" t="n"/>
      <c r="C3660" s="70" t="n"/>
      <c r="D3660" s="71" t="n"/>
      <c r="E3660" s="71" t="n"/>
      <c r="F3660" s="70" t="n"/>
      <c r="G3660" s="72">
        <f>IF(OR($A3660="",$B3660=""),"",ROUND(MAX(0,MOD(I3660-H3660,1)*24-L3660/60),2))</f>
        <v/>
      </c>
      <c r="H3660">
        <f>IF($A3660="","",IF($D3660="",IFERROR(INDEX(Settings!$E$11:$E$18,MATCH($C3660,Settings!$D$11:$D$18,0)),0),$D3660))</f>
        <v/>
      </c>
      <c r="I3660">
        <f>IF($A3660="","",IF($E3660="",IFERROR(INDEX(Settings!$F$11:$F$18,MATCH($C3660,Settings!$D$11:$D$18,0)),0),$E3660))</f>
        <v/>
      </c>
      <c r="J3660">
        <f>IF($A3660="",0,WEEKDAY($A3660,2))</f>
        <v/>
      </c>
      <c r="K3660">
        <f>IF(OR($A3660="",$B3660=""),"",$B3660&amp;"|"&amp;$A3660)</f>
        <v/>
      </c>
      <c r="L3660">
        <f>IF($A3660="",0,IF($F3660="",IFERROR(N(INDEX(Settings!$G$11:$G$18,MATCH($C3660,Settings!$D$11:$D$18,0))),0),N($F3660)))</f>
        <v/>
      </c>
    </row>
    <row r="3661">
      <c r="A3661" s="69" t="n"/>
      <c r="B3661" s="70" t="n"/>
      <c r="C3661" s="70" t="n"/>
      <c r="D3661" s="71" t="n"/>
      <c r="E3661" s="71" t="n"/>
      <c r="F3661" s="70" t="n"/>
      <c r="G3661" s="72">
        <f>IF(OR($A3661="",$B3661=""),"",ROUND(MAX(0,MOD(I3661-H3661,1)*24-L3661/60),2))</f>
        <v/>
      </c>
      <c r="H3661">
        <f>IF($A3661="","",IF($D3661="",IFERROR(INDEX(Settings!$E$11:$E$18,MATCH($C3661,Settings!$D$11:$D$18,0)),0),$D3661))</f>
        <v/>
      </c>
      <c r="I3661">
        <f>IF($A3661="","",IF($E3661="",IFERROR(INDEX(Settings!$F$11:$F$18,MATCH($C3661,Settings!$D$11:$D$18,0)),0),$E3661))</f>
        <v/>
      </c>
      <c r="J3661">
        <f>IF($A3661="",0,WEEKDAY($A3661,2))</f>
        <v/>
      </c>
      <c r="K3661">
        <f>IF(OR($A3661="",$B3661=""),"",$B3661&amp;"|"&amp;$A3661)</f>
        <v/>
      </c>
      <c r="L3661">
        <f>IF($A3661="",0,IF($F3661="",IFERROR(N(INDEX(Settings!$G$11:$G$18,MATCH($C3661,Settings!$D$11:$D$18,0))),0),N($F3661)))</f>
        <v/>
      </c>
    </row>
    <row r="3662">
      <c r="A3662" s="69" t="n"/>
      <c r="B3662" s="70" t="n"/>
      <c r="C3662" s="70" t="n"/>
      <c r="D3662" s="71" t="n"/>
      <c r="E3662" s="71" t="n"/>
      <c r="F3662" s="70" t="n"/>
      <c r="G3662" s="72">
        <f>IF(OR($A3662="",$B3662=""),"",ROUND(MAX(0,MOD(I3662-H3662,1)*24-L3662/60),2))</f>
        <v/>
      </c>
      <c r="H3662">
        <f>IF($A3662="","",IF($D3662="",IFERROR(INDEX(Settings!$E$11:$E$18,MATCH($C3662,Settings!$D$11:$D$18,0)),0),$D3662))</f>
        <v/>
      </c>
      <c r="I3662">
        <f>IF($A3662="","",IF($E3662="",IFERROR(INDEX(Settings!$F$11:$F$18,MATCH($C3662,Settings!$D$11:$D$18,0)),0),$E3662))</f>
        <v/>
      </c>
      <c r="J3662">
        <f>IF($A3662="",0,WEEKDAY($A3662,2))</f>
        <v/>
      </c>
      <c r="K3662">
        <f>IF(OR($A3662="",$B3662=""),"",$B3662&amp;"|"&amp;$A3662)</f>
        <v/>
      </c>
      <c r="L3662">
        <f>IF($A3662="",0,IF($F3662="",IFERROR(N(INDEX(Settings!$G$11:$G$18,MATCH($C3662,Settings!$D$11:$D$18,0))),0),N($F3662)))</f>
        <v/>
      </c>
    </row>
    <row r="3663">
      <c r="A3663" s="69" t="n"/>
      <c r="B3663" s="70" t="n"/>
      <c r="C3663" s="70" t="n"/>
      <c r="D3663" s="71" t="n"/>
      <c r="E3663" s="71" t="n"/>
      <c r="F3663" s="70" t="n"/>
      <c r="G3663" s="72">
        <f>IF(OR($A3663="",$B3663=""),"",ROUND(MAX(0,MOD(I3663-H3663,1)*24-L3663/60),2))</f>
        <v/>
      </c>
      <c r="H3663">
        <f>IF($A3663="","",IF($D3663="",IFERROR(INDEX(Settings!$E$11:$E$18,MATCH($C3663,Settings!$D$11:$D$18,0)),0),$D3663))</f>
        <v/>
      </c>
      <c r="I3663">
        <f>IF($A3663="","",IF($E3663="",IFERROR(INDEX(Settings!$F$11:$F$18,MATCH($C3663,Settings!$D$11:$D$18,0)),0),$E3663))</f>
        <v/>
      </c>
      <c r="J3663">
        <f>IF($A3663="",0,WEEKDAY($A3663,2))</f>
        <v/>
      </c>
      <c r="K3663">
        <f>IF(OR($A3663="",$B3663=""),"",$B3663&amp;"|"&amp;$A3663)</f>
        <v/>
      </c>
      <c r="L3663">
        <f>IF($A3663="",0,IF($F3663="",IFERROR(N(INDEX(Settings!$G$11:$G$18,MATCH($C3663,Settings!$D$11:$D$18,0))),0),N($F3663)))</f>
        <v/>
      </c>
    </row>
    <row r="3664">
      <c r="A3664" s="69" t="n"/>
      <c r="B3664" s="70" t="n"/>
      <c r="C3664" s="70" t="n"/>
      <c r="D3664" s="71" t="n"/>
      <c r="E3664" s="71" t="n"/>
      <c r="F3664" s="70" t="n"/>
      <c r="G3664" s="72">
        <f>IF(OR($A3664="",$B3664=""),"",ROUND(MAX(0,MOD(I3664-H3664,1)*24-L3664/60),2))</f>
        <v/>
      </c>
      <c r="H3664">
        <f>IF($A3664="","",IF($D3664="",IFERROR(INDEX(Settings!$E$11:$E$18,MATCH($C3664,Settings!$D$11:$D$18,0)),0),$D3664))</f>
        <v/>
      </c>
      <c r="I3664">
        <f>IF($A3664="","",IF($E3664="",IFERROR(INDEX(Settings!$F$11:$F$18,MATCH($C3664,Settings!$D$11:$D$18,0)),0),$E3664))</f>
        <v/>
      </c>
      <c r="J3664">
        <f>IF($A3664="",0,WEEKDAY($A3664,2))</f>
        <v/>
      </c>
      <c r="K3664">
        <f>IF(OR($A3664="",$B3664=""),"",$B3664&amp;"|"&amp;$A3664)</f>
        <v/>
      </c>
      <c r="L3664">
        <f>IF($A3664="",0,IF($F3664="",IFERROR(N(INDEX(Settings!$G$11:$G$18,MATCH($C3664,Settings!$D$11:$D$18,0))),0),N($F3664)))</f>
        <v/>
      </c>
    </row>
    <row r="3665">
      <c r="A3665" s="69" t="n"/>
      <c r="B3665" s="70" t="n"/>
      <c r="C3665" s="70" t="n"/>
      <c r="D3665" s="71" t="n"/>
      <c r="E3665" s="71" t="n"/>
      <c r="F3665" s="70" t="n"/>
      <c r="G3665" s="72">
        <f>IF(OR($A3665="",$B3665=""),"",ROUND(MAX(0,MOD(I3665-H3665,1)*24-L3665/60),2))</f>
        <v/>
      </c>
      <c r="H3665">
        <f>IF($A3665="","",IF($D3665="",IFERROR(INDEX(Settings!$E$11:$E$18,MATCH($C3665,Settings!$D$11:$D$18,0)),0),$D3665))</f>
        <v/>
      </c>
      <c r="I3665">
        <f>IF($A3665="","",IF($E3665="",IFERROR(INDEX(Settings!$F$11:$F$18,MATCH($C3665,Settings!$D$11:$D$18,0)),0),$E3665))</f>
        <v/>
      </c>
      <c r="J3665">
        <f>IF($A3665="",0,WEEKDAY($A3665,2))</f>
        <v/>
      </c>
      <c r="K3665">
        <f>IF(OR($A3665="",$B3665=""),"",$B3665&amp;"|"&amp;$A3665)</f>
        <v/>
      </c>
      <c r="L3665">
        <f>IF($A3665="",0,IF($F3665="",IFERROR(N(INDEX(Settings!$G$11:$G$18,MATCH($C3665,Settings!$D$11:$D$18,0))),0),N($F3665)))</f>
        <v/>
      </c>
    </row>
    <row r="3666">
      <c r="A3666" s="69" t="n"/>
      <c r="B3666" s="70" t="n"/>
      <c r="C3666" s="70" t="n"/>
      <c r="D3666" s="71" t="n"/>
      <c r="E3666" s="71" t="n"/>
      <c r="F3666" s="70" t="n"/>
      <c r="G3666" s="72">
        <f>IF(OR($A3666="",$B3666=""),"",ROUND(MAX(0,MOD(I3666-H3666,1)*24-L3666/60),2))</f>
        <v/>
      </c>
      <c r="H3666">
        <f>IF($A3666="","",IF($D3666="",IFERROR(INDEX(Settings!$E$11:$E$18,MATCH($C3666,Settings!$D$11:$D$18,0)),0),$D3666))</f>
        <v/>
      </c>
      <c r="I3666">
        <f>IF($A3666="","",IF($E3666="",IFERROR(INDEX(Settings!$F$11:$F$18,MATCH($C3666,Settings!$D$11:$D$18,0)),0),$E3666))</f>
        <v/>
      </c>
      <c r="J3666">
        <f>IF($A3666="",0,WEEKDAY($A3666,2))</f>
        <v/>
      </c>
      <c r="K3666">
        <f>IF(OR($A3666="",$B3666=""),"",$B3666&amp;"|"&amp;$A3666)</f>
        <v/>
      </c>
      <c r="L3666">
        <f>IF($A3666="",0,IF($F3666="",IFERROR(N(INDEX(Settings!$G$11:$G$18,MATCH($C3666,Settings!$D$11:$D$18,0))),0),N($F3666)))</f>
        <v/>
      </c>
    </row>
    <row r="3667">
      <c r="A3667" s="69" t="n"/>
      <c r="B3667" s="70" t="n"/>
      <c r="C3667" s="70" t="n"/>
      <c r="D3667" s="71" t="n"/>
      <c r="E3667" s="71" t="n"/>
      <c r="F3667" s="70" t="n"/>
      <c r="G3667" s="72">
        <f>IF(OR($A3667="",$B3667=""),"",ROUND(MAX(0,MOD(I3667-H3667,1)*24-L3667/60),2))</f>
        <v/>
      </c>
      <c r="H3667">
        <f>IF($A3667="","",IF($D3667="",IFERROR(INDEX(Settings!$E$11:$E$18,MATCH($C3667,Settings!$D$11:$D$18,0)),0),$D3667))</f>
        <v/>
      </c>
      <c r="I3667">
        <f>IF($A3667="","",IF($E3667="",IFERROR(INDEX(Settings!$F$11:$F$18,MATCH($C3667,Settings!$D$11:$D$18,0)),0),$E3667))</f>
        <v/>
      </c>
      <c r="J3667">
        <f>IF($A3667="",0,WEEKDAY($A3667,2))</f>
        <v/>
      </c>
      <c r="K3667">
        <f>IF(OR($A3667="",$B3667=""),"",$B3667&amp;"|"&amp;$A3667)</f>
        <v/>
      </c>
      <c r="L3667">
        <f>IF($A3667="",0,IF($F3667="",IFERROR(N(INDEX(Settings!$G$11:$G$18,MATCH($C3667,Settings!$D$11:$D$18,0))),0),N($F3667)))</f>
        <v/>
      </c>
    </row>
    <row r="3668">
      <c r="A3668" s="69" t="n"/>
      <c r="B3668" s="70" t="n"/>
      <c r="C3668" s="70" t="n"/>
      <c r="D3668" s="71" t="n"/>
      <c r="E3668" s="71" t="n"/>
      <c r="F3668" s="70" t="n"/>
      <c r="G3668" s="72">
        <f>IF(OR($A3668="",$B3668=""),"",ROUND(MAX(0,MOD(I3668-H3668,1)*24-L3668/60),2))</f>
        <v/>
      </c>
      <c r="H3668">
        <f>IF($A3668="","",IF($D3668="",IFERROR(INDEX(Settings!$E$11:$E$18,MATCH($C3668,Settings!$D$11:$D$18,0)),0),$D3668))</f>
        <v/>
      </c>
      <c r="I3668">
        <f>IF($A3668="","",IF($E3668="",IFERROR(INDEX(Settings!$F$11:$F$18,MATCH($C3668,Settings!$D$11:$D$18,0)),0),$E3668))</f>
        <v/>
      </c>
      <c r="J3668">
        <f>IF($A3668="",0,WEEKDAY($A3668,2))</f>
        <v/>
      </c>
      <c r="K3668">
        <f>IF(OR($A3668="",$B3668=""),"",$B3668&amp;"|"&amp;$A3668)</f>
        <v/>
      </c>
      <c r="L3668">
        <f>IF($A3668="",0,IF($F3668="",IFERROR(N(INDEX(Settings!$G$11:$G$18,MATCH($C3668,Settings!$D$11:$D$18,0))),0),N($F3668)))</f>
        <v/>
      </c>
    </row>
    <row r="3669">
      <c r="A3669" s="69" t="n"/>
      <c r="B3669" s="70" t="n"/>
      <c r="C3669" s="70" t="n"/>
      <c r="D3669" s="71" t="n"/>
      <c r="E3669" s="71" t="n"/>
      <c r="F3669" s="70" t="n"/>
      <c r="G3669" s="72">
        <f>IF(OR($A3669="",$B3669=""),"",ROUND(MAX(0,MOD(I3669-H3669,1)*24-L3669/60),2))</f>
        <v/>
      </c>
      <c r="H3669">
        <f>IF($A3669="","",IF($D3669="",IFERROR(INDEX(Settings!$E$11:$E$18,MATCH($C3669,Settings!$D$11:$D$18,0)),0),$D3669))</f>
        <v/>
      </c>
      <c r="I3669">
        <f>IF($A3669="","",IF($E3669="",IFERROR(INDEX(Settings!$F$11:$F$18,MATCH($C3669,Settings!$D$11:$D$18,0)),0),$E3669))</f>
        <v/>
      </c>
      <c r="J3669">
        <f>IF($A3669="",0,WEEKDAY($A3669,2))</f>
        <v/>
      </c>
      <c r="K3669">
        <f>IF(OR($A3669="",$B3669=""),"",$B3669&amp;"|"&amp;$A3669)</f>
        <v/>
      </c>
      <c r="L3669">
        <f>IF($A3669="",0,IF($F3669="",IFERROR(N(INDEX(Settings!$G$11:$G$18,MATCH($C3669,Settings!$D$11:$D$18,0))),0),N($F3669)))</f>
        <v/>
      </c>
    </row>
    <row r="3670">
      <c r="A3670" s="69" t="n"/>
      <c r="B3670" s="70" t="n"/>
      <c r="C3670" s="70" t="n"/>
      <c r="D3670" s="71" t="n"/>
      <c r="E3670" s="71" t="n"/>
      <c r="F3670" s="70" t="n"/>
      <c r="G3670" s="72">
        <f>IF(OR($A3670="",$B3670=""),"",ROUND(MAX(0,MOD(I3670-H3670,1)*24-L3670/60),2))</f>
        <v/>
      </c>
      <c r="H3670">
        <f>IF($A3670="","",IF($D3670="",IFERROR(INDEX(Settings!$E$11:$E$18,MATCH($C3670,Settings!$D$11:$D$18,0)),0),$D3670))</f>
        <v/>
      </c>
      <c r="I3670">
        <f>IF($A3670="","",IF($E3670="",IFERROR(INDEX(Settings!$F$11:$F$18,MATCH($C3670,Settings!$D$11:$D$18,0)),0),$E3670))</f>
        <v/>
      </c>
      <c r="J3670">
        <f>IF($A3670="",0,WEEKDAY($A3670,2))</f>
        <v/>
      </c>
      <c r="K3670">
        <f>IF(OR($A3670="",$B3670=""),"",$B3670&amp;"|"&amp;$A3670)</f>
        <v/>
      </c>
      <c r="L3670">
        <f>IF($A3670="",0,IF($F3670="",IFERROR(N(INDEX(Settings!$G$11:$G$18,MATCH($C3670,Settings!$D$11:$D$18,0))),0),N($F3670)))</f>
        <v/>
      </c>
    </row>
    <row r="3671">
      <c r="A3671" s="69" t="n"/>
      <c r="B3671" s="70" t="n"/>
      <c r="C3671" s="70" t="n"/>
      <c r="D3671" s="71" t="n"/>
      <c r="E3671" s="71" t="n"/>
      <c r="F3671" s="70" t="n"/>
      <c r="G3671" s="72">
        <f>IF(OR($A3671="",$B3671=""),"",ROUND(MAX(0,MOD(I3671-H3671,1)*24-L3671/60),2))</f>
        <v/>
      </c>
      <c r="H3671">
        <f>IF($A3671="","",IF($D3671="",IFERROR(INDEX(Settings!$E$11:$E$18,MATCH($C3671,Settings!$D$11:$D$18,0)),0),$D3671))</f>
        <v/>
      </c>
      <c r="I3671">
        <f>IF($A3671="","",IF($E3671="",IFERROR(INDEX(Settings!$F$11:$F$18,MATCH($C3671,Settings!$D$11:$D$18,0)),0),$E3671))</f>
        <v/>
      </c>
      <c r="J3671">
        <f>IF($A3671="",0,WEEKDAY($A3671,2))</f>
        <v/>
      </c>
      <c r="K3671">
        <f>IF(OR($A3671="",$B3671=""),"",$B3671&amp;"|"&amp;$A3671)</f>
        <v/>
      </c>
      <c r="L3671">
        <f>IF($A3671="",0,IF($F3671="",IFERROR(N(INDEX(Settings!$G$11:$G$18,MATCH($C3671,Settings!$D$11:$D$18,0))),0),N($F3671)))</f>
        <v/>
      </c>
    </row>
    <row r="3672">
      <c r="A3672" s="69" t="n"/>
      <c r="B3672" s="70" t="n"/>
      <c r="C3672" s="70" t="n"/>
      <c r="D3672" s="71" t="n"/>
      <c r="E3672" s="71" t="n"/>
      <c r="F3672" s="70" t="n"/>
      <c r="G3672" s="72">
        <f>IF(OR($A3672="",$B3672=""),"",ROUND(MAX(0,MOD(I3672-H3672,1)*24-L3672/60),2))</f>
        <v/>
      </c>
      <c r="H3672">
        <f>IF($A3672="","",IF($D3672="",IFERROR(INDEX(Settings!$E$11:$E$18,MATCH($C3672,Settings!$D$11:$D$18,0)),0),$D3672))</f>
        <v/>
      </c>
      <c r="I3672">
        <f>IF($A3672="","",IF($E3672="",IFERROR(INDEX(Settings!$F$11:$F$18,MATCH($C3672,Settings!$D$11:$D$18,0)),0),$E3672))</f>
        <v/>
      </c>
      <c r="J3672">
        <f>IF($A3672="",0,WEEKDAY($A3672,2))</f>
        <v/>
      </c>
      <c r="K3672">
        <f>IF(OR($A3672="",$B3672=""),"",$B3672&amp;"|"&amp;$A3672)</f>
        <v/>
      </c>
      <c r="L3672">
        <f>IF($A3672="",0,IF($F3672="",IFERROR(N(INDEX(Settings!$G$11:$G$18,MATCH($C3672,Settings!$D$11:$D$18,0))),0),N($F3672)))</f>
        <v/>
      </c>
    </row>
    <row r="3673">
      <c r="A3673" s="69" t="n"/>
      <c r="B3673" s="70" t="n"/>
      <c r="C3673" s="70" t="n"/>
      <c r="D3673" s="71" t="n"/>
      <c r="E3673" s="71" t="n"/>
      <c r="F3673" s="70" t="n"/>
      <c r="G3673" s="72">
        <f>IF(OR($A3673="",$B3673=""),"",ROUND(MAX(0,MOD(I3673-H3673,1)*24-L3673/60),2))</f>
        <v/>
      </c>
      <c r="H3673">
        <f>IF($A3673="","",IF($D3673="",IFERROR(INDEX(Settings!$E$11:$E$18,MATCH($C3673,Settings!$D$11:$D$18,0)),0),$D3673))</f>
        <v/>
      </c>
      <c r="I3673">
        <f>IF($A3673="","",IF($E3673="",IFERROR(INDEX(Settings!$F$11:$F$18,MATCH($C3673,Settings!$D$11:$D$18,0)),0),$E3673))</f>
        <v/>
      </c>
      <c r="J3673">
        <f>IF($A3673="",0,WEEKDAY($A3673,2))</f>
        <v/>
      </c>
      <c r="K3673">
        <f>IF(OR($A3673="",$B3673=""),"",$B3673&amp;"|"&amp;$A3673)</f>
        <v/>
      </c>
      <c r="L3673">
        <f>IF($A3673="",0,IF($F3673="",IFERROR(N(INDEX(Settings!$G$11:$G$18,MATCH($C3673,Settings!$D$11:$D$18,0))),0),N($F3673)))</f>
        <v/>
      </c>
    </row>
    <row r="3674">
      <c r="A3674" s="69" t="n"/>
      <c r="B3674" s="70" t="n"/>
      <c r="C3674" s="70" t="n"/>
      <c r="D3674" s="71" t="n"/>
      <c r="E3674" s="71" t="n"/>
      <c r="F3674" s="70" t="n"/>
      <c r="G3674" s="72">
        <f>IF(OR($A3674="",$B3674=""),"",ROUND(MAX(0,MOD(I3674-H3674,1)*24-L3674/60),2))</f>
        <v/>
      </c>
      <c r="H3674">
        <f>IF($A3674="","",IF($D3674="",IFERROR(INDEX(Settings!$E$11:$E$18,MATCH($C3674,Settings!$D$11:$D$18,0)),0),$D3674))</f>
        <v/>
      </c>
      <c r="I3674">
        <f>IF($A3674="","",IF($E3674="",IFERROR(INDEX(Settings!$F$11:$F$18,MATCH($C3674,Settings!$D$11:$D$18,0)),0),$E3674))</f>
        <v/>
      </c>
      <c r="J3674">
        <f>IF($A3674="",0,WEEKDAY($A3674,2))</f>
        <v/>
      </c>
      <c r="K3674">
        <f>IF(OR($A3674="",$B3674=""),"",$B3674&amp;"|"&amp;$A3674)</f>
        <v/>
      </c>
      <c r="L3674">
        <f>IF($A3674="",0,IF($F3674="",IFERROR(N(INDEX(Settings!$G$11:$G$18,MATCH($C3674,Settings!$D$11:$D$18,0))),0),N($F3674)))</f>
        <v/>
      </c>
    </row>
    <row r="3675">
      <c r="A3675" s="69" t="n"/>
      <c r="B3675" s="70" t="n"/>
      <c r="C3675" s="70" t="n"/>
      <c r="D3675" s="71" t="n"/>
      <c r="E3675" s="71" t="n"/>
      <c r="F3675" s="70" t="n"/>
      <c r="G3675" s="72">
        <f>IF(OR($A3675="",$B3675=""),"",ROUND(MAX(0,MOD(I3675-H3675,1)*24-L3675/60),2))</f>
        <v/>
      </c>
      <c r="H3675">
        <f>IF($A3675="","",IF($D3675="",IFERROR(INDEX(Settings!$E$11:$E$18,MATCH($C3675,Settings!$D$11:$D$18,0)),0),$D3675))</f>
        <v/>
      </c>
      <c r="I3675">
        <f>IF($A3675="","",IF($E3675="",IFERROR(INDEX(Settings!$F$11:$F$18,MATCH($C3675,Settings!$D$11:$D$18,0)),0),$E3675))</f>
        <v/>
      </c>
      <c r="J3675">
        <f>IF($A3675="",0,WEEKDAY($A3675,2))</f>
        <v/>
      </c>
      <c r="K3675">
        <f>IF(OR($A3675="",$B3675=""),"",$B3675&amp;"|"&amp;$A3675)</f>
        <v/>
      </c>
      <c r="L3675">
        <f>IF($A3675="",0,IF($F3675="",IFERROR(N(INDEX(Settings!$G$11:$G$18,MATCH($C3675,Settings!$D$11:$D$18,0))),0),N($F3675)))</f>
        <v/>
      </c>
    </row>
    <row r="3676">
      <c r="A3676" s="69" t="n"/>
      <c r="B3676" s="70" t="n"/>
      <c r="C3676" s="70" t="n"/>
      <c r="D3676" s="71" t="n"/>
      <c r="E3676" s="71" t="n"/>
      <c r="F3676" s="70" t="n"/>
      <c r="G3676" s="72">
        <f>IF(OR($A3676="",$B3676=""),"",ROUND(MAX(0,MOD(I3676-H3676,1)*24-L3676/60),2))</f>
        <v/>
      </c>
      <c r="H3676">
        <f>IF($A3676="","",IF($D3676="",IFERROR(INDEX(Settings!$E$11:$E$18,MATCH($C3676,Settings!$D$11:$D$18,0)),0),$D3676))</f>
        <v/>
      </c>
      <c r="I3676">
        <f>IF($A3676="","",IF($E3676="",IFERROR(INDEX(Settings!$F$11:$F$18,MATCH($C3676,Settings!$D$11:$D$18,0)),0),$E3676))</f>
        <v/>
      </c>
      <c r="J3676">
        <f>IF($A3676="",0,WEEKDAY($A3676,2))</f>
        <v/>
      </c>
      <c r="K3676">
        <f>IF(OR($A3676="",$B3676=""),"",$B3676&amp;"|"&amp;$A3676)</f>
        <v/>
      </c>
      <c r="L3676">
        <f>IF($A3676="",0,IF($F3676="",IFERROR(N(INDEX(Settings!$G$11:$G$18,MATCH($C3676,Settings!$D$11:$D$18,0))),0),N($F3676)))</f>
        <v/>
      </c>
    </row>
    <row r="3677">
      <c r="A3677" s="69" t="n"/>
      <c r="B3677" s="70" t="n"/>
      <c r="C3677" s="70" t="n"/>
      <c r="D3677" s="71" t="n"/>
      <c r="E3677" s="71" t="n"/>
      <c r="F3677" s="70" t="n"/>
      <c r="G3677" s="72">
        <f>IF(OR($A3677="",$B3677=""),"",ROUND(MAX(0,MOD(I3677-H3677,1)*24-L3677/60),2))</f>
        <v/>
      </c>
      <c r="H3677">
        <f>IF($A3677="","",IF($D3677="",IFERROR(INDEX(Settings!$E$11:$E$18,MATCH($C3677,Settings!$D$11:$D$18,0)),0),$D3677))</f>
        <v/>
      </c>
      <c r="I3677">
        <f>IF($A3677="","",IF($E3677="",IFERROR(INDEX(Settings!$F$11:$F$18,MATCH($C3677,Settings!$D$11:$D$18,0)),0),$E3677))</f>
        <v/>
      </c>
      <c r="J3677">
        <f>IF($A3677="",0,WEEKDAY($A3677,2))</f>
        <v/>
      </c>
      <c r="K3677">
        <f>IF(OR($A3677="",$B3677=""),"",$B3677&amp;"|"&amp;$A3677)</f>
        <v/>
      </c>
      <c r="L3677">
        <f>IF($A3677="",0,IF($F3677="",IFERROR(N(INDEX(Settings!$G$11:$G$18,MATCH($C3677,Settings!$D$11:$D$18,0))),0),N($F3677)))</f>
        <v/>
      </c>
    </row>
    <row r="3678">
      <c r="A3678" s="69" t="n"/>
      <c r="B3678" s="70" t="n"/>
      <c r="C3678" s="70" t="n"/>
      <c r="D3678" s="71" t="n"/>
      <c r="E3678" s="71" t="n"/>
      <c r="F3678" s="70" t="n"/>
      <c r="G3678" s="72">
        <f>IF(OR($A3678="",$B3678=""),"",ROUND(MAX(0,MOD(I3678-H3678,1)*24-L3678/60),2))</f>
        <v/>
      </c>
      <c r="H3678">
        <f>IF($A3678="","",IF($D3678="",IFERROR(INDEX(Settings!$E$11:$E$18,MATCH($C3678,Settings!$D$11:$D$18,0)),0),$D3678))</f>
        <v/>
      </c>
      <c r="I3678">
        <f>IF($A3678="","",IF($E3678="",IFERROR(INDEX(Settings!$F$11:$F$18,MATCH($C3678,Settings!$D$11:$D$18,0)),0),$E3678))</f>
        <v/>
      </c>
      <c r="J3678">
        <f>IF($A3678="",0,WEEKDAY($A3678,2))</f>
        <v/>
      </c>
      <c r="K3678">
        <f>IF(OR($A3678="",$B3678=""),"",$B3678&amp;"|"&amp;$A3678)</f>
        <v/>
      </c>
      <c r="L3678">
        <f>IF($A3678="",0,IF($F3678="",IFERROR(N(INDEX(Settings!$G$11:$G$18,MATCH($C3678,Settings!$D$11:$D$18,0))),0),N($F3678)))</f>
        <v/>
      </c>
    </row>
    <row r="3679">
      <c r="A3679" s="69" t="n"/>
      <c r="B3679" s="70" t="n"/>
      <c r="C3679" s="70" t="n"/>
      <c r="D3679" s="71" t="n"/>
      <c r="E3679" s="71" t="n"/>
      <c r="F3679" s="70" t="n"/>
      <c r="G3679" s="72">
        <f>IF(OR($A3679="",$B3679=""),"",ROUND(MAX(0,MOD(I3679-H3679,1)*24-L3679/60),2))</f>
        <v/>
      </c>
      <c r="H3679">
        <f>IF($A3679="","",IF($D3679="",IFERROR(INDEX(Settings!$E$11:$E$18,MATCH($C3679,Settings!$D$11:$D$18,0)),0),$D3679))</f>
        <v/>
      </c>
      <c r="I3679">
        <f>IF($A3679="","",IF($E3679="",IFERROR(INDEX(Settings!$F$11:$F$18,MATCH($C3679,Settings!$D$11:$D$18,0)),0),$E3679))</f>
        <v/>
      </c>
      <c r="J3679">
        <f>IF($A3679="",0,WEEKDAY($A3679,2))</f>
        <v/>
      </c>
      <c r="K3679">
        <f>IF(OR($A3679="",$B3679=""),"",$B3679&amp;"|"&amp;$A3679)</f>
        <v/>
      </c>
      <c r="L3679">
        <f>IF($A3679="",0,IF($F3679="",IFERROR(N(INDEX(Settings!$G$11:$G$18,MATCH($C3679,Settings!$D$11:$D$18,0))),0),N($F3679)))</f>
        <v/>
      </c>
    </row>
    <row r="3680">
      <c r="A3680" s="69" t="n"/>
      <c r="B3680" s="70" t="n"/>
      <c r="C3680" s="70" t="n"/>
      <c r="D3680" s="71" t="n"/>
      <c r="E3680" s="71" t="n"/>
      <c r="F3680" s="70" t="n"/>
      <c r="G3680" s="72">
        <f>IF(OR($A3680="",$B3680=""),"",ROUND(MAX(0,MOD(I3680-H3680,1)*24-L3680/60),2))</f>
        <v/>
      </c>
      <c r="H3680">
        <f>IF($A3680="","",IF($D3680="",IFERROR(INDEX(Settings!$E$11:$E$18,MATCH($C3680,Settings!$D$11:$D$18,0)),0),$D3680))</f>
        <v/>
      </c>
      <c r="I3680">
        <f>IF($A3680="","",IF($E3680="",IFERROR(INDEX(Settings!$F$11:$F$18,MATCH($C3680,Settings!$D$11:$D$18,0)),0),$E3680))</f>
        <v/>
      </c>
      <c r="J3680">
        <f>IF($A3680="",0,WEEKDAY($A3680,2))</f>
        <v/>
      </c>
      <c r="K3680">
        <f>IF(OR($A3680="",$B3680=""),"",$B3680&amp;"|"&amp;$A3680)</f>
        <v/>
      </c>
      <c r="L3680">
        <f>IF($A3680="",0,IF($F3680="",IFERROR(N(INDEX(Settings!$G$11:$G$18,MATCH($C3680,Settings!$D$11:$D$18,0))),0),N($F3680)))</f>
        <v/>
      </c>
    </row>
    <row r="3681">
      <c r="A3681" s="69" t="n"/>
      <c r="B3681" s="70" t="n"/>
      <c r="C3681" s="70" t="n"/>
      <c r="D3681" s="71" t="n"/>
      <c r="E3681" s="71" t="n"/>
      <c r="F3681" s="70" t="n"/>
      <c r="G3681" s="72">
        <f>IF(OR($A3681="",$B3681=""),"",ROUND(MAX(0,MOD(I3681-H3681,1)*24-L3681/60),2))</f>
        <v/>
      </c>
      <c r="H3681">
        <f>IF($A3681="","",IF($D3681="",IFERROR(INDEX(Settings!$E$11:$E$18,MATCH($C3681,Settings!$D$11:$D$18,0)),0),$D3681))</f>
        <v/>
      </c>
      <c r="I3681">
        <f>IF($A3681="","",IF($E3681="",IFERROR(INDEX(Settings!$F$11:$F$18,MATCH($C3681,Settings!$D$11:$D$18,0)),0),$E3681))</f>
        <v/>
      </c>
      <c r="J3681">
        <f>IF($A3681="",0,WEEKDAY($A3681,2))</f>
        <v/>
      </c>
      <c r="K3681">
        <f>IF(OR($A3681="",$B3681=""),"",$B3681&amp;"|"&amp;$A3681)</f>
        <v/>
      </c>
      <c r="L3681">
        <f>IF($A3681="",0,IF($F3681="",IFERROR(N(INDEX(Settings!$G$11:$G$18,MATCH($C3681,Settings!$D$11:$D$18,0))),0),N($F3681)))</f>
        <v/>
      </c>
    </row>
    <row r="3682">
      <c r="A3682" s="69" t="n"/>
      <c r="B3682" s="70" t="n"/>
      <c r="C3682" s="70" t="n"/>
      <c r="D3682" s="71" t="n"/>
      <c r="E3682" s="71" t="n"/>
      <c r="F3682" s="70" t="n"/>
      <c r="G3682" s="72">
        <f>IF(OR($A3682="",$B3682=""),"",ROUND(MAX(0,MOD(I3682-H3682,1)*24-L3682/60),2))</f>
        <v/>
      </c>
      <c r="H3682">
        <f>IF($A3682="","",IF($D3682="",IFERROR(INDEX(Settings!$E$11:$E$18,MATCH($C3682,Settings!$D$11:$D$18,0)),0),$D3682))</f>
        <v/>
      </c>
      <c r="I3682">
        <f>IF($A3682="","",IF($E3682="",IFERROR(INDEX(Settings!$F$11:$F$18,MATCH($C3682,Settings!$D$11:$D$18,0)),0),$E3682))</f>
        <v/>
      </c>
      <c r="J3682">
        <f>IF($A3682="",0,WEEKDAY($A3682,2))</f>
        <v/>
      </c>
      <c r="K3682">
        <f>IF(OR($A3682="",$B3682=""),"",$B3682&amp;"|"&amp;$A3682)</f>
        <v/>
      </c>
      <c r="L3682">
        <f>IF($A3682="",0,IF($F3682="",IFERROR(N(INDEX(Settings!$G$11:$G$18,MATCH($C3682,Settings!$D$11:$D$18,0))),0),N($F3682)))</f>
        <v/>
      </c>
    </row>
    <row r="3683">
      <c r="A3683" s="69" t="n"/>
      <c r="B3683" s="70" t="n"/>
      <c r="C3683" s="70" t="n"/>
      <c r="D3683" s="71" t="n"/>
      <c r="E3683" s="71" t="n"/>
      <c r="F3683" s="70" t="n"/>
      <c r="G3683" s="72">
        <f>IF(OR($A3683="",$B3683=""),"",ROUND(MAX(0,MOD(I3683-H3683,1)*24-L3683/60),2))</f>
        <v/>
      </c>
      <c r="H3683">
        <f>IF($A3683="","",IF($D3683="",IFERROR(INDEX(Settings!$E$11:$E$18,MATCH($C3683,Settings!$D$11:$D$18,0)),0),$D3683))</f>
        <v/>
      </c>
      <c r="I3683">
        <f>IF($A3683="","",IF($E3683="",IFERROR(INDEX(Settings!$F$11:$F$18,MATCH($C3683,Settings!$D$11:$D$18,0)),0),$E3683))</f>
        <v/>
      </c>
      <c r="J3683">
        <f>IF($A3683="",0,WEEKDAY($A3683,2))</f>
        <v/>
      </c>
      <c r="K3683">
        <f>IF(OR($A3683="",$B3683=""),"",$B3683&amp;"|"&amp;$A3683)</f>
        <v/>
      </c>
      <c r="L3683">
        <f>IF($A3683="",0,IF($F3683="",IFERROR(N(INDEX(Settings!$G$11:$G$18,MATCH($C3683,Settings!$D$11:$D$18,0))),0),N($F3683)))</f>
        <v/>
      </c>
    </row>
    <row r="3684">
      <c r="A3684" s="69" t="n"/>
      <c r="B3684" s="70" t="n"/>
      <c r="C3684" s="70" t="n"/>
      <c r="D3684" s="71" t="n"/>
      <c r="E3684" s="71" t="n"/>
      <c r="F3684" s="70" t="n"/>
      <c r="G3684" s="72">
        <f>IF(OR($A3684="",$B3684=""),"",ROUND(MAX(0,MOD(I3684-H3684,1)*24-L3684/60),2))</f>
        <v/>
      </c>
      <c r="H3684">
        <f>IF($A3684="","",IF($D3684="",IFERROR(INDEX(Settings!$E$11:$E$18,MATCH($C3684,Settings!$D$11:$D$18,0)),0),$D3684))</f>
        <v/>
      </c>
      <c r="I3684">
        <f>IF($A3684="","",IF($E3684="",IFERROR(INDEX(Settings!$F$11:$F$18,MATCH($C3684,Settings!$D$11:$D$18,0)),0),$E3684))</f>
        <v/>
      </c>
      <c r="J3684">
        <f>IF($A3684="",0,WEEKDAY($A3684,2))</f>
        <v/>
      </c>
      <c r="K3684">
        <f>IF(OR($A3684="",$B3684=""),"",$B3684&amp;"|"&amp;$A3684)</f>
        <v/>
      </c>
      <c r="L3684">
        <f>IF($A3684="",0,IF($F3684="",IFERROR(N(INDEX(Settings!$G$11:$G$18,MATCH($C3684,Settings!$D$11:$D$18,0))),0),N($F3684)))</f>
        <v/>
      </c>
    </row>
    <row r="3685">
      <c r="A3685" s="69" t="n"/>
      <c r="B3685" s="70" t="n"/>
      <c r="C3685" s="70" t="n"/>
      <c r="D3685" s="71" t="n"/>
      <c r="E3685" s="71" t="n"/>
      <c r="F3685" s="70" t="n"/>
      <c r="G3685" s="72">
        <f>IF(OR($A3685="",$B3685=""),"",ROUND(MAX(0,MOD(I3685-H3685,1)*24-L3685/60),2))</f>
        <v/>
      </c>
      <c r="H3685">
        <f>IF($A3685="","",IF($D3685="",IFERROR(INDEX(Settings!$E$11:$E$18,MATCH($C3685,Settings!$D$11:$D$18,0)),0),$D3685))</f>
        <v/>
      </c>
      <c r="I3685">
        <f>IF($A3685="","",IF($E3685="",IFERROR(INDEX(Settings!$F$11:$F$18,MATCH($C3685,Settings!$D$11:$D$18,0)),0),$E3685))</f>
        <v/>
      </c>
      <c r="J3685">
        <f>IF($A3685="",0,WEEKDAY($A3685,2))</f>
        <v/>
      </c>
      <c r="K3685">
        <f>IF(OR($A3685="",$B3685=""),"",$B3685&amp;"|"&amp;$A3685)</f>
        <v/>
      </c>
      <c r="L3685">
        <f>IF($A3685="",0,IF($F3685="",IFERROR(N(INDEX(Settings!$G$11:$G$18,MATCH($C3685,Settings!$D$11:$D$18,0))),0),N($F3685)))</f>
        <v/>
      </c>
    </row>
    <row r="3686">
      <c r="A3686" s="69" t="n"/>
      <c r="B3686" s="70" t="n"/>
      <c r="C3686" s="70" t="n"/>
      <c r="D3686" s="71" t="n"/>
      <c r="E3686" s="71" t="n"/>
      <c r="F3686" s="70" t="n"/>
      <c r="G3686" s="72">
        <f>IF(OR($A3686="",$B3686=""),"",ROUND(MAX(0,MOD(I3686-H3686,1)*24-L3686/60),2))</f>
        <v/>
      </c>
      <c r="H3686">
        <f>IF($A3686="","",IF($D3686="",IFERROR(INDEX(Settings!$E$11:$E$18,MATCH($C3686,Settings!$D$11:$D$18,0)),0),$D3686))</f>
        <v/>
      </c>
      <c r="I3686">
        <f>IF($A3686="","",IF($E3686="",IFERROR(INDEX(Settings!$F$11:$F$18,MATCH($C3686,Settings!$D$11:$D$18,0)),0),$E3686))</f>
        <v/>
      </c>
      <c r="J3686">
        <f>IF($A3686="",0,WEEKDAY($A3686,2))</f>
        <v/>
      </c>
      <c r="K3686">
        <f>IF(OR($A3686="",$B3686=""),"",$B3686&amp;"|"&amp;$A3686)</f>
        <v/>
      </c>
      <c r="L3686">
        <f>IF($A3686="",0,IF($F3686="",IFERROR(N(INDEX(Settings!$G$11:$G$18,MATCH($C3686,Settings!$D$11:$D$18,0))),0),N($F3686)))</f>
        <v/>
      </c>
    </row>
    <row r="3687">
      <c r="A3687" s="69" t="n"/>
      <c r="B3687" s="70" t="n"/>
      <c r="C3687" s="70" t="n"/>
      <c r="D3687" s="71" t="n"/>
      <c r="E3687" s="71" t="n"/>
      <c r="F3687" s="70" t="n"/>
      <c r="G3687" s="72">
        <f>IF(OR($A3687="",$B3687=""),"",ROUND(MAX(0,MOD(I3687-H3687,1)*24-L3687/60),2))</f>
        <v/>
      </c>
      <c r="H3687">
        <f>IF($A3687="","",IF($D3687="",IFERROR(INDEX(Settings!$E$11:$E$18,MATCH($C3687,Settings!$D$11:$D$18,0)),0),$D3687))</f>
        <v/>
      </c>
      <c r="I3687">
        <f>IF($A3687="","",IF($E3687="",IFERROR(INDEX(Settings!$F$11:$F$18,MATCH($C3687,Settings!$D$11:$D$18,0)),0),$E3687))</f>
        <v/>
      </c>
      <c r="J3687">
        <f>IF($A3687="",0,WEEKDAY($A3687,2))</f>
        <v/>
      </c>
      <c r="K3687">
        <f>IF(OR($A3687="",$B3687=""),"",$B3687&amp;"|"&amp;$A3687)</f>
        <v/>
      </c>
      <c r="L3687">
        <f>IF($A3687="",0,IF($F3687="",IFERROR(N(INDEX(Settings!$G$11:$G$18,MATCH($C3687,Settings!$D$11:$D$18,0))),0),N($F3687)))</f>
        <v/>
      </c>
    </row>
    <row r="3688">
      <c r="A3688" s="69" t="n"/>
      <c r="B3688" s="70" t="n"/>
      <c r="C3688" s="70" t="n"/>
      <c r="D3688" s="71" t="n"/>
      <c r="E3688" s="71" t="n"/>
      <c r="F3688" s="70" t="n"/>
      <c r="G3688" s="72">
        <f>IF(OR($A3688="",$B3688=""),"",ROUND(MAX(0,MOD(I3688-H3688,1)*24-L3688/60),2))</f>
        <v/>
      </c>
      <c r="H3688">
        <f>IF($A3688="","",IF($D3688="",IFERROR(INDEX(Settings!$E$11:$E$18,MATCH($C3688,Settings!$D$11:$D$18,0)),0),$D3688))</f>
        <v/>
      </c>
      <c r="I3688">
        <f>IF($A3688="","",IF($E3688="",IFERROR(INDEX(Settings!$F$11:$F$18,MATCH($C3688,Settings!$D$11:$D$18,0)),0),$E3688))</f>
        <v/>
      </c>
      <c r="J3688">
        <f>IF($A3688="",0,WEEKDAY($A3688,2))</f>
        <v/>
      </c>
      <c r="K3688">
        <f>IF(OR($A3688="",$B3688=""),"",$B3688&amp;"|"&amp;$A3688)</f>
        <v/>
      </c>
      <c r="L3688">
        <f>IF($A3688="",0,IF($F3688="",IFERROR(N(INDEX(Settings!$G$11:$G$18,MATCH($C3688,Settings!$D$11:$D$18,0))),0),N($F3688)))</f>
        <v/>
      </c>
    </row>
    <row r="3689">
      <c r="A3689" s="69" t="n"/>
      <c r="B3689" s="70" t="n"/>
      <c r="C3689" s="70" t="n"/>
      <c r="D3689" s="71" t="n"/>
      <c r="E3689" s="71" t="n"/>
      <c r="F3689" s="70" t="n"/>
      <c r="G3689" s="72">
        <f>IF(OR($A3689="",$B3689=""),"",ROUND(MAX(0,MOD(I3689-H3689,1)*24-L3689/60),2))</f>
        <v/>
      </c>
      <c r="H3689">
        <f>IF($A3689="","",IF($D3689="",IFERROR(INDEX(Settings!$E$11:$E$18,MATCH($C3689,Settings!$D$11:$D$18,0)),0),$D3689))</f>
        <v/>
      </c>
      <c r="I3689">
        <f>IF($A3689="","",IF($E3689="",IFERROR(INDEX(Settings!$F$11:$F$18,MATCH($C3689,Settings!$D$11:$D$18,0)),0),$E3689))</f>
        <v/>
      </c>
      <c r="J3689">
        <f>IF($A3689="",0,WEEKDAY($A3689,2))</f>
        <v/>
      </c>
      <c r="K3689">
        <f>IF(OR($A3689="",$B3689=""),"",$B3689&amp;"|"&amp;$A3689)</f>
        <v/>
      </c>
      <c r="L3689">
        <f>IF($A3689="",0,IF($F3689="",IFERROR(N(INDEX(Settings!$G$11:$G$18,MATCH($C3689,Settings!$D$11:$D$18,0))),0),N($F3689)))</f>
        <v/>
      </c>
    </row>
    <row r="3690">
      <c r="A3690" s="69" t="n"/>
      <c r="B3690" s="70" t="n"/>
      <c r="C3690" s="70" t="n"/>
      <c r="D3690" s="71" t="n"/>
      <c r="E3690" s="71" t="n"/>
      <c r="F3690" s="70" t="n"/>
      <c r="G3690" s="72">
        <f>IF(OR($A3690="",$B3690=""),"",ROUND(MAX(0,MOD(I3690-H3690,1)*24-L3690/60),2))</f>
        <v/>
      </c>
      <c r="H3690">
        <f>IF($A3690="","",IF($D3690="",IFERROR(INDEX(Settings!$E$11:$E$18,MATCH($C3690,Settings!$D$11:$D$18,0)),0),$D3690))</f>
        <v/>
      </c>
      <c r="I3690">
        <f>IF($A3690="","",IF($E3690="",IFERROR(INDEX(Settings!$F$11:$F$18,MATCH($C3690,Settings!$D$11:$D$18,0)),0),$E3690))</f>
        <v/>
      </c>
      <c r="J3690">
        <f>IF($A3690="",0,WEEKDAY($A3690,2))</f>
        <v/>
      </c>
      <c r="K3690">
        <f>IF(OR($A3690="",$B3690=""),"",$B3690&amp;"|"&amp;$A3690)</f>
        <v/>
      </c>
      <c r="L3690">
        <f>IF($A3690="",0,IF($F3690="",IFERROR(N(INDEX(Settings!$G$11:$G$18,MATCH($C3690,Settings!$D$11:$D$18,0))),0),N($F3690)))</f>
        <v/>
      </c>
    </row>
    <row r="3691">
      <c r="A3691" s="69" t="n"/>
      <c r="B3691" s="70" t="n"/>
      <c r="C3691" s="70" t="n"/>
      <c r="D3691" s="71" t="n"/>
      <c r="E3691" s="71" t="n"/>
      <c r="F3691" s="70" t="n"/>
      <c r="G3691" s="72">
        <f>IF(OR($A3691="",$B3691=""),"",ROUND(MAX(0,MOD(I3691-H3691,1)*24-L3691/60),2))</f>
        <v/>
      </c>
      <c r="H3691">
        <f>IF($A3691="","",IF($D3691="",IFERROR(INDEX(Settings!$E$11:$E$18,MATCH($C3691,Settings!$D$11:$D$18,0)),0),$D3691))</f>
        <v/>
      </c>
      <c r="I3691">
        <f>IF($A3691="","",IF($E3691="",IFERROR(INDEX(Settings!$F$11:$F$18,MATCH($C3691,Settings!$D$11:$D$18,0)),0),$E3691))</f>
        <v/>
      </c>
      <c r="J3691">
        <f>IF($A3691="",0,WEEKDAY($A3691,2))</f>
        <v/>
      </c>
      <c r="K3691">
        <f>IF(OR($A3691="",$B3691=""),"",$B3691&amp;"|"&amp;$A3691)</f>
        <v/>
      </c>
      <c r="L3691">
        <f>IF($A3691="",0,IF($F3691="",IFERROR(N(INDEX(Settings!$G$11:$G$18,MATCH($C3691,Settings!$D$11:$D$18,0))),0),N($F3691)))</f>
        <v/>
      </c>
    </row>
    <row r="3692">
      <c r="A3692" s="69" t="n"/>
      <c r="B3692" s="70" t="n"/>
      <c r="C3692" s="70" t="n"/>
      <c r="D3692" s="71" t="n"/>
      <c r="E3692" s="71" t="n"/>
      <c r="F3692" s="70" t="n"/>
      <c r="G3692" s="72">
        <f>IF(OR($A3692="",$B3692=""),"",ROUND(MAX(0,MOD(I3692-H3692,1)*24-L3692/60),2))</f>
        <v/>
      </c>
      <c r="H3692">
        <f>IF($A3692="","",IF($D3692="",IFERROR(INDEX(Settings!$E$11:$E$18,MATCH($C3692,Settings!$D$11:$D$18,0)),0),$D3692))</f>
        <v/>
      </c>
      <c r="I3692">
        <f>IF($A3692="","",IF($E3692="",IFERROR(INDEX(Settings!$F$11:$F$18,MATCH($C3692,Settings!$D$11:$D$18,0)),0),$E3692))</f>
        <v/>
      </c>
      <c r="J3692">
        <f>IF($A3692="",0,WEEKDAY($A3692,2))</f>
        <v/>
      </c>
      <c r="K3692">
        <f>IF(OR($A3692="",$B3692=""),"",$B3692&amp;"|"&amp;$A3692)</f>
        <v/>
      </c>
      <c r="L3692">
        <f>IF($A3692="",0,IF($F3692="",IFERROR(N(INDEX(Settings!$G$11:$G$18,MATCH($C3692,Settings!$D$11:$D$18,0))),0),N($F3692)))</f>
        <v/>
      </c>
    </row>
    <row r="3693">
      <c r="A3693" s="69" t="n"/>
      <c r="B3693" s="70" t="n"/>
      <c r="C3693" s="70" t="n"/>
      <c r="D3693" s="71" t="n"/>
      <c r="E3693" s="71" t="n"/>
      <c r="F3693" s="70" t="n"/>
      <c r="G3693" s="72">
        <f>IF(OR($A3693="",$B3693=""),"",ROUND(MAX(0,MOD(I3693-H3693,1)*24-L3693/60),2))</f>
        <v/>
      </c>
      <c r="H3693">
        <f>IF($A3693="","",IF($D3693="",IFERROR(INDEX(Settings!$E$11:$E$18,MATCH($C3693,Settings!$D$11:$D$18,0)),0),$D3693))</f>
        <v/>
      </c>
      <c r="I3693">
        <f>IF($A3693="","",IF($E3693="",IFERROR(INDEX(Settings!$F$11:$F$18,MATCH($C3693,Settings!$D$11:$D$18,0)),0),$E3693))</f>
        <v/>
      </c>
      <c r="J3693">
        <f>IF($A3693="",0,WEEKDAY($A3693,2))</f>
        <v/>
      </c>
      <c r="K3693">
        <f>IF(OR($A3693="",$B3693=""),"",$B3693&amp;"|"&amp;$A3693)</f>
        <v/>
      </c>
      <c r="L3693">
        <f>IF($A3693="",0,IF($F3693="",IFERROR(N(INDEX(Settings!$G$11:$G$18,MATCH($C3693,Settings!$D$11:$D$18,0))),0),N($F3693)))</f>
        <v/>
      </c>
    </row>
    <row r="3694">
      <c r="A3694" s="69" t="n"/>
      <c r="B3694" s="70" t="n"/>
      <c r="C3694" s="70" t="n"/>
      <c r="D3694" s="71" t="n"/>
      <c r="E3694" s="71" t="n"/>
      <c r="F3694" s="70" t="n"/>
      <c r="G3694" s="72">
        <f>IF(OR($A3694="",$B3694=""),"",ROUND(MAX(0,MOD(I3694-H3694,1)*24-L3694/60),2))</f>
        <v/>
      </c>
      <c r="H3694">
        <f>IF($A3694="","",IF($D3694="",IFERROR(INDEX(Settings!$E$11:$E$18,MATCH($C3694,Settings!$D$11:$D$18,0)),0),$D3694))</f>
        <v/>
      </c>
      <c r="I3694">
        <f>IF($A3694="","",IF($E3694="",IFERROR(INDEX(Settings!$F$11:$F$18,MATCH($C3694,Settings!$D$11:$D$18,0)),0),$E3694))</f>
        <v/>
      </c>
      <c r="J3694">
        <f>IF($A3694="",0,WEEKDAY($A3694,2))</f>
        <v/>
      </c>
      <c r="K3694">
        <f>IF(OR($A3694="",$B3694=""),"",$B3694&amp;"|"&amp;$A3694)</f>
        <v/>
      </c>
      <c r="L3694">
        <f>IF($A3694="",0,IF($F3694="",IFERROR(N(INDEX(Settings!$G$11:$G$18,MATCH($C3694,Settings!$D$11:$D$18,0))),0),N($F3694)))</f>
        <v/>
      </c>
    </row>
    <row r="3695">
      <c r="A3695" s="69" t="n"/>
      <c r="B3695" s="70" t="n"/>
      <c r="C3695" s="70" t="n"/>
      <c r="D3695" s="71" t="n"/>
      <c r="E3695" s="71" t="n"/>
      <c r="F3695" s="70" t="n"/>
      <c r="G3695" s="72">
        <f>IF(OR($A3695="",$B3695=""),"",ROUND(MAX(0,MOD(I3695-H3695,1)*24-L3695/60),2))</f>
        <v/>
      </c>
      <c r="H3695">
        <f>IF($A3695="","",IF($D3695="",IFERROR(INDEX(Settings!$E$11:$E$18,MATCH($C3695,Settings!$D$11:$D$18,0)),0),$D3695))</f>
        <v/>
      </c>
      <c r="I3695">
        <f>IF($A3695="","",IF($E3695="",IFERROR(INDEX(Settings!$F$11:$F$18,MATCH($C3695,Settings!$D$11:$D$18,0)),0),$E3695))</f>
        <v/>
      </c>
      <c r="J3695">
        <f>IF($A3695="",0,WEEKDAY($A3695,2))</f>
        <v/>
      </c>
      <c r="K3695">
        <f>IF(OR($A3695="",$B3695=""),"",$B3695&amp;"|"&amp;$A3695)</f>
        <v/>
      </c>
      <c r="L3695">
        <f>IF($A3695="",0,IF($F3695="",IFERROR(N(INDEX(Settings!$G$11:$G$18,MATCH($C3695,Settings!$D$11:$D$18,0))),0),N($F3695)))</f>
        <v/>
      </c>
    </row>
    <row r="3696">
      <c r="A3696" s="69" t="n"/>
      <c r="B3696" s="70" t="n"/>
      <c r="C3696" s="70" t="n"/>
      <c r="D3696" s="71" t="n"/>
      <c r="E3696" s="71" t="n"/>
      <c r="F3696" s="70" t="n"/>
      <c r="G3696" s="72">
        <f>IF(OR($A3696="",$B3696=""),"",ROUND(MAX(0,MOD(I3696-H3696,1)*24-L3696/60),2))</f>
        <v/>
      </c>
      <c r="H3696">
        <f>IF($A3696="","",IF($D3696="",IFERROR(INDEX(Settings!$E$11:$E$18,MATCH($C3696,Settings!$D$11:$D$18,0)),0),$D3696))</f>
        <v/>
      </c>
      <c r="I3696">
        <f>IF($A3696="","",IF($E3696="",IFERROR(INDEX(Settings!$F$11:$F$18,MATCH($C3696,Settings!$D$11:$D$18,0)),0),$E3696))</f>
        <v/>
      </c>
      <c r="J3696">
        <f>IF($A3696="",0,WEEKDAY($A3696,2))</f>
        <v/>
      </c>
      <c r="K3696">
        <f>IF(OR($A3696="",$B3696=""),"",$B3696&amp;"|"&amp;$A3696)</f>
        <v/>
      </c>
      <c r="L3696">
        <f>IF($A3696="",0,IF($F3696="",IFERROR(N(INDEX(Settings!$G$11:$G$18,MATCH($C3696,Settings!$D$11:$D$18,0))),0),N($F3696)))</f>
        <v/>
      </c>
    </row>
    <row r="3697">
      <c r="A3697" s="69" t="n"/>
      <c r="B3697" s="70" t="n"/>
      <c r="C3697" s="70" t="n"/>
      <c r="D3697" s="71" t="n"/>
      <c r="E3697" s="71" t="n"/>
      <c r="F3697" s="70" t="n"/>
      <c r="G3697" s="72">
        <f>IF(OR($A3697="",$B3697=""),"",ROUND(MAX(0,MOD(I3697-H3697,1)*24-L3697/60),2))</f>
        <v/>
      </c>
      <c r="H3697">
        <f>IF($A3697="","",IF($D3697="",IFERROR(INDEX(Settings!$E$11:$E$18,MATCH($C3697,Settings!$D$11:$D$18,0)),0),$D3697))</f>
        <v/>
      </c>
      <c r="I3697">
        <f>IF($A3697="","",IF($E3697="",IFERROR(INDEX(Settings!$F$11:$F$18,MATCH($C3697,Settings!$D$11:$D$18,0)),0),$E3697))</f>
        <v/>
      </c>
      <c r="J3697">
        <f>IF($A3697="",0,WEEKDAY($A3697,2))</f>
        <v/>
      </c>
      <c r="K3697">
        <f>IF(OR($A3697="",$B3697=""),"",$B3697&amp;"|"&amp;$A3697)</f>
        <v/>
      </c>
      <c r="L3697">
        <f>IF($A3697="",0,IF($F3697="",IFERROR(N(INDEX(Settings!$G$11:$G$18,MATCH($C3697,Settings!$D$11:$D$18,0))),0),N($F3697)))</f>
        <v/>
      </c>
    </row>
    <row r="3698">
      <c r="A3698" s="69" t="n"/>
      <c r="B3698" s="70" t="n"/>
      <c r="C3698" s="70" t="n"/>
      <c r="D3698" s="71" t="n"/>
      <c r="E3698" s="71" t="n"/>
      <c r="F3698" s="70" t="n"/>
      <c r="G3698" s="72">
        <f>IF(OR($A3698="",$B3698=""),"",ROUND(MAX(0,MOD(I3698-H3698,1)*24-L3698/60),2))</f>
        <v/>
      </c>
      <c r="H3698">
        <f>IF($A3698="","",IF($D3698="",IFERROR(INDEX(Settings!$E$11:$E$18,MATCH($C3698,Settings!$D$11:$D$18,0)),0),$D3698))</f>
        <v/>
      </c>
      <c r="I3698">
        <f>IF($A3698="","",IF($E3698="",IFERROR(INDEX(Settings!$F$11:$F$18,MATCH($C3698,Settings!$D$11:$D$18,0)),0),$E3698))</f>
        <v/>
      </c>
      <c r="J3698">
        <f>IF($A3698="",0,WEEKDAY($A3698,2))</f>
        <v/>
      </c>
      <c r="K3698">
        <f>IF(OR($A3698="",$B3698=""),"",$B3698&amp;"|"&amp;$A3698)</f>
        <v/>
      </c>
      <c r="L3698">
        <f>IF($A3698="",0,IF($F3698="",IFERROR(N(INDEX(Settings!$G$11:$G$18,MATCH($C3698,Settings!$D$11:$D$18,0))),0),N($F3698)))</f>
        <v/>
      </c>
    </row>
    <row r="3699">
      <c r="A3699" s="69" t="n"/>
      <c r="B3699" s="70" t="n"/>
      <c r="C3699" s="70" t="n"/>
      <c r="D3699" s="71" t="n"/>
      <c r="E3699" s="71" t="n"/>
      <c r="F3699" s="70" t="n"/>
      <c r="G3699" s="72">
        <f>IF(OR($A3699="",$B3699=""),"",ROUND(MAX(0,MOD(I3699-H3699,1)*24-L3699/60),2))</f>
        <v/>
      </c>
      <c r="H3699">
        <f>IF($A3699="","",IF($D3699="",IFERROR(INDEX(Settings!$E$11:$E$18,MATCH($C3699,Settings!$D$11:$D$18,0)),0),$D3699))</f>
        <v/>
      </c>
      <c r="I3699">
        <f>IF($A3699="","",IF($E3699="",IFERROR(INDEX(Settings!$F$11:$F$18,MATCH($C3699,Settings!$D$11:$D$18,0)),0),$E3699))</f>
        <v/>
      </c>
      <c r="J3699">
        <f>IF($A3699="",0,WEEKDAY($A3699,2))</f>
        <v/>
      </c>
      <c r="K3699">
        <f>IF(OR($A3699="",$B3699=""),"",$B3699&amp;"|"&amp;$A3699)</f>
        <v/>
      </c>
      <c r="L3699">
        <f>IF($A3699="",0,IF($F3699="",IFERROR(N(INDEX(Settings!$G$11:$G$18,MATCH($C3699,Settings!$D$11:$D$18,0))),0),N($F3699)))</f>
        <v/>
      </c>
    </row>
    <row r="3700">
      <c r="A3700" s="69" t="n"/>
      <c r="B3700" s="70" t="n"/>
      <c r="C3700" s="70" t="n"/>
      <c r="D3700" s="71" t="n"/>
      <c r="E3700" s="71" t="n"/>
      <c r="F3700" s="70" t="n"/>
      <c r="G3700" s="72">
        <f>IF(OR($A3700="",$B3700=""),"",ROUND(MAX(0,MOD(I3700-H3700,1)*24-L3700/60),2))</f>
        <v/>
      </c>
      <c r="H3700">
        <f>IF($A3700="","",IF($D3700="",IFERROR(INDEX(Settings!$E$11:$E$18,MATCH($C3700,Settings!$D$11:$D$18,0)),0),$D3700))</f>
        <v/>
      </c>
      <c r="I3700">
        <f>IF($A3700="","",IF($E3700="",IFERROR(INDEX(Settings!$F$11:$F$18,MATCH($C3700,Settings!$D$11:$D$18,0)),0),$E3700))</f>
        <v/>
      </c>
      <c r="J3700">
        <f>IF($A3700="",0,WEEKDAY($A3700,2))</f>
        <v/>
      </c>
      <c r="K3700">
        <f>IF(OR($A3700="",$B3700=""),"",$B3700&amp;"|"&amp;$A3700)</f>
        <v/>
      </c>
      <c r="L3700">
        <f>IF($A3700="",0,IF($F3700="",IFERROR(N(INDEX(Settings!$G$11:$G$18,MATCH($C3700,Settings!$D$11:$D$18,0))),0),N($F3700)))</f>
        <v/>
      </c>
    </row>
    <row r="3701">
      <c r="A3701" s="69" t="n"/>
      <c r="B3701" s="70" t="n"/>
      <c r="C3701" s="70" t="n"/>
      <c r="D3701" s="71" t="n"/>
      <c r="E3701" s="71" t="n"/>
      <c r="F3701" s="70" t="n"/>
      <c r="G3701" s="72">
        <f>IF(OR($A3701="",$B3701=""),"",ROUND(MAX(0,MOD(I3701-H3701,1)*24-L3701/60),2))</f>
        <v/>
      </c>
      <c r="H3701">
        <f>IF($A3701="","",IF($D3701="",IFERROR(INDEX(Settings!$E$11:$E$18,MATCH($C3701,Settings!$D$11:$D$18,0)),0),$D3701))</f>
        <v/>
      </c>
      <c r="I3701">
        <f>IF($A3701="","",IF($E3701="",IFERROR(INDEX(Settings!$F$11:$F$18,MATCH($C3701,Settings!$D$11:$D$18,0)),0),$E3701))</f>
        <v/>
      </c>
      <c r="J3701">
        <f>IF($A3701="",0,WEEKDAY($A3701,2))</f>
        <v/>
      </c>
      <c r="K3701">
        <f>IF(OR($A3701="",$B3701=""),"",$B3701&amp;"|"&amp;$A3701)</f>
        <v/>
      </c>
      <c r="L3701">
        <f>IF($A3701="",0,IF($F3701="",IFERROR(N(INDEX(Settings!$G$11:$G$18,MATCH($C3701,Settings!$D$11:$D$18,0))),0),N($F3701)))</f>
        <v/>
      </c>
    </row>
    <row r="3702">
      <c r="A3702" s="69" t="n"/>
      <c r="B3702" s="70" t="n"/>
      <c r="C3702" s="70" t="n"/>
      <c r="D3702" s="71" t="n"/>
      <c r="E3702" s="71" t="n"/>
      <c r="F3702" s="70" t="n"/>
      <c r="G3702" s="72">
        <f>IF(OR($A3702="",$B3702=""),"",ROUND(MAX(0,MOD(I3702-H3702,1)*24-L3702/60),2))</f>
        <v/>
      </c>
      <c r="H3702">
        <f>IF($A3702="","",IF($D3702="",IFERROR(INDEX(Settings!$E$11:$E$18,MATCH($C3702,Settings!$D$11:$D$18,0)),0),$D3702))</f>
        <v/>
      </c>
      <c r="I3702">
        <f>IF($A3702="","",IF($E3702="",IFERROR(INDEX(Settings!$F$11:$F$18,MATCH($C3702,Settings!$D$11:$D$18,0)),0),$E3702))</f>
        <v/>
      </c>
      <c r="J3702">
        <f>IF($A3702="",0,WEEKDAY($A3702,2))</f>
        <v/>
      </c>
      <c r="K3702">
        <f>IF(OR($A3702="",$B3702=""),"",$B3702&amp;"|"&amp;$A3702)</f>
        <v/>
      </c>
      <c r="L3702">
        <f>IF($A3702="",0,IF($F3702="",IFERROR(N(INDEX(Settings!$G$11:$G$18,MATCH($C3702,Settings!$D$11:$D$18,0))),0),N($F3702)))</f>
        <v/>
      </c>
    </row>
    <row r="3703">
      <c r="A3703" s="69" t="n"/>
      <c r="B3703" s="70" t="n"/>
      <c r="C3703" s="70" t="n"/>
      <c r="D3703" s="71" t="n"/>
      <c r="E3703" s="71" t="n"/>
      <c r="F3703" s="70" t="n"/>
      <c r="G3703" s="72">
        <f>IF(OR($A3703="",$B3703=""),"",ROUND(MAX(0,MOD(I3703-H3703,1)*24-L3703/60),2))</f>
        <v/>
      </c>
      <c r="H3703">
        <f>IF($A3703="","",IF($D3703="",IFERROR(INDEX(Settings!$E$11:$E$18,MATCH($C3703,Settings!$D$11:$D$18,0)),0),$D3703))</f>
        <v/>
      </c>
      <c r="I3703">
        <f>IF($A3703="","",IF($E3703="",IFERROR(INDEX(Settings!$F$11:$F$18,MATCH($C3703,Settings!$D$11:$D$18,0)),0),$E3703))</f>
        <v/>
      </c>
      <c r="J3703">
        <f>IF($A3703="",0,WEEKDAY($A3703,2))</f>
        <v/>
      </c>
      <c r="K3703">
        <f>IF(OR($A3703="",$B3703=""),"",$B3703&amp;"|"&amp;$A3703)</f>
        <v/>
      </c>
      <c r="L3703">
        <f>IF($A3703="",0,IF($F3703="",IFERROR(N(INDEX(Settings!$G$11:$G$18,MATCH($C3703,Settings!$D$11:$D$18,0))),0),N($F3703)))</f>
        <v/>
      </c>
    </row>
    <row r="3704">
      <c r="A3704" s="69" t="n"/>
      <c r="B3704" s="70" t="n"/>
      <c r="C3704" s="70" t="n"/>
      <c r="D3704" s="71" t="n"/>
      <c r="E3704" s="71" t="n"/>
      <c r="F3704" s="70" t="n"/>
      <c r="G3704" s="72">
        <f>IF(OR($A3704="",$B3704=""),"",ROUND(MAX(0,MOD(I3704-H3704,1)*24-L3704/60),2))</f>
        <v/>
      </c>
      <c r="H3704">
        <f>IF($A3704="","",IF($D3704="",IFERROR(INDEX(Settings!$E$11:$E$18,MATCH($C3704,Settings!$D$11:$D$18,0)),0),$D3704))</f>
        <v/>
      </c>
      <c r="I3704">
        <f>IF($A3704="","",IF($E3704="",IFERROR(INDEX(Settings!$F$11:$F$18,MATCH($C3704,Settings!$D$11:$D$18,0)),0),$E3704))</f>
        <v/>
      </c>
      <c r="J3704">
        <f>IF($A3704="",0,WEEKDAY($A3704,2))</f>
        <v/>
      </c>
      <c r="K3704">
        <f>IF(OR($A3704="",$B3704=""),"",$B3704&amp;"|"&amp;$A3704)</f>
        <v/>
      </c>
      <c r="L3704">
        <f>IF($A3704="",0,IF($F3704="",IFERROR(N(INDEX(Settings!$G$11:$G$18,MATCH($C3704,Settings!$D$11:$D$18,0))),0),N($F3704)))</f>
        <v/>
      </c>
    </row>
    <row r="3705">
      <c r="A3705" s="69" t="n"/>
      <c r="B3705" s="70" t="n"/>
      <c r="C3705" s="70" t="n"/>
      <c r="D3705" s="71" t="n"/>
      <c r="E3705" s="71" t="n"/>
      <c r="F3705" s="70" t="n"/>
      <c r="G3705" s="72">
        <f>IF(OR($A3705="",$B3705=""),"",ROUND(MAX(0,MOD(I3705-H3705,1)*24-L3705/60),2))</f>
        <v/>
      </c>
      <c r="H3705">
        <f>IF($A3705="","",IF($D3705="",IFERROR(INDEX(Settings!$E$11:$E$18,MATCH($C3705,Settings!$D$11:$D$18,0)),0),$D3705))</f>
        <v/>
      </c>
      <c r="I3705">
        <f>IF($A3705="","",IF($E3705="",IFERROR(INDEX(Settings!$F$11:$F$18,MATCH($C3705,Settings!$D$11:$D$18,0)),0),$E3705))</f>
        <v/>
      </c>
      <c r="J3705">
        <f>IF($A3705="",0,WEEKDAY($A3705,2))</f>
        <v/>
      </c>
      <c r="K3705">
        <f>IF(OR($A3705="",$B3705=""),"",$B3705&amp;"|"&amp;$A3705)</f>
        <v/>
      </c>
      <c r="L3705">
        <f>IF($A3705="",0,IF($F3705="",IFERROR(N(INDEX(Settings!$G$11:$G$18,MATCH($C3705,Settings!$D$11:$D$18,0))),0),N($F3705)))</f>
        <v/>
      </c>
    </row>
    <row r="3706">
      <c r="A3706" s="69" t="n"/>
      <c r="B3706" s="70" t="n"/>
      <c r="C3706" s="70" t="n"/>
      <c r="D3706" s="71" t="n"/>
      <c r="E3706" s="71" t="n"/>
      <c r="F3706" s="70" t="n"/>
      <c r="G3706" s="72">
        <f>IF(OR($A3706="",$B3706=""),"",ROUND(MAX(0,MOD(I3706-H3706,1)*24-L3706/60),2))</f>
        <v/>
      </c>
      <c r="H3706">
        <f>IF($A3706="","",IF($D3706="",IFERROR(INDEX(Settings!$E$11:$E$18,MATCH($C3706,Settings!$D$11:$D$18,0)),0),$D3706))</f>
        <v/>
      </c>
      <c r="I3706">
        <f>IF($A3706="","",IF($E3706="",IFERROR(INDEX(Settings!$F$11:$F$18,MATCH($C3706,Settings!$D$11:$D$18,0)),0),$E3706))</f>
        <v/>
      </c>
      <c r="J3706">
        <f>IF($A3706="",0,WEEKDAY($A3706,2))</f>
        <v/>
      </c>
      <c r="K3706">
        <f>IF(OR($A3706="",$B3706=""),"",$B3706&amp;"|"&amp;$A3706)</f>
        <v/>
      </c>
      <c r="L3706">
        <f>IF($A3706="",0,IF($F3706="",IFERROR(N(INDEX(Settings!$G$11:$G$18,MATCH($C3706,Settings!$D$11:$D$18,0))),0),N($F3706)))</f>
        <v/>
      </c>
    </row>
    <row r="3707">
      <c r="A3707" s="69" t="n"/>
      <c r="B3707" s="70" t="n"/>
      <c r="C3707" s="70" t="n"/>
      <c r="D3707" s="71" t="n"/>
      <c r="E3707" s="71" t="n"/>
      <c r="F3707" s="70" t="n"/>
      <c r="G3707" s="72">
        <f>IF(OR($A3707="",$B3707=""),"",ROUND(MAX(0,MOD(I3707-H3707,1)*24-L3707/60),2))</f>
        <v/>
      </c>
      <c r="H3707">
        <f>IF($A3707="","",IF($D3707="",IFERROR(INDEX(Settings!$E$11:$E$18,MATCH($C3707,Settings!$D$11:$D$18,0)),0),$D3707))</f>
        <v/>
      </c>
      <c r="I3707">
        <f>IF($A3707="","",IF($E3707="",IFERROR(INDEX(Settings!$F$11:$F$18,MATCH($C3707,Settings!$D$11:$D$18,0)),0),$E3707))</f>
        <v/>
      </c>
      <c r="J3707">
        <f>IF($A3707="",0,WEEKDAY($A3707,2))</f>
        <v/>
      </c>
      <c r="K3707">
        <f>IF(OR($A3707="",$B3707=""),"",$B3707&amp;"|"&amp;$A3707)</f>
        <v/>
      </c>
      <c r="L3707">
        <f>IF($A3707="",0,IF($F3707="",IFERROR(N(INDEX(Settings!$G$11:$G$18,MATCH($C3707,Settings!$D$11:$D$18,0))),0),N($F3707)))</f>
        <v/>
      </c>
    </row>
    <row r="3708">
      <c r="A3708" s="69" t="n"/>
      <c r="B3708" s="70" t="n"/>
      <c r="C3708" s="70" t="n"/>
      <c r="D3708" s="71" t="n"/>
      <c r="E3708" s="71" t="n"/>
      <c r="F3708" s="70" t="n"/>
      <c r="G3708" s="72">
        <f>IF(OR($A3708="",$B3708=""),"",ROUND(MAX(0,MOD(I3708-H3708,1)*24-L3708/60),2))</f>
        <v/>
      </c>
      <c r="H3708">
        <f>IF($A3708="","",IF($D3708="",IFERROR(INDEX(Settings!$E$11:$E$18,MATCH($C3708,Settings!$D$11:$D$18,0)),0),$D3708))</f>
        <v/>
      </c>
      <c r="I3708">
        <f>IF($A3708="","",IF($E3708="",IFERROR(INDEX(Settings!$F$11:$F$18,MATCH($C3708,Settings!$D$11:$D$18,0)),0),$E3708))</f>
        <v/>
      </c>
      <c r="J3708">
        <f>IF($A3708="",0,WEEKDAY($A3708,2))</f>
        <v/>
      </c>
      <c r="K3708">
        <f>IF(OR($A3708="",$B3708=""),"",$B3708&amp;"|"&amp;$A3708)</f>
        <v/>
      </c>
      <c r="L3708">
        <f>IF($A3708="",0,IF($F3708="",IFERROR(N(INDEX(Settings!$G$11:$G$18,MATCH($C3708,Settings!$D$11:$D$18,0))),0),N($F3708)))</f>
        <v/>
      </c>
    </row>
    <row r="3709">
      <c r="A3709" s="69" t="n"/>
      <c r="B3709" s="70" t="n"/>
      <c r="C3709" s="70" t="n"/>
      <c r="D3709" s="71" t="n"/>
      <c r="E3709" s="71" t="n"/>
      <c r="F3709" s="70" t="n"/>
      <c r="G3709" s="72">
        <f>IF(OR($A3709="",$B3709=""),"",ROUND(MAX(0,MOD(I3709-H3709,1)*24-L3709/60),2))</f>
        <v/>
      </c>
      <c r="H3709">
        <f>IF($A3709="","",IF($D3709="",IFERROR(INDEX(Settings!$E$11:$E$18,MATCH($C3709,Settings!$D$11:$D$18,0)),0),$D3709))</f>
        <v/>
      </c>
      <c r="I3709">
        <f>IF($A3709="","",IF($E3709="",IFERROR(INDEX(Settings!$F$11:$F$18,MATCH($C3709,Settings!$D$11:$D$18,0)),0),$E3709))</f>
        <v/>
      </c>
      <c r="J3709">
        <f>IF($A3709="",0,WEEKDAY($A3709,2))</f>
        <v/>
      </c>
      <c r="K3709">
        <f>IF(OR($A3709="",$B3709=""),"",$B3709&amp;"|"&amp;$A3709)</f>
        <v/>
      </c>
      <c r="L3709">
        <f>IF($A3709="",0,IF($F3709="",IFERROR(N(INDEX(Settings!$G$11:$G$18,MATCH($C3709,Settings!$D$11:$D$18,0))),0),N($F3709)))</f>
        <v/>
      </c>
    </row>
    <row r="3710">
      <c r="A3710" s="69" t="n"/>
      <c r="B3710" s="70" t="n"/>
      <c r="C3710" s="70" t="n"/>
      <c r="D3710" s="71" t="n"/>
      <c r="E3710" s="71" t="n"/>
      <c r="F3710" s="70" t="n"/>
      <c r="G3710" s="72">
        <f>IF(OR($A3710="",$B3710=""),"",ROUND(MAX(0,MOD(I3710-H3710,1)*24-L3710/60),2))</f>
        <v/>
      </c>
      <c r="H3710">
        <f>IF($A3710="","",IF($D3710="",IFERROR(INDEX(Settings!$E$11:$E$18,MATCH($C3710,Settings!$D$11:$D$18,0)),0),$D3710))</f>
        <v/>
      </c>
      <c r="I3710">
        <f>IF($A3710="","",IF($E3710="",IFERROR(INDEX(Settings!$F$11:$F$18,MATCH($C3710,Settings!$D$11:$D$18,0)),0),$E3710))</f>
        <v/>
      </c>
      <c r="J3710">
        <f>IF($A3710="",0,WEEKDAY($A3710,2))</f>
        <v/>
      </c>
      <c r="K3710">
        <f>IF(OR($A3710="",$B3710=""),"",$B3710&amp;"|"&amp;$A3710)</f>
        <v/>
      </c>
      <c r="L3710">
        <f>IF($A3710="",0,IF($F3710="",IFERROR(N(INDEX(Settings!$G$11:$G$18,MATCH($C3710,Settings!$D$11:$D$18,0))),0),N($F3710)))</f>
        <v/>
      </c>
    </row>
    <row r="3711">
      <c r="A3711" s="69" t="n"/>
      <c r="B3711" s="70" t="n"/>
      <c r="C3711" s="70" t="n"/>
      <c r="D3711" s="71" t="n"/>
      <c r="E3711" s="71" t="n"/>
      <c r="F3711" s="70" t="n"/>
      <c r="G3711" s="72">
        <f>IF(OR($A3711="",$B3711=""),"",ROUND(MAX(0,MOD(I3711-H3711,1)*24-L3711/60),2))</f>
        <v/>
      </c>
      <c r="H3711">
        <f>IF($A3711="","",IF($D3711="",IFERROR(INDEX(Settings!$E$11:$E$18,MATCH($C3711,Settings!$D$11:$D$18,0)),0),$D3711))</f>
        <v/>
      </c>
      <c r="I3711">
        <f>IF($A3711="","",IF($E3711="",IFERROR(INDEX(Settings!$F$11:$F$18,MATCH($C3711,Settings!$D$11:$D$18,0)),0),$E3711))</f>
        <v/>
      </c>
      <c r="J3711">
        <f>IF($A3711="",0,WEEKDAY($A3711,2))</f>
        <v/>
      </c>
      <c r="K3711">
        <f>IF(OR($A3711="",$B3711=""),"",$B3711&amp;"|"&amp;$A3711)</f>
        <v/>
      </c>
      <c r="L3711">
        <f>IF($A3711="",0,IF($F3711="",IFERROR(N(INDEX(Settings!$G$11:$G$18,MATCH($C3711,Settings!$D$11:$D$18,0))),0),N($F3711)))</f>
        <v/>
      </c>
    </row>
    <row r="3712">
      <c r="A3712" s="69" t="n"/>
      <c r="B3712" s="70" t="n"/>
      <c r="C3712" s="70" t="n"/>
      <c r="D3712" s="71" t="n"/>
      <c r="E3712" s="71" t="n"/>
      <c r="F3712" s="70" t="n"/>
      <c r="G3712" s="72">
        <f>IF(OR($A3712="",$B3712=""),"",ROUND(MAX(0,MOD(I3712-H3712,1)*24-L3712/60),2))</f>
        <v/>
      </c>
      <c r="H3712">
        <f>IF($A3712="","",IF($D3712="",IFERROR(INDEX(Settings!$E$11:$E$18,MATCH($C3712,Settings!$D$11:$D$18,0)),0),$D3712))</f>
        <v/>
      </c>
      <c r="I3712">
        <f>IF($A3712="","",IF($E3712="",IFERROR(INDEX(Settings!$F$11:$F$18,MATCH($C3712,Settings!$D$11:$D$18,0)),0),$E3712))</f>
        <v/>
      </c>
      <c r="J3712">
        <f>IF($A3712="",0,WEEKDAY($A3712,2))</f>
        <v/>
      </c>
      <c r="K3712">
        <f>IF(OR($A3712="",$B3712=""),"",$B3712&amp;"|"&amp;$A3712)</f>
        <v/>
      </c>
      <c r="L3712">
        <f>IF($A3712="",0,IF($F3712="",IFERROR(N(INDEX(Settings!$G$11:$G$18,MATCH($C3712,Settings!$D$11:$D$18,0))),0),N($F3712)))</f>
        <v/>
      </c>
    </row>
    <row r="3713">
      <c r="A3713" s="69" t="n"/>
      <c r="B3713" s="70" t="n"/>
      <c r="C3713" s="70" t="n"/>
      <c r="D3713" s="71" t="n"/>
      <c r="E3713" s="71" t="n"/>
      <c r="F3713" s="70" t="n"/>
      <c r="G3713" s="72">
        <f>IF(OR($A3713="",$B3713=""),"",ROUND(MAX(0,MOD(I3713-H3713,1)*24-L3713/60),2))</f>
        <v/>
      </c>
      <c r="H3713">
        <f>IF($A3713="","",IF($D3713="",IFERROR(INDEX(Settings!$E$11:$E$18,MATCH($C3713,Settings!$D$11:$D$18,0)),0),$D3713))</f>
        <v/>
      </c>
      <c r="I3713">
        <f>IF($A3713="","",IF($E3713="",IFERROR(INDEX(Settings!$F$11:$F$18,MATCH($C3713,Settings!$D$11:$D$18,0)),0),$E3713))</f>
        <v/>
      </c>
      <c r="J3713">
        <f>IF($A3713="",0,WEEKDAY($A3713,2))</f>
        <v/>
      </c>
      <c r="K3713">
        <f>IF(OR($A3713="",$B3713=""),"",$B3713&amp;"|"&amp;$A3713)</f>
        <v/>
      </c>
      <c r="L3713">
        <f>IF($A3713="",0,IF($F3713="",IFERROR(N(INDEX(Settings!$G$11:$G$18,MATCH($C3713,Settings!$D$11:$D$18,0))),0),N($F3713)))</f>
        <v/>
      </c>
    </row>
    <row r="3714">
      <c r="A3714" s="69" t="n"/>
      <c r="B3714" s="70" t="n"/>
      <c r="C3714" s="70" t="n"/>
      <c r="D3714" s="71" t="n"/>
      <c r="E3714" s="71" t="n"/>
      <c r="F3714" s="70" t="n"/>
      <c r="G3714" s="72">
        <f>IF(OR($A3714="",$B3714=""),"",ROUND(MAX(0,MOD(I3714-H3714,1)*24-L3714/60),2))</f>
        <v/>
      </c>
      <c r="H3714">
        <f>IF($A3714="","",IF($D3714="",IFERROR(INDEX(Settings!$E$11:$E$18,MATCH($C3714,Settings!$D$11:$D$18,0)),0),$D3714))</f>
        <v/>
      </c>
      <c r="I3714">
        <f>IF($A3714="","",IF($E3714="",IFERROR(INDEX(Settings!$F$11:$F$18,MATCH($C3714,Settings!$D$11:$D$18,0)),0),$E3714))</f>
        <v/>
      </c>
      <c r="J3714">
        <f>IF($A3714="",0,WEEKDAY($A3714,2))</f>
        <v/>
      </c>
      <c r="K3714">
        <f>IF(OR($A3714="",$B3714=""),"",$B3714&amp;"|"&amp;$A3714)</f>
        <v/>
      </c>
      <c r="L3714">
        <f>IF($A3714="",0,IF($F3714="",IFERROR(N(INDEX(Settings!$G$11:$G$18,MATCH($C3714,Settings!$D$11:$D$18,0))),0),N($F3714)))</f>
        <v/>
      </c>
    </row>
    <row r="3715">
      <c r="A3715" s="69" t="n"/>
      <c r="B3715" s="70" t="n"/>
      <c r="C3715" s="70" t="n"/>
      <c r="D3715" s="71" t="n"/>
      <c r="E3715" s="71" t="n"/>
      <c r="F3715" s="70" t="n"/>
      <c r="G3715" s="72">
        <f>IF(OR($A3715="",$B3715=""),"",ROUND(MAX(0,MOD(I3715-H3715,1)*24-L3715/60),2))</f>
        <v/>
      </c>
      <c r="H3715">
        <f>IF($A3715="","",IF($D3715="",IFERROR(INDEX(Settings!$E$11:$E$18,MATCH($C3715,Settings!$D$11:$D$18,0)),0),$D3715))</f>
        <v/>
      </c>
      <c r="I3715">
        <f>IF($A3715="","",IF($E3715="",IFERROR(INDEX(Settings!$F$11:$F$18,MATCH($C3715,Settings!$D$11:$D$18,0)),0),$E3715))</f>
        <v/>
      </c>
      <c r="J3715">
        <f>IF($A3715="",0,WEEKDAY($A3715,2))</f>
        <v/>
      </c>
      <c r="K3715">
        <f>IF(OR($A3715="",$B3715=""),"",$B3715&amp;"|"&amp;$A3715)</f>
        <v/>
      </c>
      <c r="L3715">
        <f>IF($A3715="",0,IF($F3715="",IFERROR(N(INDEX(Settings!$G$11:$G$18,MATCH($C3715,Settings!$D$11:$D$18,0))),0),N($F3715)))</f>
        <v/>
      </c>
    </row>
    <row r="3716">
      <c r="A3716" s="69" t="n"/>
      <c r="B3716" s="70" t="n"/>
      <c r="C3716" s="70" t="n"/>
      <c r="D3716" s="71" t="n"/>
      <c r="E3716" s="71" t="n"/>
      <c r="F3716" s="70" t="n"/>
      <c r="G3716" s="72">
        <f>IF(OR($A3716="",$B3716=""),"",ROUND(MAX(0,MOD(I3716-H3716,1)*24-L3716/60),2))</f>
        <v/>
      </c>
      <c r="H3716">
        <f>IF($A3716="","",IF($D3716="",IFERROR(INDEX(Settings!$E$11:$E$18,MATCH($C3716,Settings!$D$11:$D$18,0)),0),$D3716))</f>
        <v/>
      </c>
      <c r="I3716">
        <f>IF($A3716="","",IF($E3716="",IFERROR(INDEX(Settings!$F$11:$F$18,MATCH($C3716,Settings!$D$11:$D$18,0)),0),$E3716))</f>
        <v/>
      </c>
      <c r="J3716">
        <f>IF($A3716="",0,WEEKDAY($A3716,2))</f>
        <v/>
      </c>
      <c r="K3716">
        <f>IF(OR($A3716="",$B3716=""),"",$B3716&amp;"|"&amp;$A3716)</f>
        <v/>
      </c>
      <c r="L3716">
        <f>IF($A3716="",0,IF($F3716="",IFERROR(N(INDEX(Settings!$G$11:$G$18,MATCH($C3716,Settings!$D$11:$D$18,0))),0),N($F3716)))</f>
        <v/>
      </c>
    </row>
    <row r="3717">
      <c r="A3717" s="69" t="n"/>
      <c r="B3717" s="70" t="n"/>
      <c r="C3717" s="70" t="n"/>
      <c r="D3717" s="71" t="n"/>
      <c r="E3717" s="71" t="n"/>
      <c r="F3717" s="70" t="n"/>
      <c r="G3717" s="72">
        <f>IF(OR($A3717="",$B3717=""),"",ROUND(MAX(0,MOD(I3717-H3717,1)*24-L3717/60),2))</f>
        <v/>
      </c>
      <c r="H3717">
        <f>IF($A3717="","",IF($D3717="",IFERROR(INDEX(Settings!$E$11:$E$18,MATCH($C3717,Settings!$D$11:$D$18,0)),0),$D3717))</f>
        <v/>
      </c>
      <c r="I3717">
        <f>IF($A3717="","",IF($E3717="",IFERROR(INDEX(Settings!$F$11:$F$18,MATCH($C3717,Settings!$D$11:$D$18,0)),0),$E3717))</f>
        <v/>
      </c>
      <c r="J3717">
        <f>IF($A3717="",0,WEEKDAY($A3717,2))</f>
        <v/>
      </c>
      <c r="K3717">
        <f>IF(OR($A3717="",$B3717=""),"",$B3717&amp;"|"&amp;$A3717)</f>
        <v/>
      </c>
      <c r="L3717">
        <f>IF($A3717="",0,IF($F3717="",IFERROR(N(INDEX(Settings!$G$11:$G$18,MATCH($C3717,Settings!$D$11:$D$18,0))),0),N($F3717)))</f>
        <v/>
      </c>
    </row>
    <row r="3718">
      <c r="A3718" s="69" t="n"/>
      <c r="B3718" s="70" t="n"/>
      <c r="C3718" s="70" t="n"/>
      <c r="D3718" s="71" t="n"/>
      <c r="E3718" s="71" t="n"/>
      <c r="F3718" s="70" t="n"/>
      <c r="G3718" s="72">
        <f>IF(OR($A3718="",$B3718=""),"",ROUND(MAX(0,MOD(I3718-H3718,1)*24-L3718/60),2))</f>
        <v/>
      </c>
      <c r="H3718">
        <f>IF($A3718="","",IF($D3718="",IFERROR(INDEX(Settings!$E$11:$E$18,MATCH($C3718,Settings!$D$11:$D$18,0)),0),$D3718))</f>
        <v/>
      </c>
      <c r="I3718">
        <f>IF($A3718="","",IF($E3718="",IFERROR(INDEX(Settings!$F$11:$F$18,MATCH($C3718,Settings!$D$11:$D$18,0)),0),$E3718))</f>
        <v/>
      </c>
      <c r="J3718">
        <f>IF($A3718="",0,WEEKDAY($A3718,2))</f>
        <v/>
      </c>
      <c r="K3718">
        <f>IF(OR($A3718="",$B3718=""),"",$B3718&amp;"|"&amp;$A3718)</f>
        <v/>
      </c>
      <c r="L3718">
        <f>IF($A3718="",0,IF($F3718="",IFERROR(N(INDEX(Settings!$G$11:$G$18,MATCH($C3718,Settings!$D$11:$D$18,0))),0),N($F3718)))</f>
        <v/>
      </c>
    </row>
    <row r="3719">
      <c r="A3719" s="69" t="n"/>
      <c r="B3719" s="70" t="n"/>
      <c r="C3719" s="70" t="n"/>
      <c r="D3719" s="71" t="n"/>
      <c r="E3719" s="71" t="n"/>
      <c r="F3719" s="70" t="n"/>
      <c r="G3719" s="72">
        <f>IF(OR($A3719="",$B3719=""),"",ROUND(MAX(0,MOD(I3719-H3719,1)*24-L3719/60),2))</f>
        <v/>
      </c>
      <c r="H3719">
        <f>IF($A3719="","",IF($D3719="",IFERROR(INDEX(Settings!$E$11:$E$18,MATCH($C3719,Settings!$D$11:$D$18,0)),0),$D3719))</f>
        <v/>
      </c>
      <c r="I3719">
        <f>IF($A3719="","",IF($E3719="",IFERROR(INDEX(Settings!$F$11:$F$18,MATCH($C3719,Settings!$D$11:$D$18,0)),0),$E3719))</f>
        <v/>
      </c>
      <c r="J3719">
        <f>IF($A3719="",0,WEEKDAY($A3719,2))</f>
        <v/>
      </c>
      <c r="K3719">
        <f>IF(OR($A3719="",$B3719=""),"",$B3719&amp;"|"&amp;$A3719)</f>
        <v/>
      </c>
      <c r="L3719">
        <f>IF($A3719="",0,IF($F3719="",IFERROR(N(INDEX(Settings!$G$11:$G$18,MATCH($C3719,Settings!$D$11:$D$18,0))),0),N($F3719)))</f>
        <v/>
      </c>
    </row>
    <row r="3720">
      <c r="A3720" s="69" t="n"/>
      <c r="B3720" s="70" t="n"/>
      <c r="C3720" s="70" t="n"/>
      <c r="D3720" s="71" t="n"/>
      <c r="E3720" s="71" t="n"/>
      <c r="F3720" s="70" t="n"/>
      <c r="G3720" s="72">
        <f>IF(OR($A3720="",$B3720=""),"",ROUND(MAX(0,MOD(I3720-H3720,1)*24-L3720/60),2))</f>
        <v/>
      </c>
      <c r="H3720">
        <f>IF($A3720="","",IF($D3720="",IFERROR(INDEX(Settings!$E$11:$E$18,MATCH($C3720,Settings!$D$11:$D$18,0)),0),$D3720))</f>
        <v/>
      </c>
      <c r="I3720">
        <f>IF($A3720="","",IF($E3720="",IFERROR(INDEX(Settings!$F$11:$F$18,MATCH($C3720,Settings!$D$11:$D$18,0)),0),$E3720))</f>
        <v/>
      </c>
      <c r="J3720">
        <f>IF($A3720="",0,WEEKDAY($A3720,2))</f>
        <v/>
      </c>
      <c r="K3720">
        <f>IF(OR($A3720="",$B3720=""),"",$B3720&amp;"|"&amp;$A3720)</f>
        <v/>
      </c>
      <c r="L3720">
        <f>IF($A3720="",0,IF($F3720="",IFERROR(N(INDEX(Settings!$G$11:$G$18,MATCH($C3720,Settings!$D$11:$D$18,0))),0),N($F3720)))</f>
        <v/>
      </c>
    </row>
    <row r="3721">
      <c r="A3721" s="69" t="n"/>
      <c r="B3721" s="70" t="n"/>
      <c r="C3721" s="70" t="n"/>
      <c r="D3721" s="71" t="n"/>
      <c r="E3721" s="71" t="n"/>
      <c r="F3721" s="70" t="n"/>
      <c r="G3721" s="72">
        <f>IF(OR($A3721="",$B3721=""),"",ROUND(MAX(0,MOD(I3721-H3721,1)*24-L3721/60),2))</f>
        <v/>
      </c>
      <c r="H3721">
        <f>IF($A3721="","",IF($D3721="",IFERROR(INDEX(Settings!$E$11:$E$18,MATCH($C3721,Settings!$D$11:$D$18,0)),0),$D3721))</f>
        <v/>
      </c>
      <c r="I3721">
        <f>IF($A3721="","",IF($E3721="",IFERROR(INDEX(Settings!$F$11:$F$18,MATCH($C3721,Settings!$D$11:$D$18,0)),0),$E3721))</f>
        <v/>
      </c>
      <c r="J3721">
        <f>IF($A3721="",0,WEEKDAY($A3721,2))</f>
        <v/>
      </c>
      <c r="K3721">
        <f>IF(OR($A3721="",$B3721=""),"",$B3721&amp;"|"&amp;$A3721)</f>
        <v/>
      </c>
      <c r="L3721">
        <f>IF($A3721="",0,IF($F3721="",IFERROR(N(INDEX(Settings!$G$11:$G$18,MATCH($C3721,Settings!$D$11:$D$18,0))),0),N($F3721)))</f>
        <v/>
      </c>
    </row>
    <row r="3722">
      <c r="A3722" s="69" t="n"/>
      <c r="B3722" s="70" t="n"/>
      <c r="C3722" s="70" t="n"/>
      <c r="D3722" s="71" t="n"/>
      <c r="E3722" s="71" t="n"/>
      <c r="F3722" s="70" t="n"/>
      <c r="G3722" s="72">
        <f>IF(OR($A3722="",$B3722=""),"",ROUND(MAX(0,MOD(I3722-H3722,1)*24-L3722/60),2))</f>
        <v/>
      </c>
      <c r="H3722">
        <f>IF($A3722="","",IF($D3722="",IFERROR(INDEX(Settings!$E$11:$E$18,MATCH($C3722,Settings!$D$11:$D$18,0)),0),$D3722))</f>
        <v/>
      </c>
      <c r="I3722">
        <f>IF($A3722="","",IF($E3722="",IFERROR(INDEX(Settings!$F$11:$F$18,MATCH($C3722,Settings!$D$11:$D$18,0)),0),$E3722))</f>
        <v/>
      </c>
      <c r="J3722">
        <f>IF($A3722="",0,WEEKDAY($A3722,2))</f>
        <v/>
      </c>
      <c r="K3722">
        <f>IF(OR($A3722="",$B3722=""),"",$B3722&amp;"|"&amp;$A3722)</f>
        <v/>
      </c>
      <c r="L3722">
        <f>IF($A3722="",0,IF($F3722="",IFERROR(N(INDEX(Settings!$G$11:$G$18,MATCH($C3722,Settings!$D$11:$D$18,0))),0),N($F3722)))</f>
        <v/>
      </c>
    </row>
    <row r="3723">
      <c r="A3723" s="69" t="n"/>
      <c r="B3723" s="70" t="n"/>
      <c r="C3723" s="70" t="n"/>
      <c r="D3723" s="71" t="n"/>
      <c r="E3723" s="71" t="n"/>
      <c r="F3723" s="70" t="n"/>
      <c r="G3723" s="72">
        <f>IF(OR($A3723="",$B3723=""),"",ROUND(MAX(0,MOD(I3723-H3723,1)*24-L3723/60),2))</f>
        <v/>
      </c>
      <c r="H3723">
        <f>IF($A3723="","",IF($D3723="",IFERROR(INDEX(Settings!$E$11:$E$18,MATCH($C3723,Settings!$D$11:$D$18,0)),0),$D3723))</f>
        <v/>
      </c>
      <c r="I3723">
        <f>IF($A3723="","",IF($E3723="",IFERROR(INDEX(Settings!$F$11:$F$18,MATCH($C3723,Settings!$D$11:$D$18,0)),0),$E3723))</f>
        <v/>
      </c>
      <c r="J3723">
        <f>IF($A3723="",0,WEEKDAY($A3723,2))</f>
        <v/>
      </c>
      <c r="K3723">
        <f>IF(OR($A3723="",$B3723=""),"",$B3723&amp;"|"&amp;$A3723)</f>
        <v/>
      </c>
      <c r="L3723">
        <f>IF($A3723="",0,IF($F3723="",IFERROR(N(INDEX(Settings!$G$11:$G$18,MATCH($C3723,Settings!$D$11:$D$18,0))),0),N($F3723)))</f>
        <v/>
      </c>
    </row>
    <row r="3724">
      <c r="A3724" s="69" t="n"/>
      <c r="B3724" s="70" t="n"/>
      <c r="C3724" s="70" t="n"/>
      <c r="D3724" s="71" t="n"/>
      <c r="E3724" s="71" t="n"/>
      <c r="F3724" s="70" t="n"/>
      <c r="G3724" s="72">
        <f>IF(OR($A3724="",$B3724=""),"",ROUND(MAX(0,MOD(I3724-H3724,1)*24-L3724/60),2))</f>
        <v/>
      </c>
      <c r="H3724">
        <f>IF($A3724="","",IF($D3724="",IFERROR(INDEX(Settings!$E$11:$E$18,MATCH($C3724,Settings!$D$11:$D$18,0)),0),$D3724))</f>
        <v/>
      </c>
      <c r="I3724">
        <f>IF($A3724="","",IF($E3724="",IFERROR(INDEX(Settings!$F$11:$F$18,MATCH($C3724,Settings!$D$11:$D$18,0)),0),$E3724))</f>
        <v/>
      </c>
      <c r="J3724">
        <f>IF($A3724="",0,WEEKDAY($A3724,2))</f>
        <v/>
      </c>
      <c r="K3724">
        <f>IF(OR($A3724="",$B3724=""),"",$B3724&amp;"|"&amp;$A3724)</f>
        <v/>
      </c>
      <c r="L3724">
        <f>IF($A3724="",0,IF($F3724="",IFERROR(N(INDEX(Settings!$G$11:$G$18,MATCH($C3724,Settings!$D$11:$D$18,0))),0),N($F3724)))</f>
        <v/>
      </c>
    </row>
    <row r="3725">
      <c r="A3725" s="69" t="n"/>
      <c r="B3725" s="70" t="n"/>
      <c r="C3725" s="70" t="n"/>
      <c r="D3725" s="71" t="n"/>
      <c r="E3725" s="71" t="n"/>
      <c r="F3725" s="70" t="n"/>
      <c r="G3725" s="72">
        <f>IF(OR($A3725="",$B3725=""),"",ROUND(MAX(0,MOD(I3725-H3725,1)*24-L3725/60),2))</f>
        <v/>
      </c>
      <c r="H3725">
        <f>IF($A3725="","",IF($D3725="",IFERROR(INDEX(Settings!$E$11:$E$18,MATCH($C3725,Settings!$D$11:$D$18,0)),0),$D3725))</f>
        <v/>
      </c>
      <c r="I3725">
        <f>IF($A3725="","",IF($E3725="",IFERROR(INDEX(Settings!$F$11:$F$18,MATCH($C3725,Settings!$D$11:$D$18,0)),0),$E3725))</f>
        <v/>
      </c>
      <c r="J3725">
        <f>IF($A3725="",0,WEEKDAY($A3725,2))</f>
        <v/>
      </c>
      <c r="K3725">
        <f>IF(OR($A3725="",$B3725=""),"",$B3725&amp;"|"&amp;$A3725)</f>
        <v/>
      </c>
      <c r="L3725">
        <f>IF($A3725="",0,IF($F3725="",IFERROR(N(INDEX(Settings!$G$11:$G$18,MATCH($C3725,Settings!$D$11:$D$18,0))),0),N($F3725)))</f>
        <v/>
      </c>
    </row>
    <row r="3726">
      <c r="A3726" s="69" t="n"/>
      <c r="B3726" s="70" t="n"/>
      <c r="C3726" s="70" t="n"/>
      <c r="D3726" s="71" t="n"/>
      <c r="E3726" s="71" t="n"/>
      <c r="F3726" s="70" t="n"/>
      <c r="G3726" s="72">
        <f>IF(OR($A3726="",$B3726=""),"",ROUND(MAX(0,MOD(I3726-H3726,1)*24-L3726/60),2))</f>
        <v/>
      </c>
      <c r="H3726">
        <f>IF($A3726="","",IF($D3726="",IFERROR(INDEX(Settings!$E$11:$E$18,MATCH($C3726,Settings!$D$11:$D$18,0)),0),$D3726))</f>
        <v/>
      </c>
      <c r="I3726">
        <f>IF($A3726="","",IF($E3726="",IFERROR(INDEX(Settings!$F$11:$F$18,MATCH($C3726,Settings!$D$11:$D$18,0)),0),$E3726))</f>
        <v/>
      </c>
      <c r="J3726">
        <f>IF($A3726="",0,WEEKDAY($A3726,2))</f>
        <v/>
      </c>
      <c r="K3726">
        <f>IF(OR($A3726="",$B3726=""),"",$B3726&amp;"|"&amp;$A3726)</f>
        <v/>
      </c>
      <c r="L3726">
        <f>IF($A3726="",0,IF($F3726="",IFERROR(N(INDEX(Settings!$G$11:$G$18,MATCH($C3726,Settings!$D$11:$D$18,0))),0),N($F3726)))</f>
        <v/>
      </c>
    </row>
    <row r="3727">
      <c r="A3727" s="69" t="n"/>
      <c r="B3727" s="70" t="n"/>
      <c r="C3727" s="70" t="n"/>
      <c r="D3727" s="71" t="n"/>
      <c r="E3727" s="71" t="n"/>
      <c r="F3727" s="70" t="n"/>
      <c r="G3727" s="72">
        <f>IF(OR($A3727="",$B3727=""),"",ROUND(MAX(0,MOD(I3727-H3727,1)*24-L3727/60),2))</f>
        <v/>
      </c>
      <c r="H3727">
        <f>IF($A3727="","",IF($D3727="",IFERROR(INDEX(Settings!$E$11:$E$18,MATCH($C3727,Settings!$D$11:$D$18,0)),0),$D3727))</f>
        <v/>
      </c>
      <c r="I3727">
        <f>IF($A3727="","",IF($E3727="",IFERROR(INDEX(Settings!$F$11:$F$18,MATCH($C3727,Settings!$D$11:$D$18,0)),0),$E3727))</f>
        <v/>
      </c>
      <c r="J3727">
        <f>IF($A3727="",0,WEEKDAY($A3727,2))</f>
        <v/>
      </c>
      <c r="K3727">
        <f>IF(OR($A3727="",$B3727=""),"",$B3727&amp;"|"&amp;$A3727)</f>
        <v/>
      </c>
      <c r="L3727">
        <f>IF($A3727="",0,IF($F3727="",IFERROR(N(INDEX(Settings!$G$11:$G$18,MATCH($C3727,Settings!$D$11:$D$18,0))),0),N($F3727)))</f>
        <v/>
      </c>
    </row>
    <row r="3728">
      <c r="A3728" s="69" t="n"/>
      <c r="B3728" s="70" t="n"/>
      <c r="C3728" s="70" t="n"/>
      <c r="D3728" s="71" t="n"/>
      <c r="E3728" s="71" t="n"/>
      <c r="F3728" s="70" t="n"/>
      <c r="G3728" s="72">
        <f>IF(OR($A3728="",$B3728=""),"",ROUND(MAX(0,MOD(I3728-H3728,1)*24-L3728/60),2))</f>
        <v/>
      </c>
      <c r="H3728">
        <f>IF($A3728="","",IF($D3728="",IFERROR(INDEX(Settings!$E$11:$E$18,MATCH($C3728,Settings!$D$11:$D$18,0)),0),$D3728))</f>
        <v/>
      </c>
      <c r="I3728">
        <f>IF($A3728="","",IF($E3728="",IFERROR(INDEX(Settings!$F$11:$F$18,MATCH($C3728,Settings!$D$11:$D$18,0)),0),$E3728))</f>
        <v/>
      </c>
      <c r="J3728">
        <f>IF($A3728="",0,WEEKDAY($A3728,2))</f>
        <v/>
      </c>
      <c r="K3728">
        <f>IF(OR($A3728="",$B3728=""),"",$B3728&amp;"|"&amp;$A3728)</f>
        <v/>
      </c>
      <c r="L3728">
        <f>IF($A3728="",0,IF($F3728="",IFERROR(N(INDEX(Settings!$G$11:$G$18,MATCH($C3728,Settings!$D$11:$D$18,0))),0),N($F3728)))</f>
        <v/>
      </c>
    </row>
    <row r="3729">
      <c r="A3729" s="69" t="n"/>
      <c r="B3729" s="70" t="n"/>
      <c r="C3729" s="70" t="n"/>
      <c r="D3729" s="71" t="n"/>
      <c r="E3729" s="71" t="n"/>
      <c r="F3729" s="70" t="n"/>
      <c r="G3729" s="72">
        <f>IF(OR($A3729="",$B3729=""),"",ROUND(MAX(0,MOD(I3729-H3729,1)*24-L3729/60),2))</f>
        <v/>
      </c>
      <c r="H3729">
        <f>IF($A3729="","",IF($D3729="",IFERROR(INDEX(Settings!$E$11:$E$18,MATCH($C3729,Settings!$D$11:$D$18,0)),0),$D3729))</f>
        <v/>
      </c>
      <c r="I3729">
        <f>IF($A3729="","",IF($E3729="",IFERROR(INDEX(Settings!$F$11:$F$18,MATCH($C3729,Settings!$D$11:$D$18,0)),0),$E3729))</f>
        <v/>
      </c>
      <c r="J3729">
        <f>IF($A3729="",0,WEEKDAY($A3729,2))</f>
        <v/>
      </c>
      <c r="K3729">
        <f>IF(OR($A3729="",$B3729=""),"",$B3729&amp;"|"&amp;$A3729)</f>
        <v/>
      </c>
      <c r="L3729">
        <f>IF($A3729="",0,IF($F3729="",IFERROR(N(INDEX(Settings!$G$11:$G$18,MATCH($C3729,Settings!$D$11:$D$18,0))),0),N($F3729)))</f>
        <v/>
      </c>
    </row>
    <row r="3730">
      <c r="A3730" s="69" t="n"/>
      <c r="B3730" s="70" t="n"/>
      <c r="C3730" s="70" t="n"/>
      <c r="D3730" s="71" t="n"/>
      <c r="E3730" s="71" t="n"/>
      <c r="F3730" s="70" t="n"/>
      <c r="G3730" s="72">
        <f>IF(OR($A3730="",$B3730=""),"",ROUND(MAX(0,MOD(I3730-H3730,1)*24-L3730/60),2))</f>
        <v/>
      </c>
      <c r="H3730">
        <f>IF($A3730="","",IF($D3730="",IFERROR(INDEX(Settings!$E$11:$E$18,MATCH($C3730,Settings!$D$11:$D$18,0)),0),$D3730))</f>
        <v/>
      </c>
      <c r="I3730">
        <f>IF($A3730="","",IF($E3730="",IFERROR(INDEX(Settings!$F$11:$F$18,MATCH($C3730,Settings!$D$11:$D$18,0)),0),$E3730))</f>
        <v/>
      </c>
      <c r="J3730">
        <f>IF($A3730="",0,WEEKDAY($A3730,2))</f>
        <v/>
      </c>
      <c r="K3730">
        <f>IF(OR($A3730="",$B3730=""),"",$B3730&amp;"|"&amp;$A3730)</f>
        <v/>
      </c>
      <c r="L3730">
        <f>IF($A3730="",0,IF($F3730="",IFERROR(N(INDEX(Settings!$G$11:$G$18,MATCH($C3730,Settings!$D$11:$D$18,0))),0),N($F3730)))</f>
        <v/>
      </c>
    </row>
    <row r="3731">
      <c r="A3731" s="69" t="n"/>
      <c r="B3731" s="70" t="n"/>
      <c r="C3731" s="70" t="n"/>
      <c r="D3731" s="71" t="n"/>
      <c r="E3731" s="71" t="n"/>
      <c r="F3731" s="70" t="n"/>
      <c r="G3731" s="72">
        <f>IF(OR($A3731="",$B3731=""),"",ROUND(MAX(0,MOD(I3731-H3731,1)*24-L3731/60),2))</f>
        <v/>
      </c>
      <c r="H3731">
        <f>IF($A3731="","",IF($D3731="",IFERROR(INDEX(Settings!$E$11:$E$18,MATCH($C3731,Settings!$D$11:$D$18,0)),0),$D3731))</f>
        <v/>
      </c>
      <c r="I3731">
        <f>IF($A3731="","",IF($E3731="",IFERROR(INDEX(Settings!$F$11:$F$18,MATCH($C3731,Settings!$D$11:$D$18,0)),0),$E3731))</f>
        <v/>
      </c>
      <c r="J3731">
        <f>IF($A3731="",0,WEEKDAY($A3731,2))</f>
        <v/>
      </c>
      <c r="K3731">
        <f>IF(OR($A3731="",$B3731=""),"",$B3731&amp;"|"&amp;$A3731)</f>
        <v/>
      </c>
      <c r="L3731">
        <f>IF($A3731="",0,IF($F3731="",IFERROR(N(INDEX(Settings!$G$11:$G$18,MATCH($C3731,Settings!$D$11:$D$18,0))),0),N($F3731)))</f>
        <v/>
      </c>
    </row>
    <row r="3732">
      <c r="A3732" s="69" t="n"/>
      <c r="B3732" s="70" t="n"/>
      <c r="C3732" s="70" t="n"/>
      <c r="D3732" s="71" t="n"/>
      <c r="E3732" s="71" t="n"/>
      <c r="F3732" s="70" t="n"/>
      <c r="G3732" s="72">
        <f>IF(OR($A3732="",$B3732=""),"",ROUND(MAX(0,MOD(I3732-H3732,1)*24-L3732/60),2))</f>
        <v/>
      </c>
      <c r="H3732">
        <f>IF($A3732="","",IF($D3732="",IFERROR(INDEX(Settings!$E$11:$E$18,MATCH($C3732,Settings!$D$11:$D$18,0)),0),$D3732))</f>
        <v/>
      </c>
      <c r="I3732">
        <f>IF($A3732="","",IF($E3732="",IFERROR(INDEX(Settings!$F$11:$F$18,MATCH($C3732,Settings!$D$11:$D$18,0)),0),$E3732))</f>
        <v/>
      </c>
      <c r="J3732">
        <f>IF($A3732="",0,WEEKDAY($A3732,2))</f>
        <v/>
      </c>
      <c r="K3732">
        <f>IF(OR($A3732="",$B3732=""),"",$B3732&amp;"|"&amp;$A3732)</f>
        <v/>
      </c>
      <c r="L3732">
        <f>IF($A3732="",0,IF($F3732="",IFERROR(N(INDEX(Settings!$G$11:$G$18,MATCH($C3732,Settings!$D$11:$D$18,0))),0),N($F3732)))</f>
        <v/>
      </c>
    </row>
    <row r="3733">
      <c r="A3733" s="69" t="n"/>
      <c r="B3733" s="70" t="n"/>
      <c r="C3733" s="70" t="n"/>
      <c r="D3733" s="71" t="n"/>
      <c r="E3733" s="71" t="n"/>
      <c r="F3733" s="70" t="n"/>
      <c r="G3733" s="72">
        <f>IF(OR($A3733="",$B3733=""),"",ROUND(MAX(0,MOD(I3733-H3733,1)*24-L3733/60),2))</f>
        <v/>
      </c>
      <c r="H3733">
        <f>IF($A3733="","",IF($D3733="",IFERROR(INDEX(Settings!$E$11:$E$18,MATCH($C3733,Settings!$D$11:$D$18,0)),0),$D3733))</f>
        <v/>
      </c>
      <c r="I3733">
        <f>IF($A3733="","",IF($E3733="",IFERROR(INDEX(Settings!$F$11:$F$18,MATCH($C3733,Settings!$D$11:$D$18,0)),0),$E3733))</f>
        <v/>
      </c>
      <c r="J3733">
        <f>IF($A3733="",0,WEEKDAY($A3733,2))</f>
        <v/>
      </c>
      <c r="K3733">
        <f>IF(OR($A3733="",$B3733=""),"",$B3733&amp;"|"&amp;$A3733)</f>
        <v/>
      </c>
      <c r="L3733">
        <f>IF($A3733="",0,IF($F3733="",IFERROR(N(INDEX(Settings!$G$11:$G$18,MATCH($C3733,Settings!$D$11:$D$18,0))),0),N($F3733)))</f>
        <v/>
      </c>
    </row>
    <row r="3734">
      <c r="A3734" s="69" t="n"/>
      <c r="B3734" s="70" t="n"/>
      <c r="C3734" s="70" t="n"/>
      <c r="D3734" s="71" t="n"/>
      <c r="E3734" s="71" t="n"/>
      <c r="F3734" s="70" t="n"/>
      <c r="G3734" s="72">
        <f>IF(OR($A3734="",$B3734=""),"",ROUND(MAX(0,MOD(I3734-H3734,1)*24-L3734/60),2))</f>
        <v/>
      </c>
      <c r="H3734">
        <f>IF($A3734="","",IF($D3734="",IFERROR(INDEX(Settings!$E$11:$E$18,MATCH($C3734,Settings!$D$11:$D$18,0)),0),$D3734))</f>
        <v/>
      </c>
      <c r="I3734">
        <f>IF($A3734="","",IF($E3734="",IFERROR(INDEX(Settings!$F$11:$F$18,MATCH($C3734,Settings!$D$11:$D$18,0)),0),$E3734))</f>
        <v/>
      </c>
      <c r="J3734">
        <f>IF($A3734="",0,WEEKDAY($A3734,2))</f>
        <v/>
      </c>
      <c r="K3734">
        <f>IF(OR($A3734="",$B3734=""),"",$B3734&amp;"|"&amp;$A3734)</f>
        <v/>
      </c>
      <c r="L3734">
        <f>IF($A3734="",0,IF($F3734="",IFERROR(N(INDEX(Settings!$G$11:$G$18,MATCH($C3734,Settings!$D$11:$D$18,0))),0),N($F3734)))</f>
        <v/>
      </c>
    </row>
    <row r="3735">
      <c r="A3735" s="69" t="n"/>
      <c r="B3735" s="70" t="n"/>
      <c r="C3735" s="70" t="n"/>
      <c r="D3735" s="71" t="n"/>
      <c r="E3735" s="71" t="n"/>
      <c r="F3735" s="70" t="n"/>
      <c r="G3735" s="72">
        <f>IF(OR($A3735="",$B3735=""),"",ROUND(MAX(0,MOD(I3735-H3735,1)*24-L3735/60),2))</f>
        <v/>
      </c>
      <c r="H3735">
        <f>IF($A3735="","",IF($D3735="",IFERROR(INDEX(Settings!$E$11:$E$18,MATCH($C3735,Settings!$D$11:$D$18,0)),0),$D3735))</f>
        <v/>
      </c>
      <c r="I3735">
        <f>IF($A3735="","",IF($E3735="",IFERROR(INDEX(Settings!$F$11:$F$18,MATCH($C3735,Settings!$D$11:$D$18,0)),0),$E3735))</f>
        <v/>
      </c>
      <c r="J3735">
        <f>IF($A3735="",0,WEEKDAY($A3735,2))</f>
        <v/>
      </c>
      <c r="K3735">
        <f>IF(OR($A3735="",$B3735=""),"",$B3735&amp;"|"&amp;$A3735)</f>
        <v/>
      </c>
      <c r="L3735">
        <f>IF($A3735="",0,IF($F3735="",IFERROR(N(INDEX(Settings!$G$11:$G$18,MATCH($C3735,Settings!$D$11:$D$18,0))),0),N($F3735)))</f>
        <v/>
      </c>
    </row>
    <row r="3736">
      <c r="A3736" s="69" t="n"/>
      <c r="B3736" s="70" t="n"/>
      <c r="C3736" s="70" t="n"/>
      <c r="D3736" s="71" t="n"/>
      <c r="E3736" s="71" t="n"/>
      <c r="F3736" s="70" t="n"/>
      <c r="G3736" s="72">
        <f>IF(OR($A3736="",$B3736=""),"",ROUND(MAX(0,MOD(I3736-H3736,1)*24-L3736/60),2))</f>
        <v/>
      </c>
      <c r="H3736">
        <f>IF($A3736="","",IF($D3736="",IFERROR(INDEX(Settings!$E$11:$E$18,MATCH($C3736,Settings!$D$11:$D$18,0)),0),$D3736))</f>
        <v/>
      </c>
      <c r="I3736">
        <f>IF($A3736="","",IF($E3736="",IFERROR(INDEX(Settings!$F$11:$F$18,MATCH($C3736,Settings!$D$11:$D$18,0)),0),$E3736))</f>
        <v/>
      </c>
      <c r="J3736">
        <f>IF($A3736="",0,WEEKDAY($A3736,2))</f>
        <v/>
      </c>
      <c r="K3736">
        <f>IF(OR($A3736="",$B3736=""),"",$B3736&amp;"|"&amp;$A3736)</f>
        <v/>
      </c>
      <c r="L3736">
        <f>IF($A3736="",0,IF($F3736="",IFERROR(N(INDEX(Settings!$G$11:$G$18,MATCH($C3736,Settings!$D$11:$D$18,0))),0),N($F3736)))</f>
        <v/>
      </c>
    </row>
    <row r="3737">
      <c r="A3737" s="69" t="n"/>
      <c r="B3737" s="70" t="n"/>
      <c r="C3737" s="70" t="n"/>
      <c r="D3737" s="71" t="n"/>
      <c r="E3737" s="71" t="n"/>
      <c r="F3737" s="70" t="n"/>
      <c r="G3737" s="72">
        <f>IF(OR($A3737="",$B3737=""),"",ROUND(MAX(0,MOD(I3737-H3737,1)*24-L3737/60),2))</f>
        <v/>
      </c>
      <c r="H3737">
        <f>IF($A3737="","",IF($D3737="",IFERROR(INDEX(Settings!$E$11:$E$18,MATCH($C3737,Settings!$D$11:$D$18,0)),0),$D3737))</f>
        <v/>
      </c>
      <c r="I3737">
        <f>IF($A3737="","",IF($E3737="",IFERROR(INDEX(Settings!$F$11:$F$18,MATCH($C3737,Settings!$D$11:$D$18,0)),0),$E3737))</f>
        <v/>
      </c>
      <c r="J3737">
        <f>IF($A3737="",0,WEEKDAY($A3737,2))</f>
        <v/>
      </c>
      <c r="K3737">
        <f>IF(OR($A3737="",$B3737=""),"",$B3737&amp;"|"&amp;$A3737)</f>
        <v/>
      </c>
      <c r="L3737">
        <f>IF($A3737="",0,IF($F3737="",IFERROR(N(INDEX(Settings!$G$11:$G$18,MATCH($C3737,Settings!$D$11:$D$18,0))),0),N($F3737)))</f>
        <v/>
      </c>
    </row>
    <row r="3738">
      <c r="A3738" s="69" t="n"/>
      <c r="B3738" s="70" t="n"/>
      <c r="C3738" s="70" t="n"/>
      <c r="D3738" s="71" t="n"/>
      <c r="E3738" s="71" t="n"/>
      <c r="F3738" s="70" t="n"/>
      <c r="G3738" s="72">
        <f>IF(OR($A3738="",$B3738=""),"",ROUND(MAX(0,MOD(I3738-H3738,1)*24-L3738/60),2))</f>
        <v/>
      </c>
      <c r="H3738">
        <f>IF($A3738="","",IF($D3738="",IFERROR(INDEX(Settings!$E$11:$E$18,MATCH($C3738,Settings!$D$11:$D$18,0)),0),$D3738))</f>
        <v/>
      </c>
      <c r="I3738">
        <f>IF($A3738="","",IF($E3738="",IFERROR(INDEX(Settings!$F$11:$F$18,MATCH($C3738,Settings!$D$11:$D$18,0)),0),$E3738))</f>
        <v/>
      </c>
      <c r="J3738">
        <f>IF($A3738="",0,WEEKDAY($A3738,2))</f>
        <v/>
      </c>
      <c r="K3738">
        <f>IF(OR($A3738="",$B3738=""),"",$B3738&amp;"|"&amp;$A3738)</f>
        <v/>
      </c>
      <c r="L3738">
        <f>IF($A3738="",0,IF($F3738="",IFERROR(N(INDEX(Settings!$G$11:$G$18,MATCH($C3738,Settings!$D$11:$D$18,0))),0),N($F3738)))</f>
        <v/>
      </c>
    </row>
    <row r="3739">
      <c r="A3739" s="69" t="n"/>
      <c r="B3739" s="70" t="n"/>
      <c r="C3739" s="70" t="n"/>
      <c r="D3739" s="71" t="n"/>
      <c r="E3739" s="71" t="n"/>
      <c r="F3739" s="70" t="n"/>
      <c r="G3739" s="72">
        <f>IF(OR($A3739="",$B3739=""),"",ROUND(MAX(0,MOD(I3739-H3739,1)*24-L3739/60),2))</f>
        <v/>
      </c>
      <c r="H3739">
        <f>IF($A3739="","",IF($D3739="",IFERROR(INDEX(Settings!$E$11:$E$18,MATCH($C3739,Settings!$D$11:$D$18,0)),0),$D3739))</f>
        <v/>
      </c>
      <c r="I3739">
        <f>IF($A3739="","",IF($E3739="",IFERROR(INDEX(Settings!$F$11:$F$18,MATCH($C3739,Settings!$D$11:$D$18,0)),0),$E3739))</f>
        <v/>
      </c>
      <c r="J3739">
        <f>IF($A3739="",0,WEEKDAY($A3739,2))</f>
        <v/>
      </c>
      <c r="K3739">
        <f>IF(OR($A3739="",$B3739=""),"",$B3739&amp;"|"&amp;$A3739)</f>
        <v/>
      </c>
      <c r="L3739">
        <f>IF($A3739="",0,IF($F3739="",IFERROR(N(INDEX(Settings!$G$11:$G$18,MATCH($C3739,Settings!$D$11:$D$18,0))),0),N($F3739)))</f>
        <v/>
      </c>
    </row>
    <row r="3740">
      <c r="A3740" s="69" t="n"/>
      <c r="B3740" s="70" t="n"/>
      <c r="C3740" s="70" t="n"/>
      <c r="D3740" s="71" t="n"/>
      <c r="E3740" s="71" t="n"/>
      <c r="F3740" s="70" t="n"/>
      <c r="G3740" s="72">
        <f>IF(OR($A3740="",$B3740=""),"",ROUND(MAX(0,MOD(I3740-H3740,1)*24-L3740/60),2))</f>
        <v/>
      </c>
      <c r="H3740">
        <f>IF($A3740="","",IF($D3740="",IFERROR(INDEX(Settings!$E$11:$E$18,MATCH($C3740,Settings!$D$11:$D$18,0)),0),$D3740))</f>
        <v/>
      </c>
      <c r="I3740">
        <f>IF($A3740="","",IF($E3740="",IFERROR(INDEX(Settings!$F$11:$F$18,MATCH($C3740,Settings!$D$11:$D$18,0)),0),$E3740))</f>
        <v/>
      </c>
      <c r="J3740">
        <f>IF($A3740="",0,WEEKDAY($A3740,2))</f>
        <v/>
      </c>
      <c r="K3740">
        <f>IF(OR($A3740="",$B3740=""),"",$B3740&amp;"|"&amp;$A3740)</f>
        <v/>
      </c>
      <c r="L3740">
        <f>IF($A3740="",0,IF($F3740="",IFERROR(N(INDEX(Settings!$G$11:$G$18,MATCH($C3740,Settings!$D$11:$D$18,0))),0),N($F3740)))</f>
        <v/>
      </c>
    </row>
    <row r="3741">
      <c r="A3741" s="69" t="n"/>
      <c r="B3741" s="70" t="n"/>
      <c r="C3741" s="70" t="n"/>
      <c r="D3741" s="71" t="n"/>
      <c r="E3741" s="71" t="n"/>
      <c r="F3741" s="70" t="n"/>
      <c r="G3741" s="72">
        <f>IF(OR($A3741="",$B3741=""),"",ROUND(MAX(0,MOD(I3741-H3741,1)*24-L3741/60),2))</f>
        <v/>
      </c>
      <c r="H3741">
        <f>IF($A3741="","",IF($D3741="",IFERROR(INDEX(Settings!$E$11:$E$18,MATCH($C3741,Settings!$D$11:$D$18,0)),0),$D3741))</f>
        <v/>
      </c>
      <c r="I3741">
        <f>IF($A3741="","",IF($E3741="",IFERROR(INDEX(Settings!$F$11:$F$18,MATCH($C3741,Settings!$D$11:$D$18,0)),0),$E3741))</f>
        <v/>
      </c>
      <c r="J3741">
        <f>IF($A3741="",0,WEEKDAY($A3741,2))</f>
        <v/>
      </c>
      <c r="K3741">
        <f>IF(OR($A3741="",$B3741=""),"",$B3741&amp;"|"&amp;$A3741)</f>
        <v/>
      </c>
      <c r="L3741">
        <f>IF($A3741="",0,IF($F3741="",IFERROR(N(INDEX(Settings!$G$11:$G$18,MATCH($C3741,Settings!$D$11:$D$18,0))),0),N($F3741)))</f>
        <v/>
      </c>
    </row>
    <row r="3742">
      <c r="A3742" s="69" t="n"/>
      <c r="B3742" s="70" t="n"/>
      <c r="C3742" s="70" t="n"/>
      <c r="D3742" s="71" t="n"/>
      <c r="E3742" s="71" t="n"/>
      <c r="F3742" s="70" t="n"/>
      <c r="G3742" s="72">
        <f>IF(OR($A3742="",$B3742=""),"",ROUND(MAX(0,MOD(I3742-H3742,1)*24-L3742/60),2))</f>
        <v/>
      </c>
      <c r="H3742">
        <f>IF($A3742="","",IF($D3742="",IFERROR(INDEX(Settings!$E$11:$E$18,MATCH($C3742,Settings!$D$11:$D$18,0)),0),$D3742))</f>
        <v/>
      </c>
      <c r="I3742">
        <f>IF($A3742="","",IF($E3742="",IFERROR(INDEX(Settings!$F$11:$F$18,MATCH($C3742,Settings!$D$11:$D$18,0)),0),$E3742))</f>
        <v/>
      </c>
      <c r="J3742">
        <f>IF($A3742="",0,WEEKDAY($A3742,2))</f>
        <v/>
      </c>
      <c r="K3742">
        <f>IF(OR($A3742="",$B3742=""),"",$B3742&amp;"|"&amp;$A3742)</f>
        <v/>
      </c>
      <c r="L3742">
        <f>IF($A3742="",0,IF($F3742="",IFERROR(N(INDEX(Settings!$G$11:$G$18,MATCH($C3742,Settings!$D$11:$D$18,0))),0),N($F3742)))</f>
        <v/>
      </c>
    </row>
    <row r="3743">
      <c r="A3743" s="69" t="n"/>
      <c r="B3743" s="70" t="n"/>
      <c r="C3743" s="70" t="n"/>
      <c r="D3743" s="71" t="n"/>
      <c r="E3743" s="71" t="n"/>
      <c r="F3743" s="70" t="n"/>
      <c r="G3743" s="72">
        <f>IF(OR($A3743="",$B3743=""),"",ROUND(MAX(0,MOD(I3743-H3743,1)*24-L3743/60),2))</f>
        <v/>
      </c>
      <c r="H3743">
        <f>IF($A3743="","",IF($D3743="",IFERROR(INDEX(Settings!$E$11:$E$18,MATCH($C3743,Settings!$D$11:$D$18,0)),0),$D3743))</f>
        <v/>
      </c>
      <c r="I3743">
        <f>IF($A3743="","",IF($E3743="",IFERROR(INDEX(Settings!$F$11:$F$18,MATCH($C3743,Settings!$D$11:$D$18,0)),0),$E3743))</f>
        <v/>
      </c>
      <c r="J3743">
        <f>IF($A3743="",0,WEEKDAY($A3743,2))</f>
        <v/>
      </c>
      <c r="K3743">
        <f>IF(OR($A3743="",$B3743=""),"",$B3743&amp;"|"&amp;$A3743)</f>
        <v/>
      </c>
      <c r="L3743">
        <f>IF($A3743="",0,IF($F3743="",IFERROR(N(INDEX(Settings!$G$11:$G$18,MATCH($C3743,Settings!$D$11:$D$18,0))),0),N($F3743)))</f>
        <v/>
      </c>
    </row>
    <row r="3744">
      <c r="A3744" s="69" t="n"/>
      <c r="B3744" s="70" t="n"/>
      <c r="C3744" s="70" t="n"/>
      <c r="D3744" s="71" t="n"/>
      <c r="E3744" s="71" t="n"/>
      <c r="F3744" s="70" t="n"/>
      <c r="G3744" s="72">
        <f>IF(OR($A3744="",$B3744=""),"",ROUND(MAX(0,MOD(I3744-H3744,1)*24-L3744/60),2))</f>
        <v/>
      </c>
      <c r="H3744">
        <f>IF($A3744="","",IF($D3744="",IFERROR(INDEX(Settings!$E$11:$E$18,MATCH($C3744,Settings!$D$11:$D$18,0)),0),$D3744))</f>
        <v/>
      </c>
      <c r="I3744">
        <f>IF($A3744="","",IF($E3744="",IFERROR(INDEX(Settings!$F$11:$F$18,MATCH($C3744,Settings!$D$11:$D$18,0)),0),$E3744))</f>
        <v/>
      </c>
      <c r="J3744">
        <f>IF($A3744="",0,WEEKDAY($A3744,2))</f>
        <v/>
      </c>
      <c r="K3744">
        <f>IF(OR($A3744="",$B3744=""),"",$B3744&amp;"|"&amp;$A3744)</f>
        <v/>
      </c>
      <c r="L3744">
        <f>IF($A3744="",0,IF($F3744="",IFERROR(N(INDEX(Settings!$G$11:$G$18,MATCH($C3744,Settings!$D$11:$D$18,0))),0),N($F3744)))</f>
        <v/>
      </c>
    </row>
    <row r="3745">
      <c r="A3745" s="69" t="n"/>
      <c r="B3745" s="70" t="n"/>
      <c r="C3745" s="70" t="n"/>
      <c r="D3745" s="71" t="n"/>
      <c r="E3745" s="71" t="n"/>
      <c r="F3745" s="70" t="n"/>
      <c r="G3745" s="72">
        <f>IF(OR($A3745="",$B3745=""),"",ROUND(MAX(0,MOD(I3745-H3745,1)*24-L3745/60),2))</f>
        <v/>
      </c>
      <c r="H3745">
        <f>IF($A3745="","",IF($D3745="",IFERROR(INDEX(Settings!$E$11:$E$18,MATCH($C3745,Settings!$D$11:$D$18,0)),0),$D3745))</f>
        <v/>
      </c>
      <c r="I3745">
        <f>IF($A3745="","",IF($E3745="",IFERROR(INDEX(Settings!$F$11:$F$18,MATCH($C3745,Settings!$D$11:$D$18,0)),0),$E3745))</f>
        <v/>
      </c>
      <c r="J3745">
        <f>IF($A3745="",0,WEEKDAY($A3745,2))</f>
        <v/>
      </c>
      <c r="K3745">
        <f>IF(OR($A3745="",$B3745=""),"",$B3745&amp;"|"&amp;$A3745)</f>
        <v/>
      </c>
      <c r="L3745">
        <f>IF($A3745="",0,IF($F3745="",IFERROR(N(INDEX(Settings!$G$11:$G$18,MATCH($C3745,Settings!$D$11:$D$18,0))),0),N($F3745)))</f>
        <v/>
      </c>
    </row>
    <row r="3746">
      <c r="A3746" s="69" t="n"/>
      <c r="B3746" s="70" t="n"/>
      <c r="C3746" s="70" t="n"/>
      <c r="D3746" s="71" t="n"/>
      <c r="E3746" s="71" t="n"/>
      <c r="F3746" s="70" t="n"/>
      <c r="G3746" s="72">
        <f>IF(OR($A3746="",$B3746=""),"",ROUND(MAX(0,MOD(I3746-H3746,1)*24-L3746/60),2))</f>
        <v/>
      </c>
      <c r="H3746">
        <f>IF($A3746="","",IF($D3746="",IFERROR(INDEX(Settings!$E$11:$E$18,MATCH($C3746,Settings!$D$11:$D$18,0)),0),$D3746))</f>
        <v/>
      </c>
      <c r="I3746">
        <f>IF($A3746="","",IF($E3746="",IFERROR(INDEX(Settings!$F$11:$F$18,MATCH($C3746,Settings!$D$11:$D$18,0)),0),$E3746))</f>
        <v/>
      </c>
      <c r="J3746">
        <f>IF($A3746="",0,WEEKDAY($A3746,2))</f>
        <v/>
      </c>
      <c r="K3746">
        <f>IF(OR($A3746="",$B3746=""),"",$B3746&amp;"|"&amp;$A3746)</f>
        <v/>
      </c>
      <c r="L3746">
        <f>IF($A3746="",0,IF($F3746="",IFERROR(N(INDEX(Settings!$G$11:$G$18,MATCH($C3746,Settings!$D$11:$D$18,0))),0),N($F3746)))</f>
        <v/>
      </c>
    </row>
    <row r="3747">
      <c r="A3747" s="69" t="n"/>
      <c r="B3747" s="70" t="n"/>
      <c r="C3747" s="70" t="n"/>
      <c r="D3747" s="71" t="n"/>
      <c r="E3747" s="71" t="n"/>
      <c r="F3747" s="70" t="n"/>
      <c r="G3747" s="72">
        <f>IF(OR($A3747="",$B3747=""),"",ROUND(MAX(0,MOD(I3747-H3747,1)*24-L3747/60),2))</f>
        <v/>
      </c>
      <c r="H3747">
        <f>IF($A3747="","",IF($D3747="",IFERROR(INDEX(Settings!$E$11:$E$18,MATCH($C3747,Settings!$D$11:$D$18,0)),0),$D3747))</f>
        <v/>
      </c>
      <c r="I3747">
        <f>IF($A3747="","",IF($E3747="",IFERROR(INDEX(Settings!$F$11:$F$18,MATCH($C3747,Settings!$D$11:$D$18,0)),0),$E3747))</f>
        <v/>
      </c>
      <c r="J3747">
        <f>IF($A3747="",0,WEEKDAY($A3747,2))</f>
        <v/>
      </c>
      <c r="K3747">
        <f>IF(OR($A3747="",$B3747=""),"",$B3747&amp;"|"&amp;$A3747)</f>
        <v/>
      </c>
      <c r="L3747">
        <f>IF($A3747="",0,IF($F3747="",IFERROR(N(INDEX(Settings!$G$11:$G$18,MATCH($C3747,Settings!$D$11:$D$18,0))),0),N($F3747)))</f>
        <v/>
      </c>
    </row>
    <row r="3748">
      <c r="A3748" s="69" t="n"/>
      <c r="B3748" s="70" t="n"/>
      <c r="C3748" s="70" t="n"/>
      <c r="D3748" s="71" t="n"/>
      <c r="E3748" s="71" t="n"/>
      <c r="F3748" s="70" t="n"/>
      <c r="G3748" s="72">
        <f>IF(OR($A3748="",$B3748=""),"",ROUND(MAX(0,MOD(I3748-H3748,1)*24-L3748/60),2))</f>
        <v/>
      </c>
      <c r="H3748">
        <f>IF($A3748="","",IF($D3748="",IFERROR(INDEX(Settings!$E$11:$E$18,MATCH($C3748,Settings!$D$11:$D$18,0)),0),$D3748))</f>
        <v/>
      </c>
      <c r="I3748">
        <f>IF($A3748="","",IF($E3748="",IFERROR(INDEX(Settings!$F$11:$F$18,MATCH($C3748,Settings!$D$11:$D$18,0)),0),$E3748))</f>
        <v/>
      </c>
      <c r="J3748">
        <f>IF($A3748="",0,WEEKDAY($A3748,2))</f>
        <v/>
      </c>
      <c r="K3748">
        <f>IF(OR($A3748="",$B3748=""),"",$B3748&amp;"|"&amp;$A3748)</f>
        <v/>
      </c>
      <c r="L3748">
        <f>IF($A3748="",0,IF($F3748="",IFERROR(N(INDEX(Settings!$G$11:$G$18,MATCH($C3748,Settings!$D$11:$D$18,0))),0),N($F3748)))</f>
        <v/>
      </c>
    </row>
    <row r="3749">
      <c r="A3749" s="69" t="n"/>
      <c r="B3749" s="70" t="n"/>
      <c r="C3749" s="70" t="n"/>
      <c r="D3749" s="71" t="n"/>
      <c r="E3749" s="71" t="n"/>
      <c r="F3749" s="70" t="n"/>
      <c r="G3749" s="72">
        <f>IF(OR($A3749="",$B3749=""),"",ROUND(MAX(0,MOD(I3749-H3749,1)*24-L3749/60),2))</f>
        <v/>
      </c>
      <c r="H3749">
        <f>IF($A3749="","",IF($D3749="",IFERROR(INDEX(Settings!$E$11:$E$18,MATCH($C3749,Settings!$D$11:$D$18,0)),0),$D3749))</f>
        <v/>
      </c>
      <c r="I3749">
        <f>IF($A3749="","",IF($E3749="",IFERROR(INDEX(Settings!$F$11:$F$18,MATCH($C3749,Settings!$D$11:$D$18,0)),0),$E3749))</f>
        <v/>
      </c>
      <c r="J3749">
        <f>IF($A3749="",0,WEEKDAY($A3749,2))</f>
        <v/>
      </c>
      <c r="K3749">
        <f>IF(OR($A3749="",$B3749=""),"",$B3749&amp;"|"&amp;$A3749)</f>
        <v/>
      </c>
      <c r="L3749">
        <f>IF($A3749="",0,IF($F3749="",IFERROR(N(INDEX(Settings!$G$11:$G$18,MATCH($C3749,Settings!$D$11:$D$18,0))),0),N($F3749)))</f>
        <v/>
      </c>
    </row>
    <row r="3750">
      <c r="A3750" s="69" t="n"/>
      <c r="B3750" s="70" t="n"/>
      <c r="C3750" s="70" t="n"/>
      <c r="D3750" s="71" t="n"/>
      <c r="E3750" s="71" t="n"/>
      <c r="F3750" s="70" t="n"/>
      <c r="G3750" s="72">
        <f>IF(OR($A3750="",$B3750=""),"",ROUND(MAX(0,MOD(I3750-H3750,1)*24-L3750/60),2))</f>
        <v/>
      </c>
      <c r="H3750">
        <f>IF($A3750="","",IF($D3750="",IFERROR(INDEX(Settings!$E$11:$E$18,MATCH($C3750,Settings!$D$11:$D$18,0)),0),$D3750))</f>
        <v/>
      </c>
      <c r="I3750">
        <f>IF($A3750="","",IF($E3750="",IFERROR(INDEX(Settings!$F$11:$F$18,MATCH($C3750,Settings!$D$11:$D$18,0)),0),$E3750))</f>
        <v/>
      </c>
      <c r="J3750">
        <f>IF($A3750="",0,WEEKDAY($A3750,2))</f>
        <v/>
      </c>
      <c r="K3750">
        <f>IF(OR($A3750="",$B3750=""),"",$B3750&amp;"|"&amp;$A3750)</f>
        <v/>
      </c>
      <c r="L3750">
        <f>IF($A3750="",0,IF($F3750="",IFERROR(N(INDEX(Settings!$G$11:$G$18,MATCH($C3750,Settings!$D$11:$D$18,0))),0),N($F3750)))</f>
        <v/>
      </c>
    </row>
    <row r="3751">
      <c r="A3751" s="69" t="n"/>
      <c r="B3751" s="70" t="n"/>
      <c r="C3751" s="70" t="n"/>
      <c r="D3751" s="71" t="n"/>
      <c r="E3751" s="71" t="n"/>
      <c r="F3751" s="70" t="n"/>
      <c r="G3751" s="72">
        <f>IF(OR($A3751="",$B3751=""),"",ROUND(MAX(0,MOD(I3751-H3751,1)*24-L3751/60),2))</f>
        <v/>
      </c>
      <c r="H3751">
        <f>IF($A3751="","",IF($D3751="",IFERROR(INDEX(Settings!$E$11:$E$18,MATCH($C3751,Settings!$D$11:$D$18,0)),0),$D3751))</f>
        <v/>
      </c>
      <c r="I3751">
        <f>IF($A3751="","",IF($E3751="",IFERROR(INDEX(Settings!$F$11:$F$18,MATCH($C3751,Settings!$D$11:$D$18,0)),0),$E3751))</f>
        <v/>
      </c>
      <c r="J3751">
        <f>IF($A3751="",0,WEEKDAY($A3751,2))</f>
        <v/>
      </c>
      <c r="K3751">
        <f>IF(OR($A3751="",$B3751=""),"",$B3751&amp;"|"&amp;$A3751)</f>
        <v/>
      </c>
      <c r="L3751">
        <f>IF($A3751="",0,IF($F3751="",IFERROR(N(INDEX(Settings!$G$11:$G$18,MATCH($C3751,Settings!$D$11:$D$18,0))),0),N($F3751)))</f>
        <v/>
      </c>
    </row>
    <row r="3752">
      <c r="A3752" s="69" t="n"/>
      <c r="B3752" s="70" t="n"/>
      <c r="C3752" s="70" t="n"/>
      <c r="D3752" s="71" t="n"/>
      <c r="E3752" s="71" t="n"/>
      <c r="F3752" s="70" t="n"/>
      <c r="G3752" s="72">
        <f>IF(OR($A3752="",$B3752=""),"",ROUND(MAX(0,MOD(I3752-H3752,1)*24-L3752/60),2))</f>
        <v/>
      </c>
      <c r="H3752">
        <f>IF($A3752="","",IF($D3752="",IFERROR(INDEX(Settings!$E$11:$E$18,MATCH($C3752,Settings!$D$11:$D$18,0)),0),$D3752))</f>
        <v/>
      </c>
      <c r="I3752">
        <f>IF($A3752="","",IF($E3752="",IFERROR(INDEX(Settings!$F$11:$F$18,MATCH($C3752,Settings!$D$11:$D$18,0)),0),$E3752))</f>
        <v/>
      </c>
      <c r="J3752">
        <f>IF($A3752="",0,WEEKDAY($A3752,2))</f>
        <v/>
      </c>
      <c r="K3752">
        <f>IF(OR($A3752="",$B3752=""),"",$B3752&amp;"|"&amp;$A3752)</f>
        <v/>
      </c>
      <c r="L3752">
        <f>IF($A3752="",0,IF($F3752="",IFERROR(N(INDEX(Settings!$G$11:$G$18,MATCH($C3752,Settings!$D$11:$D$18,0))),0),N($F3752)))</f>
        <v/>
      </c>
    </row>
    <row r="3753">
      <c r="A3753" s="69" t="n"/>
      <c r="B3753" s="70" t="n"/>
      <c r="C3753" s="70" t="n"/>
      <c r="D3753" s="71" t="n"/>
      <c r="E3753" s="71" t="n"/>
      <c r="F3753" s="70" t="n"/>
      <c r="G3753" s="72">
        <f>IF(OR($A3753="",$B3753=""),"",ROUND(MAX(0,MOD(I3753-H3753,1)*24-L3753/60),2))</f>
        <v/>
      </c>
      <c r="H3753">
        <f>IF($A3753="","",IF($D3753="",IFERROR(INDEX(Settings!$E$11:$E$18,MATCH($C3753,Settings!$D$11:$D$18,0)),0),$D3753))</f>
        <v/>
      </c>
      <c r="I3753">
        <f>IF($A3753="","",IF($E3753="",IFERROR(INDEX(Settings!$F$11:$F$18,MATCH($C3753,Settings!$D$11:$D$18,0)),0),$E3753))</f>
        <v/>
      </c>
      <c r="J3753">
        <f>IF($A3753="",0,WEEKDAY($A3753,2))</f>
        <v/>
      </c>
      <c r="K3753">
        <f>IF(OR($A3753="",$B3753=""),"",$B3753&amp;"|"&amp;$A3753)</f>
        <v/>
      </c>
      <c r="L3753">
        <f>IF($A3753="",0,IF($F3753="",IFERROR(N(INDEX(Settings!$G$11:$G$18,MATCH($C3753,Settings!$D$11:$D$18,0))),0),N($F3753)))</f>
        <v/>
      </c>
    </row>
    <row r="3754">
      <c r="A3754" s="69" t="n"/>
      <c r="B3754" s="70" t="n"/>
      <c r="C3754" s="70" t="n"/>
      <c r="D3754" s="71" t="n"/>
      <c r="E3754" s="71" t="n"/>
      <c r="F3754" s="70" t="n"/>
      <c r="G3754" s="72">
        <f>IF(OR($A3754="",$B3754=""),"",ROUND(MAX(0,MOD(I3754-H3754,1)*24-L3754/60),2))</f>
        <v/>
      </c>
      <c r="H3754">
        <f>IF($A3754="","",IF($D3754="",IFERROR(INDEX(Settings!$E$11:$E$18,MATCH($C3754,Settings!$D$11:$D$18,0)),0),$D3754))</f>
        <v/>
      </c>
      <c r="I3754">
        <f>IF($A3754="","",IF($E3754="",IFERROR(INDEX(Settings!$F$11:$F$18,MATCH($C3754,Settings!$D$11:$D$18,0)),0),$E3754))</f>
        <v/>
      </c>
      <c r="J3754">
        <f>IF($A3754="",0,WEEKDAY($A3754,2))</f>
        <v/>
      </c>
      <c r="K3754">
        <f>IF(OR($A3754="",$B3754=""),"",$B3754&amp;"|"&amp;$A3754)</f>
        <v/>
      </c>
      <c r="L3754">
        <f>IF($A3754="",0,IF($F3754="",IFERROR(N(INDEX(Settings!$G$11:$G$18,MATCH($C3754,Settings!$D$11:$D$18,0))),0),N($F3754)))</f>
        <v/>
      </c>
    </row>
    <row r="3755">
      <c r="A3755" s="69" t="n"/>
      <c r="B3755" s="70" t="n"/>
      <c r="C3755" s="70" t="n"/>
      <c r="D3755" s="71" t="n"/>
      <c r="E3755" s="71" t="n"/>
      <c r="F3755" s="70" t="n"/>
      <c r="G3755" s="72">
        <f>IF(OR($A3755="",$B3755=""),"",ROUND(MAX(0,MOD(I3755-H3755,1)*24-L3755/60),2))</f>
        <v/>
      </c>
      <c r="H3755">
        <f>IF($A3755="","",IF($D3755="",IFERROR(INDEX(Settings!$E$11:$E$18,MATCH($C3755,Settings!$D$11:$D$18,0)),0),$D3755))</f>
        <v/>
      </c>
      <c r="I3755">
        <f>IF($A3755="","",IF($E3755="",IFERROR(INDEX(Settings!$F$11:$F$18,MATCH($C3755,Settings!$D$11:$D$18,0)),0),$E3755))</f>
        <v/>
      </c>
      <c r="J3755">
        <f>IF($A3755="",0,WEEKDAY($A3755,2))</f>
        <v/>
      </c>
      <c r="K3755">
        <f>IF(OR($A3755="",$B3755=""),"",$B3755&amp;"|"&amp;$A3755)</f>
        <v/>
      </c>
      <c r="L3755">
        <f>IF($A3755="",0,IF($F3755="",IFERROR(N(INDEX(Settings!$G$11:$G$18,MATCH($C3755,Settings!$D$11:$D$18,0))),0),N($F3755)))</f>
        <v/>
      </c>
    </row>
    <row r="3756">
      <c r="A3756" s="69" t="n"/>
      <c r="B3756" s="70" t="n"/>
      <c r="C3756" s="70" t="n"/>
      <c r="D3756" s="71" t="n"/>
      <c r="E3756" s="71" t="n"/>
      <c r="F3756" s="70" t="n"/>
      <c r="G3756" s="72">
        <f>IF(OR($A3756="",$B3756=""),"",ROUND(MAX(0,MOD(I3756-H3756,1)*24-L3756/60),2))</f>
        <v/>
      </c>
      <c r="H3756">
        <f>IF($A3756="","",IF($D3756="",IFERROR(INDEX(Settings!$E$11:$E$18,MATCH($C3756,Settings!$D$11:$D$18,0)),0),$D3756))</f>
        <v/>
      </c>
      <c r="I3756">
        <f>IF($A3756="","",IF($E3756="",IFERROR(INDEX(Settings!$F$11:$F$18,MATCH($C3756,Settings!$D$11:$D$18,0)),0),$E3756))</f>
        <v/>
      </c>
      <c r="J3756">
        <f>IF($A3756="",0,WEEKDAY($A3756,2))</f>
        <v/>
      </c>
      <c r="K3756">
        <f>IF(OR($A3756="",$B3756=""),"",$B3756&amp;"|"&amp;$A3756)</f>
        <v/>
      </c>
      <c r="L3756">
        <f>IF($A3756="",0,IF($F3756="",IFERROR(N(INDEX(Settings!$G$11:$G$18,MATCH($C3756,Settings!$D$11:$D$18,0))),0),N($F3756)))</f>
        <v/>
      </c>
    </row>
    <row r="3757">
      <c r="A3757" s="69" t="n"/>
      <c r="B3757" s="70" t="n"/>
      <c r="C3757" s="70" t="n"/>
      <c r="D3757" s="71" t="n"/>
      <c r="E3757" s="71" t="n"/>
      <c r="F3757" s="70" t="n"/>
      <c r="G3757" s="72">
        <f>IF(OR($A3757="",$B3757=""),"",ROUND(MAX(0,MOD(I3757-H3757,1)*24-L3757/60),2))</f>
        <v/>
      </c>
      <c r="H3757">
        <f>IF($A3757="","",IF($D3757="",IFERROR(INDEX(Settings!$E$11:$E$18,MATCH($C3757,Settings!$D$11:$D$18,0)),0),$D3757))</f>
        <v/>
      </c>
      <c r="I3757">
        <f>IF($A3757="","",IF($E3757="",IFERROR(INDEX(Settings!$F$11:$F$18,MATCH($C3757,Settings!$D$11:$D$18,0)),0),$E3757))</f>
        <v/>
      </c>
      <c r="J3757">
        <f>IF($A3757="",0,WEEKDAY($A3757,2))</f>
        <v/>
      </c>
      <c r="K3757">
        <f>IF(OR($A3757="",$B3757=""),"",$B3757&amp;"|"&amp;$A3757)</f>
        <v/>
      </c>
      <c r="L3757">
        <f>IF($A3757="",0,IF($F3757="",IFERROR(N(INDEX(Settings!$G$11:$G$18,MATCH($C3757,Settings!$D$11:$D$18,0))),0),N($F3757)))</f>
        <v/>
      </c>
    </row>
    <row r="3758">
      <c r="A3758" s="69" t="n"/>
      <c r="B3758" s="70" t="n"/>
      <c r="C3758" s="70" t="n"/>
      <c r="D3758" s="71" t="n"/>
      <c r="E3758" s="71" t="n"/>
      <c r="F3758" s="70" t="n"/>
      <c r="G3758" s="72">
        <f>IF(OR($A3758="",$B3758=""),"",ROUND(MAX(0,MOD(I3758-H3758,1)*24-L3758/60),2))</f>
        <v/>
      </c>
      <c r="H3758">
        <f>IF($A3758="","",IF($D3758="",IFERROR(INDEX(Settings!$E$11:$E$18,MATCH($C3758,Settings!$D$11:$D$18,0)),0),$D3758))</f>
        <v/>
      </c>
      <c r="I3758">
        <f>IF($A3758="","",IF($E3758="",IFERROR(INDEX(Settings!$F$11:$F$18,MATCH($C3758,Settings!$D$11:$D$18,0)),0),$E3758))</f>
        <v/>
      </c>
      <c r="J3758">
        <f>IF($A3758="",0,WEEKDAY($A3758,2))</f>
        <v/>
      </c>
      <c r="K3758">
        <f>IF(OR($A3758="",$B3758=""),"",$B3758&amp;"|"&amp;$A3758)</f>
        <v/>
      </c>
      <c r="L3758">
        <f>IF($A3758="",0,IF($F3758="",IFERROR(N(INDEX(Settings!$G$11:$G$18,MATCH($C3758,Settings!$D$11:$D$18,0))),0),N($F3758)))</f>
        <v/>
      </c>
    </row>
    <row r="3759">
      <c r="A3759" s="69" t="n"/>
      <c r="B3759" s="70" t="n"/>
      <c r="C3759" s="70" t="n"/>
      <c r="D3759" s="71" t="n"/>
      <c r="E3759" s="71" t="n"/>
      <c r="F3759" s="70" t="n"/>
      <c r="G3759" s="72">
        <f>IF(OR($A3759="",$B3759=""),"",ROUND(MAX(0,MOD(I3759-H3759,1)*24-L3759/60),2))</f>
        <v/>
      </c>
      <c r="H3759">
        <f>IF($A3759="","",IF($D3759="",IFERROR(INDEX(Settings!$E$11:$E$18,MATCH($C3759,Settings!$D$11:$D$18,0)),0),$D3759))</f>
        <v/>
      </c>
      <c r="I3759">
        <f>IF($A3759="","",IF($E3759="",IFERROR(INDEX(Settings!$F$11:$F$18,MATCH($C3759,Settings!$D$11:$D$18,0)),0),$E3759))</f>
        <v/>
      </c>
      <c r="J3759">
        <f>IF($A3759="",0,WEEKDAY($A3759,2))</f>
        <v/>
      </c>
      <c r="K3759">
        <f>IF(OR($A3759="",$B3759=""),"",$B3759&amp;"|"&amp;$A3759)</f>
        <v/>
      </c>
      <c r="L3759">
        <f>IF($A3759="",0,IF($F3759="",IFERROR(N(INDEX(Settings!$G$11:$G$18,MATCH($C3759,Settings!$D$11:$D$18,0))),0),N($F3759)))</f>
        <v/>
      </c>
    </row>
    <row r="3760">
      <c r="A3760" s="69" t="n"/>
      <c r="B3760" s="70" t="n"/>
      <c r="C3760" s="70" t="n"/>
      <c r="D3760" s="71" t="n"/>
      <c r="E3760" s="71" t="n"/>
      <c r="F3760" s="70" t="n"/>
      <c r="G3760" s="72">
        <f>IF(OR($A3760="",$B3760=""),"",ROUND(MAX(0,MOD(I3760-H3760,1)*24-L3760/60),2))</f>
        <v/>
      </c>
      <c r="H3760">
        <f>IF($A3760="","",IF($D3760="",IFERROR(INDEX(Settings!$E$11:$E$18,MATCH($C3760,Settings!$D$11:$D$18,0)),0),$D3760))</f>
        <v/>
      </c>
      <c r="I3760">
        <f>IF($A3760="","",IF($E3760="",IFERROR(INDEX(Settings!$F$11:$F$18,MATCH($C3760,Settings!$D$11:$D$18,0)),0),$E3760))</f>
        <v/>
      </c>
      <c r="J3760">
        <f>IF($A3760="",0,WEEKDAY($A3760,2))</f>
        <v/>
      </c>
      <c r="K3760">
        <f>IF(OR($A3760="",$B3760=""),"",$B3760&amp;"|"&amp;$A3760)</f>
        <v/>
      </c>
      <c r="L3760">
        <f>IF($A3760="",0,IF($F3760="",IFERROR(N(INDEX(Settings!$G$11:$G$18,MATCH($C3760,Settings!$D$11:$D$18,0))),0),N($F3760)))</f>
        <v/>
      </c>
    </row>
    <row r="3761">
      <c r="A3761" s="69" t="n"/>
      <c r="B3761" s="70" t="n"/>
      <c r="C3761" s="70" t="n"/>
      <c r="D3761" s="71" t="n"/>
      <c r="E3761" s="71" t="n"/>
      <c r="F3761" s="70" t="n"/>
      <c r="G3761" s="72">
        <f>IF(OR($A3761="",$B3761=""),"",ROUND(MAX(0,MOD(I3761-H3761,1)*24-L3761/60),2))</f>
        <v/>
      </c>
      <c r="H3761">
        <f>IF($A3761="","",IF($D3761="",IFERROR(INDEX(Settings!$E$11:$E$18,MATCH($C3761,Settings!$D$11:$D$18,0)),0),$D3761))</f>
        <v/>
      </c>
      <c r="I3761">
        <f>IF($A3761="","",IF($E3761="",IFERROR(INDEX(Settings!$F$11:$F$18,MATCH($C3761,Settings!$D$11:$D$18,0)),0),$E3761))</f>
        <v/>
      </c>
      <c r="J3761">
        <f>IF($A3761="",0,WEEKDAY($A3761,2))</f>
        <v/>
      </c>
      <c r="K3761">
        <f>IF(OR($A3761="",$B3761=""),"",$B3761&amp;"|"&amp;$A3761)</f>
        <v/>
      </c>
      <c r="L3761">
        <f>IF($A3761="",0,IF($F3761="",IFERROR(N(INDEX(Settings!$G$11:$G$18,MATCH($C3761,Settings!$D$11:$D$18,0))),0),N($F3761)))</f>
        <v/>
      </c>
    </row>
    <row r="3762">
      <c r="A3762" s="69" t="n"/>
      <c r="B3762" s="70" t="n"/>
      <c r="C3762" s="70" t="n"/>
      <c r="D3762" s="71" t="n"/>
      <c r="E3762" s="71" t="n"/>
      <c r="F3762" s="70" t="n"/>
      <c r="G3762" s="72">
        <f>IF(OR($A3762="",$B3762=""),"",ROUND(MAX(0,MOD(I3762-H3762,1)*24-L3762/60),2))</f>
        <v/>
      </c>
      <c r="H3762">
        <f>IF($A3762="","",IF($D3762="",IFERROR(INDEX(Settings!$E$11:$E$18,MATCH($C3762,Settings!$D$11:$D$18,0)),0),$D3762))</f>
        <v/>
      </c>
      <c r="I3762">
        <f>IF($A3762="","",IF($E3762="",IFERROR(INDEX(Settings!$F$11:$F$18,MATCH($C3762,Settings!$D$11:$D$18,0)),0),$E3762))</f>
        <v/>
      </c>
      <c r="J3762">
        <f>IF($A3762="",0,WEEKDAY($A3762,2))</f>
        <v/>
      </c>
      <c r="K3762">
        <f>IF(OR($A3762="",$B3762=""),"",$B3762&amp;"|"&amp;$A3762)</f>
        <v/>
      </c>
      <c r="L3762">
        <f>IF($A3762="",0,IF($F3762="",IFERROR(N(INDEX(Settings!$G$11:$G$18,MATCH($C3762,Settings!$D$11:$D$18,0))),0),N($F3762)))</f>
        <v/>
      </c>
    </row>
    <row r="3763">
      <c r="A3763" s="69" t="n"/>
      <c r="B3763" s="70" t="n"/>
      <c r="C3763" s="70" t="n"/>
      <c r="D3763" s="71" t="n"/>
      <c r="E3763" s="71" t="n"/>
      <c r="F3763" s="70" t="n"/>
      <c r="G3763" s="72">
        <f>IF(OR($A3763="",$B3763=""),"",ROUND(MAX(0,MOD(I3763-H3763,1)*24-L3763/60),2))</f>
        <v/>
      </c>
      <c r="H3763">
        <f>IF($A3763="","",IF($D3763="",IFERROR(INDEX(Settings!$E$11:$E$18,MATCH($C3763,Settings!$D$11:$D$18,0)),0),$D3763))</f>
        <v/>
      </c>
      <c r="I3763">
        <f>IF($A3763="","",IF($E3763="",IFERROR(INDEX(Settings!$F$11:$F$18,MATCH($C3763,Settings!$D$11:$D$18,0)),0),$E3763))</f>
        <v/>
      </c>
      <c r="J3763">
        <f>IF($A3763="",0,WEEKDAY($A3763,2))</f>
        <v/>
      </c>
      <c r="K3763">
        <f>IF(OR($A3763="",$B3763=""),"",$B3763&amp;"|"&amp;$A3763)</f>
        <v/>
      </c>
      <c r="L3763">
        <f>IF($A3763="",0,IF($F3763="",IFERROR(N(INDEX(Settings!$G$11:$G$18,MATCH($C3763,Settings!$D$11:$D$18,0))),0),N($F3763)))</f>
        <v/>
      </c>
    </row>
    <row r="3764">
      <c r="A3764" s="69" t="n"/>
      <c r="B3764" s="70" t="n"/>
      <c r="C3764" s="70" t="n"/>
      <c r="D3764" s="71" t="n"/>
      <c r="E3764" s="71" t="n"/>
      <c r="F3764" s="70" t="n"/>
      <c r="G3764" s="72">
        <f>IF(OR($A3764="",$B3764=""),"",ROUND(MAX(0,MOD(I3764-H3764,1)*24-L3764/60),2))</f>
        <v/>
      </c>
      <c r="H3764">
        <f>IF($A3764="","",IF($D3764="",IFERROR(INDEX(Settings!$E$11:$E$18,MATCH($C3764,Settings!$D$11:$D$18,0)),0),$D3764))</f>
        <v/>
      </c>
      <c r="I3764">
        <f>IF($A3764="","",IF($E3764="",IFERROR(INDEX(Settings!$F$11:$F$18,MATCH($C3764,Settings!$D$11:$D$18,0)),0),$E3764))</f>
        <v/>
      </c>
      <c r="J3764">
        <f>IF($A3764="",0,WEEKDAY($A3764,2))</f>
        <v/>
      </c>
      <c r="K3764">
        <f>IF(OR($A3764="",$B3764=""),"",$B3764&amp;"|"&amp;$A3764)</f>
        <v/>
      </c>
      <c r="L3764">
        <f>IF($A3764="",0,IF($F3764="",IFERROR(N(INDEX(Settings!$G$11:$G$18,MATCH($C3764,Settings!$D$11:$D$18,0))),0),N($F3764)))</f>
        <v/>
      </c>
    </row>
    <row r="3765">
      <c r="A3765" s="69" t="n"/>
      <c r="B3765" s="70" t="n"/>
      <c r="C3765" s="70" t="n"/>
      <c r="D3765" s="71" t="n"/>
      <c r="E3765" s="71" t="n"/>
      <c r="F3765" s="70" t="n"/>
      <c r="G3765" s="72">
        <f>IF(OR($A3765="",$B3765=""),"",ROUND(MAX(0,MOD(I3765-H3765,1)*24-L3765/60),2))</f>
        <v/>
      </c>
      <c r="H3765">
        <f>IF($A3765="","",IF($D3765="",IFERROR(INDEX(Settings!$E$11:$E$18,MATCH($C3765,Settings!$D$11:$D$18,0)),0),$D3765))</f>
        <v/>
      </c>
      <c r="I3765">
        <f>IF($A3765="","",IF($E3765="",IFERROR(INDEX(Settings!$F$11:$F$18,MATCH($C3765,Settings!$D$11:$D$18,0)),0),$E3765))</f>
        <v/>
      </c>
      <c r="J3765">
        <f>IF($A3765="",0,WEEKDAY($A3765,2))</f>
        <v/>
      </c>
      <c r="K3765">
        <f>IF(OR($A3765="",$B3765=""),"",$B3765&amp;"|"&amp;$A3765)</f>
        <v/>
      </c>
      <c r="L3765">
        <f>IF($A3765="",0,IF($F3765="",IFERROR(N(INDEX(Settings!$G$11:$G$18,MATCH($C3765,Settings!$D$11:$D$18,0))),0),N($F3765)))</f>
        <v/>
      </c>
    </row>
    <row r="3766">
      <c r="A3766" s="69" t="n"/>
      <c r="B3766" s="70" t="n"/>
      <c r="C3766" s="70" t="n"/>
      <c r="D3766" s="71" t="n"/>
      <c r="E3766" s="71" t="n"/>
      <c r="F3766" s="70" t="n"/>
      <c r="G3766" s="72">
        <f>IF(OR($A3766="",$B3766=""),"",ROUND(MAX(0,MOD(I3766-H3766,1)*24-L3766/60),2))</f>
        <v/>
      </c>
      <c r="H3766">
        <f>IF($A3766="","",IF($D3766="",IFERROR(INDEX(Settings!$E$11:$E$18,MATCH($C3766,Settings!$D$11:$D$18,0)),0),$D3766))</f>
        <v/>
      </c>
      <c r="I3766">
        <f>IF($A3766="","",IF($E3766="",IFERROR(INDEX(Settings!$F$11:$F$18,MATCH($C3766,Settings!$D$11:$D$18,0)),0),$E3766))</f>
        <v/>
      </c>
      <c r="J3766">
        <f>IF($A3766="",0,WEEKDAY($A3766,2))</f>
        <v/>
      </c>
      <c r="K3766">
        <f>IF(OR($A3766="",$B3766=""),"",$B3766&amp;"|"&amp;$A3766)</f>
        <v/>
      </c>
      <c r="L3766">
        <f>IF($A3766="",0,IF($F3766="",IFERROR(N(INDEX(Settings!$G$11:$G$18,MATCH($C3766,Settings!$D$11:$D$18,0))),0),N($F3766)))</f>
        <v/>
      </c>
    </row>
    <row r="3767">
      <c r="A3767" s="69" t="n"/>
      <c r="B3767" s="70" t="n"/>
      <c r="C3767" s="70" t="n"/>
      <c r="D3767" s="71" t="n"/>
      <c r="E3767" s="71" t="n"/>
      <c r="F3767" s="70" t="n"/>
      <c r="G3767" s="72">
        <f>IF(OR($A3767="",$B3767=""),"",ROUND(MAX(0,MOD(I3767-H3767,1)*24-L3767/60),2))</f>
        <v/>
      </c>
      <c r="H3767">
        <f>IF($A3767="","",IF($D3767="",IFERROR(INDEX(Settings!$E$11:$E$18,MATCH($C3767,Settings!$D$11:$D$18,0)),0),$D3767))</f>
        <v/>
      </c>
      <c r="I3767">
        <f>IF($A3767="","",IF($E3767="",IFERROR(INDEX(Settings!$F$11:$F$18,MATCH($C3767,Settings!$D$11:$D$18,0)),0),$E3767))</f>
        <v/>
      </c>
      <c r="J3767">
        <f>IF($A3767="",0,WEEKDAY($A3767,2))</f>
        <v/>
      </c>
      <c r="K3767">
        <f>IF(OR($A3767="",$B3767=""),"",$B3767&amp;"|"&amp;$A3767)</f>
        <v/>
      </c>
      <c r="L3767">
        <f>IF($A3767="",0,IF($F3767="",IFERROR(N(INDEX(Settings!$G$11:$G$18,MATCH($C3767,Settings!$D$11:$D$18,0))),0),N($F3767)))</f>
        <v/>
      </c>
    </row>
    <row r="3768">
      <c r="A3768" s="69" t="n"/>
      <c r="B3768" s="70" t="n"/>
      <c r="C3768" s="70" t="n"/>
      <c r="D3768" s="71" t="n"/>
      <c r="E3768" s="71" t="n"/>
      <c r="F3768" s="70" t="n"/>
      <c r="G3768" s="72">
        <f>IF(OR($A3768="",$B3768=""),"",ROUND(MAX(0,MOD(I3768-H3768,1)*24-L3768/60),2))</f>
        <v/>
      </c>
      <c r="H3768">
        <f>IF($A3768="","",IF($D3768="",IFERROR(INDEX(Settings!$E$11:$E$18,MATCH($C3768,Settings!$D$11:$D$18,0)),0),$D3768))</f>
        <v/>
      </c>
      <c r="I3768">
        <f>IF($A3768="","",IF($E3768="",IFERROR(INDEX(Settings!$F$11:$F$18,MATCH($C3768,Settings!$D$11:$D$18,0)),0),$E3768))</f>
        <v/>
      </c>
      <c r="J3768">
        <f>IF($A3768="",0,WEEKDAY($A3768,2))</f>
        <v/>
      </c>
      <c r="K3768">
        <f>IF(OR($A3768="",$B3768=""),"",$B3768&amp;"|"&amp;$A3768)</f>
        <v/>
      </c>
      <c r="L3768">
        <f>IF($A3768="",0,IF($F3768="",IFERROR(N(INDEX(Settings!$G$11:$G$18,MATCH($C3768,Settings!$D$11:$D$18,0))),0),N($F3768)))</f>
        <v/>
      </c>
    </row>
    <row r="3769">
      <c r="A3769" s="69" t="n"/>
      <c r="B3769" s="70" t="n"/>
      <c r="C3769" s="70" t="n"/>
      <c r="D3769" s="71" t="n"/>
      <c r="E3769" s="71" t="n"/>
      <c r="F3769" s="70" t="n"/>
      <c r="G3769" s="72">
        <f>IF(OR($A3769="",$B3769=""),"",ROUND(MAX(0,MOD(I3769-H3769,1)*24-L3769/60),2))</f>
        <v/>
      </c>
      <c r="H3769">
        <f>IF($A3769="","",IF($D3769="",IFERROR(INDEX(Settings!$E$11:$E$18,MATCH($C3769,Settings!$D$11:$D$18,0)),0),$D3769))</f>
        <v/>
      </c>
      <c r="I3769">
        <f>IF($A3769="","",IF($E3769="",IFERROR(INDEX(Settings!$F$11:$F$18,MATCH($C3769,Settings!$D$11:$D$18,0)),0),$E3769))</f>
        <v/>
      </c>
      <c r="J3769">
        <f>IF($A3769="",0,WEEKDAY($A3769,2))</f>
        <v/>
      </c>
      <c r="K3769">
        <f>IF(OR($A3769="",$B3769=""),"",$B3769&amp;"|"&amp;$A3769)</f>
        <v/>
      </c>
      <c r="L3769">
        <f>IF($A3769="",0,IF($F3769="",IFERROR(N(INDEX(Settings!$G$11:$G$18,MATCH($C3769,Settings!$D$11:$D$18,0))),0),N($F3769)))</f>
        <v/>
      </c>
    </row>
    <row r="3770">
      <c r="A3770" s="69" t="n"/>
      <c r="B3770" s="70" t="n"/>
      <c r="C3770" s="70" t="n"/>
      <c r="D3770" s="71" t="n"/>
      <c r="E3770" s="71" t="n"/>
      <c r="F3770" s="70" t="n"/>
      <c r="G3770" s="72">
        <f>IF(OR($A3770="",$B3770=""),"",ROUND(MAX(0,MOD(I3770-H3770,1)*24-L3770/60),2))</f>
        <v/>
      </c>
      <c r="H3770">
        <f>IF($A3770="","",IF($D3770="",IFERROR(INDEX(Settings!$E$11:$E$18,MATCH($C3770,Settings!$D$11:$D$18,0)),0),$D3770))</f>
        <v/>
      </c>
      <c r="I3770">
        <f>IF($A3770="","",IF($E3770="",IFERROR(INDEX(Settings!$F$11:$F$18,MATCH($C3770,Settings!$D$11:$D$18,0)),0),$E3770))</f>
        <v/>
      </c>
      <c r="J3770">
        <f>IF($A3770="",0,WEEKDAY($A3770,2))</f>
        <v/>
      </c>
      <c r="K3770">
        <f>IF(OR($A3770="",$B3770=""),"",$B3770&amp;"|"&amp;$A3770)</f>
        <v/>
      </c>
      <c r="L3770">
        <f>IF($A3770="",0,IF($F3770="",IFERROR(N(INDEX(Settings!$G$11:$G$18,MATCH($C3770,Settings!$D$11:$D$18,0))),0),N($F3770)))</f>
        <v/>
      </c>
    </row>
    <row r="3771">
      <c r="A3771" s="69" t="n"/>
      <c r="B3771" s="70" t="n"/>
      <c r="C3771" s="70" t="n"/>
      <c r="D3771" s="71" t="n"/>
      <c r="E3771" s="71" t="n"/>
      <c r="F3771" s="70" t="n"/>
      <c r="G3771" s="72">
        <f>IF(OR($A3771="",$B3771=""),"",ROUND(MAX(0,MOD(I3771-H3771,1)*24-L3771/60),2))</f>
        <v/>
      </c>
      <c r="H3771">
        <f>IF($A3771="","",IF($D3771="",IFERROR(INDEX(Settings!$E$11:$E$18,MATCH($C3771,Settings!$D$11:$D$18,0)),0),$D3771))</f>
        <v/>
      </c>
      <c r="I3771">
        <f>IF($A3771="","",IF($E3771="",IFERROR(INDEX(Settings!$F$11:$F$18,MATCH($C3771,Settings!$D$11:$D$18,0)),0),$E3771))</f>
        <v/>
      </c>
      <c r="J3771">
        <f>IF($A3771="",0,WEEKDAY($A3771,2))</f>
        <v/>
      </c>
      <c r="K3771">
        <f>IF(OR($A3771="",$B3771=""),"",$B3771&amp;"|"&amp;$A3771)</f>
        <v/>
      </c>
      <c r="L3771">
        <f>IF($A3771="",0,IF($F3771="",IFERROR(N(INDEX(Settings!$G$11:$G$18,MATCH($C3771,Settings!$D$11:$D$18,0))),0),N($F3771)))</f>
        <v/>
      </c>
    </row>
    <row r="3772">
      <c r="A3772" s="69" t="n"/>
      <c r="B3772" s="70" t="n"/>
      <c r="C3772" s="70" t="n"/>
      <c r="D3772" s="71" t="n"/>
      <c r="E3772" s="71" t="n"/>
      <c r="F3772" s="70" t="n"/>
      <c r="G3772" s="72">
        <f>IF(OR($A3772="",$B3772=""),"",ROUND(MAX(0,MOD(I3772-H3772,1)*24-L3772/60),2))</f>
        <v/>
      </c>
      <c r="H3772">
        <f>IF($A3772="","",IF($D3772="",IFERROR(INDEX(Settings!$E$11:$E$18,MATCH($C3772,Settings!$D$11:$D$18,0)),0),$D3772))</f>
        <v/>
      </c>
      <c r="I3772">
        <f>IF($A3772="","",IF($E3772="",IFERROR(INDEX(Settings!$F$11:$F$18,MATCH($C3772,Settings!$D$11:$D$18,0)),0),$E3772))</f>
        <v/>
      </c>
      <c r="J3772">
        <f>IF($A3772="",0,WEEKDAY($A3772,2))</f>
        <v/>
      </c>
      <c r="K3772">
        <f>IF(OR($A3772="",$B3772=""),"",$B3772&amp;"|"&amp;$A3772)</f>
        <v/>
      </c>
      <c r="L3772">
        <f>IF($A3772="",0,IF($F3772="",IFERROR(N(INDEX(Settings!$G$11:$G$18,MATCH($C3772,Settings!$D$11:$D$18,0))),0),N($F3772)))</f>
        <v/>
      </c>
    </row>
    <row r="3773">
      <c r="A3773" s="69" t="n"/>
      <c r="B3773" s="70" t="n"/>
      <c r="C3773" s="70" t="n"/>
      <c r="D3773" s="71" t="n"/>
      <c r="E3773" s="71" t="n"/>
      <c r="F3773" s="70" t="n"/>
      <c r="G3773" s="72">
        <f>IF(OR($A3773="",$B3773=""),"",ROUND(MAX(0,MOD(I3773-H3773,1)*24-L3773/60),2))</f>
        <v/>
      </c>
      <c r="H3773">
        <f>IF($A3773="","",IF($D3773="",IFERROR(INDEX(Settings!$E$11:$E$18,MATCH($C3773,Settings!$D$11:$D$18,0)),0),$D3773))</f>
        <v/>
      </c>
      <c r="I3773">
        <f>IF($A3773="","",IF($E3773="",IFERROR(INDEX(Settings!$F$11:$F$18,MATCH($C3773,Settings!$D$11:$D$18,0)),0),$E3773))</f>
        <v/>
      </c>
      <c r="J3773">
        <f>IF($A3773="",0,WEEKDAY($A3773,2))</f>
        <v/>
      </c>
      <c r="K3773">
        <f>IF(OR($A3773="",$B3773=""),"",$B3773&amp;"|"&amp;$A3773)</f>
        <v/>
      </c>
      <c r="L3773">
        <f>IF($A3773="",0,IF($F3773="",IFERROR(N(INDEX(Settings!$G$11:$G$18,MATCH($C3773,Settings!$D$11:$D$18,0))),0),N($F3773)))</f>
        <v/>
      </c>
    </row>
    <row r="3774">
      <c r="A3774" s="69" t="n"/>
      <c r="B3774" s="70" t="n"/>
      <c r="C3774" s="70" t="n"/>
      <c r="D3774" s="71" t="n"/>
      <c r="E3774" s="71" t="n"/>
      <c r="F3774" s="70" t="n"/>
      <c r="G3774" s="72">
        <f>IF(OR($A3774="",$B3774=""),"",ROUND(MAX(0,MOD(I3774-H3774,1)*24-L3774/60),2))</f>
        <v/>
      </c>
      <c r="H3774">
        <f>IF($A3774="","",IF($D3774="",IFERROR(INDEX(Settings!$E$11:$E$18,MATCH($C3774,Settings!$D$11:$D$18,0)),0),$D3774))</f>
        <v/>
      </c>
      <c r="I3774">
        <f>IF($A3774="","",IF($E3774="",IFERROR(INDEX(Settings!$F$11:$F$18,MATCH($C3774,Settings!$D$11:$D$18,0)),0),$E3774))</f>
        <v/>
      </c>
      <c r="J3774">
        <f>IF($A3774="",0,WEEKDAY($A3774,2))</f>
        <v/>
      </c>
      <c r="K3774">
        <f>IF(OR($A3774="",$B3774=""),"",$B3774&amp;"|"&amp;$A3774)</f>
        <v/>
      </c>
      <c r="L3774">
        <f>IF($A3774="",0,IF($F3774="",IFERROR(N(INDEX(Settings!$G$11:$G$18,MATCH($C3774,Settings!$D$11:$D$18,0))),0),N($F3774)))</f>
        <v/>
      </c>
    </row>
    <row r="3775">
      <c r="A3775" s="69" t="n"/>
      <c r="B3775" s="70" t="n"/>
      <c r="C3775" s="70" t="n"/>
      <c r="D3775" s="71" t="n"/>
      <c r="E3775" s="71" t="n"/>
      <c r="F3775" s="70" t="n"/>
      <c r="G3775" s="72">
        <f>IF(OR($A3775="",$B3775=""),"",ROUND(MAX(0,MOD(I3775-H3775,1)*24-L3775/60),2))</f>
        <v/>
      </c>
      <c r="H3775">
        <f>IF($A3775="","",IF($D3775="",IFERROR(INDEX(Settings!$E$11:$E$18,MATCH($C3775,Settings!$D$11:$D$18,0)),0),$D3775))</f>
        <v/>
      </c>
      <c r="I3775">
        <f>IF($A3775="","",IF($E3775="",IFERROR(INDEX(Settings!$F$11:$F$18,MATCH($C3775,Settings!$D$11:$D$18,0)),0),$E3775))</f>
        <v/>
      </c>
      <c r="J3775">
        <f>IF($A3775="",0,WEEKDAY($A3775,2))</f>
        <v/>
      </c>
      <c r="K3775">
        <f>IF(OR($A3775="",$B3775=""),"",$B3775&amp;"|"&amp;$A3775)</f>
        <v/>
      </c>
      <c r="L3775">
        <f>IF($A3775="",0,IF($F3775="",IFERROR(N(INDEX(Settings!$G$11:$G$18,MATCH($C3775,Settings!$D$11:$D$18,0))),0),N($F3775)))</f>
        <v/>
      </c>
    </row>
    <row r="3776">
      <c r="A3776" s="69" t="n"/>
      <c r="B3776" s="70" t="n"/>
      <c r="C3776" s="70" t="n"/>
      <c r="D3776" s="71" t="n"/>
      <c r="E3776" s="71" t="n"/>
      <c r="F3776" s="70" t="n"/>
      <c r="G3776" s="72">
        <f>IF(OR($A3776="",$B3776=""),"",ROUND(MAX(0,MOD(I3776-H3776,1)*24-L3776/60),2))</f>
        <v/>
      </c>
      <c r="H3776">
        <f>IF($A3776="","",IF($D3776="",IFERROR(INDEX(Settings!$E$11:$E$18,MATCH($C3776,Settings!$D$11:$D$18,0)),0),$D3776))</f>
        <v/>
      </c>
      <c r="I3776">
        <f>IF($A3776="","",IF($E3776="",IFERROR(INDEX(Settings!$F$11:$F$18,MATCH($C3776,Settings!$D$11:$D$18,0)),0),$E3776))</f>
        <v/>
      </c>
      <c r="J3776">
        <f>IF($A3776="",0,WEEKDAY($A3776,2))</f>
        <v/>
      </c>
      <c r="K3776">
        <f>IF(OR($A3776="",$B3776=""),"",$B3776&amp;"|"&amp;$A3776)</f>
        <v/>
      </c>
      <c r="L3776">
        <f>IF($A3776="",0,IF($F3776="",IFERROR(N(INDEX(Settings!$G$11:$G$18,MATCH($C3776,Settings!$D$11:$D$18,0))),0),N($F3776)))</f>
        <v/>
      </c>
    </row>
    <row r="3777">
      <c r="A3777" s="69" t="n"/>
      <c r="B3777" s="70" t="n"/>
      <c r="C3777" s="70" t="n"/>
      <c r="D3777" s="71" t="n"/>
      <c r="E3777" s="71" t="n"/>
      <c r="F3777" s="70" t="n"/>
      <c r="G3777" s="72">
        <f>IF(OR($A3777="",$B3777=""),"",ROUND(MAX(0,MOD(I3777-H3777,1)*24-L3777/60),2))</f>
        <v/>
      </c>
      <c r="H3777">
        <f>IF($A3777="","",IF($D3777="",IFERROR(INDEX(Settings!$E$11:$E$18,MATCH($C3777,Settings!$D$11:$D$18,0)),0),$D3777))</f>
        <v/>
      </c>
      <c r="I3777">
        <f>IF($A3777="","",IF($E3777="",IFERROR(INDEX(Settings!$F$11:$F$18,MATCH($C3777,Settings!$D$11:$D$18,0)),0),$E3777))</f>
        <v/>
      </c>
      <c r="J3777">
        <f>IF($A3777="",0,WEEKDAY($A3777,2))</f>
        <v/>
      </c>
      <c r="K3777">
        <f>IF(OR($A3777="",$B3777=""),"",$B3777&amp;"|"&amp;$A3777)</f>
        <v/>
      </c>
      <c r="L3777">
        <f>IF($A3777="",0,IF($F3777="",IFERROR(N(INDEX(Settings!$G$11:$G$18,MATCH($C3777,Settings!$D$11:$D$18,0))),0),N($F3777)))</f>
        <v/>
      </c>
    </row>
    <row r="3778">
      <c r="A3778" s="69" t="n"/>
      <c r="B3778" s="70" t="n"/>
      <c r="C3778" s="70" t="n"/>
      <c r="D3778" s="71" t="n"/>
      <c r="E3778" s="71" t="n"/>
      <c r="F3778" s="70" t="n"/>
      <c r="G3778" s="72">
        <f>IF(OR($A3778="",$B3778=""),"",ROUND(MAX(0,MOD(I3778-H3778,1)*24-L3778/60),2))</f>
        <v/>
      </c>
      <c r="H3778">
        <f>IF($A3778="","",IF($D3778="",IFERROR(INDEX(Settings!$E$11:$E$18,MATCH($C3778,Settings!$D$11:$D$18,0)),0),$D3778))</f>
        <v/>
      </c>
      <c r="I3778">
        <f>IF($A3778="","",IF($E3778="",IFERROR(INDEX(Settings!$F$11:$F$18,MATCH($C3778,Settings!$D$11:$D$18,0)),0),$E3778))</f>
        <v/>
      </c>
      <c r="J3778">
        <f>IF($A3778="",0,WEEKDAY($A3778,2))</f>
        <v/>
      </c>
      <c r="K3778">
        <f>IF(OR($A3778="",$B3778=""),"",$B3778&amp;"|"&amp;$A3778)</f>
        <v/>
      </c>
      <c r="L3778">
        <f>IF($A3778="",0,IF($F3778="",IFERROR(N(INDEX(Settings!$G$11:$G$18,MATCH($C3778,Settings!$D$11:$D$18,0))),0),N($F3778)))</f>
        <v/>
      </c>
    </row>
    <row r="3779">
      <c r="A3779" s="69" t="n"/>
      <c r="B3779" s="70" t="n"/>
      <c r="C3779" s="70" t="n"/>
      <c r="D3779" s="71" t="n"/>
      <c r="E3779" s="71" t="n"/>
      <c r="F3779" s="70" t="n"/>
      <c r="G3779" s="72">
        <f>IF(OR($A3779="",$B3779=""),"",ROUND(MAX(0,MOD(I3779-H3779,1)*24-L3779/60),2))</f>
        <v/>
      </c>
      <c r="H3779">
        <f>IF($A3779="","",IF($D3779="",IFERROR(INDEX(Settings!$E$11:$E$18,MATCH($C3779,Settings!$D$11:$D$18,0)),0),$D3779))</f>
        <v/>
      </c>
      <c r="I3779">
        <f>IF($A3779="","",IF($E3779="",IFERROR(INDEX(Settings!$F$11:$F$18,MATCH($C3779,Settings!$D$11:$D$18,0)),0),$E3779))</f>
        <v/>
      </c>
      <c r="J3779">
        <f>IF($A3779="",0,WEEKDAY($A3779,2))</f>
        <v/>
      </c>
      <c r="K3779">
        <f>IF(OR($A3779="",$B3779=""),"",$B3779&amp;"|"&amp;$A3779)</f>
        <v/>
      </c>
      <c r="L3779">
        <f>IF($A3779="",0,IF($F3779="",IFERROR(N(INDEX(Settings!$G$11:$G$18,MATCH($C3779,Settings!$D$11:$D$18,0))),0),N($F3779)))</f>
        <v/>
      </c>
    </row>
    <row r="3780">
      <c r="A3780" s="69" t="n"/>
      <c r="B3780" s="70" t="n"/>
      <c r="C3780" s="70" t="n"/>
      <c r="D3780" s="71" t="n"/>
      <c r="E3780" s="71" t="n"/>
      <c r="F3780" s="70" t="n"/>
      <c r="G3780" s="72">
        <f>IF(OR($A3780="",$B3780=""),"",ROUND(MAX(0,MOD(I3780-H3780,1)*24-L3780/60),2))</f>
        <v/>
      </c>
      <c r="H3780">
        <f>IF($A3780="","",IF($D3780="",IFERROR(INDEX(Settings!$E$11:$E$18,MATCH($C3780,Settings!$D$11:$D$18,0)),0),$D3780))</f>
        <v/>
      </c>
      <c r="I3780">
        <f>IF($A3780="","",IF($E3780="",IFERROR(INDEX(Settings!$F$11:$F$18,MATCH($C3780,Settings!$D$11:$D$18,0)),0),$E3780))</f>
        <v/>
      </c>
      <c r="J3780">
        <f>IF($A3780="",0,WEEKDAY($A3780,2))</f>
        <v/>
      </c>
      <c r="K3780">
        <f>IF(OR($A3780="",$B3780=""),"",$B3780&amp;"|"&amp;$A3780)</f>
        <v/>
      </c>
      <c r="L3780">
        <f>IF($A3780="",0,IF($F3780="",IFERROR(N(INDEX(Settings!$G$11:$G$18,MATCH($C3780,Settings!$D$11:$D$18,0))),0),N($F3780)))</f>
        <v/>
      </c>
    </row>
    <row r="3781">
      <c r="A3781" s="69" t="n"/>
      <c r="B3781" s="70" t="n"/>
      <c r="C3781" s="70" t="n"/>
      <c r="D3781" s="71" t="n"/>
      <c r="E3781" s="71" t="n"/>
      <c r="F3781" s="70" t="n"/>
      <c r="G3781" s="72">
        <f>IF(OR($A3781="",$B3781=""),"",ROUND(MAX(0,MOD(I3781-H3781,1)*24-L3781/60),2))</f>
        <v/>
      </c>
      <c r="H3781">
        <f>IF($A3781="","",IF($D3781="",IFERROR(INDEX(Settings!$E$11:$E$18,MATCH($C3781,Settings!$D$11:$D$18,0)),0),$D3781))</f>
        <v/>
      </c>
      <c r="I3781">
        <f>IF($A3781="","",IF($E3781="",IFERROR(INDEX(Settings!$F$11:$F$18,MATCH($C3781,Settings!$D$11:$D$18,0)),0),$E3781))</f>
        <v/>
      </c>
      <c r="J3781">
        <f>IF($A3781="",0,WEEKDAY($A3781,2))</f>
        <v/>
      </c>
      <c r="K3781">
        <f>IF(OR($A3781="",$B3781=""),"",$B3781&amp;"|"&amp;$A3781)</f>
        <v/>
      </c>
      <c r="L3781">
        <f>IF($A3781="",0,IF($F3781="",IFERROR(N(INDEX(Settings!$G$11:$G$18,MATCH($C3781,Settings!$D$11:$D$18,0))),0),N($F3781)))</f>
        <v/>
      </c>
    </row>
    <row r="3782">
      <c r="A3782" s="69" t="n"/>
      <c r="B3782" s="70" t="n"/>
      <c r="C3782" s="70" t="n"/>
      <c r="D3782" s="71" t="n"/>
      <c r="E3782" s="71" t="n"/>
      <c r="F3782" s="70" t="n"/>
      <c r="G3782" s="72">
        <f>IF(OR($A3782="",$B3782=""),"",ROUND(MAX(0,MOD(I3782-H3782,1)*24-L3782/60),2))</f>
        <v/>
      </c>
      <c r="H3782">
        <f>IF($A3782="","",IF($D3782="",IFERROR(INDEX(Settings!$E$11:$E$18,MATCH($C3782,Settings!$D$11:$D$18,0)),0),$D3782))</f>
        <v/>
      </c>
      <c r="I3782">
        <f>IF($A3782="","",IF($E3782="",IFERROR(INDEX(Settings!$F$11:$F$18,MATCH($C3782,Settings!$D$11:$D$18,0)),0),$E3782))</f>
        <v/>
      </c>
      <c r="J3782">
        <f>IF($A3782="",0,WEEKDAY($A3782,2))</f>
        <v/>
      </c>
      <c r="K3782">
        <f>IF(OR($A3782="",$B3782=""),"",$B3782&amp;"|"&amp;$A3782)</f>
        <v/>
      </c>
      <c r="L3782">
        <f>IF($A3782="",0,IF($F3782="",IFERROR(N(INDEX(Settings!$G$11:$G$18,MATCH($C3782,Settings!$D$11:$D$18,0))),0),N($F3782)))</f>
        <v/>
      </c>
    </row>
    <row r="3783">
      <c r="A3783" s="69" t="n"/>
      <c r="B3783" s="70" t="n"/>
      <c r="C3783" s="70" t="n"/>
      <c r="D3783" s="71" t="n"/>
      <c r="E3783" s="71" t="n"/>
      <c r="F3783" s="70" t="n"/>
      <c r="G3783" s="72">
        <f>IF(OR($A3783="",$B3783=""),"",ROUND(MAX(0,MOD(I3783-H3783,1)*24-L3783/60),2))</f>
        <v/>
      </c>
      <c r="H3783">
        <f>IF($A3783="","",IF($D3783="",IFERROR(INDEX(Settings!$E$11:$E$18,MATCH($C3783,Settings!$D$11:$D$18,0)),0),$D3783))</f>
        <v/>
      </c>
      <c r="I3783">
        <f>IF($A3783="","",IF($E3783="",IFERROR(INDEX(Settings!$F$11:$F$18,MATCH($C3783,Settings!$D$11:$D$18,0)),0),$E3783))</f>
        <v/>
      </c>
      <c r="J3783">
        <f>IF($A3783="",0,WEEKDAY($A3783,2))</f>
        <v/>
      </c>
      <c r="K3783">
        <f>IF(OR($A3783="",$B3783=""),"",$B3783&amp;"|"&amp;$A3783)</f>
        <v/>
      </c>
      <c r="L3783">
        <f>IF($A3783="",0,IF($F3783="",IFERROR(N(INDEX(Settings!$G$11:$G$18,MATCH($C3783,Settings!$D$11:$D$18,0))),0),N($F3783)))</f>
        <v/>
      </c>
    </row>
    <row r="3784">
      <c r="A3784" s="69" t="n"/>
      <c r="B3784" s="70" t="n"/>
      <c r="C3784" s="70" t="n"/>
      <c r="D3784" s="71" t="n"/>
      <c r="E3784" s="71" t="n"/>
      <c r="F3784" s="70" t="n"/>
      <c r="G3784" s="72">
        <f>IF(OR($A3784="",$B3784=""),"",ROUND(MAX(0,MOD(I3784-H3784,1)*24-L3784/60),2))</f>
        <v/>
      </c>
      <c r="H3784">
        <f>IF($A3784="","",IF($D3784="",IFERROR(INDEX(Settings!$E$11:$E$18,MATCH($C3784,Settings!$D$11:$D$18,0)),0),$D3784))</f>
        <v/>
      </c>
      <c r="I3784">
        <f>IF($A3784="","",IF($E3784="",IFERROR(INDEX(Settings!$F$11:$F$18,MATCH($C3784,Settings!$D$11:$D$18,0)),0),$E3784))</f>
        <v/>
      </c>
      <c r="J3784">
        <f>IF($A3784="",0,WEEKDAY($A3784,2))</f>
        <v/>
      </c>
      <c r="K3784">
        <f>IF(OR($A3784="",$B3784=""),"",$B3784&amp;"|"&amp;$A3784)</f>
        <v/>
      </c>
      <c r="L3784">
        <f>IF($A3784="",0,IF($F3784="",IFERROR(N(INDEX(Settings!$G$11:$G$18,MATCH($C3784,Settings!$D$11:$D$18,0))),0),N($F3784)))</f>
        <v/>
      </c>
    </row>
    <row r="3785">
      <c r="A3785" s="69" t="n"/>
      <c r="B3785" s="70" t="n"/>
      <c r="C3785" s="70" t="n"/>
      <c r="D3785" s="71" t="n"/>
      <c r="E3785" s="71" t="n"/>
      <c r="F3785" s="70" t="n"/>
      <c r="G3785" s="72">
        <f>IF(OR($A3785="",$B3785=""),"",ROUND(MAX(0,MOD(I3785-H3785,1)*24-L3785/60),2))</f>
        <v/>
      </c>
      <c r="H3785">
        <f>IF($A3785="","",IF($D3785="",IFERROR(INDEX(Settings!$E$11:$E$18,MATCH($C3785,Settings!$D$11:$D$18,0)),0),$D3785))</f>
        <v/>
      </c>
      <c r="I3785">
        <f>IF($A3785="","",IF($E3785="",IFERROR(INDEX(Settings!$F$11:$F$18,MATCH($C3785,Settings!$D$11:$D$18,0)),0),$E3785))</f>
        <v/>
      </c>
      <c r="J3785">
        <f>IF($A3785="",0,WEEKDAY($A3785,2))</f>
        <v/>
      </c>
      <c r="K3785">
        <f>IF(OR($A3785="",$B3785=""),"",$B3785&amp;"|"&amp;$A3785)</f>
        <v/>
      </c>
      <c r="L3785">
        <f>IF($A3785="",0,IF($F3785="",IFERROR(N(INDEX(Settings!$G$11:$G$18,MATCH($C3785,Settings!$D$11:$D$18,0))),0),N($F3785)))</f>
        <v/>
      </c>
    </row>
    <row r="3786">
      <c r="A3786" s="69" t="n"/>
      <c r="B3786" s="70" t="n"/>
      <c r="C3786" s="70" t="n"/>
      <c r="D3786" s="71" t="n"/>
      <c r="E3786" s="71" t="n"/>
      <c r="F3786" s="70" t="n"/>
      <c r="G3786" s="72">
        <f>IF(OR($A3786="",$B3786=""),"",ROUND(MAX(0,MOD(I3786-H3786,1)*24-L3786/60),2))</f>
        <v/>
      </c>
      <c r="H3786">
        <f>IF($A3786="","",IF($D3786="",IFERROR(INDEX(Settings!$E$11:$E$18,MATCH($C3786,Settings!$D$11:$D$18,0)),0),$D3786))</f>
        <v/>
      </c>
      <c r="I3786">
        <f>IF($A3786="","",IF($E3786="",IFERROR(INDEX(Settings!$F$11:$F$18,MATCH($C3786,Settings!$D$11:$D$18,0)),0),$E3786))</f>
        <v/>
      </c>
      <c r="J3786">
        <f>IF($A3786="",0,WEEKDAY($A3786,2))</f>
        <v/>
      </c>
      <c r="K3786">
        <f>IF(OR($A3786="",$B3786=""),"",$B3786&amp;"|"&amp;$A3786)</f>
        <v/>
      </c>
      <c r="L3786">
        <f>IF($A3786="",0,IF($F3786="",IFERROR(N(INDEX(Settings!$G$11:$G$18,MATCH($C3786,Settings!$D$11:$D$18,0))),0),N($F3786)))</f>
        <v/>
      </c>
    </row>
    <row r="3787">
      <c r="A3787" s="69" t="n"/>
      <c r="B3787" s="70" t="n"/>
      <c r="C3787" s="70" t="n"/>
      <c r="D3787" s="71" t="n"/>
      <c r="E3787" s="71" t="n"/>
      <c r="F3787" s="70" t="n"/>
      <c r="G3787" s="72">
        <f>IF(OR($A3787="",$B3787=""),"",ROUND(MAX(0,MOD(I3787-H3787,1)*24-L3787/60),2))</f>
        <v/>
      </c>
      <c r="H3787">
        <f>IF($A3787="","",IF($D3787="",IFERROR(INDEX(Settings!$E$11:$E$18,MATCH($C3787,Settings!$D$11:$D$18,0)),0),$D3787))</f>
        <v/>
      </c>
      <c r="I3787">
        <f>IF($A3787="","",IF($E3787="",IFERROR(INDEX(Settings!$F$11:$F$18,MATCH($C3787,Settings!$D$11:$D$18,0)),0),$E3787))</f>
        <v/>
      </c>
      <c r="J3787">
        <f>IF($A3787="",0,WEEKDAY($A3787,2))</f>
        <v/>
      </c>
      <c r="K3787">
        <f>IF(OR($A3787="",$B3787=""),"",$B3787&amp;"|"&amp;$A3787)</f>
        <v/>
      </c>
      <c r="L3787">
        <f>IF($A3787="",0,IF($F3787="",IFERROR(N(INDEX(Settings!$G$11:$G$18,MATCH($C3787,Settings!$D$11:$D$18,0))),0),N($F3787)))</f>
        <v/>
      </c>
    </row>
    <row r="3788">
      <c r="A3788" s="69" t="n"/>
      <c r="B3788" s="70" t="n"/>
      <c r="C3788" s="70" t="n"/>
      <c r="D3788" s="71" t="n"/>
      <c r="E3788" s="71" t="n"/>
      <c r="F3788" s="70" t="n"/>
      <c r="G3788" s="72">
        <f>IF(OR($A3788="",$B3788=""),"",ROUND(MAX(0,MOD(I3788-H3788,1)*24-L3788/60),2))</f>
        <v/>
      </c>
      <c r="H3788">
        <f>IF($A3788="","",IF($D3788="",IFERROR(INDEX(Settings!$E$11:$E$18,MATCH($C3788,Settings!$D$11:$D$18,0)),0),$D3788))</f>
        <v/>
      </c>
      <c r="I3788">
        <f>IF($A3788="","",IF($E3788="",IFERROR(INDEX(Settings!$F$11:$F$18,MATCH($C3788,Settings!$D$11:$D$18,0)),0),$E3788))</f>
        <v/>
      </c>
      <c r="J3788">
        <f>IF($A3788="",0,WEEKDAY($A3788,2))</f>
        <v/>
      </c>
      <c r="K3788">
        <f>IF(OR($A3788="",$B3788=""),"",$B3788&amp;"|"&amp;$A3788)</f>
        <v/>
      </c>
      <c r="L3788">
        <f>IF($A3788="",0,IF($F3788="",IFERROR(N(INDEX(Settings!$G$11:$G$18,MATCH($C3788,Settings!$D$11:$D$18,0))),0),N($F3788)))</f>
        <v/>
      </c>
    </row>
    <row r="3789">
      <c r="A3789" s="69" t="n"/>
      <c r="B3789" s="70" t="n"/>
      <c r="C3789" s="70" t="n"/>
      <c r="D3789" s="71" t="n"/>
      <c r="E3789" s="71" t="n"/>
      <c r="F3789" s="70" t="n"/>
      <c r="G3789" s="72">
        <f>IF(OR($A3789="",$B3789=""),"",ROUND(MAX(0,MOD(I3789-H3789,1)*24-L3789/60),2))</f>
        <v/>
      </c>
      <c r="H3789">
        <f>IF($A3789="","",IF($D3789="",IFERROR(INDEX(Settings!$E$11:$E$18,MATCH($C3789,Settings!$D$11:$D$18,0)),0),$D3789))</f>
        <v/>
      </c>
      <c r="I3789">
        <f>IF($A3789="","",IF($E3789="",IFERROR(INDEX(Settings!$F$11:$F$18,MATCH($C3789,Settings!$D$11:$D$18,0)),0),$E3789))</f>
        <v/>
      </c>
      <c r="J3789">
        <f>IF($A3789="",0,WEEKDAY($A3789,2))</f>
        <v/>
      </c>
      <c r="K3789">
        <f>IF(OR($A3789="",$B3789=""),"",$B3789&amp;"|"&amp;$A3789)</f>
        <v/>
      </c>
      <c r="L3789">
        <f>IF($A3789="",0,IF($F3789="",IFERROR(N(INDEX(Settings!$G$11:$G$18,MATCH($C3789,Settings!$D$11:$D$18,0))),0),N($F3789)))</f>
        <v/>
      </c>
    </row>
    <row r="3790">
      <c r="A3790" s="69" t="n"/>
      <c r="B3790" s="70" t="n"/>
      <c r="C3790" s="70" t="n"/>
      <c r="D3790" s="71" t="n"/>
      <c r="E3790" s="71" t="n"/>
      <c r="F3790" s="70" t="n"/>
      <c r="G3790" s="72">
        <f>IF(OR($A3790="",$B3790=""),"",ROUND(MAX(0,MOD(I3790-H3790,1)*24-L3790/60),2))</f>
        <v/>
      </c>
      <c r="H3790">
        <f>IF($A3790="","",IF($D3790="",IFERROR(INDEX(Settings!$E$11:$E$18,MATCH($C3790,Settings!$D$11:$D$18,0)),0),$D3790))</f>
        <v/>
      </c>
      <c r="I3790">
        <f>IF($A3790="","",IF($E3790="",IFERROR(INDEX(Settings!$F$11:$F$18,MATCH($C3790,Settings!$D$11:$D$18,0)),0),$E3790))</f>
        <v/>
      </c>
      <c r="J3790">
        <f>IF($A3790="",0,WEEKDAY($A3790,2))</f>
        <v/>
      </c>
      <c r="K3790">
        <f>IF(OR($A3790="",$B3790=""),"",$B3790&amp;"|"&amp;$A3790)</f>
        <v/>
      </c>
      <c r="L3790">
        <f>IF($A3790="",0,IF($F3790="",IFERROR(N(INDEX(Settings!$G$11:$G$18,MATCH($C3790,Settings!$D$11:$D$18,0))),0),N($F3790)))</f>
        <v/>
      </c>
    </row>
    <row r="3791">
      <c r="A3791" s="69" t="n"/>
      <c r="B3791" s="70" t="n"/>
      <c r="C3791" s="70" t="n"/>
      <c r="D3791" s="71" t="n"/>
      <c r="E3791" s="71" t="n"/>
      <c r="F3791" s="70" t="n"/>
      <c r="G3791" s="72">
        <f>IF(OR($A3791="",$B3791=""),"",ROUND(MAX(0,MOD(I3791-H3791,1)*24-L3791/60),2))</f>
        <v/>
      </c>
      <c r="H3791">
        <f>IF($A3791="","",IF($D3791="",IFERROR(INDEX(Settings!$E$11:$E$18,MATCH($C3791,Settings!$D$11:$D$18,0)),0),$D3791))</f>
        <v/>
      </c>
      <c r="I3791">
        <f>IF($A3791="","",IF($E3791="",IFERROR(INDEX(Settings!$F$11:$F$18,MATCH($C3791,Settings!$D$11:$D$18,0)),0),$E3791))</f>
        <v/>
      </c>
      <c r="J3791">
        <f>IF($A3791="",0,WEEKDAY($A3791,2))</f>
        <v/>
      </c>
      <c r="K3791">
        <f>IF(OR($A3791="",$B3791=""),"",$B3791&amp;"|"&amp;$A3791)</f>
        <v/>
      </c>
      <c r="L3791">
        <f>IF($A3791="",0,IF($F3791="",IFERROR(N(INDEX(Settings!$G$11:$G$18,MATCH($C3791,Settings!$D$11:$D$18,0))),0),N($F3791)))</f>
        <v/>
      </c>
    </row>
    <row r="3792">
      <c r="A3792" s="69" t="n"/>
      <c r="B3792" s="70" t="n"/>
      <c r="C3792" s="70" t="n"/>
      <c r="D3792" s="71" t="n"/>
      <c r="E3792" s="71" t="n"/>
      <c r="F3792" s="70" t="n"/>
      <c r="G3792" s="72">
        <f>IF(OR($A3792="",$B3792=""),"",ROUND(MAX(0,MOD(I3792-H3792,1)*24-L3792/60),2))</f>
        <v/>
      </c>
      <c r="H3792">
        <f>IF($A3792="","",IF($D3792="",IFERROR(INDEX(Settings!$E$11:$E$18,MATCH($C3792,Settings!$D$11:$D$18,0)),0),$D3792))</f>
        <v/>
      </c>
      <c r="I3792">
        <f>IF($A3792="","",IF($E3792="",IFERROR(INDEX(Settings!$F$11:$F$18,MATCH($C3792,Settings!$D$11:$D$18,0)),0),$E3792))</f>
        <v/>
      </c>
      <c r="J3792">
        <f>IF($A3792="",0,WEEKDAY($A3792,2))</f>
        <v/>
      </c>
      <c r="K3792">
        <f>IF(OR($A3792="",$B3792=""),"",$B3792&amp;"|"&amp;$A3792)</f>
        <v/>
      </c>
      <c r="L3792">
        <f>IF($A3792="",0,IF($F3792="",IFERROR(N(INDEX(Settings!$G$11:$G$18,MATCH($C3792,Settings!$D$11:$D$18,0))),0),N($F3792)))</f>
        <v/>
      </c>
    </row>
    <row r="3793">
      <c r="A3793" s="69" t="n"/>
      <c r="B3793" s="70" t="n"/>
      <c r="C3793" s="70" t="n"/>
      <c r="D3793" s="71" t="n"/>
      <c r="E3793" s="71" t="n"/>
      <c r="F3793" s="70" t="n"/>
      <c r="G3793" s="72">
        <f>IF(OR($A3793="",$B3793=""),"",ROUND(MAX(0,MOD(I3793-H3793,1)*24-L3793/60),2))</f>
        <v/>
      </c>
      <c r="H3793">
        <f>IF($A3793="","",IF($D3793="",IFERROR(INDEX(Settings!$E$11:$E$18,MATCH($C3793,Settings!$D$11:$D$18,0)),0),$D3793))</f>
        <v/>
      </c>
      <c r="I3793">
        <f>IF($A3793="","",IF($E3793="",IFERROR(INDEX(Settings!$F$11:$F$18,MATCH($C3793,Settings!$D$11:$D$18,0)),0),$E3793))</f>
        <v/>
      </c>
      <c r="J3793">
        <f>IF($A3793="",0,WEEKDAY($A3793,2))</f>
        <v/>
      </c>
      <c r="K3793">
        <f>IF(OR($A3793="",$B3793=""),"",$B3793&amp;"|"&amp;$A3793)</f>
        <v/>
      </c>
      <c r="L3793">
        <f>IF($A3793="",0,IF($F3793="",IFERROR(N(INDEX(Settings!$G$11:$G$18,MATCH($C3793,Settings!$D$11:$D$18,0))),0),N($F3793)))</f>
        <v/>
      </c>
    </row>
    <row r="3794">
      <c r="A3794" s="69" t="n"/>
      <c r="B3794" s="70" t="n"/>
      <c r="C3794" s="70" t="n"/>
      <c r="D3794" s="71" t="n"/>
      <c r="E3794" s="71" t="n"/>
      <c r="F3794" s="70" t="n"/>
      <c r="G3794" s="72">
        <f>IF(OR($A3794="",$B3794=""),"",ROUND(MAX(0,MOD(I3794-H3794,1)*24-L3794/60),2))</f>
        <v/>
      </c>
      <c r="H3794">
        <f>IF($A3794="","",IF($D3794="",IFERROR(INDEX(Settings!$E$11:$E$18,MATCH($C3794,Settings!$D$11:$D$18,0)),0),$D3794))</f>
        <v/>
      </c>
      <c r="I3794">
        <f>IF($A3794="","",IF($E3794="",IFERROR(INDEX(Settings!$F$11:$F$18,MATCH($C3794,Settings!$D$11:$D$18,0)),0),$E3794))</f>
        <v/>
      </c>
      <c r="J3794">
        <f>IF($A3794="",0,WEEKDAY($A3794,2))</f>
        <v/>
      </c>
      <c r="K3794">
        <f>IF(OR($A3794="",$B3794=""),"",$B3794&amp;"|"&amp;$A3794)</f>
        <v/>
      </c>
      <c r="L3794">
        <f>IF($A3794="",0,IF($F3794="",IFERROR(N(INDEX(Settings!$G$11:$G$18,MATCH($C3794,Settings!$D$11:$D$18,0))),0),N($F3794)))</f>
        <v/>
      </c>
    </row>
    <row r="3795">
      <c r="A3795" s="69" t="n"/>
      <c r="B3795" s="70" t="n"/>
      <c r="C3795" s="70" t="n"/>
      <c r="D3795" s="71" t="n"/>
      <c r="E3795" s="71" t="n"/>
      <c r="F3795" s="70" t="n"/>
      <c r="G3795" s="72">
        <f>IF(OR($A3795="",$B3795=""),"",ROUND(MAX(0,MOD(I3795-H3795,1)*24-L3795/60),2))</f>
        <v/>
      </c>
      <c r="H3795">
        <f>IF($A3795="","",IF($D3795="",IFERROR(INDEX(Settings!$E$11:$E$18,MATCH($C3795,Settings!$D$11:$D$18,0)),0),$D3795))</f>
        <v/>
      </c>
      <c r="I3795">
        <f>IF($A3795="","",IF($E3795="",IFERROR(INDEX(Settings!$F$11:$F$18,MATCH($C3795,Settings!$D$11:$D$18,0)),0),$E3795))</f>
        <v/>
      </c>
      <c r="J3795">
        <f>IF($A3795="",0,WEEKDAY($A3795,2))</f>
        <v/>
      </c>
      <c r="K3795">
        <f>IF(OR($A3795="",$B3795=""),"",$B3795&amp;"|"&amp;$A3795)</f>
        <v/>
      </c>
      <c r="L3795">
        <f>IF($A3795="",0,IF($F3795="",IFERROR(N(INDEX(Settings!$G$11:$G$18,MATCH($C3795,Settings!$D$11:$D$18,0))),0),N($F3795)))</f>
        <v/>
      </c>
    </row>
    <row r="3796">
      <c r="A3796" s="69" t="n"/>
      <c r="B3796" s="70" t="n"/>
      <c r="C3796" s="70" t="n"/>
      <c r="D3796" s="71" t="n"/>
      <c r="E3796" s="71" t="n"/>
      <c r="F3796" s="70" t="n"/>
      <c r="G3796" s="72">
        <f>IF(OR($A3796="",$B3796=""),"",ROUND(MAX(0,MOD(I3796-H3796,1)*24-L3796/60),2))</f>
        <v/>
      </c>
      <c r="H3796">
        <f>IF($A3796="","",IF($D3796="",IFERROR(INDEX(Settings!$E$11:$E$18,MATCH($C3796,Settings!$D$11:$D$18,0)),0),$D3796))</f>
        <v/>
      </c>
      <c r="I3796">
        <f>IF($A3796="","",IF($E3796="",IFERROR(INDEX(Settings!$F$11:$F$18,MATCH($C3796,Settings!$D$11:$D$18,0)),0),$E3796))</f>
        <v/>
      </c>
      <c r="J3796">
        <f>IF($A3796="",0,WEEKDAY($A3796,2))</f>
        <v/>
      </c>
      <c r="K3796">
        <f>IF(OR($A3796="",$B3796=""),"",$B3796&amp;"|"&amp;$A3796)</f>
        <v/>
      </c>
      <c r="L3796">
        <f>IF($A3796="",0,IF($F3796="",IFERROR(N(INDEX(Settings!$G$11:$G$18,MATCH($C3796,Settings!$D$11:$D$18,0))),0),N($F3796)))</f>
        <v/>
      </c>
    </row>
    <row r="3797">
      <c r="A3797" s="69" t="n"/>
      <c r="B3797" s="70" t="n"/>
      <c r="C3797" s="70" t="n"/>
      <c r="D3797" s="71" t="n"/>
      <c r="E3797" s="71" t="n"/>
      <c r="F3797" s="70" t="n"/>
      <c r="G3797" s="72">
        <f>IF(OR($A3797="",$B3797=""),"",ROUND(MAX(0,MOD(I3797-H3797,1)*24-L3797/60),2))</f>
        <v/>
      </c>
      <c r="H3797">
        <f>IF($A3797="","",IF($D3797="",IFERROR(INDEX(Settings!$E$11:$E$18,MATCH($C3797,Settings!$D$11:$D$18,0)),0),$D3797))</f>
        <v/>
      </c>
      <c r="I3797">
        <f>IF($A3797="","",IF($E3797="",IFERROR(INDEX(Settings!$F$11:$F$18,MATCH($C3797,Settings!$D$11:$D$18,0)),0),$E3797))</f>
        <v/>
      </c>
      <c r="J3797">
        <f>IF($A3797="",0,WEEKDAY($A3797,2))</f>
        <v/>
      </c>
      <c r="K3797">
        <f>IF(OR($A3797="",$B3797=""),"",$B3797&amp;"|"&amp;$A3797)</f>
        <v/>
      </c>
      <c r="L3797">
        <f>IF($A3797="",0,IF($F3797="",IFERROR(N(INDEX(Settings!$G$11:$G$18,MATCH($C3797,Settings!$D$11:$D$18,0))),0),N($F3797)))</f>
        <v/>
      </c>
    </row>
    <row r="3798">
      <c r="A3798" s="69" t="n"/>
      <c r="B3798" s="70" t="n"/>
      <c r="C3798" s="70" t="n"/>
      <c r="D3798" s="71" t="n"/>
      <c r="E3798" s="71" t="n"/>
      <c r="F3798" s="70" t="n"/>
      <c r="G3798" s="72">
        <f>IF(OR($A3798="",$B3798=""),"",ROUND(MAX(0,MOD(I3798-H3798,1)*24-L3798/60),2))</f>
        <v/>
      </c>
      <c r="H3798">
        <f>IF($A3798="","",IF($D3798="",IFERROR(INDEX(Settings!$E$11:$E$18,MATCH($C3798,Settings!$D$11:$D$18,0)),0),$D3798))</f>
        <v/>
      </c>
      <c r="I3798">
        <f>IF($A3798="","",IF($E3798="",IFERROR(INDEX(Settings!$F$11:$F$18,MATCH($C3798,Settings!$D$11:$D$18,0)),0),$E3798))</f>
        <v/>
      </c>
      <c r="J3798">
        <f>IF($A3798="",0,WEEKDAY($A3798,2))</f>
        <v/>
      </c>
      <c r="K3798">
        <f>IF(OR($A3798="",$B3798=""),"",$B3798&amp;"|"&amp;$A3798)</f>
        <v/>
      </c>
      <c r="L3798">
        <f>IF($A3798="",0,IF($F3798="",IFERROR(N(INDEX(Settings!$G$11:$G$18,MATCH($C3798,Settings!$D$11:$D$18,0))),0),N($F3798)))</f>
        <v/>
      </c>
    </row>
    <row r="3799">
      <c r="A3799" s="69" t="n"/>
      <c r="B3799" s="70" t="n"/>
      <c r="C3799" s="70" t="n"/>
      <c r="D3799" s="71" t="n"/>
      <c r="E3799" s="71" t="n"/>
      <c r="F3799" s="70" t="n"/>
      <c r="G3799" s="72">
        <f>IF(OR($A3799="",$B3799=""),"",ROUND(MAX(0,MOD(I3799-H3799,1)*24-L3799/60),2))</f>
        <v/>
      </c>
      <c r="H3799">
        <f>IF($A3799="","",IF($D3799="",IFERROR(INDEX(Settings!$E$11:$E$18,MATCH($C3799,Settings!$D$11:$D$18,0)),0),$D3799))</f>
        <v/>
      </c>
      <c r="I3799">
        <f>IF($A3799="","",IF($E3799="",IFERROR(INDEX(Settings!$F$11:$F$18,MATCH($C3799,Settings!$D$11:$D$18,0)),0),$E3799))</f>
        <v/>
      </c>
      <c r="J3799">
        <f>IF($A3799="",0,WEEKDAY($A3799,2))</f>
        <v/>
      </c>
      <c r="K3799">
        <f>IF(OR($A3799="",$B3799=""),"",$B3799&amp;"|"&amp;$A3799)</f>
        <v/>
      </c>
      <c r="L3799">
        <f>IF($A3799="",0,IF($F3799="",IFERROR(N(INDEX(Settings!$G$11:$G$18,MATCH($C3799,Settings!$D$11:$D$18,0))),0),N($F3799)))</f>
        <v/>
      </c>
    </row>
    <row r="3800">
      <c r="A3800" s="69" t="n"/>
      <c r="B3800" s="70" t="n"/>
      <c r="C3800" s="70" t="n"/>
      <c r="D3800" s="71" t="n"/>
      <c r="E3800" s="71" t="n"/>
      <c r="F3800" s="70" t="n"/>
      <c r="G3800" s="72">
        <f>IF(OR($A3800="",$B3800=""),"",ROUND(MAX(0,MOD(I3800-H3800,1)*24-L3800/60),2))</f>
        <v/>
      </c>
      <c r="H3800">
        <f>IF($A3800="","",IF($D3800="",IFERROR(INDEX(Settings!$E$11:$E$18,MATCH($C3800,Settings!$D$11:$D$18,0)),0),$D3800))</f>
        <v/>
      </c>
      <c r="I3800">
        <f>IF($A3800="","",IF($E3800="",IFERROR(INDEX(Settings!$F$11:$F$18,MATCH($C3800,Settings!$D$11:$D$18,0)),0),$E3800))</f>
        <v/>
      </c>
      <c r="J3800">
        <f>IF($A3800="",0,WEEKDAY($A3800,2))</f>
        <v/>
      </c>
      <c r="K3800">
        <f>IF(OR($A3800="",$B3800=""),"",$B3800&amp;"|"&amp;$A3800)</f>
        <v/>
      </c>
      <c r="L3800">
        <f>IF($A3800="",0,IF($F3800="",IFERROR(N(INDEX(Settings!$G$11:$G$18,MATCH($C3800,Settings!$D$11:$D$18,0))),0),N($F3800)))</f>
        <v/>
      </c>
    </row>
    <row r="3801">
      <c r="A3801" s="69" t="n"/>
      <c r="B3801" s="70" t="n"/>
      <c r="C3801" s="70" t="n"/>
      <c r="D3801" s="71" t="n"/>
      <c r="E3801" s="71" t="n"/>
      <c r="F3801" s="70" t="n"/>
      <c r="G3801" s="72">
        <f>IF(OR($A3801="",$B3801=""),"",ROUND(MAX(0,MOD(I3801-H3801,1)*24-L3801/60),2))</f>
        <v/>
      </c>
      <c r="H3801">
        <f>IF($A3801="","",IF($D3801="",IFERROR(INDEX(Settings!$E$11:$E$18,MATCH($C3801,Settings!$D$11:$D$18,0)),0),$D3801))</f>
        <v/>
      </c>
      <c r="I3801">
        <f>IF($A3801="","",IF($E3801="",IFERROR(INDEX(Settings!$F$11:$F$18,MATCH($C3801,Settings!$D$11:$D$18,0)),0),$E3801))</f>
        <v/>
      </c>
      <c r="J3801">
        <f>IF($A3801="",0,WEEKDAY($A3801,2))</f>
        <v/>
      </c>
      <c r="K3801">
        <f>IF(OR($A3801="",$B3801=""),"",$B3801&amp;"|"&amp;$A3801)</f>
        <v/>
      </c>
      <c r="L3801">
        <f>IF($A3801="",0,IF($F3801="",IFERROR(N(INDEX(Settings!$G$11:$G$18,MATCH($C3801,Settings!$D$11:$D$18,0))),0),N($F3801)))</f>
        <v/>
      </c>
    </row>
    <row r="3802">
      <c r="A3802" s="69" t="n"/>
      <c r="B3802" s="70" t="n"/>
      <c r="C3802" s="70" t="n"/>
      <c r="D3802" s="71" t="n"/>
      <c r="E3802" s="71" t="n"/>
      <c r="F3802" s="70" t="n"/>
      <c r="G3802" s="72">
        <f>IF(OR($A3802="",$B3802=""),"",ROUND(MAX(0,MOD(I3802-H3802,1)*24-L3802/60),2))</f>
        <v/>
      </c>
      <c r="H3802">
        <f>IF($A3802="","",IF($D3802="",IFERROR(INDEX(Settings!$E$11:$E$18,MATCH($C3802,Settings!$D$11:$D$18,0)),0),$D3802))</f>
        <v/>
      </c>
      <c r="I3802">
        <f>IF($A3802="","",IF($E3802="",IFERROR(INDEX(Settings!$F$11:$F$18,MATCH($C3802,Settings!$D$11:$D$18,0)),0),$E3802))</f>
        <v/>
      </c>
      <c r="J3802">
        <f>IF($A3802="",0,WEEKDAY($A3802,2))</f>
        <v/>
      </c>
      <c r="K3802">
        <f>IF(OR($A3802="",$B3802=""),"",$B3802&amp;"|"&amp;$A3802)</f>
        <v/>
      </c>
      <c r="L3802">
        <f>IF($A3802="",0,IF($F3802="",IFERROR(N(INDEX(Settings!$G$11:$G$18,MATCH($C3802,Settings!$D$11:$D$18,0))),0),N($F3802)))</f>
        <v/>
      </c>
    </row>
    <row r="3803">
      <c r="A3803" s="69" t="n"/>
      <c r="B3803" s="70" t="n"/>
      <c r="C3803" s="70" t="n"/>
      <c r="D3803" s="71" t="n"/>
      <c r="E3803" s="71" t="n"/>
      <c r="F3803" s="70" t="n"/>
      <c r="G3803" s="72">
        <f>IF(OR($A3803="",$B3803=""),"",ROUND(MAX(0,MOD(I3803-H3803,1)*24-L3803/60),2))</f>
        <v/>
      </c>
      <c r="H3803">
        <f>IF($A3803="","",IF($D3803="",IFERROR(INDEX(Settings!$E$11:$E$18,MATCH($C3803,Settings!$D$11:$D$18,0)),0),$D3803))</f>
        <v/>
      </c>
      <c r="I3803">
        <f>IF($A3803="","",IF($E3803="",IFERROR(INDEX(Settings!$F$11:$F$18,MATCH($C3803,Settings!$D$11:$D$18,0)),0),$E3803))</f>
        <v/>
      </c>
      <c r="J3803">
        <f>IF($A3803="",0,WEEKDAY($A3803,2))</f>
        <v/>
      </c>
      <c r="K3803">
        <f>IF(OR($A3803="",$B3803=""),"",$B3803&amp;"|"&amp;$A3803)</f>
        <v/>
      </c>
      <c r="L3803">
        <f>IF($A3803="",0,IF($F3803="",IFERROR(N(INDEX(Settings!$G$11:$G$18,MATCH($C3803,Settings!$D$11:$D$18,0))),0),N($F3803)))</f>
        <v/>
      </c>
    </row>
    <row r="3804">
      <c r="A3804" s="69" t="n"/>
      <c r="B3804" s="70" t="n"/>
      <c r="C3804" s="70" t="n"/>
      <c r="D3804" s="71" t="n"/>
      <c r="E3804" s="71" t="n"/>
      <c r="F3804" s="70" t="n"/>
      <c r="G3804" s="72">
        <f>IF(OR($A3804="",$B3804=""),"",ROUND(MAX(0,MOD(I3804-H3804,1)*24-L3804/60),2))</f>
        <v/>
      </c>
      <c r="H3804">
        <f>IF($A3804="","",IF($D3804="",IFERROR(INDEX(Settings!$E$11:$E$18,MATCH($C3804,Settings!$D$11:$D$18,0)),0),$D3804))</f>
        <v/>
      </c>
      <c r="I3804">
        <f>IF($A3804="","",IF($E3804="",IFERROR(INDEX(Settings!$F$11:$F$18,MATCH($C3804,Settings!$D$11:$D$18,0)),0),$E3804))</f>
        <v/>
      </c>
      <c r="J3804">
        <f>IF($A3804="",0,WEEKDAY($A3804,2))</f>
        <v/>
      </c>
      <c r="K3804">
        <f>IF(OR($A3804="",$B3804=""),"",$B3804&amp;"|"&amp;$A3804)</f>
        <v/>
      </c>
      <c r="L3804">
        <f>IF($A3804="",0,IF($F3804="",IFERROR(N(INDEX(Settings!$G$11:$G$18,MATCH($C3804,Settings!$D$11:$D$18,0))),0),N($F3804)))</f>
        <v/>
      </c>
    </row>
    <row r="3805">
      <c r="A3805" s="69" t="n"/>
      <c r="B3805" s="70" t="n"/>
      <c r="C3805" s="70" t="n"/>
      <c r="D3805" s="71" t="n"/>
      <c r="E3805" s="71" t="n"/>
      <c r="F3805" s="70" t="n"/>
      <c r="G3805" s="72">
        <f>IF(OR($A3805="",$B3805=""),"",ROUND(MAX(0,MOD(I3805-H3805,1)*24-L3805/60),2))</f>
        <v/>
      </c>
      <c r="H3805">
        <f>IF($A3805="","",IF($D3805="",IFERROR(INDEX(Settings!$E$11:$E$18,MATCH($C3805,Settings!$D$11:$D$18,0)),0),$D3805))</f>
        <v/>
      </c>
      <c r="I3805">
        <f>IF($A3805="","",IF($E3805="",IFERROR(INDEX(Settings!$F$11:$F$18,MATCH($C3805,Settings!$D$11:$D$18,0)),0),$E3805))</f>
        <v/>
      </c>
      <c r="J3805">
        <f>IF($A3805="",0,WEEKDAY($A3805,2))</f>
        <v/>
      </c>
      <c r="K3805">
        <f>IF(OR($A3805="",$B3805=""),"",$B3805&amp;"|"&amp;$A3805)</f>
        <v/>
      </c>
      <c r="L3805">
        <f>IF($A3805="",0,IF($F3805="",IFERROR(N(INDEX(Settings!$G$11:$G$18,MATCH($C3805,Settings!$D$11:$D$18,0))),0),N($F3805)))</f>
        <v/>
      </c>
    </row>
    <row r="3806">
      <c r="A3806" s="69" t="n"/>
      <c r="B3806" s="70" t="n"/>
      <c r="C3806" s="70" t="n"/>
      <c r="D3806" s="71" t="n"/>
      <c r="E3806" s="71" t="n"/>
      <c r="F3806" s="70" t="n"/>
      <c r="G3806" s="72">
        <f>IF(OR($A3806="",$B3806=""),"",ROUND(MAX(0,MOD(I3806-H3806,1)*24-L3806/60),2))</f>
        <v/>
      </c>
      <c r="H3806">
        <f>IF($A3806="","",IF($D3806="",IFERROR(INDEX(Settings!$E$11:$E$18,MATCH($C3806,Settings!$D$11:$D$18,0)),0),$D3806))</f>
        <v/>
      </c>
      <c r="I3806">
        <f>IF($A3806="","",IF($E3806="",IFERROR(INDEX(Settings!$F$11:$F$18,MATCH($C3806,Settings!$D$11:$D$18,0)),0),$E3806))</f>
        <v/>
      </c>
      <c r="J3806">
        <f>IF($A3806="",0,WEEKDAY($A3806,2))</f>
        <v/>
      </c>
      <c r="K3806">
        <f>IF(OR($A3806="",$B3806=""),"",$B3806&amp;"|"&amp;$A3806)</f>
        <v/>
      </c>
      <c r="L3806">
        <f>IF($A3806="",0,IF($F3806="",IFERROR(N(INDEX(Settings!$G$11:$G$18,MATCH($C3806,Settings!$D$11:$D$18,0))),0),N($F3806)))</f>
        <v/>
      </c>
    </row>
    <row r="3807">
      <c r="A3807" s="69" t="n"/>
      <c r="B3807" s="70" t="n"/>
      <c r="C3807" s="70" t="n"/>
      <c r="D3807" s="71" t="n"/>
      <c r="E3807" s="71" t="n"/>
      <c r="F3807" s="70" t="n"/>
      <c r="G3807" s="72">
        <f>IF(OR($A3807="",$B3807=""),"",ROUND(MAX(0,MOD(I3807-H3807,1)*24-L3807/60),2))</f>
        <v/>
      </c>
      <c r="H3807">
        <f>IF($A3807="","",IF($D3807="",IFERROR(INDEX(Settings!$E$11:$E$18,MATCH($C3807,Settings!$D$11:$D$18,0)),0),$D3807))</f>
        <v/>
      </c>
      <c r="I3807">
        <f>IF($A3807="","",IF($E3807="",IFERROR(INDEX(Settings!$F$11:$F$18,MATCH($C3807,Settings!$D$11:$D$18,0)),0),$E3807))</f>
        <v/>
      </c>
      <c r="J3807">
        <f>IF($A3807="",0,WEEKDAY($A3807,2))</f>
        <v/>
      </c>
      <c r="K3807">
        <f>IF(OR($A3807="",$B3807=""),"",$B3807&amp;"|"&amp;$A3807)</f>
        <v/>
      </c>
      <c r="L3807">
        <f>IF($A3807="",0,IF($F3807="",IFERROR(N(INDEX(Settings!$G$11:$G$18,MATCH($C3807,Settings!$D$11:$D$18,0))),0),N($F3807)))</f>
        <v/>
      </c>
    </row>
    <row r="3808">
      <c r="A3808" s="69" t="n"/>
      <c r="B3808" s="70" t="n"/>
      <c r="C3808" s="70" t="n"/>
      <c r="D3808" s="71" t="n"/>
      <c r="E3808" s="71" t="n"/>
      <c r="F3808" s="70" t="n"/>
      <c r="G3808" s="72">
        <f>IF(OR($A3808="",$B3808=""),"",ROUND(MAX(0,MOD(I3808-H3808,1)*24-L3808/60),2))</f>
        <v/>
      </c>
      <c r="H3808">
        <f>IF($A3808="","",IF($D3808="",IFERROR(INDEX(Settings!$E$11:$E$18,MATCH($C3808,Settings!$D$11:$D$18,0)),0),$D3808))</f>
        <v/>
      </c>
      <c r="I3808">
        <f>IF($A3808="","",IF($E3808="",IFERROR(INDEX(Settings!$F$11:$F$18,MATCH($C3808,Settings!$D$11:$D$18,0)),0),$E3808))</f>
        <v/>
      </c>
      <c r="J3808">
        <f>IF($A3808="",0,WEEKDAY($A3808,2))</f>
        <v/>
      </c>
      <c r="K3808">
        <f>IF(OR($A3808="",$B3808=""),"",$B3808&amp;"|"&amp;$A3808)</f>
        <v/>
      </c>
      <c r="L3808">
        <f>IF($A3808="",0,IF($F3808="",IFERROR(N(INDEX(Settings!$G$11:$G$18,MATCH($C3808,Settings!$D$11:$D$18,0))),0),N($F3808)))</f>
        <v/>
      </c>
    </row>
    <row r="3809">
      <c r="A3809" s="69" t="n"/>
      <c r="B3809" s="70" t="n"/>
      <c r="C3809" s="70" t="n"/>
      <c r="D3809" s="71" t="n"/>
      <c r="E3809" s="71" t="n"/>
      <c r="F3809" s="70" t="n"/>
      <c r="G3809" s="72">
        <f>IF(OR($A3809="",$B3809=""),"",ROUND(MAX(0,MOD(I3809-H3809,1)*24-L3809/60),2))</f>
        <v/>
      </c>
      <c r="H3809">
        <f>IF($A3809="","",IF($D3809="",IFERROR(INDEX(Settings!$E$11:$E$18,MATCH($C3809,Settings!$D$11:$D$18,0)),0),$D3809))</f>
        <v/>
      </c>
      <c r="I3809">
        <f>IF($A3809="","",IF($E3809="",IFERROR(INDEX(Settings!$F$11:$F$18,MATCH($C3809,Settings!$D$11:$D$18,0)),0),$E3809))</f>
        <v/>
      </c>
      <c r="J3809">
        <f>IF($A3809="",0,WEEKDAY($A3809,2))</f>
        <v/>
      </c>
      <c r="K3809">
        <f>IF(OR($A3809="",$B3809=""),"",$B3809&amp;"|"&amp;$A3809)</f>
        <v/>
      </c>
      <c r="L3809">
        <f>IF($A3809="",0,IF($F3809="",IFERROR(N(INDEX(Settings!$G$11:$G$18,MATCH($C3809,Settings!$D$11:$D$18,0))),0),N($F3809)))</f>
        <v/>
      </c>
    </row>
    <row r="3810">
      <c r="A3810" s="69" t="n"/>
      <c r="B3810" s="70" t="n"/>
      <c r="C3810" s="70" t="n"/>
      <c r="D3810" s="71" t="n"/>
      <c r="E3810" s="71" t="n"/>
      <c r="F3810" s="70" t="n"/>
      <c r="G3810" s="72">
        <f>IF(OR($A3810="",$B3810=""),"",ROUND(MAX(0,MOD(I3810-H3810,1)*24-L3810/60),2))</f>
        <v/>
      </c>
      <c r="H3810">
        <f>IF($A3810="","",IF($D3810="",IFERROR(INDEX(Settings!$E$11:$E$18,MATCH($C3810,Settings!$D$11:$D$18,0)),0),$D3810))</f>
        <v/>
      </c>
      <c r="I3810">
        <f>IF($A3810="","",IF($E3810="",IFERROR(INDEX(Settings!$F$11:$F$18,MATCH($C3810,Settings!$D$11:$D$18,0)),0),$E3810))</f>
        <v/>
      </c>
      <c r="J3810">
        <f>IF($A3810="",0,WEEKDAY($A3810,2))</f>
        <v/>
      </c>
      <c r="K3810">
        <f>IF(OR($A3810="",$B3810=""),"",$B3810&amp;"|"&amp;$A3810)</f>
        <v/>
      </c>
      <c r="L3810">
        <f>IF($A3810="",0,IF($F3810="",IFERROR(N(INDEX(Settings!$G$11:$G$18,MATCH($C3810,Settings!$D$11:$D$18,0))),0),N($F3810)))</f>
        <v/>
      </c>
    </row>
    <row r="3811">
      <c r="A3811" s="69" t="n"/>
      <c r="B3811" s="70" t="n"/>
      <c r="C3811" s="70" t="n"/>
      <c r="D3811" s="71" t="n"/>
      <c r="E3811" s="71" t="n"/>
      <c r="F3811" s="70" t="n"/>
      <c r="G3811" s="72">
        <f>IF(OR($A3811="",$B3811=""),"",ROUND(MAX(0,MOD(I3811-H3811,1)*24-L3811/60),2))</f>
        <v/>
      </c>
      <c r="H3811">
        <f>IF($A3811="","",IF($D3811="",IFERROR(INDEX(Settings!$E$11:$E$18,MATCH($C3811,Settings!$D$11:$D$18,0)),0),$D3811))</f>
        <v/>
      </c>
      <c r="I3811">
        <f>IF($A3811="","",IF($E3811="",IFERROR(INDEX(Settings!$F$11:$F$18,MATCH($C3811,Settings!$D$11:$D$18,0)),0),$E3811))</f>
        <v/>
      </c>
      <c r="J3811">
        <f>IF($A3811="",0,WEEKDAY($A3811,2))</f>
        <v/>
      </c>
      <c r="K3811">
        <f>IF(OR($A3811="",$B3811=""),"",$B3811&amp;"|"&amp;$A3811)</f>
        <v/>
      </c>
      <c r="L3811">
        <f>IF($A3811="",0,IF($F3811="",IFERROR(N(INDEX(Settings!$G$11:$G$18,MATCH($C3811,Settings!$D$11:$D$18,0))),0),N($F3811)))</f>
        <v/>
      </c>
    </row>
    <row r="3812">
      <c r="A3812" s="69" t="n"/>
      <c r="B3812" s="70" t="n"/>
      <c r="C3812" s="70" t="n"/>
      <c r="D3812" s="71" t="n"/>
      <c r="E3812" s="71" t="n"/>
      <c r="F3812" s="70" t="n"/>
      <c r="G3812" s="72">
        <f>IF(OR($A3812="",$B3812=""),"",ROUND(MAX(0,MOD(I3812-H3812,1)*24-L3812/60),2))</f>
        <v/>
      </c>
      <c r="H3812">
        <f>IF($A3812="","",IF($D3812="",IFERROR(INDEX(Settings!$E$11:$E$18,MATCH($C3812,Settings!$D$11:$D$18,0)),0),$D3812))</f>
        <v/>
      </c>
      <c r="I3812">
        <f>IF($A3812="","",IF($E3812="",IFERROR(INDEX(Settings!$F$11:$F$18,MATCH($C3812,Settings!$D$11:$D$18,0)),0),$E3812))</f>
        <v/>
      </c>
      <c r="J3812">
        <f>IF($A3812="",0,WEEKDAY($A3812,2))</f>
        <v/>
      </c>
      <c r="K3812">
        <f>IF(OR($A3812="",$B3812=""),"",$B3812&amp;"|"&amp;$A3812)</f>
        <v/>
      </c>
      <c r="L3812">
        <f>IF($A3812="",0,IF($F3812="",IFERROR(N(INDEX(Settings!$G$11:$G$18,MATCH($C3812,Settings!$D$11:$D$18,0))),0),N($F3812)))</f>
        <v/>
      </c>
    </row>
    <row r="3813">
      <c r="A3813" s="69" t="n"/>
      <c r="B3813" s="70" t="n"/>
      <c r="C3813" s="70" t="n"/>
      <c r="D3813" s="71" t="n"/>
      <c r="E3813" s="71" t="n"/>
      <c r="F3813" s="70" t="n"/>
      <c r="G3813" s="72">
        <f>IF(OR($A3813="",$B3813=""),"",ROUND(MAX(0,MOD(I3813-H3813,1)*24-L3813/60),2))</f>
        <v/>
      </c>
      <c r="H3813">
        <f>IF($A3813="","",IF($D3813="",IFERROR(INDEX(Settings!$E$11:$E$18,MATCH($C3813,Settings!$D$11:$D$18,0)),0),$D3813))</f>
        <v/>
      </c>
      <c r="I3813">
        <f>IF($A3813="","",IF($E3813="",IFERROR(INDEX(Settings!$F$11:$F$18,MATCH($C3813,Settings!$D$11:$D$18,0)),0),$E3813))</f>
        <v/>
      </c>
      <c r="J3813">
        <f>IF($A3813="",0,WEEKDAY($A3813,2))</f>
        <v/>
      </c>
      <c r="K3813">
        <f>IF(OR($A3813="",$B3813=""),"",$B3813&amp;"|"&amp;$A3813)</f>
        <v/>
      </c>
      <c r="L3813">
        <f>IF($A3813="",0,IF($F3813="",IFERROR(N(INDEX(Settings!$G$11:$G$18,MATCH($C3813,Settings!$D$11:$D$18,0))),0),N($F3813)))</f>
        <v/>
      </c>
    </row>
    <row r="3814">
      <c r="A3814" s="69" t="n"/>
      <c r="B3814" s="70" t="n"/>
      <c r="C3814" s="70" t="n"/>
      <c r="D3814" s="71" t="n"/>
      <c r="E3814" s="71" t="n"/>
      <c r="F3814" s="70" t="n"/>
      <c r="G3814" s="72">
        <f>IF(OR($A3814="",$B3814=""),"",ROUND(MAX(0,MOD(I3814-H3814,1)*24-L3814/60),2))</f>
        <v/>
      </c>
      <c r="H3814">
        <f>IF($A3814="","",IF($D3814="",IFERROR(INDEX(Settings!$E$11:$E$18,MATCH($C3814,Settings!$D$11:$D$18,0)),0),$D3814))</f>
        <v/>
      </c>
      <c r="I3814">
        <f>IF($A3814="","",IF($E3814="",IFERROR(INDEX(Settings!$F$11:$F$18,MATCH($C3814,Settings!$D$11:$D$18,0)),0),$E3814))</f>
        <v/>
      </c>
      <c r="J3814">
        <f>IF($A3814="",0,WEEKDAY($A3814,2))</f>
        <v/>
      </c>
      <c r="K3814">
        <f>IF(OR($A3814="",$B3814=""),"",$B3814&amp;"|"&amp;$A3814)</f>
        <v/>
      </c>
      <c r="L3814">
        <f>IF($A3814="",0,IF($F3814="",IFERROR(N(INDEX(Settings!$G$11:$G$18,MATCH($C3814,Settings!$D$11:$D$18,0))),0),N($F3814)))</f>
        <v/>
      </c>
    </row>
    <row r="3815">
      <c r="A3815" s="69" t="n"/>
      <c r="B3815" s="70" t="n"/>
      <c r="C3815" s="70" t="n"/>
      <c r="D3815" s="71" t="n"/>
      <c r="E3815" s="71" t="n"/>
      <c r="F3815" s="70" t="n"/>
      <c r="G3815" s="72">
        <f>IF(OR($A3815="",$B3815=""),"",ROUND(MAX(0,MOD(I3815-H3815,1)*24-L3815/60),2))</f>
        <v/>
      </c>
      <c r="H3815">
        <f>IF($A3815="","",IF($D3815="",IFERROR(INDEX(Settings!$E$11:$E$18,MATCH($C3815,Settings!$D$11:$D$18,0)),0),$D3815))</f>
        <v/>
      </c>
      <c r="I3815">
        <f>IF($A3815="","",IF($E3815="",IFERROR(INDEX(Settings!$F$11:$F$18,MATCH($C3815,Settings!$D$11:$D$18,0)),0),$E3815))</f>
        <v/>
      </c>
      <c r="J3815">
        <f>IF($A3815="",0,WEEKDAY($A3815,2))</f>
        <v/>
      </c>
      <c r="K3815">
        <f>IF(OR($A3815="",$B3815=""),"",$B3815&amp;"|"&amp;$A3815)</f>
        <v/>
      </c>
      <c r="L3815">
        <f>IF($A3815="",0,IF($F3815="",IFERROR(N(INDEX(Settings!$G$11:$G$18,MATCH($C3815,Settings!$D$11:$D$18,0))),0),N($F3815)))</f>
        <v/>
      </c>
    </row>
    <row r="3816">
      <c r="A3816" s="69" t="n"/>
      <c r="B3816" s="70" t="n"/>
      <c r="C3816" s="70" t="n"/>
      <c r="D3816" s="71" t="n"/>
      <c r="E3816" s="71" t="n"/>
      <c r="F3816" s="70" t="n"/>
      <c r="G3816" s="72">
        <f>IF(OR($A3816="",$B3816=""),"",ROUND(MAX(0,MOD(I3816-H3816,1)*24-L3816/60),2))</f>
        <v/>
      </c>
      <c r="H3816">
        <f>IF($A3816="","",IF($D3816="",IFERROR(INDEX(Settings!$E$11:$E$18,MATCH($C3816,Settings!$D$11:$D$18,0)),0),$D3816))</f>
        <v/>
      </c>
      <c r="I3816">
        <f>IF($A3816="","",IF($E3816="",IFERROR(INDEX(Settings!$F$11:$F$18,MATCH($C3816,Settings!$D$11:$D$18,0)),0),$E3816))</f>
        <v/>
      </c>
      <c r="J3816">
        <f>IF($A3816="",0,WEEKDAY($A3816,2))</f>
        <v/>
      </c>
      <c r="K3816">
        <f>IF(OR($A3816="",$B3816=""),"",$B3816&amp;"|"&amp;$A3816)</f>
        <v/>
      </c>
      <c r="L3816">
        <f>IF($A3816="",0,IF($F3816="",IFERROR(N(INDEX(Settings!$G$11:$G$18,MATCH($C3816,Settings!$D$11:$D$18,0))),0),N($F3816)))</f>
        <v/>
      </c>
    </row>
    <row r="3817">
      <c r="A3817" s="69" t="n"/>
      <c r="B3817" s="70" t="n"/>
      <c r="C3817" s="70" t="n"/>
      <c r="D3817" s="71" t="n"/>
      <c r="E3817" s="71" t="n"/>
      <c r="F3817" s="70" t="n"/>
      <c r="G3817" s="72">
        <f>IF(OR($A3817="",$B3817=""),"",ROUND(MAX(0,MOD(I3817-H3817,1)*24-L3817/60),2))</f>
        <v/>
      </c>
      <c r="H3817">
        <f>IF($A3817="","",IF($D3817="",IFERROR(INDEX(Settings!$E$11:$E$18,MATCH($C3817,Settings!$D$11:$D$18,0)),0),$D3817))</f>
        <v/>
      </c>
      <c r="I3817">
        <f>IF($A3817="","",IF($E3817="",IFERROR(INDEX(Settings!$F$11:$F$18,MATCH($C3817,Settings!$D$11:$D$18,0)),0),$E3817))</f>
        <v/>
      </c>
      <c r="J3817">
        <f>IF($A3817="",0,WEEKDAY($A3817,2))</f>
        <v/>
      </c>
      <c r="K3817">
        <f>IF(OR($A3817="",$B3817=""),"",$B3817&amp;"|"&amp;$A3817)</f>
        <v/>
      </c>
      <c r="L3817">
        <f>IF($A3817="",0,IF($F3817="",IFERROR(N(INDEX(Settings!$G$11:$G$18,MATCH($C3817,Settings!$D$11:$D$18,0))),0),N($F3817)))</f>
        <v/>
      </c>
    </row>
    <row r="3818">
      <c r="A3818" s="69" t="n"/>
      <c r="B3818" s="70" t="n"/>
      <c r="C3818" s="70" t="n"/>
      <c r="D3818" s="71" t="n"/>
      <c r="E3818" s="71" t="n"/>
      <c r="F3818" s="70" t="n"/>
      <c r="G3818" s="72">
        <f>IF(OR($A3818="",$B3818=""),"",ROUND(MAX(0,MOD(I3818-H3818,1)*24-L3818/60),2))</f>
        <v/>
      </c>
      <c r="H3818">
        <f>IF($A3818="","",IF($D3818="",IFERROR(INDEX(Settings!$E$11:$E$18,MATCH($C3818,Settings!$D$11:$D$18,0)),0),$D3818))</f>
        <v/>
      </c>
      <c r="I3818">
        <f>IF($A3818="","",IF($E3818="",IFERROR(INDEX(Settings!$F$11:$F$18,MATCH($C3818,Settings!$D$11:$D$18,0)),0),$E3818))</f>
        <v/>
      </c>
      <c r="J3818">
        <f>IF($A3818="",0,WEEKDAY($A3818,2))</f>
        <v/>
      </c>
      <c r="K3818">
        <f>IF(OR($A3818="",$B3818=""),"",$B3818&amp;"|"&amp;$A3818)</f>
        <v/>
      </c>
      <c r="L3818">
        <f>IF($A3818="",0,IF($F3818="",IFERROR(N(INDEX(Settings!$G$11:$G$18,MATCH($C3818,Settings!$D$11:$D$18,0))),0),N($F3818)))</f>
        <v/>
      </c>
    </row>
    <row r="3819">
      <c r="A3819" s="69" t="n"/>
      <c r="B3819" s="70" t="n"/>
      <c r="C3819" s="70" t="n"/>
      <c r="D3819" s="71" t="n"/>
      <c r="E3819" s="71" t="n"/>
      <c r="F3819" s="70" t="n"/>
      <c r="G3819" s="72">
        <f>IF(OR($A3819="",$B3819=""),"",ROUND(MAX(0,MOD(I3819-H3819,1)*24-L3819/60),2))</f>
        <v/>
      </c>
      <c r="H3819">
        <f>IF($A3819="","",IF($D3819="",IFERROR(INDEX(Settings!$E$11:$E$18,MATCH($C3819,Settings!$D$11:$D$18,0)),0),$D3819))</f>
        <v/>
      </c>
      <c r="I3819">
        <f>IF($A3819="","",IF($E3819="",IFERROR(INDEX(Settings!$F$11:$F$18,MATCH($C3819,Settings!$D$11:$D$18,0)),0),$E3819))</f>
        <v/>
      </c>
      <c r="J3819">
        <f>IF($A3819="",0,WEEKDAY($A3819,2))</f>
        <v/>
      </c>
      <c r="K3819">
        <f>IF(OR($A3819="",$B3819=""),"",$B3819&amp;"|"&amp;$A3819)</f>
        <v/>
      </c>
      <c r="L3819">
        <f>IF($A3819="",0,IF($F3819="",IFERROR(N(INDEX(Settings!$G$11:$G$18,MATCH($C3819,Settings!$D$11:$D$18,0))),0),N($F3819)))</f>
        <v/>
      </c>
    </row>
    <row r="3820">
      <c r="A3820" s="69" t="n"/>
      <c r="B3820" s="70" t="n"/>
      <c r="C3820" s="70" t="n"/>
      <c r="D3820" s="71" t="n"/>
      <c r="E3820" s="71" t="n"/>
      <c r="F3820" s="70" t="n"/>
      <c r="G3820" s="72">
        <f>IF(OR($A3820="",$B3820=""),"",ROUND(MAX(0,MOD(I3820-H3820,1)*24-L3820/60),2))</f>
        <v/>
      </c>
      <c r="H3820">
        <f>IF($A3820="","",IF($D3820="",IFERROR(INDEX(Settings!$E$11:$E$18,MATCH($C3820,Settings!$D$11:$D$18,0)),0),$D3820))</f>
        <v/>
      </c>
      <c r="I3820">
        <f>IF($A3820="","",IF($E3820="",IFERROR(INDEX(Settings!$F$11:$F$18,MATCH($C3820,Settings!$D$11:$D$18,0)),0),$E3820))</f>
        <v/>
      </c>
      <c r="J3820">
        <f>IF($A3820="",0,WEEKDAY($A3820,2))</f>
        <v/>
      </c>
      <c r="K3820">
        <f>IF(OR($A3820="",$B3820=""),"",$B3820&amp;"|"&amp;$A3820)</f>
        <v/>
      </c>
      <c r="L3820">
        <f>IF($A3820="",0,IF($F3820="",IFERROR(N(INDEX(Settings!$G$11:$G$18,MATCH($C3820,Settings!$D$11:$D$18,0))),0),N($F3820)))</f>
        <v/>
      </c>
    </row>
    <row r="3821">
      <c r="A3821" s="69" t="n"/>
      <c r="B3821" s="70" t="n"/>
      <c r="C3821" s="70" t="n"/>
      <c r="D3821" s="71" t="n"/>
      <c r="E3821" s="71" t="n"/>
      <c r="F3821" s="70" t="n"/>
      <c r="G3821" s="72">
        <f>IF(OR($A3821="",$B3821=""),"",ROUND(MAX(0,MOD(I3821-H3821,1)*24-L3821/60),2))</f>
        <v/>
      </c>
      <c r="H3821">
        <f>IF($A3821="","",IF($D3821="",IFERROR(INDEX(Settings!$E$11:$E$18,MATCH($C3821,Settings!$D$11:$D$18,0)),0),$D3821))</f>
        <v/>
      </c>
      <c r="I3821">
        <f>IF($A3821="","",IF($E3821="",IFERROR(INDEX(Settings!$F$11:$F$18,MATCH($C3821,Settings!$D$11:$D$18,0)),0),$E3821))</f>
        <v/>
      </c>
      <c r="J3821">
        <f>IF($A3821="",0,WEEKDAY($A3821,2))</f>
        <v/>
      </c>
      <c r="K3821">
        <f>IF(OR($A3821="",$B3821=""),"",$B3821&amp;"|"&amp;$A3821)</f>
        <v/>
      </c>
      <c r="L3821">
        <f>IF($A3821="",0,IF($F3821="",IFERROR(N(INDEX(Settings!$G$11:$G$18,MATCH($C3821,Settings!$D$11:$D$18,0))),0),N($F3821)))</f>
        <v/>
      </c>
    </row>
    <row r="3822">
      <c r="A3822" s="69" t="n"/>
      <c r="B3822" s="70" t="n"/>
      <c r="C3822" s="70" t="n"/>
      <c r="D3822" s="71" t="n"/>
      <c r="E3822" s="71" t="n"/>
      <c r="F3822" s="70" t="n"/>
      <c r="G3822" s="72">
        <f>IF(OR($A3822="",$B3822=""),"",ROUND(MAX(0,MOD(I3822-H3822,1)*24-L3822/60),2))</f>
        <v/>
      </c>
      <c r="H3822">
        <f>IF($A3822="","",IF($D3822="",IFERROR(INDEX(Settings!$E$11:$E$18,MATCH($C3822,Settings!$D$11:$D$18,0)),0),$D3822))</f>
        <v/>
      </c>
      <c r="I3822">
        <f>IF($A3822="","",IF($E3822="",IFERROR(INDEX(Settings!$F$11:$F$18,MATCH($C3822,Settings!$D$11:$D$18,0)),0),$E3822))</f>
        <v/>
      </c>
      <c r="J3822">
        <f>IF($A3822="",0,WEEKDAY($A3822,2))</f>
        <v/>
      </c>
      <c r="K3822">
        <f>IF(OR($A3822="",$B3822=""),"",$B3822&amp;"|"&amp;$A3822)</f>
        <v/>
      </c>
      <c r="L3822">
        <f>IF($A3822="",0,IF($F3822="",IFERROR(N(INDEX(Settings!$G$11:$G$18,MATCH($C3822,Settings!$D$11:$D$18,0))),0),N($F3822)))</f>
        <v/>
      </c>
    </row>
    <row r="3823">
      <c r="A3823" s="69" t="n"/>
      <c r="B3823" s="70" t="n"/>
      <c r="C3823" s="70" t="n"/>
      <c r="D3823" s="71" t="n"/>
      <c r="E3823" s="71" t="n"/>
      <c r="F3823" s="70" t="n"/>
      <c r="G3823" s="72">
        <f>IF(OR($A3823="",$B3823=""),"",ROUND(MAX(0,MOD(I3823-H3823,1)*24-L3823/60),2))</f>
        <v/>
      </c>
      <c r="H3823">
        <f>IF($A3823="","",IF($D3823="",IFERROR(INDEX(Settings!$E$11:$E$18,MATCH($C3823,Settings!$D$11:$D$18,0)),0),$D3823))</f>
        <v/>
      </c>
      <c r="I3823">
        <f>IF($A3823="","",IF($E3823="",IFERROR(INDEX(Settings!$F$11:$F$18,MATCH($C3823,Settings!$D$11:$D$18,0)),0),$E3823))</f>
        <v/>
      </c>
      <c r="J3823">
        <f>IF($A3823="",0,WEEKDAY($A3823,2))</f>
        <v/>
      </c>
      <c r="K3823">
        <f>IF(OR($A3823="",$B3823=""),"",$B3823&amp;"|"&amp;$A3823)</f>
        <v/>
      </c>
      <c r="L3823">
        <f>IF($A3823="",0,IF($F3823="",IFERROR(N(INDEX(Settings!$G$11:$G$18,MATCH($C3823,Settings!$D$11:$D$18,0))),0),N($F3823)))</f>
        <v/>
      </c>
    </row>
    <row r="3824">
      <c r="A3824" s="69" t="n"/>
      <c r="B3824" s="70" t="n"/>
      <c r="C3824" s="70" t="n"/>
      <c r="D3824" s="71" t="n"/>
      <c r="E3824" s="71" t="n"/>
      <c r="F3824" s="70" t="n"/>
      <c r="G3824" s="72">
        <f>IF(OR($A3824="",$B3824=""),"",ROUND(MAX(0,MOD(I3824-H3824,1)*24-L3824/60),2))</f>
        <v/>
      </c>
      <c r="H3824">
        <f>IF($A3824="","",IF($D3824="",IFERROR(INDEX(Settings!$E$11:$E$18,MATCH($C3824,Settings!$D$11:$D$18,0)),0),$D3824))</f>
        <v/>
      </c>
      <c r="I3824">
        <f>IF($A3824="","",IF($E3824="",IFERROR(INDEX(Settings!$F$11:$F$18,MATCH($C3824,Settings!$D$11:$D$18,0)),0),$E3824))</f>
        <v/>
      </c>
      <c r="J3824">
        <f>IF($A3824="",0,WEEKDAY($A3824,2))</f>
        <v/>
      </c>
      <c r="K3824">
        <f>IF(OR($A3824="",$B3824=""),"",$B3824&amp;"|"&amp;$A3824)</f>
        <v/>
      </c>
      <c r="L3824">
        <f>IF($A3824="",0,IF($F3824="",IFERROR(N(INDEX(Settings!$G$11:$G$18,MATCH($C3824,Settings!$D$11:$D$18,0))),0),N($F3824)))</f>
        <v/>
      </c>
    </row>
    <row r="3825">
      <c r="A3825" s="69" t="n"/>
      <c r="B3825" s="70" t="n"/>
      <c r="C3825" s="70" t="n"/>
      <c r="D3825" s="71" t="n"/>
      <c r="E3825" s="71" t="n"/>
      <c r="F3825" s="70" t="n"/>
      <c r="G3825" s="72">
        <f>IF(OR($A3825="",$B3825=""),"",ROUND(MAX(0,MOD(I3825-H3825,1)*24-L3825/60),2))</f>
        <v/>
      </c>
      <c r="H3825">
        <f>IF($A3825="","",IF($D3825="",IFERROR(INDEX(Settings!$E$11:$E$18,MATCH($C3825,Settings!$D$11:$D$18,0)),0),$D3825))</f>
        <v/>
      </c>
      <c r="I3825">
        <f>IF($A3825="","",IF($E3825="",IFERROR(INDEX(Settings!$F$11:$F$18,MATCH($C3825,Settings!$D$11:$D$18,0)),0),$E3825))</f>
        <v/>
      </c>
      <c r="J3825">
        <f>IF($A3825="",0,WEEKDAY($A3825,2))</f>
        <v/>
      </c>
      <c r="K3825">
        <f>IF(OR($A3825="",$B3825=""),"",$B3825&amp;"|"&amp;$A3825)</f>
        <v/>
      </c>
      <c r="L3825">
        <f>IF($A3825="",0,IF($F3825="",IFERROR(N(INDEX(Settings!$G$11:$G$18,MATCH($C3825,Settings!$D$11:$D$18,0))),0),N($F3825)))</f>
        <v/>
      </c>
    </row>
    <row r="3826">
      <c r="A3826" s="69" t="n"/>
      <c r="B3826" s="70" t="n"/>
      <c r="C3826" s="70" t="n"/>
      <c r="D3826" s="71" t="n"/>
      <c r="E3826" s="71" t="n"/>
      <c r="F3826" s="70" t="n"/>
      <c r="G3826" s="72">
        <f>IF(OR($A3826="",$B3826=""),"",ROUND(MAX(0,MOD(I3826-H3826,1)*24-L3826/60),2))</f>
        <v/>
      </c>
      <c r="H3826">
        <f>IF($A3826="","",IF($D3826="",IFERROR(INDEX(Settings!$E$11:$E$18,MATCH($C3826,Settings!$D$11:$D$18,0)),0),$D3826))</f>
        <v/>
      </c>
      <c r="I3826">
        <f>IF($A3826="","",IF($E3826="",IFERROR(INDEX(Settings!$F$11:$F$18,MATCH($C3826,Settings!$D$11:$D$18,0)),0),$E3826))</f>
        <v/>
      </c>
      <c r="J3826">
        <f>IF($A3826="",0,WEEKDAY($A3826,2))</f>
        <v/>
      </c>
      <c r="K3826">
        <f>IF(OR($A3826="",$B3826=""),"",$B3826&amp;"|"&amp;$A3826)</f>
        <v/>
      </c>
      <c r="L3826">
        <f>IF($A3826="",0,IF($F3826="",IFERROR(N(INDEX(Settings!$G$11:$G$18,MATCH($C3826,Settings!$D$11:$D$18,0))),0),N($F3826)))</f>
        <v/>
      </c>
    </row>
    <row r="3827">
      <c r="A3827" s="69" t="n"/>
      <c r="B3827" s="70" t="n"/>
      <c r="C3827" s="70" t="n"/>
      <c r="D3827" s="71" t="n"/>
      <c r="E3827" s="71" t="n"/>
      <c r="F3827" s="70" t="n"/>
      <c r="G3827" s="72">
        <f>IF(OR($A3827="",$B3827=""),"",ROUND(MAX(0,MOD(I3827-H3827,1)*24-L3827/60),2))</f>
        <v/>
      </c>
      <c r="H3827">
        <f>IF($A3827="","",IF($D3827="",IFERROR(INDEX(Settings!$E$11:$E$18,MATCH($C3827,Settings!$D$11:$D$18,0)),0),$D3827))</f>
        <v/>
      </c>
      <c r="I3827">
        <f>IF($A3827="","",IF($E3827="",IFERROR(INDEX(Settings!$F$11:$F$18,MATCH($C3827,Settings!$D$11:$D$18,0)),0),$E3827))</f>
        <v/>
      </c>
      <c r="J3827">
        <f>IF($A3827="",0,WEEKDAY($A3827,2))</f>
        <v/>
      </c>
      <c r="K3827">
        <f>IF(OR($A3827="",$B3827=""),"",$B3827&amp;"|"&amp;$A3827)</f>
        <v/>
      </c>
      <c r="L3827">
        <f>IF($A3827="",0,IF($F3827="",IFERROR(N(INDEX(Settings!$G$11:$G$18,MATCH($C3827,Settings!$D$11:$D$18,0))),0),N($F3827)))</f>
        <v/>
      </c>
    </row>
    <row r="3828">
      <c r="A3828" s="69" t="n"/>
      <c r="B3828" s="70" t="n"/>
      <c r="C3828" s="70" t="n"/>
      <c r="D3828" s="71" t="n"/>
      <c r="E3828" s="71" t="n"/>
      <c r="F3828" s="70" t="n"/>
      <c r="G3828" s="72">
        <f>IF(OR($A3828="",$B3828=""),"",ROUND(MAX(0,MOD(I3828-H3828,1)*24-L3828/60),2))</f>
        <v/>
      </c>
      <c r="H3828">
        <f>IF($A3828="","",IF($D3828="",IFERROR(INDEX(Settings!$E$11:$E$18,MATCH($C3828,Settings!$D$11:$D$18,0)),0),$D3828))</f>
        <v/>
      </c>
      <c r="I3828">
        <f>IF($A3828="","",IF($E3828="",IFERROR(INDEX(Settings!$F$11:$F$18,MATCH($C3828,Settings!$D$11:$D$18,0)),0),$E3828))</f>
        <v/>
      </c>
      <c r="J3828">
        <f>IF($A3828="",0,WEEKDAY($A3828,2))</f>
        <v/>
      </c>
      <c r="K3828">
        <f>IF(OR($A3828="",$B3828=""),"",$B3828&amp;"|"&amp;$A3828)</f>
        <v/>
      </c>
      <c r="L3828">
        <f>IF($A3828="",0,IF($F3828="",IFERROR(N(INDEX(Settings!$G$11:$G$18,MATCH($C3828,Settings!$D$11:$D$18,0))),0),N($F3828)))</f>
        <v/>
      </c>
    </row>
    <row r="3829">
      <c r="A3829" s="69" t="n"/>
      <c r="B3829" s="70" t="n"/>
      <c r="C3829" s="70" t="n"/>
      <c r="D3829" s="71" t="n"/>
      <c r="E3829" s="71" t="n"/>
      <c r="F3829" s="70" t="n"/>
      <c r="G3829" s="72">
        <f>IF(OR($A3829="",$B3829=""),"",ROUND(MAX(0,MOD(I3829-H3829,1)*24-L3829/60),2))</f>
        <v/>
      </c>
      <c r="H3829">
        <f>IF($A3829="","",IF($D3829="",IFERROR(INDEX(Settings!$E$11:$E$18,MATCH($C3829,Settings!$D$11:$D$18,0)),0),$D3829))</f>
        <v/>
      </c>
      <c r="I3829">
        <f>IF($A3829="","",IF($E3829="",IFERROR(INDEX(Settings!$F$11:$F$18,MATCH($C3829,Settings!$D$11:$D$18,0)),0),$E3829))</f>
        <v/>
      </c>
      <c r="J3829">
        <f>IF($A3829="",0,WEEKDAY($A3829,2))</f>
        <v/>
      </c>
      <c r="K3829">
        <f>IF(OR($A3829="",$B3829=""),"",$B3829&amp;"|"&amp;$A3829)</f>
        <v/>
      </c>
      <c r="L3829">
        <f>IF($A3829="",0,IF($F3829="",IFERROR(N(INDEX(Settings!$G$11:$G$18,MATCH($C3829,Settings!$D$11:$D$18,0))),0),N($F3829)))</f>
        <v/>
      </c>
    </row>
    <row r="3830">
      <c r="A3830" s="69" t="n"/>
      <c r="B3830" s="70" t="n"/>
      <c r="C3830" s="70" t="n"/>
      <c r="D3830" s="71" t="n"/>
      <c r="E3830" s="71" t="n"/>
      <c r="F3830" s="70" t="n"/>
      <c r="G3830" s="72">
        <f>IF(OR($A3830="",$B3830=""),"",ROUND(MAX(0,MOD(I3830-H3830,1)*24-L3830/60),2))</f>
        <v/>
      </c>
      <c r="H3830">
        <f>IF($A3830="","",IF($D3830="",IFERROR(INDEX(Settings!$E$11:$E$18,MATCH($C3830,Settings!$D$11:$D$18,0)),0),$D3830))</f>
        <v/>
      </c>
      <c r="I3830">
        <f>IF($A3830="","",IF($E3830="",IFERROR(INDEX(Settings!$F$11:$F$18,MATCH($C3830,Settings!$D$11:$D$18,0)),0),$E3830))</f>
        <v/>
      </c>
      <c r="J3830">
        <f>IF($A3830="",0,WEEKDAY($A3830,2))</f>
        <v/>
      </c>
      <c r="K3830">
        <f>IF(OR($A3830="",$B3830=""),"",$B3830&amp;"|"&amp;$A3830)</f>
        <v/>
      </c>
      <c r="L3830">
        <f>IF($A3830="",0,IF($F3830="",IFERROR(N(INDEX(Settings!$G$11:$G$18,MATCH($C3830,Settings!$D$11:$D$18,0))),0),N($F3830)))</f>
        <v/>
      </c>
    </row>
    <row r="3831">
      <c r="A3831" s="69" t="n"/>
      <c r="B3831" s="70" t="n"/>
      <c r="C3831" s="70" t="n"/>
      <c r="D3831" s="71" t="n"/>
      <c r="E3831" s="71" t="n"/>
      <c r="F3831" s="70" t="n"/>
      <c r="G3831" s="72">
        <f>IF(OR($A3831="",$B3831=""),"",ROUND(MAX(0,MOD(I3831-H3831,1)*24-L3831/60),2))</f>
        <v/>
      </c>
      <c r="H3831">
        <f>IF($A3831="","",IF($D3831="",IFERROR(INDEX(Settings!$E$11:$E$18,MATCH($C3831,Settings!$D$11:$D$18,0)),0),$D3831))</f>
        <v/>
      </c>
      <c r="I3831">
        <f>IF($A3831="","",IF($E3831="",IFERROR(INDEX(Settings!$F$11:$F$18,MATCH($C3831,Settings!$D$11:$D$18,0)),0),$E3831))</f>
        <v/>
      </c>
      <c r="J3831">
        <f>IF($A3831="",0,WEEKDAY($A3831,2))</f>
        <v/>
      </c>
      <c r="K3831">
        <f>IF(OR($A3831="",$B3831=""),"",$B3831&amp;"|"&amp;$A3831)</f>
        <v/>
      </c>
      <c r="L3831">
        <f>IF($A3831="",0,IF($F3831="",IFERROR(N(INDEX(Settings!$G$11:$G$18,MATCH($C3831,Settings!$D$11:$D$18,0))),0),N($F3831)))</f>
        <v/>
      </c>
    </row>
    <row r="3832">
      <c r="A3832" s="69" t="n"/>
      <c r="B3832" s="70" t="n"/>
      <c r="C3832" s="70" t="n"/>
      <c r="D3832" s="71" t="n"/>
      <c r="E3832" s="71" t="n"/>
      <c r="F3832" s="70" t="n"/>
      <c r="G3832" s="72">
        <f>IF(OR($A3832="",$B3832=""),"",ROUND(MAX(0,MOD(I3832-H3832,1)*24-L3832/60),2))</f>
        <v/>
      </c>
      <c r="H3832">
        <f>IF($A3832="","",IF($D3832="",IFERROR(INDEX(Settings!$E$11:$E$18,MATCH($C3832,Settings!$D$11:$D$18,0)),0),$D3832))</f>
        <v/>
      </c>
      <c r="I3832">
        <f>IF($A3832="","",IF($E3832="",IFERROR(INDEX(Settings!$F$11:$F$18,MATCH($C3832,Settings!$D$11:$D$18,0)),0),$E3832))</f>
        <v/>
      </c>
      <c r="J3832">
        <f>IF($A3832="",0,WEEKDAY($A3832,2))</f>
        <v/>
      </c>
      <c r="K3832">
        <f>IF(OR($A3832="",$B3832=""),"",$B3832&amp;"|"&amp;$A3832)</f>
        <v/>
      </c>
      <c r="L3832">
        <f>IF($A3832="",0,IF($F3832="",IFERROR(N(INDEX(Settings!$G$11:$G$18,MATCH($C3832,Settings!$D$11:$D$18,0))),0),N($F3832)))</f>
        <v/>
      </c>
    </row>
    <row r="3833">
      <c r="A3833" s="69" t="n"/>
      <c r="B3833" s="70" t="n"/>
      <c r="C3833" s="70" t="n"/>
      <c r="D3833" s="71" t="n"/>
      <c r="E3833" s="71" t="n"/>
      <c r="F3833" s="70" t="n"/>
      <c r="G3833" s="72">
        <f>IF(OR($A3833="",$B3833=""),"",ROUND(MAX(0,MOD(I3833-H3833,1)*24-L3833/60),2))</f>
        <v/>
      </c>
      <c r="H3833">
        <f>IF($A3833="","",IF($D3833="",IFERROR(INDEX(Settings!$E$11:$E$18,MATCH($C3833,Settings!$D$11:$D$18,0)),0),$D3833))</f>
        <v/>
      </c>
      <c r="I3833">
        <f>IF($A3833="","",IF($E3833="",IFERROR(INDEX(Settings!$F$11:$F$18,MATCH($C3833,Settings!$D$11:$D$18,0)),0),$E3833))</f>
        <v/>
      </c>
      <c r="J3833">
        <f>IF($A3833="",0,WEEKDAY($A3833,2))</f>
        <v/>
      </c>
      <c r="K3833">
        <f>IF(OR($A3833="",$B3833=""),"",$B3833&amp;"|"&amp;$A3833)</f>
        <v/>
      </c>
      <c r="L3833">
        <f>IF($A3833="",0,IF($F3833="",IFERROR(N(INDEX(Settings!$G$11:$G$18,MATCH($C3833,Settings!$D$11:$D$18,0))),0),N($F3833)))</f>
        <v/>
      </c>
    </row>
    <row r="3834">
      <c r="A3834" s="69" t="n"/>
      <c r="B3834" s="70" t="n"/>
      <c r="C3834" s="70" t="n"/>
      <c r="D3834" s="71" t="n"/>
      <c r="E3834" s="71" t="n"/>
      <c r="F3834" s="70" t="n"/>
      <c r="G3834" s="72">
        <f>IF(OR($A3834="",$B3834=""),"",ROUND(MAX(0,MOD(I3834-H3834,1)*24-L3834/60),2))</f>
        <v/>
      </c>
      <c r="H3834">
        <f>IF($A3834="","",IF($D3834="",IFERROR(INDEX(Settings!$E$11:$E$18,MATCH($C3834,Settings!$D$11:$D$18,0)),0),$D3834))</f>
        <v/>
      </c>
      <c r="I3834">
        <f>IF($A3834="","",IF($E3834="",IFERROR(INDEX(Settings!$F$11:$F$18,MATCH($C3834,Settings!$D$11:$D$18,0)),0),$E3834))</f>
        <v/>
      </c>
      <c r="J3834">
        <f>IF($A3834="",0,WEEKDAY($A3834,2))</f>
        <v/>
      </c>
      <c r="K3834">
        <f>IF(OR($A3834="",$B3834=""),"",$B3834&amp;"|"&amp;$A3834)</f>
        <v/>
      </c>
      <c r="L3834">
        <f>IF($A3834="",0,IF($F3834="",IFERROR(N(INDEX(Settings!$G$11:$G$18,MATCH($C3834,Settings!$D$11:$D$18,0))),0),N($F3834)))</f>
        <v/>
      </c>
    </row>
    <row r="3835">
      <c r="A3835" s="69" t="n"/>
      <c r="B3835" s="70" t="n"/>
      <c r="C3835" s="70" t="n"/>
      <c r="D3835" s="71" t="n"/>
      <c r="E3835" s="71" t="n"/>
      <c r="F3835" s="70" t="n"/>
      <c r="G3835" s="72">
        <f>IF(OR($A3835="",$B3835=""),"",ROUND(MAX(0,MOD(I3835-H3835,1)*24-L3835/60),2))</f>
        <v/>
      </c>
      <c r="H3835">
        <f>IF($A3835="","",IF($D3835="",IFERROR(INDEX(Settings!$E$11:$E$18,MATCH($C3835,Settings!$D$11:$D$18,0)),0),$D3835))</f>
        <v/>
      </c>
      <c r="I3835">
        <f>IF($A3835="","",IF($E3835="",IFERROR(INDEX(Settings!$F$11:$F$18,MATCH($C3835,Settings!$D$11:$D$18,0)),0),$E3835))</f>
        <v/>
      </c>
      <c r="J3835">
        <f>IF($A3835="",0,WEEKDAY($A3835,2))</f>
        <v/>
      </c>
      <c r="K3835">
        <f>IF(OR($A3835="",$B3835=""),"",$B3835&amp;"|"&amp;$A3835)</f>
        <v/>
      </c>
      <c r="L3835">
        <f>IF($A3835="",0,IF($F3835="",IFERROR(N(INDEX(Settings!$G$11:$G$18,MATCH($C3835,Settings!$D$11:$D$18,0))),0),N($F3835)))</f>
        <v/>
      </c>
    </row>
    <row r="3836">
      <c r="A3836" s="69" t="n"/>
      <c r="B3836" s="70" t="n"/>
      <c r="C3836" s="70" t="n"/>
      <c r="D3836" s="71" t="n"/>
      <c r="E3836" s="71" t="n"/>
      <c r="F3836" s="70" t="n"/>
      <c r="G3836" s="72">
        <f>IF(OR($A3836="",$B3836=""),"",ROUND(MAX(0,MOD(I3836-H3836,1)*24-L3836/60),2))</f>
        <v/>
      </c>
      <c r="H3836">
        <f>IF($A3836="","",IF($D3836="",IFERROR(INDEX(Settings!$E$11:$E$18,MATCH($C3836,Settings!$D$11:$D$18,0)),0),$D3836))</f>
        <v/>
      </c>
      <c r="I3836">
        <f>IF($A3836="","",IF($E3836="",IFERROR(INDEX(Settings!$F$11:$F$18,MATCH($C3836,Settings!$D$11:$D$18,0)),0),$E3836))</f>
        <v/>
      </c>
      <c r="J3836">
        <f>IF($A3836="",0,WEEKDAY($A3836,2))</f>
        <v/>
      </c>
      <c r="K3836">
        <f>IF(OR($A3836="",$B3836=""),"",$B3836&amp;"|"&amp;$A3836)</f>
        <v/>
      </c>
      <c r="L3836">
        <f>IF($A3836="",0,IF($F3836="",IFERROR(N(INDEX(Settings!$G$11:$G$18,MATCH($C3836,Settings!$D$11:$D$18,0))),0),N($F3836)))</f>
        <v/>
      </c>
    </row>
    <row r="3837">
      <c r="A3837" s="69" t="n"/>
      <c r="B3837" s="70" t="n"/>
      <c r="C3837" s="70" t="n"/>
      <c r="D3837" s="71" t="n"/>
      <c r="E3837" s="71" t="n"/>
      <c r="F3837" s="70" t="n"/>
      <c r="G3837" s="72">
        <f>IF(OR($A3837="",$B3837=""),"",ROUND(MAX(0,MOD(I3837-H3837,1)*24-L3837/60),2))</f>
        <v/>
      </c>
      <c r="H3837">
        <f>IF($A3837="","",IF($D3837="",IFERROR(INDEX(Settings!$E$11:$E$18,MATCH($C3837,Settings!$D$11:$D$18,0)),0),$D3837))</f>
        <v/>
      </c>
      <c r="I3837">
        <f>IF($A3837="","",IF($E3837="",IFERROR(INDEX(Settings!$F$11:$F$18,MATCH($C3837,Settings!$D$11:$D$18,0)),0),$E3837))</f>
        <v/>
      </c>
      <c r="J3837">
        <f>IF($A3837="",0,WEEKDAY($A3837,2))</f>
        <v/>
      </c>
      <c r="K3837">
        <f>IF(OR($A3837="",$B3837=""),"",$B3837&amp;"|"&amp;$A3837)</f>
        <v/>
      </c>
      <c r="L3837">
        <f>IF($A3837="",0,IF($F3837="",IFERROR(N(INDEX(Settings!$G$11:$G$18,MATCH($C3837,Settings!$D$11:$D$18,0))),0),N($F3837)))</f>
        <v/>
      </c>
    </row>
    <row r="3838">
      <c r="A3838" s="69" t="n"/>
      <c r="B3838" s="70" t="n"/>
      <c r="C3838" s="70" t="n"/>
      <c r="D3838" s="71" t="n"/>
      <c r="E3838" s="71" t="n"/>
      <c r="F3838" s="70" t="n"/>
      <c r="G3838" s="72">
        <f>IF(OR($A3838="",$B3838=""),"",ROUND(MAX(0,MOD(I3838-H3838,1)*24-L3838/60),2))</f>
        <v/>
      </c>
      <c r="H3838">
        <f>IF($A3838="","",IF($D3838="",IFERROR(INDEX(Settings!$E$11:$E$18,MATCH($C3838,Settings!$D$11:$D$18,0)),0),$D3838))</f>
        <v/>
      </c>
      <c r="I3838">
        <f>IF($A3838="","",IF($E3838="",IFERROR(INDEX(Settings!$F$11:$F$18,MATCH($C3838,Settings!$D$11:$D$18,0)),0),$E3838))</f>
        <v/>
      </c>
      <c r="J3838">
        <f>IF($A3838="",0,WEEKDAY($A3838,2))</f>
        <v/>
      </c>
      <c r="K3838">
        <f>IF(OR($A3838="",$B3838=""),"",$B3838&amp;"|"&amp;$A3838)</f>
        <v/>
      </c>
      <c r="L3838">
        <f>IF($A3838="",0,IF($F3838="",IFERROR(N(INDEX(Settings!$G$11:$G$18,MATCH($C3838,Settings!$D$11:$D$18,0))),0),N($F3838)))</f>
        <v/>
      </c>
    </row>
    <row r="3839">
      <c r="A3839" s="69" t="n"/>
      <c r="B3839" s="70" t="n"/>
      <c r="C3839" s="70" t="n"/>
      <c r="D3839" s="71" t="n"/>
      <c r="E3839" s="71" t="n"/>
      <c r="F3839" s="70" t="n"/>
      <c r="G3839" s="72">
        <f>IF(OR($A3839="",$B3839=""),"",ROUND(MAX(0,MOD(I3839-H3839,1)*24-L3839/60),2))</f>
        <v/>
      </c>
      <c r="H3839">
        <f>IF($A3839="","",IF($D3839="",IFERROR(INDEX(Settings!$E$11:$E$18,MATCH($C3839,Settings!$D$11:$D$18,0)),0),$D3839))</f>
        <v/>
      </c>
      <c r="I3839">
        <f>IF($A3839="","",IF($E3839="",IFERROR(INDEX(Settings!$F$11:$F$18,MATCH($C3839,Settings!$D$11:$D$18,0)),0),$E3839))</f>
        <v/>
      </c>
      <c r="J3839">
        <f>IF($A3839="",0,WEEKDAY($A3839,2))</f>
        <v/>
      </c>
      <c r="K3839">
        <f>IF(OR($A3839="",$B3839=""),"",$B3839&amp;"|"&amp;$A3839)</f>
        <v/>
      </c>
      <c r="L3839">
        <f>IF($A3839="",0,IF($F3839="",IFERROR(N(INDEX(Settings!$G$11:$G$18,MATCH($C3839,Settings!$D$11:$D$18,0))),0),N($F3839)))</f>
        <v/>
      </c>
    </row>
    <row r="3840">
      <c r="A3840" s="69" t="n"/>
      <c r="B3840" s="70" t="n"/>
      <c r="C3840" s="70" t="n"/>
      <c r="D3840" s="71" t="n"/>
      <c r="E3840" s="71" t="n"/>
      <c r="F3840" s="70" t="n"/>
      <c r="G3840" s="72">
        <f>IF(OR($A3840="",$B3840=""),"",ROUND(MAX(0,MOD(I3840-H3840,1)*24-L3840/60),2))</f>
        <v/>
      </c>
      <c r="H3840">
        <f>IF($A3840="","",IF($D3840="",IFERROR(INDEX(Settings!$E$11:$E$18,MATCH($C3840,Settings!$D$11:$D$18,0)),0),$D3840))</f>
        <v/>
      </c>
      <c r="I3840">
        <f>IF($A3840="","",IF($E3840="",IFERROR(INDEX(Settings!$F$11:$F$18,MATCH($C3840,Settings!$D$11:$D$18,0)),0),$E3840))</f>
        <v/>
      </c>
      <c r="J3840">
        <f>IF($A3840="",0,WEEKDAY($A3840,2))</f>
        <v/>
      </c>
      <c r="K3840">
        <f>IF(OR($A3840="",$B3840=""),"",$B3840&amp;"|"&amp;$A3840)</f>
        <v/>
      </c>
      <c r="L3840">
        <f>IF($A3840="",0,IF($F3840="",IFERROR(N(INDEX(Settings!$G$11:$G$18,MATCH($C3840,Settings!$D$11:$D$18,0))),0),N($F3840)))</f>
        <v/>
      </c>
    </row>
    <row r="3841">
      <c r="A3841" s="69" t="n"/>
      <c r="B3841" s="70" t="n"/>
      <c r="C3841" s="70" t="n"/>
      <c r="D3841" s="71" t="n"/>
      <c r="E3841" s="71" t="n"/>
      <c r="F3841" s="70" t="n"/>
      <c r="G3841" s="72">
        <f>IF(OR($A3841="",$B3841=""),"",ROUND(MAX(0,MOD(I3841-H3841,1)*24-L3841/60),2))</f>
        <v/>
      </c>
      <c r="H3841">
        <f>IF($A3841="","",IF($D3841="",IFERROR(INDEX(Settings!$E$11:$E$18,MATCH($C3841,Settings!$D$11:$D$18,0)),0),$D3841))</f>
        <v/>
      </c>
      <c r="I3841">
        <f>IF($A3841="","",IF($E3841="",IFERROR(INDEX(Settings!$F$11:$F$18,MATCH($C3841,Settings!$D$11:$D$18,0)),0),$E3841))</f>
        <v/>
      </c>
      <c r="J3841">
        <f>IF($A3841="",0,WEEKDAY($A3841,2))</f>
        <v/>
      </c>
      <c r="K3841">
        <f>IF(OR($A3841="",$B3841=""),"",$B3841&amp;"|"&amp;$A3841)</f>
        <v/>
      </c>
      <c r="L3841">
        <f>IF($A3841="",0,IF($F3841="",IFERROR(N(INDEX(Settings!$G$11:$G$18,MATCH($C3841,Settings!$D$11:$D$18,0))),0),N($F3841)))</f>
        <v/>
      </c>
    </row>
    <row r="3842">
      <c r="A3842" s="69" t="n"/>
      <c r="B3842" s="70" t="n"/>
      <c r="C3842" s="70" t="n"/>
      <c r="D3842" s="71" t="n"/>
      <c r="E3842" s="71" t="n"/>
      <c r="F3842" s="70" t="n"/>
      <c r="G3842" s="72">
        <f>IF(OR($A3842="",$B3842=""),"",ROUND(MAX(0,MOD(I3842-H3842,1)*24-L3842/60),2))</f>
        <v/>
      </c>
      <c r="H3842">
        <f>IF($A3842="","",IF($D3842="",IFERROR(INDEX(Settings!$E$11:$E$18,MATCH($C3842,Settings!$D$11:$D$18,0)),0),$D3842))</f>
        <v/>
      </c>
      <c r="I3842">
        <f>IF($A3842="","",IF($E3842="",IFERROR(INDEX(Settings!$F$11:$F$18,MATCH($C3842,Settings!$D$11:$D$18,0)),0),$E3842))</f>
        <v/>
      </c>
      <c r="J3842">
        <f>IF($A3842="",0,WEEKDAY($A3842,2))</f>
        <v/>
      </c>
      <c r="K3842">
        <f>IF(OR($A3842="",$B3842=""),"",$B3842&amp;"|"&amp;$A3842)</f>
        <v/>
      </c>
      <c r="L3842">
        <f>IF($A3842="",0,IF($F3842="",IFERROR(N(INDEX(Settings!$G$11:$G$18,MATCH($C3842,Settings!$D$11:$D$18,0))),0),N($F3842)))</f>
        <v/>
      </c>
    </row>
    <row r="3843">
      <c r="A3843" s="69" t="n"/>
      <c r="B3843" s="70" t="n"/>
      <c r="C3843" s="70" t="n"/>
      <c r="D3843" s="71" t="n"/>
      <c r="E3843" s="71" t="n"/>
      <c r="F3843" s="70" t="n"/>
      <c r="G3843" s="72">
        <f>IF(OR($A3843="",$B3843=""),"",ROUND(MAX(0,MOD(I3843-H3843,1)*24-L3843/60),2))</f>
        <v/>
      </c>
      <c r="H3843">
        <f>IF($A3843="","",IF($D3843="",IFERROR(INDEX(Settings!$E$11:$E$18,MATCH($C3843,Settings!$D$11:$D$18,0)),0),$D3843))</f>
        <v/>
      </c>
      <c r="I3843">
        <f>IF($A3843="","",IF($E3843="",IFERROR(INDEX(Settings!$F$11:$F$18,MATCH($C3843,Settings!$D$11:$D$18,0)),0),$E3843))</f>
        <v/>
      </c>
      <c r="J3843">
        <f>IF($A3843="",0,WEEKDAY($A3843,2))</f>
        <v/>
      </c>
      <c r="K3843">
        <f>IF(OR($A3843="",$B3843=""),"",$B3843&amp;"|"&amp;$A3843)</f>
        <v/>
      </c>
      <c r="L3843">
        <f>IF($A3843="",0,IF($F3843="",IFERROR(N(INDEX(Settings!$G$11:$G$18,MATCH($C3843,Settings!$D$11:$D$18,0))),0),N($F3843)))</f>
        <v/>
      </c>
    </row>
    <row r="3844">
      <c r="A3844" s="69" t="n"/>
      <c r="B3844" s="70" t="n"/>
      <c r="C3844" s="70" t="n"/>
      <c r="D3844" s="71" t="n"/>
      <c r="E3844" s="71" t="n"/>
      <c r="F3844" s="70" t="n"/>
      <c r="G3844" s="72">
        <f>IF(OR($A3844="",$B3844=""),"",ROUND(MAX(0,MOD(I3844-H3844,1)*24-L3844/60),2))</f>
        <v/>
      </c>
      <c r="H3844">
        <f>IF($A3844="","",IF($D3844="",IFERROR(INDEX(Settings!$E$11:$E$18,MATCH($C3844,Settings!$D$11:$D$18,0)),0),$D3844))</f>
        <v/>
      </c>
      <c r="I3844">
        <f>IF($A3844="","",IF($E3844="",IFERROR(INDEX(Settings!$F$11:$F$18,MATCH($C3844,Settings!$D$11:$D$18,0)),0),$E3844))</f>
        <v/>
      </c>
      <c r="J3844">
        <f>IF($A3844="",0,WEEKDAY($A3844,2))</f>
        <v/>
      </c>
      <c r="K3844">
        <f>IF(OR($A3844="",$B3844=""),"",$B3844&amp;"|"&amp;$A3844)</f>
        <v/>
      </c>
      <c r="L3844">
        <f>IF($A3844="",0,IF($F3844="",IFERROR(N(INDEX(Settings!$G$11:$G$18,MATCH($C3844,Settings!$D$11:$D$18,0))),0),N($F3844)))</f>
        <v/>
      </c>
    </row>
    <row r="3845">
      <c r="A3845" s="69" t="n"/>
      <c r="B3845" s="70" t="n"/>
      <c r="C3845" s="70" t="n"/>
      <c r="D3845" s="71" t="n"/>
      <c r="E3845" s="71" t="n"/>
      <c r="F3845" s="70" t="n"/>
      <c r="G3845" s="72">
        <f>IF(OR($A3845="",$B3845=""),"",ROUND(MAX(0,MOD(I3845-H3845,1)*24-L3845/60),2))</f>
        <v/>
      </c>
      <c r="H3845">
        <f>IF($A3845="","",IF($D3845="",IFERROR(INDEX(Settings!$E$11:$E$18,MATCH($C3845,Settings!$D$11:$D$18,0)),0),$D3845))</f>
        <v/>
      </c>
      <c r="I3845">
        <f>IF($A3845="","",IF($E3845="",IFERROR(INDEX(Settings!$F$11:$F$18,MATCH($C3845,Settings!$D$11:$D$18,0)),0),$E3845))</f>
        <v/>
      </c>
      <c r="J3845">
        <f>IF($A3845="",0,WEEKDAY($A3845,2))</f>
        <v/>
      </c>
      <c r="K3845">
        <f>IF(OR($A3845="",$B3845=""),"",$B3845&amp;"|"&amp;$A3845)</f>
        <v/>
      </c>
      <c r="L3845">
        <f>IF($A3845="",0,IF($F3845="",IFERROR(N(INDEX(Settings!$G$11:$G$18,MATCH($C3845,Settings!$D$11:$D$18,0))),0),N($F3845)))</f>
        <v/>
      </c>
    </row>
    <row r="3846">
      <c r="A3846" s="69" t="n"/>
      <c r="B3846" s="70" t="n"/>
      <c r="C3846" s="70" t="n"/>
      <c r="D3846" s="71" t="n"/>
      <c r="E3846" s="71" t="n"/>
      <c r="F3846" s="70" t="n"/>
      <c r="G3846" s="72">
        <f>IF(OR($A3846="",$B3846=""),"",ROUND(MAX(0,MOD(I3846-H3846,1)*24-L3846/60),2))</f>
        <v/>
      </c>
      <c r="H3846">
        <f>IF($A3846="","",IF($D3846="",IFERROR(INDEX(Settings!$E$11:$E$18,MATCH($C3846,Settings!$D$11:$D$18,0)),0),$D3846))</f>
        <v/>
      </c>
      <c r="I3846">
        <f>IF($A3846="","",IF($E3846="",IFERROR(INDEX(Settings!$F$11:$F$18,MATCH($C3846,Settings!$D$11:$D$18,0)),0),$E3846))</f>
        <v/>
      </c>
      <c r="J3846">
        <f>IF($A3846="",0,WEEKDAY($A3846,2))</f>
        <v/>
      </c>
      <c r="K3846">
        <f>IF(OR($A3846="",$B3846=""),"",$B3846&amp;"|"&amp;$A3846)</f>
        <v/>
      </c>
      <c r="L3846">
        <f>IF($A3846="",0,IF($F3846="",IFERROR(N(INDEX(Settings!$G$11:$G$18,MATCH($C3846,Settings!$D$11:$D$18,0))),0),N($F3846)))</f>
        <v/>
      </c>
    </row>
    <row r="3847">
      <c r="A3847" s="69" t="n"/>
      <c r="B3847" s="70" t="n"/>
      <c r="C3847" s="70" t="n"/>
      <c r="D3847" s="71" t="n"/>
      <c r="E3847" s="71" t="n"/>
      <c r="F3847" s="70" t="n"/>
      <c r="G3847" s="72">
        <f>IF(OR($A3847="",$B3847=""),"",ROUND(MAX(0,MOD(I3847-H3847,1)*24-L3847/60),2))</f>
        <v/>
      </c>
      <c r="H3847">
        <f>IF($A3847="","",IF($D3847="",IFERROR(INDEX(Settings!$E$11:$E$18,MATCH($C3847,Settings!$D$11:$D$18,0)),0),$D3847))</f>
        <v/>
      </c>
      <c r="I3847">
        <f>IF($A3847="","",IF($E3847="",IFERROR(INDEX(Settings!$F$11:$F$18,MATCH($C3847,Settings!$D$11:$D$18,0)),0),$E3847))</f>
        <v/>
      </c>
      <c r="J3847">
        <f>IF($A3847="",0,WEEKDAY($A3847,2))</f>
        <v/>
      </c>
      <c r="K3847">
        <f>IF(OR($A3847="",$B3847=""),"",$B3847&amp;"|"&amp;$A3847)</f>
        <v/>
      </c>
      <c r="L3847">
        <f>IF($A3847="",0,IF($F3847="",IFERROR(N(INDEX(Settings!$G$11:$G$18,MATCH($C3847,Settings!$D$11:$D$18,0))),0),N($F3847)))</f>
        <v/>
      </c>
    </row>
    <row r="3848">
      <c r="A3848" s="69" t="n"/>
      <c r="B3848" s="70" t="n"/>
      <c r="C3848" s="70" t="n"/>
      <c r="D3848" s="71" t="n"/>
      <c r="E3848" s="71" t="n"/>
      <c r="F3848" s="70" t="n"/>
      <c r="G3848" s="72">
        <f>IF(OR($A3848="",$B3848=""),"",ROUND(MAX(0,MOD(I3848-H3848,1)*24-L3848/60),2))</f>
        <v/>
      </c>
      <c r="H3848">
        <f>IF($A3848="","",IF($D3848="",IFERROR(INDEX(Settings!$E$11:$E$18,MATCH($C3848,Settings!$D$11:$D$18,0)),0),$D3848))</f>
        <v/>
      </c>
      <c r="I3848">
        <f>IF($A3848="","",IF($E3848="",IFERROR(INDEX(Settings!$F$11:$F$18,MATCH($C3848,Settings!$D$11:$D$18,0)),0),$E3848))</f>
        <v/>
      </c>
      <c r="J3848">
        <f>IF($A3848="",0,WEEKDAY($A3848,2))</f>
        <v/>
      </c>
      <c r="K3848">
        <f>IF(OR($A3848="",$B3848=""),"",$B3848&amp;"|"&amp;$A3848)</f>
        <v/>
      </c>
      <c r="L3848">
        <f>IF($A3848="",0,IF($F3848="",IFERROR(N(INDEX(Settings!$G$11:$G$18,MATCH($C3848,Settings!$D$11:$D$18,0))),0),N($F3848)))</f>
        <v/>
      </c>
    </row>
    <row r="3849">
      <c r="A3849" s="69" t="n"/>
      <c r="B3849" s="70" t="n"/>
      <c r="C3849" s="70" t="n"/>
      <c r="D3849" s="71" t="n"/>
      <c r="E3849" s="71" t="n"/>
      <c r="F3849" s="70" t="n"/>
      <c r="G3849" s="72">
        <f>IF(OR($A3849="",$B3849=""),"",ROUND(MAX(0,MOD(I3849-H3849,1)*24-L3849/60),2))</f>
        <v/>
      </c>
      <c r="H3849">
        <f>IF($A3849="","",IF($D3849="",IFERROR(INDEX(Settings!$E$11:$E$18,MATCH($C3849,Settings!$D$11:$D$18,0)),0),$D3849))</f>
        <v/>
      </c>
      <c r="I3849">
        <f>IF($A3849="","",IF($E3849="",IFERROR(INDEX(Settings!$F$11:$F$18,MATCH($C3849,Settings!$D$11:$D$18,0)),0),$E3849))</f>
        <v/>
      </c>
      <c r="J3849">
        <f>IF($A3849="",0,WEEKDAY($A3849,2))</f>
        <v/>
      </c>
      <c r="K3849">
        <f>IF(OR($A3849="",$B3849=""),"",$B3849&amp;"|"&amp;$A3849)</f>
        <v/>
      </c>
      <c r="L3849">
        <f>IF($A3849="",0,IF($F3849="",IFERROR(N(INDEX(Settings!$G$11:$G$18,MATCH($C3849,Settings!$D$11:$D$18,0))),0),N($F3849)))</f>
        <v/>
      </c>
    </row>
    <row r="3850">
      <c r="A3850" s="69" t="n"/>
      <c r="B3850" s="70" t="n"/>
      <c r="C3850" s="70" t="n"/>
      <c r="D3850" s="71" t="n"/>
      <c r="E3850" s="71" t="n"/>
      <c r="F3850" s="70" t="n"/>
      <c r="G3850" s="72">
        <f>IF(OR($A3850="",$B3850=""),"",ROUND(MAX(0,MOD(I3850-H3850,1)*24-L3850/60),2))</f>
        <v/>
      </c>
      <c r="H3850">
        <f>IF($A3850="","",IF($D3850="",IFERROR(INDEX(Settings!$E$11:$E$18,MATCH($C3850,Settings!$D$11:$D$18,0)),0),$D3850))</f>
        <v/>
      </c>
      <c r="I3850">
        <f>IF($A3850="","",IF($E3850="",IFERROR(INDEX(Settings!$F$11:$F$18,MATCH($C3850,Settings!$D$11:$D$18,0)),0),$E3850))</f>
        <v/>
      </c>
      <c r="J3850">
        <f>IF($A3850="",0,WEEKDAY($A3850,2))</f>
        <v/>
      </c>
      <c r="K3850">
        <f>IF(OR($A3850="",$B3850=""),"",$B3850&amp;"|"&amp;$A3850)</f>
        <v/>
      </c>
      <c r="L3850">
        <f>IF($A3850="",0,IF($F3850="",IFERROR(N(INDEX(Settings!$G$11:$G$18,MATCH($C3850,Settings!$D$11:$D$18,0))),0),N($F3850)))</f>
        <v/>
      </c>
    </row>
    <row r="3851">
      <c r="A3851" s="69" t="n"/>
      <c r="B3851" s="70" t="n"/>
      <c r="C3851" s="70" t="n"/>
      <c r="D3851" s="71" t="n"/>
      <c r="E3851" s="71" t="n"/>
      <c r="F3851" s="70" t="n"/>
      <c r="G3851" s="72">
        <f>IF(OR($A3851="",$B3851=""),"",ROUND(MAX(0,MOD(I3851-H3851,1)*24-L3851/60),2))</f>
        <v/>
      </c>
      <c r="H3851">
        <f>IF($A3851="","",IF($D3851="",IFERROR(INDEX(Settings!$E$11:$E$18,MATCH($C3851,Settings!$D$11:$D$18,0)),0),$D3851))</f>
        <v/>
      </c>
      <c r="I3851">
        <f>IF($A3851="","",IF($E3851="",IFERROR(INDEX(Settings!$F$11:$F$18,MATCH($C3851,Settings!$D$11:$D$18,0)),0),$E3851))</f>
        <v/>
      </c>
      <c r="J3851">
        <f>IF($A3851="",0,WEEKDAY($A3851,2))</f>
        <v/>
      </c>
      <c r="K3851">
        <f>IF(OR($A3851="",$B3851=""),"",$B3851&amp;"|"&amp;$A3851)</f>
        <v/>
      </c>
      <c r="L3851">
        <f>IF($A3851="",0,IF($F3851="",IFERROR(N(INDEX(Settings!$G$11:$G$18,MATCH($C3851,Settings!$D$11:$D$18,0))),0),N($F3851)))</f>
        <v/>
      </c>
    </row>
    <row r="3852">
      <c r="A3852" s="69" t="n"/>
      <c r="B3852" s="70" t="n"/>
      <c r="C3852" s="70" t="n"/>
      <c r="D3852" s="71" t="n"/>
      <c r="E3852" s="71" t="n"/>
      <c r="F3852" s="70" t="n"/>
      <c r="G3852" s="72">
        <f>IF(OR($A3852="",$B3852=""),"",ROUND(MAX(0,MOD(I3852-H3852,1)*24-L3852/60),2))</f>
        <v/>
      </c>
      <c r="H3852">
        <f>IF($A3852="","",IF($D3852="",IFERROR(INDEX(Settings!$E$11:$E$18,MATCH($C3852,Settings!$D$11:$D$18,0)),0),$D3852))</f>
        <v/>
      </c>
      <c r="I3852">
        <f>IF($A3852="","",IF($E3852="",IFERROR(INDEX(Settings!$F$11:$F$18,MATCH($C3852,Settings!$D$11:$D$18,0)),0),$E3852))</f>
        <v/>
      </c>
      <c r="J3852">
        <f>IF($A3852="",0,WEEKDAY($A3852,2))</f>
        <v/>
      </c>
      <c r="K3852">
        <f>IF(OR($A3852="",$B3852=""),"",$B3852&amp;"|"&amp;$A3852)</f>
        <v/>
      </c>
      <c r="L3852">
        <f>IF($A3852="",0,IF($F3852="",IFERROR(N(INDEX(Settings!$G$11:$G$18,MATCH($C3852,Settings!$D$11:$D$18,0))),0),N($F3852)))</f>
        <v/>
      </c>
    </row>
    <row r="3853">
      <c r="A3853" s="69" t="n"/>
      <c r="B3853" s="70" t="n"/>
      <c r="C3853" s="70" t="n"/>
      <c r="D3853" s="71" t="n"/>
      <c r="E3853" s="71" t="n"/>
      <c r="F3853" s="70" t="n"/>
      <c r="G3853" s="72">
        <f>IF(OR($A3853="",$B3853=""),"",ROUND(MAX(0,MOD(I3853-H3853,1)*24-L3853/60),2))</f>
        <v/>
      </c>
      <c r="H3853">
        <f>IF($A3853="","",IF($D3853="",IFERROR(INDEX(Settings!$E$11:$E$18,MATCH($C3853,Settings!$D$11:$D$18,0)),0),$D3853))</f>
        <v/>
      </c>
      <c r="I3853">
        <f>IF($A3853="","",IF($E3853="",IFERROR(INDEX(Settings!$F$11:$F$18,MATCH($C3853,Settings!$D$11:$D$18,0)),0),$E3853))</f>
        <v/>
      </c>
      <c r="J3853">
        <f>IF($A3853="",0,WEEKDAY($A3853,2))</f>
        <v/>
      </c>
      <c r="K3853">
        <f>IF(OR($A3853="",$B3853=""),"",$B3853&amp;"|"&amp;$A3853)</f>
        <v/>
      </c>
      <c r="L3853">
        <f>IF($A3853="",0,IF($F3853="",IFERROR(N(INDEX(Settings!$G$11:$G$18,MATCH($C3853,Settings!$D$11:$D$18,0))),0),N($F3853)))</f>
        <v/>
      </c>
    </row>
    <row r="3854">
      <c r="A3854" s="69" t="n"/>
      <c r="B3854" s="70" t="n"/>
      <c r="C3854" s="70" t="n"/>
      <c r="D3854" s="71" t="n"/>
      <c r="E3854" s="71" t="n"/>
      <c r="F3854" s="70" t="n"/>
      <c r="G3854" s="72">
        <f>IF(OR($A3854="",$B3854=""),"",ROUND(MAX(0,MOD(I3854-H3854,1)*24-L3854/60),2))</f>
        <v/>
      </c>
      <c r="H3854">
        <f>IF($A3854="","",IF($D3854="",IFERROR(INDEX(Settings!$E$11:$E$18,MATCH($C3854,Settings!$D$11:$D$18,0)),0),$D3854))</f>
        <v/>
      </c>
      <c r="I3854">
        <f>IF($A3854="","",IF($E3854="",IFERROR(INDEX(Settings!$F$11:$F$18,MATCH($C3854,Settings!$D$11:$D$18,0)),0),$E3854))</f>
        <v/>
      </c>
      <c r="J3854">
        <f>IF($A3854="",0,WEEKDAY($A3854,2))</f>
        <v/>
      </c>
      <c r="K3854">
        <f>IF(OR($A3854="",$B3854=""),"",$B3854&amp;"|"&amp;$A3854)</f>
        <v/>
      </c>
      <c r="L3854">
        <f>IF($A3854="",0,IF($F3854="",IFERROR(N(INDEX(Settings!$G$11:$G$18,MATCH($C3854,Settings!$D$11:$D$18,0))),0),N($F3854)))</f>
        <v/>
      </c>
    </row>
    <row r="3855">
      <c r="A3855" s="69" t="n"/>
      <c r="B3855" s="70" t="n"/>
      <c r="C3855" s="70" t="n"/>
      <c r="D3855" s="71" t="n"/>
      <c r="E3855" s="71" t="n"/>
      <c r="F3855" s="70" t="n"/>
      <c r="G3855" s="72">
        <f>IF(OR($A3855="",$B3855=""),"",ROUND(MAX(0,MOD(I3855-H3855,1)*24-L3855/60),2))</f>
        <v/>
      </c>
      <c r="H3855">
        <f>IF($A3855="","",IF($D3855="",IFERROR(INDEX(Settings!$E$11:$E$18,MATCH($C3855,Settings!$D$11:$D$18,0)),0),$D3855))</f>
        <v/>
      </c>
      <c r="I3855">
        <f>IF($A3855="","",IF($E3855="",IFERROR(INDEX(Settings!$F$11:$F$18,MATCH($C3855,Settings!$D$11:$D$18,0)),0),$E3855))</f>
        <v/>
      </c>
      <c r="J3855">
        <f>IF($A3855="",0,WEEKDAY($A3855,2))</f>
        <v/>
      </c>
      <c r="K3855">
        <f>IF(OR($A3855="",$B3855=""),"",$B3855&amp;"|"&amp;$A3855)</f>
        <v/>
      </c>
      <c r="L3855">
        <f>IF($A3855="",0,IF($F3855="",IFERROR(N(INDEX(Settings!$G$11:$G$18,MATCH($C3855,Settings!$D$11:$D$18,0))),0),N($F3855)))</f>
        <v/>
      </c>
    </row>
    <row r="3856">
      <c r="A3856" s="69" t="n"/>
      <c r="B3856" s="70" t="n"/>
      <c r="C3856" s="70" t="n"/>
      <c r="D3856" s="71" t="n"/>
      <c r="E3856" s="71" t="n"/>
      <c r="F3856" s="70" t="n"/>
      <c r="G3856" s="72">
        <f>IF(OR($A3856="",$B3856=""),"",ROUND(MAX(0,MOD(I3856-H3856,1)*24-L3856/60),2))</f>
        <v/>
      </c>
      <c r="H3856">
        <f>IF($A3856="","",IF($D3856="",IFERROR(INDEX(Settings!$E$11:$E$18,MATCH($C3856,Settings!$D$11:$D$18,0)),0),$D3856))</f>
        <v/>
      </c>
      <c r="I3856">
        <f>IF($A3856="","",IF($E3856="",IFERROR(INDEX(Settings!$F$11:$F$18,MATCH($C3856,Settings!$D$11:$D$18,0)),0),$E3856))</f>
        <v/>
      </c>
      <c r="J3856">
        <f>IF($A3856="",0,WEEKDAY($A3856,2))</f>
        <v/>
      </c>
      <c r="K3856">
        <f>IF(OR($A3856="",$B3856=""),"",$B3856&amp;"|"&amp;$A3856)</f>
        <v/>
      </c>
      <c r="L3856">
        <f>IF($A3856="",0,IF($F3856="",IFERROR(N(INDEX(Settings!$G$11:$G$18,MATCH($C3856,Settings!$D$11:$D$18,0))),0),N($F3856)))</f>
        <v/>
      </c>
    </row>
    <row r="3857">
      <c r="A3857" s="69" t="n"/>
      <c r="B3857" s="70" t="n"/>
      <c r="C3857" s="70" t="n"/>
      <c r="D3857" s="71" t="n"/>
      <c r="E3857" s="71" t="n"/>
      <c r="F3857" s="70" t="n"/>
      <c r="G3857" s="72">
        <f>IF(OR($A3857="",$B3857=""),"",ROUND(MAX(0,MOD(I3857-H3857,1)*24-L3857/60),2))</f>
        <v/>
      </c>
      <c r="H3857">
        <f>IF($A3857="","",IF($D3857="",IFERROR(INDEX(Settings!$E$11:$E$18,MATCH($C3857,Settings!$D$11:$D$18,0)),0),$D3857))</f>
        <v/>
      </c>
      <c r="I3857">
        <f>IF($A3857="","",IF($E3857="",IFERROR(INDEX(Settings!$F$11:$F$18,MATCH($C3857,Settings!$D$11:$D$18,0)),0),$E3857))</f>
        <v/>
      </c>
      <c r="J3857">
        <f>IF($A3857="",0,WEEKDAY($A3857,2))</f>
        <v/>
      </c>
      <c r="K3857">
        <f>IF(OR($A3857="",$B3857=""),"",$B3857&amp;"|"&amp;$A3857)</f>
        <v/>
      </c>
      <c r="L3857">
        <f>IF($A3857="",0,IF($F3857="",IFERROR(N(INDEX(Settings!$G$11:$G$18,MATCH($C3857,Settings!$D$11:$D$18,0))),0),N($F3857)))</f>
        <v/>
      </c>
    </row>
    <row r="3858">
      <c r="A3858" s="69" t="n"/>
      <c r="B3858" s="70" t="n"/>
      <c r="C3858" s="70" t="n"/>
      <c r="D3858" s="71" t="n"/>
      <c r="E3858" s="71" t="n"/>
      <c r="F3858" s="70" t="n"/>
      <c r="G3858" s="72">
        <f>IF(OR($A3858="",$B3858=""),"",ROUND(MAX(0,MOD(I3858-H3858,1)*24-L3858/60),2))</f>
        <v/>
      </c>
      <c r="H3858">
        <f>IF($A3858="","",IF($D3858="",IFERROR(INDEX(Settings!$E$11:$E$18,MATCH($C3858,Settings!$D$11:$D$18,0)),0),$D3858))</f>
        <v/>
      </c>
      <c r="I3858">
        <f>IF($A3858="","",IF($E3858="",IFERROR(INDEX(Settings!$F$11:$F$18,MATCH($C3858,Settings!$D$11:$D$18,0)),0),$E3858))</f>
        <v/>
      </c>
      <c r="J3858">
        <f>IF($A3858="",0,WEEKDAY($A3858,2))</f>
        <v/>
      </c>
      <c r="K3858">
        <f>IF(OR($A3858="",$B3858=""),"",$B3858&amp;"|"&amp;$A3858)</f>
        <v/>
      </c>
      <c r="L3858">
        <f>IF($A3858="",0,IF($F3858="",IFERROR(N(INDEX(Settings!$G$11:$G$18,MATCH($C3858,Settings!$D$11:$D$18,0))),0),N($F3858)))</f>
        <v/>
      </c>
    </row>
    <row r="3859">
      <c r="A3859" s="69" t="n"/>
      <c r="B3859" s="70" t="n"/>
      <c r="C3859" s="70" t="n"/>
      <c r="D3859" s="71" t="n"/>
      <c r="E3859" s="71" t="n"/>
      <c r="F3859" s="70" t="n"/>
      <c r="G3859" s="72">
        <f>IF(OR($A3859="",$B3859=""),"",ROUND(MAX(0,MOD(I3859-H3859,1)*24-L3859/60),2))</f>
        <v/>
      </c>
      <c r="H3859">
        <f>IF($A3859="","",IF($D3859="",IFERROR(INDEX(Settings!$E$11:$E$18,MATCH($C3859,Settings!$D$11:$D$18,0)),0),$D3859))</f>
        <v/>
      </c>
      <c r="I3859">
        <f>IF($A3859="","",IF($E3859="",IFERROR(INDEX(Settings!$F$11:$F$18,MATCH($C3859,Settings!$D$11:$D$18,0)),0),$E3859))</f>
        <v/>
      </c>
      <c r="J3859">
        <f>IF($A3859="",0,WEEKDAY($A3859,2))</f>
        <v/>
      </c>
      <c r="K3859">
        <f>IF(OR($A3859="",$B3859=""),"",$B3859&amp;"|"&amp;$A3859)</f>
        <v/>
      </c>
      <c r="L3859">
        <f>IF($A3859="",0,IF($F3859="",IFERROR(N(INDEX(Settings!$G$11:$G$18,MATCH($C3859,Settings!$D$11:$D$18,0))),0),N($F3859)))</f>
        <v/>
      </c>
    </row>
    <row r="3860">
      <c r="A3860" s="69" t="n"/>
      <c r="B3860" s="70" t="n"/>
      <c r="C3860" s="70" t="n"/>
      <c r="D3860" s="71" t="n"/>
      <c r="E3860" s="71" t="n"/>
      <c r="F3860" s="70" t="n"/>
      <c r="G3860" s="72">
        <f>IF(OR($A3860="",$B3860=""),"",ROUND(MAX(0,MOD(I3860-H3860,1)*24-L3860/60),2))</f>
        <v/>
      </c>
      <c r="H3860">
        <f>IF($A3860="","",IF($D3860="",IFERROR(INDEX(Settings!$E$11:$E$18,MATCH($C3860,Settings!$D$11:$D$18,0)),0),$D3860))</f>
        <v/>
      </c>
      <c r="I3860">
        <f>IF($A3860="","",IF($E3860="",IFERROR(INDEX(Settings!$F$11:$F$18,MATCH($C3860,Settings!$D$11:$D$18,0)),0),$E3860))</f>
        <v/>
      </c>
      <c r="J3860">
        <f>IF($A3860="",0,WEEKDAY($A3860,2))</f>
        <v/>
      </c>
      <c r="K3860">
        <f>IF(OR($A3860="",$B3860=""),"",$B3860&amp;"|"&amp;$A3860)</f>
        <v/>
      </c>
      <c r="L3860">
        <f>IF($A3860="",0,IF($F3860="",IFERROR(N(INDEX(Settings!$G$11:$G$18,MATCH($C3860,Settings!$D$11:$D$18,0))),0),N($F3860)))</f>
        <v/>
      </c>
    </row>
    <row r="3861">
      <c r="A3861" s="69" t="n"/>
      <c r="B3861" s="70" t="n"/>
      <c r="C3861" s="70" t="n"/>
      <c r="D3861" s="71" t="n"/>
      <c r="E3861" s="71" t="n"/>
      <c r="F3861" s="70" t="n"/>
      <c r="G3861" s="72">
        <f>IF(OR($A3861="",$B3861=""),"",ROUND(MAX(0,MOD(I3861-H3861,1)*24-L3861/60),2))</f>
        <v/>
      </c>
      <c r="H3861">
        <f>IF($A3861="","",IF($D3861="",IFERROR(INDEX(Settings!$E$11:$E$18,MATCH($C3861,Settings!$D$11:$D$18,0)),0),$D3861))</f>
        <v/>
      </c>
      <c r="I3861">
        <f>IF($A3861="","",IF($E3861="",IFERROR(INDEX(Settings!$F$11:$F$18,MATCH($C3861,Settings!$D$11:$D$18,0)),0),$E3861))</f>
        <v/>
      </c>
      <c r="J3861">
        <f>IF($A3861="",0,WEEKDAY($A3861,2))</f>
        <v/>
      </c>
      <c r="K3861">
        <f>IF(OR($A3861="",$B3861=""),"",$B3861&amp;"|"&amp;$A3861)</f>
        <v/>
      </c>
      <c r="L3861">
        <f>IF($A3861="",0,IF($F3861="",IFERROR(N(INDEX(Settings!$G$11:$G$18,MATCH($C3861,Settings!$D$11:$D$18,0))),0),N($F3861)))</f>
        <v/>
      </c>
    </row>
    <row r="3862">
      <c r="A3862" s="69" t="n"/>
      <c r="B3862" s="70" t="n"/>
      <c r="C3862" s="70" t="n"/>
      <c r="D3862" s="71" t="n"/>
      <c r="E3862" s="71" t="n"/>
      <c r="F3862" s="70" t="n"/>
      <c r="G3862" s="72">
        <f>IF(OR($A3862="",$B3862=""),"",ROUND(MAX(0,MOD(I3862-H3862,1)*24-L3862/60),2))</f>
        <v/>
      </c>
      <c r="H3862">
        <f>IF($A3862="","",IF($D3862="",IFERROR(INDEX(Settings!$E$11:$E$18,MATCH($C3862,Settings!$D$11:$D$18,0)),0),$D3862))</f>
        <v/>
      </c>
      <c r="I3862">
        <f>IF($A3862="","",IF($E3862="",IFERROR(INDEX(Settings!$F$11:$F$18,MATCH($C3862,Settings!$D$11:$D$18,0)),0),$E3862))</f>
        <v/>
      </c>
      <c r="J3862">
        <f>IF($A3862="",0,WEEKDAY($A3862,2))</f>
        <v/>
      </c>
      <c r="K3862">
        <f>IF(OR($A3862="",$B3862=""),"",$B3862&amp;"|"&amp;$A3862)</f>
        <v/>
      </c>
      <c r="L3862">
        <f>IF($A3862="",0,IF($F3862="",IFERROR(N(INDEX(Settings!$G$11:$G$18,MATCH($C3862,Settings!$D$11:$D$18,0))),0),N($F3862)))</f>
        <v/>
      </c>
    </row>
    <row r="3863">
      <c r="A3863" s="69" t="n"/>
      <c r="B3863" s="70" t="n"/>
      <c r="C3863" s="70" t="n"/>
      <c r="D3863" s="71" t="n"/>
      <c r="E3863" s="71" t="n"/>
      <c r="F3863" s="70" t="n"/>
      <c r="G3863" s="72">
        <f>IF(OR($A3863="",$B3863=""),"",ROUND(MAX(0,MOD(I3863-H3863,1)*24-L3863/60),2))</f>
        <v/>
      </c>
      <c r="H3863">
        <f>IF($A3863="","",IF($D3863="",IFERROR(INDEX(Settings!$E$11:$E$18,MATCH($C3863,Settings!$D$11:$D$18,0)),0),$D3863))</f>
        <v/>
      </c>
      <c r="I3863">
        <f>IF($A3863="","",IF($E3863="",IFERROR(INDEX(Settings!$F$11:$F$18,MATCH($C3863,Settings!$D$11:$D$18,0)),0),$E3863))</f>
        <v/>
      </c>
      <c r="J3863">
        <f>IF($A3863="",0,WEEKDAY($A3863,2))</f>
        <v/>
      </c>
      <c r="K3863">
        <f>IF(OR($A3863="",$B3863=""),"",$B3863&amp;"|"&amp;$A3863)</f>
        <v/>
      </c>
      <c r="L3863">
        <f>IF($A3863="",0,IF($F3863="",IFERROR(N(INDEX(Settings!$G$11:$G$18,MATCH($C3863,Settings!$D$11:$D$18,0))),0),N($F3863)))</f>
        <v/>
      </c>
    </row>
    <row r="3864">
      <c r="A3864" s="69" t="n"/>
      <c r="B3864" s="70" t="n"/>
      <c r="C3864" s="70" t="n"/>
      <c r="D3864" s="71" t="n"/>
      <c r="E3864" s="71" t="n"/>
      <c r="F3864" s="70" t="n"/>
      <c r="G3864" s="72">
        <f>IF(OR($A3864="",$B3864=""),"",ROUND(MAX(0,MOD(I3864-H3864,1)*24-L3864/60),2))</f>
        <v/>
      </c>
      <c r="H3864">
        <f>IF($A3864="","",IF($D3864="",IFERROR(INDEX(Settings!$E$11:$E$18,MATCH($C3864,Settings!$D$11:$D$18,0)),0),$D3864))</f>
        <v/>
      </c>
      <c r="I3864">
        <f>IF($A3864="","",IF($E3864="",IFERROR(INDEX(Settings!$F$11:$F$18,MATCH($C3864,Settings!$D$11:$D$18,0)),0),$E3864))</f>
        <v/>
      </c>
      <c r="J3864">
        <f>IF($A3864="",0,WEEKDAY($A3864,2))</f>
        <v/>
      </c>
      <c r="K3864">
        <f>IF(OR($A3864="",$B3864=""),"",$B3864&amp;"|"&amp;$A3864)</f>
        <v/>
      </c>
      <c r="L3864">
        <f>IF($A3864="",0,IF($F3864="",IFERROR(N(INDEX(Settings!$G$11:$G$18,MATCH($C3864,Settings!$D$11:$D$18,0))),0),N($F3864)))</f>
        <v/>
      </c>
    </row>
    <row r="3865">
      <c r="A3865" s="69" t="n"/>
      <c r="B3865" s="70" t="n"/>
      <c r="C3865" s="70" t="n"/>
      <c r="D3865" s="71" t="n"/>
      <c r="E3865" s="71" t="n"/>
      <c r="F3865" s="70" t="n"/>
      <c r="G3865" s="72">
        <f>IF(OR($A3865="",$B3865=""),"",ROUND(MAX(0,MOD(I3865-H3865,1)*24-L3865/60),2))</f>
        <v/>
      </c>
      <c r="H3865">
        <f>IF($A3865="","",IF($D3865="",IFERROR(INDEX(Settings!$E$11:$E$18,MATCH($C3865,Settings!$D$11:$D$18,0)),0),$D3865))</f>
        <v/>
      </c>
      <c r="I3865">
        <f>IF($A3865="","",IF($E3865="",IFERROR(INDEX(Settings!$F$11:$F$18,MATCH($C3865,Settings!$D$11:$D$18,0)),0),$E3865))</f>
        <v/>
      </c>
      <c r="J3865">
        <f>IF($A3865="",0,WEEKDAY($A3865,2))</f>
        <v/>
      </c>
      <c r="K3865">
        <f>IF(OR($A3865="",$B3865=""),"",$B3865&amp;"|"&amp;$A3865)</f>
        <v/>
      </c>
      <c r="L3865">
        <f>IF($A3865="",0,IF($F3865="",IFERROR(N(INDEX(Settings!$G$11:$G$18,MATCH($C3865,Settings!$D$11:$D$18,0))),0),N($F3865)))</f>
        <v/>
      </c>
    </row>
    <row r="3866">
      <c r="A3866" s="69" t="n"/>
      <c r="B3866" s="70" t="n"/>
      <c r="C3866" s="70" t="n"/>
      <c r="D3866" s="71" t="n"/>
      <c r="E3866" s="71" t="n"/>
      <c r="F3866" s="70" t="n"/>
      <c r="G3866" s="72">
        <f>IF(OR($A3866="",$B3866=""),"",ROUND(MAX(0,MOD(I3866-H3866,1)*24-L3866/60),2))</f>
        <v/>
      </c>
      <c r="H3866">
        <f>IF($A3866="","",IF($D3866="",IFERROR(INDEX(Settings!$E$11:$E$18,MATCH($C3866,Settings!$D$11:$D$18,0)),0),$D3866))</f>
        <v/>
      </c>
      <c r="I3866">
        <f>IF($A3866="","",IF($E3866="",IFERROR(INDEX(Settings!$F$11:$F$18,MATCH($C3866,Settings!$D$11:$D$18,0)),0),$E3866))</f>
        <v/>
      </c>
      <c r="J3866">
        <f>IF($A3866="",0,WEEKDAY($A3866,2))</f>
        <v/>
      </c>
      <c r="K3866">
        <f>IF(OR($A3866="",$B3866=""),"",$B3866&amp;"|"&amp;$A3866)</f>
        <v/>
      </c>
      <c r="L3866">
        <f>IF($A3866="",0,IF($F3866="",IFERROR(N(INDEX(Settings!$G$11:$G$18,MATCH($C3866,Settings!$D$11:$D$18,0))),0),N($F3866)))</f>
        <v/>
      </c>
    </row>
    <row r="3867">
      <c r="A3867" s="69" t="n"/>
      <c r="B3867" s="70" t="n"/>
      <c r="C3867" s="70" t="n"/>
      <c r="D3867" s="71" t="n"/>
      <c r="E3867" s="71" t="n"/>
      <c r="F3867" s="70" t="n"/>
      <c r="G3867" s="72">
        <f>IF(OR($A3867="",$B3867=""),"",ROUND(MAX(0,MOD(I3867-H3867,1)*24-L3867/60),2))</f>
        <v/>
      </c>
      <c r="H3867">
        <f>IF($A3867="","",IF($D3867="",IFERROR(INDEX(Settings!$E$11:$E$18,MATCH($C3867,Settings!$D$11:$D$18,0)),0),$D3867))</f>
        <v/>
      </c>
      <c r="I3867">
        <f>IF($A3867="","",IF($E3867="",IFERROR(INDEX(Settings!$F$11:$F$18,MATCH($C3867,Settings!$D$11:$D$18,0)),0),$E3867))</f>
        <v/>
      </c>
      <c r="J3867">
        <f>IF($A3867="",0,WEEKDAY($A3867,2))</f>
        <v/>
      </c>
      <c r="K3867">
        <f>IF(OR($A3867="",$B3867=""),"",$B3867&amp;"|"&amp;$A3867)</f>
        <v/>
      </c>
      <c r="L3867">
        <f>IF($A3867="",0,IF($F3867="",IFERROR(N(INDEX(Settings!$G$11:$G$18,MATCH($C3867,Settings!$D$11:$D$18,0))),0),N($F3867)))</f>
        <v/>
      </c>
    </row>
    <row r="3868">
      <c r="A3868" s="69" t="n"/>
      <c r="B3868" s="70" t="n"/>
      <c r="C3868" s="70" t="n"/>
      <c r="D3868" s="71" t="n"/>
      <c r="E3868" s="71" t="n"/>
      <c r="F3868" s="70" t="n"/>
      <c r="G3868" s="72">
        <f>IF(OR($A3868="",$B3868=""),"",ROUND(MAX(0,MOD(I3868-H3868,1)*24-L3868/60),2))</f>
        <v/>
      </c>
      <c r="H3868">
        <f>IF($A3868="","",IF($D3868="",IFERROR(INDEX(Settings!$E$11:$E$18,MATCH($C3868,Settings!$D$11:$D$18,0)),0),$D3868))</f>
        <v/>
      </c>
      <c r="I3868">
        <f>IF($A3868="","",IF($E3868="",IFERROR(INDEX(Settings!$F$11:$F$18,MATCH($C3868,Settings!$D$11:$D$18,0)),0),$E3868))</f>
        <v/>
      </c>
      <c r="J3868">
        <f>IF($A3868="",0,WEEKDAY($A3868,2))</f>
        <v/>
      </c>
      <c r="K3868">
        <f>IF(OR($A3868="",$B3868=""),"",$B3868&amp;"|"&amp;$A3868)</f>
        <v/>
      </c>
      <c r="L3868">
        <f>IF($A3868="",0,IF($F3868="",IFERROR(N(INDEX(Settings!$G$11:$G$18,MATCH($C3868,Settings!$D$11:$D$18,0))),0),N($F3868)))</f>
        <v/>
      </c>
    </row>
    <row r="3869">
      <c r="A3869" s="69" t="n"/>
      <c r="B3869" s="70" t="n"/>
      <c r="C3869" s="70" t="n"/>
      <c r="D3869" s="71" t="n"/>
      <c r="E3869" s="71" t="n"/>
      <c r="F3869" s="70" t="n"/>
      <c r="G3869" s="72">
        <f>IF(OR($A3869="",$B3869=""),"",ROUND(MAX(0,MOD(I3869-H3869,1)*24-L3869/60),2))</f>
        <v/>
      </c>
      <c r="H3869">
        <f>IF($A3869="","",IF($D3869="",IFERROR(INDEX(Settings!$E$11:$E$18,MATCH($C3869,Settings!$D$11:$D$18,0)),0),$D3869))</f>
        <v/>
      </c>
      <c r="I3869">
        <f>IF($A3869="","",IF($E3869="",IFERROR(INDEX(Settings!$F$11:$F$18,MATCH($C3869,Settings!$D$11:$D$18,0)),0),$E3869))</f>
        <v/>
      </c>
      <c r="J3869">
        <f>IF($A3869="",0,WEEKDAY($A3869,2))</f>
        <v/>
      </c>
      <c r="K3869">
        <f>IF(OR($A3869="",$B3869=""),"",$B3869&amp;"|"&amp;$A3869)</f>
        <v/>
      </c>
      <c r="L3869">
        <f>IF($A3869="",0,IF($F3869="",IFERROR(N(INDEX(Settings!$G$11:$G$18,MATCH($C3869,Settings!$D$11:$D$18,0))),0),N($F3869)))</f>
        <v/>
      </c>
    </row>
    <row r="3870">
      <c r="A3870" s="69" t="n"/>
      <c r="B3870" s="70" t="n"/>
      <c r="C3870" s="70" t="n"/>
      <c r="D3870" s="71" t="n"/>
      <c r="E3870" s="71" t="n"/>
      <c r="F3870" s="70" t="n"/>
      <c r="G3870" s="72">
        <f>IF(OR($A3870="",$B3870=""),"",ROUND(MAX(0,MOD(I3870-H3870,1)*24-L3870/60),2))</f>
        <v/>
      </c>
      <c r="H3870">
        <f>IF($A3870="","",IF($D3870="",IFERROR(INDEX(Settings!$E$11:$E$18,MATCH($C3870,Settings!$D$11:$D$18,0)),0),$D3870))</f>
        <v/>
      </c>
      <c r="I3870">
        <f>IF($A3870="","",IF($E3870="",IFERROR(INDEX(Settings!$F$11:$F$18,MATCH($C3870,Settings!$D$11:$D$18,0)),0),$E3870))</f>
        <v/>
      </c>
      <c r="J3870">
        <f>IF($A3870="",0,WEEKDAY($A3870,2))</f>
        <v/>
      </c>
      <c r="K3870">
        <f>IF(OR($A3870="",$B3870=""),"",$B3870&amp;"|"&amp;$A3870)</f>
        <v/>
      </c>
      <c r="L3870">
        <f>IF($A3870="",0,IF($F3870="",IFERROR(N(INDEX(Settings!$G$11:$G$18,MATCH($C3870,Settings!$D$11:$D$18,0))),0),N($F3870)))</f>
        <v/>
      </c>
    </row>
    <row r="3871">
      <c r="A3871" s="69" t="n"/>
      <c r="B3871" s="70" t="n"/>
      <c r="C3871" s="70" t="n"/>
      <c r="D3871" s="71" t="n"/>
      <c r="E3871" s="71" t="n"/>
      <c r="F3871" s="70" t="n"/>
      <c r="G3871" s="72">
        <f>IF(OR($A3871="",$B3871=""),"",ROUND(MAX(0,MOD(I3871-H3871,1)*24-L3871/60),2))</f>
        <v/>
      </c>
      <c r="H3871">
        <f>IF($A3871="","",IF($D3871="",IFERROR(INDEX(Settings!$E$11:$E$18,MATCH($C3871,Settings!$D$11:$D$18,0)),0),$D3871))</f>
        <v/>
      </c>
      <c r="I3871">
        <f>IF($A3871="","",IF($E3871="",IFERROR(INDEX(Settings!$F$11:$F$18,MATCH($C3871,Settings!$D$11:$D$18,0)),0),$E3871))</f>
        <v/>
      </c>
      <c r="J3871">
        <f>IF($A3871="",0,WEEKDAY($A3871,2))</f>
        <v/>
      </c>
      <c r="K3871">
        <f>IF(OR($A3871="",$B3871=""),"",$B3871&amp;"|"&amp;$A3871)</f>
        <v/>
      </c>
      <c r="L3871">
        <f>IF($A3871="",0,IF($F3871="",IFERROR(N(INDEX(Settings!$G$11:$G$18,MATCH($C3871,Settings!$D$11:$D$18,0))),0),N($F3871)))</f>
        <v/>
      </c>
    </row>
    <row r="3872">
      <c r="A3872" s="69" t="n"/>
      <c r="B3872" s="70" t="n"/>
      <c r="C3872" s="70" t="n"/>
      <c r="D3872" s="71" t="n"/>
      <c r="E3872" s="71" t="n"/>
      <c r="F3872" s="70" t="n"/>
      <c r="G3872" s="72">
        <f>IF(OR($A3872="",$B3872=""),"",ROUND(MAX(0,MOD(I3872-H3872,1)*24-L3872/60),2))</f>
        <v/>
      </c>
      <c r="H3872">
        <f>IF($A3872="","",IF($D3872="",IFERROR(INDEX(Settings!$E$11:$E$18,MATCH($C3872,Settings!$D$11:$D$18,0)),0),$D3872))</f>
        <v/>
      </c>
      <c r="I3872">
        <f>IF($A3872="","",IF($E3872="",IFERROR(INDEX(Settings!$F$11:$F$18,MATCH($C3872,Settings!$D$11:$D$18,0)),0),$E3872))</f>
        <v/>
      </c>
      <c r="J3872">
        <f>IF($A3872="",0,WEEKDAY($A3872,2))</f>
        <v/>
      </c>
      <c r="K3872">
        <f>IF(OR($A3872="",$B3872=""),"",$B3872&amp;"|"&amp;$A3872)</f>
        <v/>
      </c>
      <c r="L3872">
        <f>IF($A3872="",0,IF($F3872="",IFERROR(N(INDEX(Settings!$G$11:$G$18,MATCH($C3872,Settings!$D$11:$D$18,0))),0),N($F3872)))</f>
        <v/>
      </c>
    </row>
    <row r="3873">
      <c r="A3873" s="69" t="n"/>
      <c r="B3873" s="70" t="n"/>
      <c r="C3873" s="70" t="n"/>
      <c r="D3873" s="71" t="n"/>
      <c r="E3873" s="71" t="n"/>
      <c r="F3873" s="70" t="n"/>
      <c r="G3873" s="72">
        <f>IF(OR($A3873="",$B3873=""),"",ROUND(MAX(0,MOD(I3873-H3873,1)*24-L3873/60),2))</f>
        <v/>
      </c>
      <c r="H3873">
        <f>IF($A3873="","",IF($D3873="",IFERROR(INDEX(Settings!$E$11:$E$18,MATCH($C3873,Settings!$D$11:$D$18,0)),0),$D3873))</f>
        <v/>
      </c>
      <c r="I3873">
        <f>IF($A3873="","",IF($E3873="",IFERROR(INDEX(Settings!$F$11:$F$18,MATCH($C3873,Settings!$D$11:$D$18,0)),0),$E3873))</f>
        <v/>
      </c>
      <c r="J3873">
        <f>IF($A3873="",0,WEEKDAY($A3873,2))</f>
        <v/>
      </c>
      <c r="K3873">
        <f>IF(OR($A3873="",$B3873=""),"",$B3873&amp;"|"&amp;$A3873)</f>
        <v/>
      </c>
      <c r="L3873">
        <f>IF($A3873="",0,IF($F3873="",IFERROR(N(INDEX(Settings!$G$11:$G$18,MATCH($C3873,Settings!$D$11:$D$18,0))),0),N($F3873)))</f>
        <v/>
      </c>
    </row>
    <row r="3874">
      <c r="A3874" s="69" t="n"/>
      <c r="B3874" s="70" t="n"/>
      <c r="C3874" s="70" t="n"/>
      <c r="D3874" s="71" t="n"/>
      <c r="E3874" s="71" t="n"/>
      <c r="F3874" s="70" t="n"/>
      <c r="G3874" s="72">
        <f>IF(OR($A3874="",$B3874=""),"",ROUND(MAX(0,MOD(I3874-H3874,1)*24-L3874/60),2))</f>
        <v/>
      </c>
      <c r="H3874">
        <f>IF($A3874="","",IF($D3874="",IFERROR(INDEX(Settings!$E$11:$E$18,MATCH($C3874,Settings!$D$11:$D$18,0)),0),$D3874))</f>
        <v/>
      </c>
      <c r="I3874">
        <f>IF($A3874="","",IF($E3874="",IFERROR(INDEX(Settings!$F$11:$F$18,MATCH($C3874,Settings!$D$11:$D$18,0)),0),$E3874))</f>
        <v/>
      </c>
      <c r="J3874">
        <f>IF($A3874="",0,WEEKDAY($A3874,2))</f>
        <v/>
      </c>
      <c r="K3874">
        <f>IF(OR($A3874="",$B3874=""),"",$B3874&amp;"|"&amp;$A3874)</f>
        <v/>
      </c>
      <c r="L3874">
        <f>IF($A3874="",0,IF($F3874="",IFERROR(N(INDEX(Settings!$G$11:$G$18,MATCH($C3874,Settings!$D$11:$D$18,0))),0),N($F3874)))</f>
        <v/>
      </c>
    </row>
    <row r="3875">
      <c r="A3875" s="69" t="n"/>
      <c r="B3875" s="70" t="n"/>
      <c r="C3875" s="70" t="n"/>
      <c r="D3875" s="71" t="n"/>
      <c r="E3875" s="71" t="n"/>
      <c r="F3875" s="70" t="n"/>
      <c r="G3875" s="72">
        <f>IF(OR($A3875="",$B3875=""),"",ROUND(MAX(0,MOD(I3875-H3875,1)*24-L3875/60),2))</f>
        <v/>
      </c>
      <c r="H3875">
        <f>IF($A3875="","",IF($D3875="",IFERROR(INDEX(Settings!$E$11:$E$18,MATCH($C3875,Settings!$D$11:$D$18,0)),0),$D3875))</f>
        <v/>
      </c>
      <c r="I3875">
        <f>IF($A3875="","",IF($E3875="",IFERROR(INDEX(Settings!$F$11:$F$18,MATCH($C3875,Settings!$D$11:$D$18,0)),0),$E3875))</f>
        <v/>
      </c>
      <c r="J3875">
        <f>IF($A3875="",0,WEEKDAY($A3875,2))</f>
        <v/>
      </c>
      <c r="K3875">
        <f>IF(OR($A3875="",$B3875=""),"",$B3875&amp;"|"&amp;$A3875)</f>
        <v/>
      </c>
      <c r="L3875">
        <f>IF($A3875="",0,IF($F3875="",IFERROR(N(INDEX(Settings!$G$11:$G$18,MATCH($C3875,Settings!$D$11:$D$18,0))),0),N($F3875)))</f>
        <v/>
      </c>
    </row>
    <row r="3876">
      <c r="A3876" s="69" t="n"/>
      <c r="B3876" s="70" t="n"/>
      <c r="C3876" s="70" t="n"/>
      <c r="D3876" s="71" t="n"/>
      <c r="E3876" s="71" t="n"/>
      <c r="F3876" s="70" t="n"/>
      <c r="G3876" s="72">
        <f>IF(OR($A3876="",$B3876=""),"",ROUND(MAX(0,MOD(I3876-H3876,1)*24-L3876/60),2))</f>
        <v/>
      </c>
      <c r="H3876">
        <f>IF($A3876="","",IF($D3876="",IFERROR(INDEX(Settings!$E$11:$E$18,MATCH($C3876,Settings!$D$11:$D$18,0)),0),$D3876))</f>
        <v/>
      </c>
      <c r="I3876">
        <f>IF($A3876="","",IF($E3876="",IFERROR(INDEX(Settings!$F$11:$F$18,MATCH($C3876,Settings!$D$11:$D$18,0)),0),$E3876))</f>
        <v/>
      </c>
      <c r="J3876">
        <f>IF($A3876="",0,WEEKDAY($A3876,2))</f>
        <v/>
      </c>
      <c r="K3876">
        <f>IF(OR($A3876="",$B3876=""),"",$B3876&amp;"|"&amp;$A3876)</f>
        <v/>
      </c>
      <c r="L3876">
        <f>IF($A3876="",0,IF($F3876="",IFERROR(N(INDEX(Settings!$G$11:$G$18,MATCH($C3876,Settings!$D$11:$D$18,0))),0),N($F3876)))</f>
        <v/>
      </c>
    </row>
    <row r="3877">
      <c r="A3877" s="69" t="n"/>
      <c r="B3877" s="70" t="n"/>
      <c r="C3877" s="70" t="n"/>
      <c r="D3877" s="71" t="n"/>
      <c r="E3877" s="71" t="n"/>
      <c r="F3877" s="70" t="n"/>
      <c r="G3877" s="72">
        <f>IF(OR($A3877="",$B3877=""),"",ROUND(MAX(0,MOD(I3877-H3877,1)*24-L3877/60),2))</f>
        <v/>
      </c>
      <c r="H3877">
        <f>IF($A3877="","",IF($D3877="",IFERROR(INDEX(Settings!$E$11:$E$18,MATCH($C3877,Settings!$D$11:$D$18,0)),0),$D3877))</f>
        <v/>
      </c>
      <c r="I3877">
        <f>IF($A3877="","",IF($E3877="",IFERROR(INDEX(Settings!$F$11:$F$18,MATCH($C3877,Settings!$D$11:$D$18,0)),0),$E3877))</f>
        <v/>
      </c>
      <c r="J3877">
        <f>IF($A3877="",0,WEEKDAY($A3877,2))</f>
        <v/>
      </c>
      <c r="K3877">
        <f>IF(OR($A3877="",$B3877=""),"",$B3877&amp;"|"&amp;$A3877)</f>
        <v/>
      </c>
      <c r="L3877">
        <f>IF($A3877="",0,IF($F3877="",IFERROR(N(INDEX(Settings!$G$11:$G$18,MATCH($C3877,Settings!$D$11:$D$18,0))),0),N($F3877)))</f>
        <v/>
      </c>
    </row>
    <row r="3878">
      <c r="A3878" s="69" t="n"/>
      <c r="B3878" s="70" t="n"/>
      <c r="C3878" s="70" t="n"/>
      <c r="D3878" s="71" t="n"/>
      <c r="E3878" s="71" t="n"/>
      <c r="F3878" s="70" t="n"/>
      <c r="G3878" s="72">
        <f>IF(OR($A3878="",$B3878=""),"",ROUND(MAX(0,MOD(I3878-H3878,1)*24-L3878/60),2))</f>
        <v/>
      </c>
      <c r="H3878">
        <f>IF($A3878="","",IF($D3878="",IFERROR(INDEX(Settings!$E$11:$E$18,MATCH($C3878,Settings!$D$11:$D$18,0)),0),$D3878))</f>
        <v/>
      </c>
      <c r="I3878">
        <f>IF($A3878="","",IF($E3878="",IFERROR(INDEX(Settings!$F$11:$F$18,MATCH($C3878,Settings!$D$11:$D$18,0)),0),$E3878))</f>
        <v/>
      </c>
      <c r="J3878">
        <f>IF($A3878="",0,WEEKDAY($A3878,2))</f>
        <v/>
      </c>
      <c r="K3878">
        <f>IF(OR($A3878="",$B3878=""),"",$B3878&amp;"|"&amp;$A3878)</f>
        <v/>
      </c>
      <c r="L3878">
        <f>IF($A3878="",0,IF($F3878="",IFERROR(N(INDEX(Settings!$G$11:$G$18,MATCH($C3878,Settings!$D$11:$D$18,0))),0),N($F3878)))</f>
        <v/>
      </c>
    </row>
    <row r="3879">
      <c r="A3879" s="69" t="n"/>
      <c r="B3879" s="70" t="n"/>
      <c r="C3879" s="70" t="n"/>
      <c r="D3879" s="71" t="n"/>
      <c r="E3879" s="71" t="n"/>
      <c r="F3879" s="70" t="n"/>
      <c r="G3879" s="72">
        <f>IF(OR($A3879="",$B3879=""),"",ROUND(MAX(0,MOD(I3879-H3879,1)*24-L3879/60),2))</f>
        <v/>
      </c>
      <c r="H3879">
        <f>IF($A3879="","",IF($D3879="",IFERROR(INDEX(Settings!$E$11:$E$18,MATCH($C3879,Settings!$D$11:$D$18,0)),0),$D3879))</f>
        <v/>
      </c>
      <c r="I3879">
        <f>IF($A3879="","",IF($E3879="",IFERROR(INDEX(Settings!$F$11:$F$18,MATCH($C3879,Settings!$D$11:$D$18,0)),0),$E3879))</f>
        <v/>
      </c>
      <c r="J3879">
        <f>IF($A3879="",0,WEEKDAY($A3879,2))</f>
        <v/>
      </c>
      <c r="K3879">
        <f>IF(OR($A3879="",$B3879=""),"",$B3879&amp;"|"&amp;$A3879)</f>
        <v/>
      </c>
      <c r="L3879">
        <f>IF($A3879="",0,IF($F3879="",IFERROR(N(INDEX(Settings!$G$11:$G$18,MATCH($C3879,Settings!$D$11:$D$18,0))),0),N($F3879)))</f>
        <v/>
      </c>
    </row>
    <row r="3880">
      <c r="A3880" s="69" t="n"/>
      <c r="B3880" s="70" t="n"/>
      <c r="C3880" s="70" t="n"/>
      <c r="D3880" s="71" t="n"/>
      <c r="E3880" s="71" t="n"/>
      <c r="F3880" s="70" t="n"/>
      <c r="G3880" s="72">
        <f>IF(OR($A3880="",$B3880=""),"",ROUND(MAX(0,MOD(I3880-H3880,1)*24-L3880/60),2))</f>
        <v/>
      </c>
      <c r="H3880">
        <f>IF($A3880="","",IF($D3880="",IFERROR(INDEX(Settings!$E$11:$E$18,MATCH($C3880,Settings!$D$11:$D$18,0)),0),$D3880))</f>
        <v/>
      </c>
      <c r="I3880">
        <f>IF($A3880="","",IF($E3880="",IFERROR(INDEX(Settings!$F$11:$F$18,MATCH($C3880,Settings!$D$11:$D$18,0)),0),$E3880))</f>
        <v/>
      </c>
      <c r="J3880">
        <f>IF($A3880="",0,WEEKDAY($A3880,2))</f>
        <v/>
      </c>
      <c r="K3880">
        <f>IF(OR($A3880="",$B3880=""),"",$B3880&amp;"|"&amp;$A3880)</f>
        <v/>
      </c>
      <c r="L3880">
        <f>IF($A3880="",0,IF($F3880="",IFERROR(N(INDEX(Settings!$G$11:$G$18,MATCH($C3880,Settings!$D$11:$D$18,0))),0),N($F3880)))</f>
        <v/>
      </c>
    </row>
    <row r="3881">
      <c r="A3881" s="69" t="n"/>
      <c r="B3881" s="70" t="n"/>
      <c r="C3881" s="70" t="n"/>
      <c r="D3881" s="71" t="n"/>
      <c r="E3881" s="71" t="n"/>
      <c r="F3881" s="70" t="n"/>
      <c r="G3881" s="72">
        <f>IF(OR($A3881="",$B3881=""),"",ROUND(MAX(0,MOD(I3881-H3881,1)*24-L3881/60),2))</f>
        <v/>
      </c>
      <c r="H3881">
        <f>IF($A3881="","",IF($D3881="",IFERROR(INDEX(Settings!$E$11:$E$18,MATCH($C3881,Settings!$D$11:$D$18,0)),0),$D3881))</f>
        <v/>
      </c>
      <c r="I3881">
        <f>IF($A3881="","",IF($E3881="",IFERROR(INDEX(Settings!$F$11:$F$18,MATCH($C3881,Settings!$D$11:$D$18,0)),0),$E3881))</f>
        <v/>
      </c>
      <c r="J3881">
        <f>IF($A3881="",0,WEEKDAY($A3881,2))</f>
        <v/>
      </c>
      <c r="K3881">
        <f>IF(OR($A3881="",$B3881=""),"",$B3881&amp;"|"&amp;$A3881)</f>
        <v/>
      </c>
      <c r="L3881">
        <f>IF($A3881="",0,IF($F3881="",IFERROR(N(INDEX(Settings!$G$11:$G$18,MATCH($C3881,Settings!$D$11:$D$18,0))),0),N($F3881)))</f>
        <v/>
      </c>
    </row>
    <row r="3882">
      <c r="A3882" s="69" t="n"/>
      <c r="B3882" s="70" t="n"/>
      <c r="C3882" s="70" t="n"/>
      <c r="D3882" s="71" t="n"/>
      <c r="E3882" s="71" t="n"/>
      <c r="F3882" s="70" t="n"/>
      <c r="G3882" s="72">
        <f>IF(OR($A3882="",$B3882=""),"",ROUND(MAX(0,MOD(I3882-H3882,1)*24-L3882/60),2))</f>
        <v/>
      </c>
      <c r="H3882">
        <f>IF($A3882="","",IF($D3882="",IFERROR(INDEX(Settings!$E$11:$E$18,MATCH($C3882,Settings!$D$11:$D$18,0)),0),$D3882))</f>
        <v/>
      </c>
      <c r="I3882">
        <f>IF($A3882="","",IF($E3882="",IFERROR(INDEX(Settings!$F$11:$F$18,MATCH($C3882,Settings!$D$11:$D$18,0)),0),$E3882))</f>
        <v/>
      </c>
      <c r="J3882">
        <f>IF($A3882="",0,WEEKDAY($A3882,2))</f>
        <v/>
      </c>
      <c r="K3882">
        <f>IF(OR($A3882="",$B3882=""),"",$B3882&amp;"|"&amp;$A3882)</f>
        <v/>
      </c>
      <c r="L3882">
        <f>IF($A3882="",0,IF($F3882="",IFERROR(N(INDEX(Settings!$G$11:$G$18,MATCH($C3882,Settings!$D$11:$D$18,0))),0),N($F3882)))</f>
        <v/>
      </c>
    </row>
    <row r="3883">
      <c r="A3883" s="69" t="n"/>
      <c r="B3883" s="70" t="n"/>
      <c r="C3883" s="70" t="n"/>
      <c r="D3883" s="71" t="n"/>
      <c r="E3883" s="71" t="n"/>
      <c r="F3883" s="70" t="n"/>
      <c r="G3883" s="72">
        <f>IF(OR($A3883="",$B3883=""),"",ROUND(MAX(0,MOD(I3883-H3883,1)*24-L3883/60),2))</f>
        <v/>
      </c>
      <c r="H3883">
        <f>IF($A3883="","",IF($D3883="",IFERROR(INDEX(Settings!$E$11:$E$18,MATCH($C3883,Settings!$D$11:$D$18,0)),0),$D3883))</f>
        <v/>
      </c>
      <c r="I3883">
        <f>IF($A3883="","",IF($E3883="",IFERROR(INDEX(Settings!$F$11:$F$18,MATCH($C3883,Settings!$D$11:$D$18,0)),0),$E3883))</f>
        <v/>
      </c>
      <c r="J3883">
        <f>IF($A3883="",0,WEEKDAY($A3883,2))</f>
        <v/>
      </c>
      <c r="K3883">
        <f>IF(OR($A3883="",$B3883=""),"",$B3883&amp;"|"&amp;$A3883)</f>
        <v/>
      </c>
      <c r="L3883">
        <f>IF($A3883="",0,IF($F3883="",IFERROR(N(INDEX(Settings!$G$11:$G$18,MATCH($C3883,Settings!$D$11:$D$18,0))),0),N($F3883)))</f>
        <v/>
      </c>
    </row>
    <row r="3884">
      <c r="A3884" s="69" t="n"/>
      <c r="B3884" s="70" t="n"/>
      <c r="C3884" s="70" t="n"/>
      <c r="D3884" s="71" t="n"/>
      <c r="E3884" s="71" t="n"/>
      <c r="F3884" s="70" t="n"/>
      <c r="G3884" s="72">
        <f>IF(OR($A3884="",$B3884=""),"",ROUND(MAX(0,MOD(I3884-H3884,1)*24-L3884/60),2))</f>
        <v/>
      </c>
      <c r="H3884">
        <f>IF($A3884="","",IF($D3884="",IFERROR(INDEX(Settings!$E$11:$E$18,MATCH($C3884,Settings!$D$11:$D$18,0)),0),$D3884))</f>
        <v/>
      </c>
      <c r="I3884">
        <f>IF($A3884="","",IF($E3884="",IFERROR(INDEX(Settings!$F$11:$F$18,MATCH($C3884,Settings!$D$11:$D$18,0)),0),$E3884))</f>
        <v/>
      </c>
      <c r="J3884">
        <f>IF($A3884="",0,WEEKDAY($A3884,2))</f>
        <v/>
      </c>
      <c r="K3884">
        <f>IF(OR($A3884="",$B3884=""),"",$B3884&amp;"|"&amp;$A3884)</f>
        <v/>
      </c>
      <c r="L3884">
        <f>IF($A3884="",0,IF($F3884="",IFERROR(N(INDEX(Settings!$G$11:$G$18,MATCH($C3884,Settings!$D$11:$D$18,0))),0),N($F3884)))</f>
        <v/>
      </c>
    </row>
    <row r="3885">
      <c r="A3885" s="69" t="n"/>
      <c r="B3885" s="70" t="n"/>
      <c r="C3885" s="70" t="n"/>
      <c r="D3885" s="71" t="n"/>
      <c r="E3885" s="71" t="n"/>
      <c r="F3885" s="70" t="n"/>
      <c r="G3885" s="72">
        <f>IF(OR($A3885="",$B3885=""),"",ROUND(MAX(0,MOD(I3885-H3885,1)*24-L3885/60),2))</f>
        <v/>
      </c>
      <c r="H3885">
        <f>IF($A3885="","",IF($D3885="",IFERROR(INDEX(Settings!$E$11:$E$18,MATCH($C3885,Settings!$D$11:$D$18,0)),0),$D3885))</f>
        <v/>
      </c>
      <c r="I3885">
        <f>IF($A3885="","",IF($E3885="",IFERROR(INDEX(Settings!$F$11:$F$18,MATCH($C3885,Settings!$D$11:$D$18,0)),0),$E3885))</f>
        <v/>
      </c>
      <c r="J3885">
        <f>IF($A3885="",0,WEEKDAY($A3885,2))</f>
        <v/>
      </c>
      <c r="K3885">
        <f>IF(OR($A3885="",$B3885=""),"",$B3885&amp;"|"&amp;$A3885)</f>
        <v/>
      </c>
      <c r="L3885">
        <f>IF($A3885="",0,IF($F3885="",IFERROR(N(INDEX(Settings!$G$11:$G$18,MATCH($C3885,Settings!$D$11:$D$18,0))),0),N($F3885)))</f>
        <v/>
      </c>
    </row>
    <row r="3886">
      <c r="A3886" s="69" t="n"/>
      <c r="B3886" s="70" t="n"/>
      <c r="C3886" s="70" t="n"/>
      <c r="D3886" s="71" t="n"/>
      <c r="E3886" s="71" t="n"/>
      <c r="F3886" s="70" t="n"/>
      <c r="G3886" s="72">
        <f>IF(OR($A3886="",$B3886=""),"",ROUND(MAX(0,MOD(I3886-H3886,1)*24-L3886/60),2))</f>
        <v/>
      </c>
      <c r="H3886">
        <f>IF($A3886="","",IF($D3886="",IFERROR(INDEX(Settings!$E$11:$E$18,MATCH($C3886,Settings!$D$11:$D$18,0)),0),$D3886))</f>
        <v/>
      </c>
      <c r="I3886">
        <f>IF($A3886="","",IF($E3886="",IFERROR(INDEX(Settings!$F$11:$F$18,MATCH($C3886,Settings!$D$11:$D$18,0)),0),$E3886))</f>
        <v/>
      </c>
      <c r="J3886">
        <f>IF($A3886="",0,WEEKDAY($A3886,2))</f>
        <v/>
      </c>
      <c r="K3886">
        <f>IF(OR($A3886="",$B3886=""),"",$B3886&amp;"|"&amp;$A3886)</f>
        <v/>
      </c>
      <c r="L3886">
        <f>IF($A3886="",0,IF($F3886="",IFERROR(N(INDEX(Settings!$G$11:$G$18,MATCH($C3886,Settings!$D$11:$D$18,0))),0),N($F3886)))</f>
        <v/>
      </c>
    </row>
    <row r="3887">
      <c r="A3887" s="69" t="n"/>
      <c r="B3887" s="70" t="n"/>
      <c r="C3887" s="70" t="n"/>
      <c r="D3887" s="71" t="n"/>
      <c r="E3887" s="71" t="n"/>
      <c r="F3887" s="70" t="n"/>
      <c r="G3887" s="72">
        <f>IF(OR($A3887="",$B3887=""),"",ROUND(MAX(0,MOD(I3887-H3887,1)*24-L3887/60),2))</f>
        <v/>
      </c>
      <c r="H3887">
        <f>IF($A3887="","",IF($D3887="",IFERROR(INDEX(Settings!$E$11:$E$18,MATCH($C3887,Settings!$D$11:$D$18,0)),0),$D3887))</f>
        <v/>
      </c>
      <c r="I3887">
        <f>IF($A3887="","",IF($E3887="",IFERROR(INDEX(Settings!$F$11:$F$18,MATCH($C3887,Settings!$D$11:$D$18,0)),0),$E3887))</f>
        <v/>
      </c>
      <c r="J3887">
        <f>IF($A3887="",0,WEEKDAY($A3887,2))</f>
        <v/>
      </c>
      <c r="K3887">
        <f>IF(OR($A3887="",$B3887=""),"",$B3887&amp;"|"&amp;$A3887)</f>
        <v/>
      </c>
      <c r="L3887">
        <f>IF($A3887="",0,IF($F3887="",IFERROR(N(INDEX(Settings!$G$11:$G$18,MATCH($C3887,Settings!$D$11:$D$18,0))),0),N($F3887)))</f>
        <v/>
      </c>
    </row>
    <row r="3888">
      <c r="A3888" s="69" t="n"/>
      <c r="B3888" s="70" t="n"/>
      <c r="C3888" s="70" t="n"/>
      <c r="D3888" s="71" t="n"/>
      <c r="E3888" s="71" t="n"/>
      <c r="F3888" s="70" t="n"/>
      <c r="G3888" s="72">
        <f>IF(OR($A3888="",$B3888=""),"",ROUND(MAX(0,MOD(I3888-H3888,1)*24-L3888/60),2))</f>
        <v/>
      </c>
      <c r="H3888">
        <f>IF($A3888="","",IF($D3888="",IFERROR(INDEX(Settings!$E$11:$E$18,MATCH($C3888,Settings!$D$11:$D$18,0)),0),$D3888))</f>
        <v/>
      </c>
      <c r="I3888">
        <f>IF($A3888="","",IF($E3888="",IFERROR(INDEX(Settings!$F$11:$F$18,MATCH($C3888,Settings!$D$11:$D$18,0)),0),$E3888))</f>
        <v/>
      </c>
      <c r="J3888">
        <f>IF($A3888="",0,WEEKDAY($A3888,2))</f>
        <v/>
      </c>
      <c r="K3888">
        <f>IF(OR($A3888="",$B3888=""),"",$B3888&amp;"|"&amp;$A3888)</f>
        <v/>
      </c>
      <c r="L3888">
        <f>IF($A3888="",0,IF($F3888="",IFERROR(N(INDEX(Settings!$G$11:$G$18,MATCH($C3888,Settings!$D$11:$D$18,0))),0),N($F3888)))</f>
        <v/>
      </c>
    </row>
    <row r="3889">
      <c r="A3889" s="69" t="n"/>
      <c r="B3889" s="70" t="n"/>
      <c r="C3889" s="70" t="n"/>
      <c r="D3889" s="71" t="n"/>
      <c r="E3889" s="71" t="n"/>
      <c r="F3889" s="70" t="n"/>
      <c r="G3889" s="72">
        <f>IF(OR($A3889="",$B3889=""),"",ROUND(MAX(0,MOD(I3889-H3889,1)*24-L3889/60),2))</f>
        <v/>
      </c>
      <c r="H3889">
        <f>IF($A3889="","",IF($D3889="",IFERROR(INDEX(Settings!$E$11:$E$18,MATCH($C3889,Settings!$D$11:$D$18,0)),0),$D3889))</f>
        <v/>
      </c>
      <c r="I3889">
        <f>IF($A3889="","",IF($E3889="",IFERROR(INDEX(Settings!$F$11:$F$18,MATCH($C3889,Settings!$D$11:$D$18,0)),0),$E3889))</f>
        <v/>
      </c>
      <c r="J3889">
        <f>IF($A3889="",0,WEEKDAY($A3889,2))</f>
        <v/>
      </c>
      <c r="K3889">
        <f>IF(OR($A3889="",$B3889=""),"",$B3889&amp;"|"&amp;$A3889)</f>
        <v/>
      </c>
      <c r="L3889">
        <f>IF($A3889="",0,IF($F3889="",IFERROR(N(INDEX(Settings!$G$11:$G$18,MATCH($C3889,Settings!$D$11:$D$18,0))),0),N($F3889)))</f>
        <v/>
      </c>
    </row>
    <row r="3890">
      <c r="A3890" s="69" t="n"/>
      <c r="B3890" s="70" t="n"/>
      <c r="C3890" s="70" t="n"/>
      <c r="D3890" s="71" t="n"/>
      <c r="E3890" s="71" t="n"/>
      <c r="F3890" s="70" t="n"/>
      <c r="G3890" s="72">
        <f>IF(OR($A3890="",$B3890=""),"",ROUND(MAX(0,MOD(I3890-H3890,1)*24-L3890/60),2))</f>
        <v/>
      </c>
      <c r="H3890">
        <f>IF($A3890="","",IF($D3890="",IFERROR(INDEX(Settings!$E$11:$E$18,MATCH($C3890,Settings!$D$11:$D$18,0)),0),$D3890))</f>
        <v/>
      </c>
      <c r="I3890">
        <f>IF($A3890="","",IF($E3890="",IFERROR(INDEX(Settings!$F$11:$F$18,MATCH($C3890,Settings!$D$11:$D$18,0)),0),$E3890))</f>
        <v/>
      </c>
      <c r="J3890">
        <f>IF($A3890="",0,WEEKDAY($A3890,2))</f>
        <v/>
      </c>
      <c r="K3890">
        <f>IF(OR($A3890="",$B3890=""),"",$B3890&amp;"|"&amp;$A3890)</f>
        <v/>
      </c>
      <c r="L3890">
        <f>IF($A3890="",0,IF($F3890="",IFERROR(N(INDEX(Settings!$G$11:$G$18,MATCH($C3890,Settings!$D$11:$D$18,0))),0),N($F3890)))</f>
        <v/>
      </c>
    </row>
    <row r="3891">
      <c r="A3891" s="69" t="n"/>
      <c r="B3891" s="70" t="n"/>
      <c r="C3891" s="70" t="n"/>
      <c r="D3891" s="71" t="n"/>
      <c r="E3891" s="71" t="n"/>
      <c r="F3891" s="70" t="n"/>
      <c r="G3891" s="72">
        <f>IF(OR($A3891="",$B3891=""),"",ROUND(MAX(0,MOD(I3891-H3891,1)*24-L3891/60),2))</f>
        <v/>
      </c>
      <c r="H3891">
        <f>IF($A3891="","",IF($D3891="",IFERROR(INDEX(Settings!$E$11:$E$18,MATCH($C3891,Settings!$D$11:$D$18,0)),0),$D3891))</f>
        <v/>
      </c>
      <c r="I3891">
        <f>IF($A3891="","",IF($E3891="",IFERROR(INDEX(Settings!$F$11:$F$18,MATCH($C3891,Settings!$D$11:$D$18,0)),0),$E3891))</f>
        <v/>
      </c>
      <c r="J3891">
        <f>IF($A3891="",0,WEEKDAY($A3891,2))</f>
        <v/>
      </c>
      <c r="K3891">
        <f>IF(OR($A3891="",$B3891=""),"",$B3891&amp;"|"&amp;$A3891)</f>
        <v/>
      </c>
      <c r="L3891">
        <f>IF($A3891="",0,IF($F3891="",IFERROR(N(INDEX(Settings!$G$11:$G$18,MATCH($C3891,Settings!$D$11:$D$18,0))),0),N($F3891)))</f>
        <v/>
      </c>
    </row>
    <row r="3892">
      <c r="A3892" s="69" t="n"/>
      <c r="B3892" s="70" t="n"/>
      <c r="C3892" s="70" t="n"/>
      <c r="D3892" s="71" t="n"/>
      <c r="E3892" s="71" t="n"/>
      <c r="F3892" s="70" t="n"/>
      <c r="G3892" s="72">
        <f>IF(OR($A3892="",$B3892=""),"",ROUND(MAX(0,MOD(I3892-H3892,1)*24-L3892/60),2))</f>
        <v/>
      </c>
      <c r="H3892">
        <f>IF($A3892="","",IF($D3892="",IFERROR(INDEX(Settings!$E$11:$E$18,MATCH($C3892,Settings!$D$11:$D$18,0)),0),$D3892))</f>
        <v/>
      </c>
      <c r="I3892">
        <f>IF($A3892="","",IF($E3892="",IFERROR(INDEX(Settings!$F$11:$F$18,MATCH($C3892,Settings!$D$11:$D$18,0)),0),$E3892))</f>
        <v/>
      </c>
      <c r="J3892">
        <f>IF($A3892="",0,WEEKDAY($A3892,2))</f>
        <v/>
      </c>
      <c r="K3892">
        <f>IF(OR($A3892="",$B3892=""),"",$B3892&amp;"|"&amp;$A3892)</f>
        <v/>
      </c>
      <c r="L3892">
        <f>IF($A3892="",0,IF($F3892="",IFERROR(N(INDEX(Settings!$G$11:$G$18,MATCH($C3892,Settings!$D$11:$D$18,0))),0),N($F3892)))</f>
        <v/>
      </c>
    </row>
    <row r="3893">
      <c r="A3893" s="69" t="n"/>
      <c r="B3893" s="70" t="n"/>
      <c r="C3893" s="70" t="n"/>
      <c r="D3893" s="71" t="n"/>
      <c r="E3893" s="71" t="n"/>
      <c r="F3893" s="70" t="n"/>
      <c r="G3893" s="72">
        <f>IF(OR($A3893="",$B3893=""),"",ROUND(MAX(0,MOD(I3893-H3893,1)*24-L3893/60),2))</f>
        <v/>
      </c>
      <c r="H3893">
        <f>IF($A3893="","",IF($D3893="",IFERROR(INDEX(Settings!$E$11:$E$18,MATCH($C3893,Settings!$D$11:$D$18,0)),0),$D3893))</f>
        <v/>
      </c>
      <c r="I3893">
        <f>IF($A3893="","",IF($E3893="",IFERROR(INDEX(Settings!$F$11:$F$18,MATCH($C3893,Settings!$D$11:$D$18,0)),0),$E3893))</f>
        <v/>
      </c>
      <c r="J3893">
        <f>IF($A3893="",0,WEEKDAY($A3893,2))</f>
        <v/>
      </c>
      <c r="K3893">
        <f>IF(OR($A3893="",$B3893=""),"",$B3893&amp;"|"&amp;$A3893)</f>
        <v/>
      </c>
      <c r="L3893">
        <f>IF($A3893="",0,IF($F3893="",IFERROR(N(INDEX(Settings!$G$11:$G$18,MATCH($C3893,Settings!$D$11:$D$18,0))),0),N($F3893)))</f>
        <v/>
      </c>
    </row>
    <row r="3894">
      <c r="A3894" s="69" t="n"/>
      <c r="B3894" s="70" t="n"/>
      <c r="C3894" s="70" t="n"/>
      <c r="D3894" s="71" t="n"/>
      <c r="E3894" s="71" t="n"/>
      <c r="F3894" s="70" t="n"/>
      <c r="G3894" s="72">
        <f>IF(OR($A3894="",$B3894=""),"",ROUND(MAX(0,MOD(I3894-H3894,1)*24-L3894/60),2))</f>
        <v/>
      </c>
      <c r="H3894">
        <f>IF($A3894="","",IF($D3894="",IFERROR(INDEX(Settings!$E$11:$E$18,MATCH($C3894,Settings!$D$11:$D$18,0)),0),$D3894))</f>
        <v/>
      </c>
      <c r="I3894">
        <f>IF($A3894="","",IF($E3894="",IFERROR(INDEX(Settings!$F$11:$F$18,MATCH($C3894,Settings!$D$11:$D$18,0)),0),$E3894))</f>
        <v/>
      </c>
      <c r="J3894">
        <f>IF($A3894="",0,WEEKDAY($A3894,2))</f>
        <v/>
      </c>
      <c r="K3894">
        <f>IF(OR($A3894="",$B3894=""),"",$B3894&amp;"|"&amp;$A3894)</f>
        <v/>
      </c>
      <c r="L3894">
        <f>IF($A3894="",0,IF($F3894="",IFERROR(N(INDEX(Settings!$G$11:$G$18,MATCH($C3894,Settings!$D$11:$D$18,0))),0),N($F3894)))</f>
        <v/>
      </c>
    </row>
    <row r="3895">
      <c r="A3895" s="69" t="n"/>
      <c r="B3895" s="70" t="n"/>
      <c r="C3895" s="70" t="n"/>
      <c r="D3895" s="71" t="n"/>
      <c r="E3895" s="71" t="n"/>
      <c r="F3895" s="70" t="n"/>
      <c r="G3895" s="72">
        <f>IF(OR($A3895="",$B3895=""),"",ROUND(MAX(0,MOD(I3895-H3895,1)*24-L3895/60),2))</f>
        <v/>
      </c>
      <c r="H3895">
        <f>IF($A3895="","",IF($D3895="",IFERROR(INDEX(Settings!$E$11:$E$18,MATCH($C3895,Settings!$D$11:$D$18,0)),0),$D3895))</f>
        <v/>
      </c>
      <c r="I3895">
        <f>IF($A3895="","",IF($E3895="",IFERROR(INDEX(Settings!$F$11:$F$18,MATCH($C3895,Settings!$D$11:$D$18,0)),0),$E3895))</f>
        <v/>
      </c>
      <c r="J3895">
        <f>IF($A3895="",0,WEEKDAY($A3895,2))</f>
        <v/>
      </c>
      <c r="K3895">
        <f>IF(OR($A3895="",$B3895=""),"",$B3895&amp;"|"&amp;$A3895)</f>
        <v/>
      </c>
      <c r="L3895">
        <f>IF($A3895="",0,IF($F3895="",IFERROR(N(INDEX(Settings!$G$11:$G$18,MATCH($C3895,Settings!$D$11:$D$18,0))),0),N($F3895)))</f>
        <v/>
      </c>
    </row>
    <row r="3896">
      <c r="A3896" s="69" t="n"/>
      <c r="B3896" s="70" t="n"/>
      <c r="C3896" s="70" t="n"/>
      <c r="D3896" s="71" t="n"/>
      <c r="E3896" s="71" t="n"/>
      <c r="F3896" s="70" t="n"/>
      <c r="G3896" s="72">
        <f>IF(OR($A3896="",$B3896=""),"",ROUND(MAX(0,MOD(I3896-H3896,1)*24-L3896/60),2))</f>
        <v/>
      </c>
      <c r="H3896">
        <f>IF($A3896="","",IF($D3896="",IFERROR(INDEX(Settings!$E$11:$E$18,MATCH($C3896,Settings!$D$11:$D$18,0)),0),$D3896))</f>
        <v/>
      </c>
      <c r="I3896">
        <f>IF($A3896="","",IF($E3896="",IFERROR(INDEX(Settings!$F$11:$F$18,MATCH($C3896,Settings!$D$11:$D$18,0)),0),$E3896))</f>
        <v/>
      </c>
      <c r="J3896">
        <f>IF($A3896="",0,WEEKDAY($A3896,2))</f>
        <v/>
      </c>
      <c r="K3896">
        <f>IF(OR($A3896="",$B3896=""),"",$B3896&amp;"|"&amp;$A3896)</f>
        <v/>
      </c>
      <c r="L3896">
        <f>IF($A3896="",0,IF($F3896="",IFERROR(N(INDEX(Settings!$G$11:$G$18,MATCH($C3896,Settings!$D$11:$D$18,0))),0),N($F3896)))</f>
        <v/>
      </c>
    </row>
    <row r="3897">
      <c r="A3897" s="69" t="n"/>
      <c r="B3897" s="70" t="n"/>
      <c r="C3897" s="70" t="n"/>
      <c r="D3897" s="71" t="n"/>
      <c r="E3897" s="71" t="n"/>
      <c r="F3897" s="70" t="n"/>
      <c r="G3897" s="72">
        <f>IF(OR($A3897="",$B3897=""),"",ROUND(MAX(0,MOD(I3897-H3897,1)*24-L3897/60),2))</f>
        <v/>
      </c>
      <c r="H3897">
        <f>IF($A3897="","",IF($D3897="",IFERROR(INDEX(Settings!$E$11:$E$18,MATCH($C3897,Settings!$D$11:$D$18,0)),0),$D3897))</f>
        <v/>
      </c>
      <c r="I3897">
        <f>IF($A3897="","",IF($E3897="",IFERROR(INDEX(Settings!$F$11:$F$18,MATCH($C3897,Settings!$D$11:$D$18,0)),0),$E3897))</f>
        <v/>
      </c>
      <c r="J3897">
        <f>IF($A3897="",0,WEEKDAY($A3897,2))</f>
        <v/>
      </c>
      <c r="K3897">
        <f>IF(OR($A3897="",$B3897=""),"",$B3897&amp;"|"&amp;$A3897)</f>
        <v/>
      </c>
      <c r="L3897">
        <f>IF($A3897="",0,IF($F3897="",IFERROR(N(INDEX(Settings!$G$11:$G$18,MATCH($C3897,Settings!$D$11:$D$18,0))),0),N($F3897)))</f>
        <v/>
      </c>
    </row>
    <row r="3898">
      <c r="A3898" s="69" t="n"/>
      <c r="B3898" s="70" t="n"/>
      <c r="C3898" s="70" t="n"/>
      <c r="D3898" s="71" t="n"/>
      <c r="E3898" s="71" t="n"/>
      <c r="F3898" s="70" t="n"/>
      <c r="G3898" s="72">
        <f>IF(OR($A3898="",$B3898=""),"",ROUND(MAX(0,MOD(I3898-H3898,1)*24-L3898/60),2))</f>
        <v/>
      </c>
      <c r="H3898">
        <f>IF($A3898="","",IF($D3898="",IFERROR(INDEX(Settings!$E$11:$E$18,MATCH($C3898,Settings!$D$11:$D$18,0)),0),$D3898))</f>
        <v/>
      </c>
      <c r="I3898">
        <f>IF($A3898="","",IF($E3898="",IFERROR(INDEX(Settings!$F$11:$F$18,MATCH($C3898,Settings!$D$11:$D$18,0)),0),$E3898))</f>
        <v/>
      </c>
      <c r="J3898">
        <f>IF($A3898="",0,WEEKDAY($A3898,2))</f>
        <v/>
      </c>
      <c r="K3898">
        <f>IF(OR($A3898="",$B3898=""),"",$B3898&amp;"|"&amp;$A3898)</f>
        <v/>
      </c>
      <c r="L3898">
        <f>IF($A3898="",0,IF($F3898="",IFERROR(N(INDEX(Settings!$G$11:$G$18,MATCH($C3898,Settings!$D$11:$D$18,0))),0),N($F3898)))</f>
        <v/>
      </c>
    </row>
    <row r="3899">
      <c r="A3899" s="69" t="n"/>
      <c r="B3899" s="70" t="n"/>
      <c r="C3899" s="70" t="n"/>
      <c r="D3899" s="71" t="n"/>
      <c r="E3899" s="71" t="n"/>
      <c r="F3899" s="70" t="n"/>
      <c r="G3899" s="72">
        <f>IF(OR($A3899="",$B3899=""),"",ROUND(MAX(0,MOD(I3899-H3899,1)*24-L3899/60),2))</f>
        <v/>
      </c>
      <c r="H3899">
        <f>IF($A3899="","",IF($D3899="",IFERROR(INDEX(Settings!$E$11:$E$18,MATCH($C3899,Settings!$D$11:$D$18,0)),0),$D3899))</f>
        <v/>
      </c>
      <c r="I3899">
        <f>IF($A3899="","",IF($E3899="",IFERROR(INDEX(Settings!$F$11:$F$18,MATCH($C3899,Settings!$D$11:$D$18,0)),0),$E3899))</f>
        <v/>
      </c>
      <c r="J3899">
        <f>IF($A3899="",0,WEEKDAY($A3899,2))</f>
        <v/>
      </c>
      <c r="K3899">
        <f>IF(OR($A3899="",$B3899=""),"",$B3899&amp;"|"&amp;$A3899)</f>
        <v/>
      </c>
      <c r="L3899">
        <f>IF($A3899="",0,IF($F3899="",IFERROR(N(INDEX(Settings!$G$11:$G$18,MATCH($C3899,Settings!$D$11:$D$18,0))),0),N($F3899)))</f>
        <v/>
      </c>
    </row>
    <row r="3900">
      <c r="A3900" s="69" t="n"/>
      <c r="B3900" s="70" t="n"/>
      <c r="C3900" s="70" t="n"/>
      <c r="D3900" s="71" t="n"/>
      <c r="E3900" s="71" t="n"/>
      <c r="F3900" s="70" t="n"/>
      <c r="G3900" s="72">
        <f>IF(OR($A3900="",$B3900=""),"",ROUND(MAX(0,MOD(I3900-H3900,1)*24-L3900/60),2))</f>
        <v/>
      </c>
      <c r="H3900">
        <f>IF($A3900="","",IF($D3900="",IFERROR(INDEX(Settings!$E$11:$E$18,MATCH($C3900,Settings!$D$11:$D$18,0)),0),$D3900))</f>
        <v/>
      </c>
      <c r="I3900">
        <f>IF($A3900="","",IF($E3900="",IFERROR(INDEX(Settings!$F$11:$F$18,MATCH($C3900,Settings!$D$11:$D$18,0)),0),$E3900))</f>
        <v/>
      </c>
      <c r="J3900">
        <f>IF($A3900="",0,WEEKDAY($A3900,2))</f>
        <v/>
      </c>
      <c r="K3900">
        <f>IF(OR($A3900="",$B3900=""),"",$B3900&amp;"|"&amp;$A3900)</f>
        <v/>
      </c>
      <c r="L3900">
        <f>IF($A3900="",0,IF($F3900="",IFERROR(N(INDEX(Settings!$G$11:$G$18,MATCH($C3900,Settings!$D$11:$D$18,0))),0),N($F3900)))</f>
        <v/>
      </c>
    </row>
    <row r="3901">
      <c r="A3901" s="69" t="n"/>
      <c r="B3901" s="70" t="n"/>
      <c r="C3901" s="70" t="n"/>
      <c r="D3901" s="71" t="n"/>
      <c r="E3901" s="71" t="n"/>
      <c r="F3901" s="70" t="n"/>
      <c r="G3901" s="72">
        <f>IF(OR($A3901="",$B3901=""),"",ROUND(MAX(0,MOD(I3901-H3901,1)*24-L3901/60),2))</f>
        <v/>
      </c>
      <c r="H3901">
        <f>IF($A3901="","",IF($D3901="",IFERROR(INDEX(Settings!$E$11:$E$18,MATCH($C3901,Settings!$D$11:$D$18,0)),0),$D3901))</f>
        <v/>
      </c>
      <c r="I3901">
        <f>IF($A3901="","",IF($E3901="",IFERROR(INDEX(Settings!$F$11:$F$18,MATCH($C3901,Settings!$D$11:$D$18,0)),0),$E3901))</f>
        <v/>
      </c>
      <c r="J3901">
        <f>IF($A3901="",0,WEEKDAY($A3901,2))</f>
        <v/>
      </c>
      <c r="K3901">
        <f>IF(OR($A3901="",$B3901=""),"",$B3901&amp;"|"&amp;$A3901)</f>
        <v/>
      </c>
      <c r="L3901">
        <f>IF($A3901="",0,IF($F3901="",IFERROR(N(INDEX(Settings!$G$11:$G$18,MATCH($C3901,Settings!$D$11:$D$18,0))),0),N($F3901)))</f>
        <v/>
      </c>
    </row>
    <row r="3902">
      <c r="A3902" s="69" t="n"/>
      <c r="B3902" s="70" t="n"/>
      <c r="C3902" s="70" t="n"/>
      <c r="D3902" s="71" t="n"/>
      <c r="E3902" s="71" t="n"/>
      <c r="F3902" s="70" t="n"/>
      <c r="G3902" s="72">
        <f>IF(OR($A3902="",$B3902=""),"",ROUND(MAX(0,MOD(I3902-H3902,1)*24-L3902/60),2))</f>
        <v/>
      </c>
      <c r="H3902">
        <f>IF($A3902="","",IF($D3902="",IFERROR(INDEX(Settings!$E$11:$E$18,MATCH($C3902,Settings!$D$11:$D$18,0)),0),$D3902))</f>
        <v/>
      </c>
      <c r="I3902">
        <f>IF($A3902="","",IF($E3902="",IFERROR(INDEX(Settings!$F$11:$F$18,MATCH($C3902,Settings!$D$11:$D$18,0)),0),$E3902))</f>
        <v/>
      </c>
      <c r="J3902">
        <f>IF($A3902="",0,WEEKDAY($A3902,2))</f>
        <v/>
      </c>
      <c r="K3902">
        <f>IF(OR($A3902="",$B3902=""),"",$B3902&amp;"|"&amp;$A3902)</f>
        <v/>
      </c>
      <c r="L3902">
        <f>IF($A3902="",0,IF($F3902="",IFERROR(N(INDEX(Settings!$G$11:$G$18,MATCH($C3902,Settings!$D$11:$D$18,0))),0),N($F3902)))</f>
        <v/>
      </c>
    </row>
    <row r="3903">
      <c r="A3903" s="69" t="n"/>
      <c r="B3903" s="70" t="n"/>
      <c r="C3903" s="70" t="n"/>
      <c r="D3903" s="71" t="n"/>
      <c r="E3903" s="71" t="n"/>
      <c r="F3903" s="70" t="n"/>
      <c r="G3903" s="72">
        <f>IF(OR($A3903="",$B3903=""),"",ROUND(MAX(0,MOD(I3903-H3903,1)*24-L3903/60),2))</f>
        <v/>
      </c>
      <c r="H3903">
        <f>IF($A3903="","",IF($D3903="",IFERROR(INDEX(Settings!$E$11:$E$18,MATCH($C3903,Settings!$D$11:$D$18,0)),0),$D3903))</f>
        <v/>
      </c>
      <c r="I3903">
        <f>IF($A3903="","",IF($E3903="",IFERROR(INDEX(Settings!$F$11:$F$18,MATCH($C3903,Settings!$D$11:$D$18,0)),0),$E3903))</f>
        <v/>
      </c>
      <c r="J3903">
        <f>IF($A3903="",0,WEEKDAY($A3903,2))</f>
        <v/>
      </c>
      <c r="K3903">
        <f>IF(OR($A3903="",$B3903=""),"",$B3903&amp;"|"&amp;$A3903)</f>
        <v/>
      </c>
      <c r="L3903">
        <f>IF($A3903="",0,IF($F3903="",IFERROR(N(INDEX(Settings!$G$11:$G$18,MATCH($C3903,Settings!$D$11:$D$18,0))),0),N($F3903)))</f>
        <v/>
      </c>
    </row>
    <row r="3904">
      <c r="A3904" s="69" t="n"/>
      <c r="B3904" s="70" t="n"/>
      <c r="C3904" s="70" t="n"/>
      <c r="D3904" s="71" t="n"/>
      <c r="E3904" s="71" t="n"/>
      <c r="F3904" s="70" t="n"/>
      <c r="G3904" s="72">
        <f>IF(OR($A3904="",$B3904=""),"",ROUND(MAX(0,MOD(I3904-H3904,1)*24-L3904/60),2))</f>
        <v/>
      </c>
      <c r="H3904">
        <f>IF($A3904="","",IF($D3904="",IFERROR(INDEX(Settings!$E$11:$E$18,MATCH($C3904,Settings!$D$11:$D$18,0)),0),$D3904))</f>
        <v/>
      </c>
      <c r="I3904">
        <f>IF($A3904="","",IF($E3904="",IFERROR(INDEX(Settings!$F$11:$F$18,MATCH($C3904,Settings!$D$11:$D$18,0)),0),$E3904))</f>
        <v/>
      </c>
      <c r="J3904">
        <f>IF($A3904="",0,WEEKDAY($A3904,2))</f>
        <v/>
      </c>
      <c r="K3904">
        <f>IF(OR($A3904="",$B3904=""),"",$B3904&amp;"|"&amp;$A3904)</f>
        <v/>
      </c>
      <c r="L3904">
        <f>IF($A3904="",0,IF($F3904="",IFERROR(N(INDEX(Settings!$G$11:$G$18,MATCH($C3904,Settings!$D$11:$D$18,0))),0),N($F3904)))</f>
        <v/>
      </c>
    </row>
    <row r="3905">
      <c r="A3905" s="69" t="n"/>
      <c r="B3905" s="70" t="n"/>
      <c r="C3905" s="70" t="n"/>
      <c r="D3905" s="71" t="n"/>
      <c r="E3905" s="71" t="n"/>
      <c r="F3905" s="70" t="n"/>
      <c r="G3905" s="72">
        <f>IF(OR($A3905="",$B3905=""),"",ROUND(MAX(0,MOD(I3905-H3905,1)*24-L3905/60),2))</f>
        <v/>
      </c>
      <c r="H3905">
        <f>IF($A3905="","",IF($D3905="",IFERROR(INDEX(Settings!$E$11:$E$18,MATCH($C3905,Settings!$D$11:$D$18,0)),0),$D3905))</f>
        <v/>
      </c>
      <c r="I3905">
        <f>IF($A3905="","",IF($E3905="",IFERROR(INDEX(Settings!$F$11:$F$18,MATCH($C3905,Settings!$D$11:$D$18,0)),0),$E3905))</f>
        <v/>
      </c>
      <c r="J3905">
        <f>IF($A3905="",0,WEEKDAY($A3905,2))</f>
        <v/>
      </c>
      <c r="K3905">
        <f>IF(OR($A3905="",$B3905=""),"",$B3905&amp;"|"&amp;$A3905)</f>
        <v/>
      </c>
      <c r="L3905">
        <f>IF($A3905="",0,IF($F3905="",IFERROR(N(INDEX(Settings!$G$11:$G$18,MATCH($C3905,Settings!$D$11:$D$18,0))),0),N($F3905)))</f>
        <v/>
      </c>
    </row>
    <row r="3906">
      <c r="A3906" s="69" t="n"/>
      <c r="B3906" s="70" t="n"/>
      <c r="C3906" s="70" t="n"/>
      <c r="D3906" s="71" t="n"/>
      <c r="E3906" s="71" t="n"/>
      <c r="F3906" s="70" t="n"/>
      <c r="G3906" s="72">
        <f>IF(OR($A3906="",$B3906=""),"",ROUND(MAX(0,MOD(I3906-H3906,1)*24-L3906/60),2))</f>
        <v/>
      </c>
      <c r="H3906">
        <f>IF($A3906="","",IF($D3906="",IFERROR(INDEX(Settings!$E$11:$E$18,MATCH($C3906,Settings!$D$11:$D$18,0)),0),$D3906))</f>
        <v/>
      </c>
      <c r="I3906">
        <f>IF($A3906="","",IF($E3906="",IFERROR(INDEX(Settings!$F$11:$F$18,MATCH($C3906,Settings!$D$11:$D$18,0)),0),$E3906))</f>
        <v/>
      </c>
      <c r="J3906">
        <f>IF($A3906="",0,WEEKDAY($A3906,2))</f>
        <v/>
      </c>
      <c r="K3906">
        <f>IF(OR($A3906="",$B3906=""),"",$B3906&amp;"|"&amp;$A3906)</f>
        <v/>
      </c>
      <c r="L3906">
        <f>IF($A3906="",0,IF($F3906="",IFERROR(N(INDEX(Settings!$G$11:$G$18,MATCH($C3906,Settings!$D$11:$D$18,0))),0),N($F3906)))</f>
        <v/>
      </c>
    </row>
    <row r="3907">
      <c r="A3907" s="69" t="n"/>
      <c r="B3907" s="70" t="n"/>
      <c r="C3907" s="70" t="n"/>
      <c r="D3907" s="71" t="n"/>
      <c r="E3907" s="71" t="n"/>
      <c r="F3907" s="70" t="n"/>
      <c r="G3907" s="72">
        <f>IF(OR($A3907="",$B3907=""),"",ROUND(MAX(0,MOD(I3907-H3907,1)*24-L3907/60),2))</f>
        <v/>
      </c>
      <c r="H3907">
        <f>IF($A3907="","",IF($D3907="",IFERROR(INDEX(Settings!$E$11:$E$18,MATCH($C3907,Settings!$D$11:$D$18,0)),0),$D3907))</f>
        <v/>
      </c>
      <c r="I3907">
        <f>IF($A3907="","",IF($E3907="",IFERROR(INDEX(Settings!$F$11:$F$18,MATCH($C3907,Settings!$D$11:$D$18,0)),0),$E3907))</f>
        <v/>
      </c>
      <c r="J3907">
        <f>IF($A3907="",0,WEEKDAY($A3907,2))</f>
        <v/>
      </c>
      <c r="K3907">
        <f>IF(OR($A3907="",$B3907=""),"",$B3907&amp;"|"&amp;$A3907)</f>
        <v/>
      </c>
      <c r="L3907">
        <f>IF($A3907="",0,IF($F3907="",IFERROR(N(INDEX(Settings!$G$11:$G$18,MATCH($C3907,Settings!$D$11:$D$18,0))),0),N($F3907)))</f>
        <v/>
      </c>
    </row>
    <row r="3908">
      <c r="A3908" s="69" t="n"/>
      <c r="B3908" s="70" t="n"/>
      <c r="C3908" s="70" t="n"/>
      <c r="D3908" s="71" t="n"/>
      <c r="E3908" s="71" t="n"/>
      <c r="F3908" s="70" t="n"/>
      <c r="G3908" s="72">
        <f>IF(OR($A3908="",$B3908=""),"",ROUND(MAX(0,MOD(I3908-H3908,1)*24-L3908/60),2))</f>
        <v/>
      </c>
      <c r="H3908">
        <f>IF($A3908="","",IF($D3908="",IFERROR(INDEX(Settings!$E$11:$E$18,MATCH($C3908,Settings!$D$11:$D$18,0)),0),$D3908))</f>
        <v/>
      </c>
      <c r="I3908">
        <f>IF($A3908="","",IF($E3908="",IFERROR(INDEX(Settings!$F$11:$F$18,MATCH($C3908,Settings!$D$11:$D$18,0)),0),$E3908))</f>
        <v/>
      </c>
      <c r="J3908">
        <f>IF($A3908="",0,WEEKDAY($A3908,2))</f>
        <v/>
      </c>
      <c r="K3908">
        <f>IF(OR($A3908="",$B3908=""),"",$B3908&amp;"|"&amp;$A3908)</f>
        <v/>
      </c>
      <c r="L3908">
        <f>IF($A3908="",0,IF($F3908="",IFERROR(N(INDEX(Settings!$G$11:$G$18,MATCH($C3908,Settings!$D$11:$D$18,0))),0),N($F3908)))</f>
        <v/>
      </c>
    </row>
    <row r="3909">
      <c r="A3909" s="69" t="n"/>
      <c r="B3909" s="70" t="n"/>
      <c r="C3909" s="70" t="n"/>
      <c r="D3909" s="71" t="n"/>
      <c r="E3909" s="71" t="n"/>
      <c r="F3909" s="70" t="n"/>
      <c r="G3909" s="72">
        <f>IF(OR($A3909="",$B3909=""),"",ROUND(MAX(0,MOD(I3909-H3909,1)*24-L3909/60),2))</f>
        <v/>
      </c>
      <c r="H3909">
        <f>IF($A3909="","",IF($D3909="",IFERROR(INDEX(Settings!$E$11:$E$18,MATCH($C3909,Settings!$D$11:$D$18,0)),0),$D3909))</f>
        <v/>
      </c>
      <c r="I3909">
        <f>IF($A3909="","",IF($E3909="",IFERROR(INDEX(Settings!$F$11:$F$18,MATCH($C3909,Settings!$D$11:$D$18,0)),0),$E3909))</f>
        <v/>
      </c>
      <c r="J3909">
        <f>IF($A3909="",0,WEEKDAY($A3909,2))</f>
        <v/>
      </c>
      <c r="K3909">
        <f>IF(OR($A3909="",$B3909=""),"",$B3909&amp;"|"&amp;$A3909)</f>
        <v/>
      </c>
      <c r="L3909">
        <f>IF($A3909="",0,IF($F3909="",IFERROR(N(INDEX(Settings!$G$11:$G$18,MATCH($C3909,Settings!$D$11:$D$18,0))),0),N($F3909)))</f>
        <v/>
      </c>
    </row>
    <row r="3910">
      <c r="A3910" s="69" t="n"/>
      <c r="B3910" s="70" t="n"/>
      <c r="C3910" s="70" t="n"/>
      <c r="D3910" s="71" t="n"/>
      <c r="E3910" s="71" t="n"/>
      <c r="F3910" s="70" t="n"/>
      <c r="G3910" s="72">
        <f>IF(OR($A3910="",$B3910=""),"",ROUND(MAX(0,MOD(I3910-H3910,1)*24-L3910/60),2))</f>
        <v/>
      </c>
      <c r="H3910">
        <f>IF($A3910="","",IF($D3910="",IFERROR(INDEX(Settings!$E$11:$E$18,MATCH($C3910,Settings!$D$11:$D$18,0)),0),$D3910))</f>
        <v/>
      </c>
      <c r="I3910">
        <f>IF($A3910="","",IF($E3910="",IFERROR(INDEX(Settings!$F$11:$F$18,MATCH($C3910,Settings!$D$11:$D$18,0)),0),$E3910))</f>
        <v/>
      </c>
      <c r="J3910">
        <f>IF($A3910="",0,WEEKDAY($A3910,2))</f>
        <v/>
      </c>
      <c r="K3910">
        <f>IF(OR($A3910="",$B3910=""),"",$B3910&amp;"|"&amp;$A3910)</f>
        <v/>
      </c>
      <c r="L3910">
        <f>IF($A3910="",0,IF($F3910="",IFERROR(N(INDEX(Settings!$G$11:$G$18,MATCH($C3910,Settings!$D$11:$D$18,0))),0),N($F3910)))</f>
        <v/>
      </c>
    </row>
    <row r="3911">
      <c r="A3911" s="69" t="n"/>
      <c r="B3911" s="70" t="n"/>
      <c r="C3911" s="70" t="n"/>
      <c r="D3911" s="71" t="n"/>
      <c r="E3911" s="71" t="n"/>
      <c r="F3911" s="70" t="n"/>
      <c r="G3911" s="72">
        <f>IF(OR($A3911="",$B3911=""),"",ROUND(MAX(0,MOD(I3911-H3911,1)*24-L3911/60),2))</f>
        <v/>
      </c>
      <c r="H3911">
        <f>IF($A3911="","",IF($D3911="",IFERROR(INDEX(Settings!$E$11:$E$18,MATCH($C3911,Settings!$D$11:$D$18,0)),0),$D3911))</f>
        <v/>
      </c>
      <c r="I3911">
        <f>IF($A3911="","",IF($E3911="",IFERROR(INDEX(Settings!$F$11:$F$18,MATCH($C3911,Settings!$D$11:$D$18,0)),0),$E3911))</f>
        <v/>
      </c>
      <c r="J3911">
        <f>IF($A3911="",0,WEEKDAY($A3911,2))</f>
        <v/>
      </c>
      <c r="K3911">
        <f>IF(OR($A3911="",$B3911=""),"",$B3911&amp;"|"&amp;$A3911)</f>
        <v/>
      </c>
      <c r="L3911">
        <f>IF($A3911="",0,IF($F3911="",IFERROR(N(INDEX(Settings!$G$11:$G$18,MATCH($C3911,Settings!$D$11:$D$18,0))),0),N($F3911)))</f>
        <v/>
      </c>
    </row>
    <row r="3912">
      <c r="A3912" s="69" t="n"/>
      <c r="B3912" s="70" t="n"/>
      <c r="C3912" s="70" t="n"/>
      <c r="D3912" s="71" t="n"/>
      <c r="E3912" s="71" t="n"/>
      <c r="F3912" s="70" t="n"/>
      <c r="G3912" s="72">
        <f>IF(OR($A3912="",$B3912=""),"",ROUND(MAX(0,MOD(I3912-H3912,1)*24-L3912/60),2))</f>
        <v/>
      </c>
      <c r="H3912">
        <f>IF($A3912="","",IF($D3912="",IFERROR(INDEX(Settings!$E$11:$E$18,MATCH($C3912,Settings!$D$11:$D$18,0)),0),$D3912))</f>
        <v/>
      </c>
      <c r="I3912">
        <f>IF($A3912="","",IF($E3912="",IFERROR(INDEX(Settings!$F$11:$F$18,MATCH($C3912,Settings!$D$11:$D$18,0)),0),$E3912))</f>
        <v/>
      </c>
      <c r="J3912">
        <f>IF($A3912="",0,WEEKDAY($A3912,2))</f>
        <v/>
      </c>
      <c r="K3912">
        <f>IF(OR($A3912="",$B3912=""),"",$B3912&amp;"|"&amp;$A3912)</f>
        <v/>
      </c>
      <c r="L3912">
        <f>IF($A3912="",0,IF($F3912="",IFERROR(N(INDEX(Settings!$G$11:$G$18,MATCH($C3912,Settings!$D$11:$D$18,0))),0),N($F3912)))</f>
        <v/>
      </c>
    </row>
    <row r="3913">
      <c r="A3913" s="69" t="n"/>
      <c r="B3913" s="70" t="n"/>
      <c r="C3913" s="70" t="n"/>
      <c r="D3913" s="71" t="n"/>
      <c r="E3913" s="71" t="n"/>
      <c r="F3913" s="70" t="n"/>
      <c r="G3913" s="72">
        <f>IF(OR($A3913="",$B3913=""),"",ROUND(MAX(0,MOD(I3913-H3913,1)*24-L3913/60),2))</f>
        <v/>
      </c>
      <c r="H3913">
        <f>IF($A3913="","",IF($D3913="",IFERROR(INDEX(Settings!$E$11:$E$18,MATCH($C3913,Settings!$D$11:$D$18,0)),0),$D3913))</f>
        <v/>
      </c>
      <c r="I3913">
        <f>IF($A3913="","",IF($E3913="",IFERROR(INDEX(Settings!$F$11:$F$18,MATCH($C3913,Settings!$D$11:$D$18,0)),0),$E3913))</f>
        <v/>
      </c>
      <c r="J3913">
        <f>IF($A3913="",0,WEEKDAY($A3913,2))</f>
        <v/>
      </c>
      <c r="K3913">
        <f>IF(OR($A3913="",$B3913=""),"",$B3913&amp;"|"&amp;$A3913)</f>
        <v/>
      </c>
      <c r="L3913">
        <f>IF($A3913="",0,IF($F3913="",IFERROR(N(INDEX(Settings!$G$11:$G$18,MATCH($C3913,Settings!$D$11:$D$18,0))),0),N($F3913)))</f>
        <v/>
      </c>
    </row>
    <row r="3914">
      <c r="A3914" s="69" t="n"/>
      <c r="B3914" s="70" t="n"/>
      <c r="C3914" s="70" t="n"/>
      <c r="D3914" s="71" t="n"/>
      <c r="E3914" s="71" t="n"/>
      <c r="F3914" s="70" t="n"/>
      <c r="G3914" s="72">
        <f>IF(OR($A3914="",$B3914=""),"",ROUND(MAX(0,MOD(I3914-H3914,1)*24-L3914/60),2))</f>
        <v/>
      </c>
      <c r="H3914">
        <f>IF($A3914="","",IF($D3914="",IFERROR(INDEX(Settings!$E$11:$E$18,MATCH($C3914,Settings!$D$11:$D$18,0)),0),$D3914))</f>
        <v/>
      </c>
      <c r="I3914">
        <f>IF($A3914="","",IF($E3914="",IFERROR(INDEX(Settings!$F$11:$F$18,MATCH($C3914,Settings!$D$11:$D$18,0)),0),$E3914))</f>
        <v/>
      </c>
      <c r="J3914">
        <f>IF($A3914="",0,WEEKDAY($A3914,2))</f>
        <v/>
      </c>
      <c r="K3914">
        <f>IF(OR($A3914="",$B3914=""),"",$B3914&amp;"|"&amp;$A3914)</f>
        <v/>
      </c>
      <c r="L3914">
        <f>IF($A3914="",0,IF($F3914="",IFERROR(N(INDEX(Settings!$G$11:$G$18,MATCH($C3914,Settings!$D$11:$D$18,0))),0),N($F3914)))</f>
        <v/>
      </c>
    </row>
    <row r="3915">
      <c r="A3915" s="69" t="n"/>
      <c r="B3915" s="70" t="n"/>
      <c r="C3915" s="70" t="n"/>
      <c r="D3915" s="71" t="n"/>
      <c r="E3915" s="71" t="n"/>
      <c r="F3915" s="70" t="n"/>
      <c r="G3915" s="72">
        <f>IF(OR($A3915="",$B3915=""),"",ROUND(MAX(0,MOD(I3915-H3915,1)*24-L3915/60),2))</f>
        <v/>
      </c>
      <c r="H3915">
        <f>IF($A3915="","",IF($D3915="",IFERROR(INDEX(Settings!$E$11:$E$18,MATCH($C3915,Settings!$D$11:$D$18,0)),0),$D3915))</f>
        <v/>
      </c>
      <c r="I3915">
        <f>IF($A3915="","",IF($E3915="",IFERROR(INDEX(Settings!$F$11:$F$18,MATCH($C3915,Settings!$D$11:$D$18,0)),0),$E3915))</f>
        <v/>
      </c>
      <c r="J3915">
        <f>IF($A3915="",0,WEEKDAY($A3915,2))</f>
        <v/>
      </c>
      <c r="K3915">
        <f>IF(OR($A3915="",$B3915=""),"",$B3915&amp;"|"&amp;$A3915)</f>
        <v/>
      </c>
      <c r="L3915">
        <f>IF($A3915="",0,IF($F3915="",IFERROR(N(INDEX(Settings!$G$11:$G$18,MATCH($C3915,Settings!$D$11:$D$18,0))),0),N($F3915)))</f>
        <v/>
      </c>
    </row>
    <row r="3916">
      <c r="A3916" s="69" t="n"/>
      <c r="B3916" s="70" t="n"/>
      <c r="C3916" s="70" t="n"/>
      <c r="D3916" s="71" t="n"/>
      <c r="E3916" s="71" t="n"/>
      <c r="F3916" s="70" t="n"/>
      <c r="G3916" s="72">
        <f>IF(OR($A3916="",$B3916=""),"",ROUND(MAX(0,MOD(I3916-H3916,1)*24-L3916/60),2))</f>
        <v/>
      </c>
      <c r="H3916">
        <f>IF($A3916="","",IF($D3916="",IFERROR(INDEX(Settings!$E$11:$E$18,MATCH($C3916,Settings!$D$11:$D$18,0)),0),$D3916))</f>
        <v/>
      </c>
      <c r="I3916">
        <f>IF($A3916="","",IF($E3916="",IFERROR(INDEX(Settings!$F$11:$F$18,MATCH($C3916,Settings!$D$11:$D$18,0)),0),$E3916))</f>
        <v/>
      </c>
      <c r="J3916">
        <f>IF($A3916="",0,WEEKDAY($A3916,2))</f>
        <v/>
      </c>
      <c r="K3916">
        <f>IF(OR($A3916="",$B3916=""),"",$B3916&amp;"|"&amp;$A3916)</f>
        <v/>
      </c>
      <c r="L3916">
        <f>IF($A3916="",0,IF($F3916="",IFERROR(N(INDEX(Settings!$G$11:$G$18,MATCH($C3916,Settings!$D$11:$D$18,0))),0),N($F3916)))</f>
        <v/>
      </c>
    </row>
    <row r="3917">
      <c r="A3917" s="69" t="n"/>
      <c r="B3917" s="70" t="n"/>
      <c r="C3917" s="70" t="n"/>
      <c r="D3917" s="71" t="n"/>
      <c r="E3917" s="71" t="n"/>
      <c r="F3917" s="70" t="n"/>
      <c r="G3917" s="72">
        <f>IF(OR($A3917="",$B3917=""),"",ROUND(MAX(0,MOD(I3917-H3917,1)*24-L3917/60),2))</f>
        <v/>
      </c>
      <c r="H3917">
        <f>IF($A3917="","",IF($D3917="",IFERROR(INDEX(Settings!$E$11:$E$18,MATCH($C3917,Settings!$D$11:$D$18,0)),0),$D3917))</f>
        <v/>
      </c>
      <c r="I3917">
        <f>IF($A3917="","",IF($E3917="",IFERROR(INDEX(Settings!$F$11:$F$18,MATCH($C3917,Settings!$D$11:$D$18,0)),0),$E3917))</f>
        <v/>
      </c>
      <c r="J3917">
        <f>IF($A3917="",0,WEEKDAY($A3917,2))</f>
        <v/>
      </c>
      <c r="K3917">
        <f>IF(OR($A3917="",$B3917=""),"",$B3917&amp;"|"&amp;$A3917)</f>
        <v/>
      </c>
      <c r="L3917">
        <f>IF($A3917="",0,IF($F3917="",IFERROR(N(INDEX(Settings!$G$11:$G$18,MATCH($C3917,Settings!$D$11:$D$18,0))),0),N($F3917)))</f>
        <v/>
      </c>
    </row>
    <row r="3918">
      <c r="A3918" s="69" t="n"/>
      <c r="B3918" s="70" t="n"/>
      <c r="C3918" s="70" t="n"/>
      <c r="D3918" s="71" t="n"/>
      <c r="E3918" s="71" t="n"/>
      <c r="F3918" s="70" t="n"/>
      <c r="G3918" s="72">
        <f>IF(OR($A3918="",$B3918=""),"",ROUND(MAX(0,MOD(I3918-H3918,1)*24-L3918/60),2))</f>
        <v/>
      </c>
      <c r="H3918">
        <f>IF($A3918="","",IF($D3918="",IFERROR(INDEX(Settings!$E$11:$E$18,MATCH($C3918,Settings!$D$11:$D$18,0)),0),$D3918))</f>
        <v/>
      </c>
      <c r="I3918">
        <f>IF($A3918="","",IF($E3918="",IFERROR(INDEX(Settings!$F$11:$F$18,MATCH($C3918,Settings!$D$11:$D$18,0)),0),$E3918))</f>
        <v/>
      </c>
      <c r="J3918">
        <f>IF($A3918="",0,WEEKDAY($A3918,2))</f>
        <v/>
      </c>
      <c r="K3918">
        <f>IF(OR($A3918="",$B3918=""),"",$B3918&amp;"|"&amp;$A3918)</f>
        <v/>
      </c>
      <c r="L3918">
        <f>IF($A3918="",0,IF($F3918="",IFERROR(N(INDEX(Settings!$G$11:$G$18,MATCH($C3918,Settings!$D$11:$D$18,0))),0),N($F3918)))</f>
        <v/>
      </c>
    </row>
    <row r="3919">
      <c r="A3919" s="69" t="n"/>
      <c r="B3919" s="70" t="n"/>
      <c r="C3919" s="70" t="n"/>
      <c r="D3919" s="71" t="n"/>
      <c r="E3919" s="71" t="n"/>
      <c r="F3919" s="70" t="n"/>
      <c r="G3919" s="72">
        <f>IF(OR($A3919="",$B3919=""),"",ROUND(MAX(0,MOD(I3919-H3919,1)*24-L3919/60),2))</f>
        <v/>
      </c>
      <c r="H3919">
        <f>IF($A3919="","",IF($D3919="",IFERROR(INDEX(Settings!$E$11:$E$18,MATCH($C3919,Settings!$D$11:$D$18,0)),0),$D3919))</f>
        <v/>
      </c>
      <c r="I3919">
        <f>IF($A3919="","",IF($E3919="",IFERROR(INDEX(Settings!$F$11:$F$18,MATCH($C3919,Settings!$D$11:$D$18,0)),0),$E3919))</f>
        <v/>
      </c>
      <c r="J3919">
        <f>IF($A3919="",0,WEEKDAY($A3919,2))</f>
        <v/>
      </c>
      <c r="K3919">
        <f>IF(OR($A3919="",$B3919=""),"",$B3919&amp;"|"&amp;$A3919)</f>
        <v/>
      </c>
      <c r="L3919">
        <f>IF($A3919="",0,IF($F3919="",IFERROR(N(INDEX(Settings!$G$11:$G$18,MATCH($C3919,Settings!$D$11:$D$18,0))),0),N($F3919)))</f>
        <v/>
      </c>
    </row>
    <row r="3920">
      <c r="A3920" s="69" t="n"/>
      <c r="B3920" s="70" t="n"/>
      <c r="C3920" s="70" t="n"/>
      <c r="D3920" s="71" t="n"/>
      <c r="E3920" s="71" t="n"/>
      <c r="F3920" s="70" t="n"/>
      <c r="G3920" s="72">
        <f>IF(OR($A3920="",$B3920=""),"",ROUND(MAX(0,MOD(I3920-H3920,1)*24-L3920/60),2))</f>
        <v/>
      </c>
      <c r="H3920">
        <f>IF($A3920="","",IF($D3920="",IFERROR(INDEX(Settings!$E$11:$E$18,MATCH($C3920,Settings!$D$11:$D$18,0)),0),$D3920))</f>
        <v/>
      </c>
      <c r="I3920">
        <f>IF($A3920="","",IF($E3920="",IFERROR(INDEX(Settings!$F$11:$F$18,MATCH($C3920,Settings!$D$11:$D$18,0)),0),$E3920))</f>
        <v/>
      </c>
      <c r="J3920">
        <f>IF($A3920="",0,WEEKDAY($A3920,2))</f>
        <v/>
      </c>
      <c r="K3920">
        <f>IF(OR($A3920="",$B3920=""),"",$B3920&amp;"|"&amp;$A3920)</f>
        <v/>
      </c>
      <c r="L3920">
        <f>IF($A3920="",0,IF($F3920="",IFERROR(N(INDEX(Settings!$G$11:$G$18,MATCH($C3920,Settings!$D$11:$D$18,0))),0),N($F3920)))</f>
        <v/>
      </c>
    </row>
    <row r="3921">
      <c r="A3921" s="69" t="n"/>
      <c r="B3921" s="70" t="n"/>
      <c r="C3921" s="70" t="n"/>
      <c r="D3921" s="71" t="n"/>
      <c r="E3921" s="71" t="n"/>
      <c r="F3921" s="70" t="n"/>
      <c r="G3921" s="72">
        <f>IF(OR($A3921="",$B3921=""),"",ROUND(MAX(0,MOD(I3921-H3921,1)*24-L3921/60),2))</f>
        <v/>
      </c>
      <c r="H3921">
        <f>IF($A3921="","",IF($D3921="",IFERROR(INDEX(Settings!$E$11:$E$18,MATCH($C3921,Settings!$D$11:$D$18,0)),0),$D3921))</f>
        <v/>
      </c>
      <c r="I3921">
        <f>IF($A3921="","",IF($E3921="",IFERROR(INDEX(Settings!$F$11:$F$18,MATCH($C3921,Settings!$D$11:$D$18,0)),0),$E3921))</f>
        <v/>
      </c>
      <c r="J3921">
        <f>IF($A3921="",0,WEEKDAY($A3921,2))</f>
        <v/>
      </c>
      <c r="K3921">
        <f>IF(OR($A3921="",$B3921=""),"",$B3921&amp;"|"&amp;$A3921)</f>
        <v/>
      </c>
      <c r="L3921">
        <f>IF($A3921="",0,IF($F3921="",IFERROR(N(INDEX(Settings!$G$11:$G$18,MATCH($C3921,Settings!$D$11:$D$18,0))),0),N($F3921)))</f>
        <v/>
      </c>
    </row>
    <row r="3922">
      <c r="A3922" s="69" t="n"/>
      <c r="B3922" s="70" t="n"/>
      <c r="C3922" s="70" t="n"/>
      <c r="D3922" s="71" t="n"/>
      <c r="E3922" s="71" t="n"/>
      <c r="F3922" s="70" t="n"/>
      <c r="G3922" s="72">
        <f>IF(OR($A3922="",$B3922=""),"",ROUND(MAX(0,MOD(I3922-H3922,1)*24-L3922/60),2))</f>
        <v/>
      </c>
      <c r="H3922">
        <f>IF($A3922="","",IF($D3922="",IFERROR(INDEX(Settings!$E$11:$E$18,MATCH($C3922,Settings!$D$11:$D$18,0)),0),$D3922))</f>
        <v/>
      </c>
      <c r="I3922">
        <f>IF($A3922="","",IF($E3922="",IFERROR(INDEX(Settings!$F$11:$F$18,MATCH($C3922,Settings!$D$11:$D$18,0)),0),$E3922))</f>
        <v/>
      </c>
      <c r="J3922">
        <f>IF($A3922="",0,WEEKDAY($A3922,2))</f>
        <v/>
      </c>
      <c r="K3922">
        <f>IF(OR($A3922="",$B3922=""),"",$B3922&amp;"|"&amp;$A3922)</f>
        <v/>
      </c>
      <c r="L3922">
        <f>IF($A3922="",0,IF($F3922="",IFERROR(N(INDEX(Settings!$G$11:$G$18,MATCH($C3922,Settings!$D$11:$D$18,0))),0),N($F3922)))</f>
        <v/>
      </c>
    </row>
    <row r="3923">
      <c r="A3923" s="69" t="n"/>
      <c r="B3923" s="70" t="n"/>
      <c r="C3923" s="70" t="n"/>
      <c r="D3923" s="71" t="n"/>
      <c r="E3923" s="71" t="n"/>
      <c r="F3923" s="70" t="n"/>
      <c r="G3923" s="72">
        <f>IF(OR($A3923="",$B3923=""),"",ROUND(MAX(0,MOD(I3923-H3923,1)*24-L3923/60),2))</f>
        <v/>
      </c>
      <c r="H3923">
        <f>IF($A3923="","",IF($D3923="",IFERROR(INDEX(Settings!$E$11:$E$18,MATCH($C3923,Settings!$D$11:$D$18,0)),0),$D3923))</f>
        <v/>
      </c>
      <c r="I3923">
        <f>IF($A3923="","",IF($E3923="",IFERROR(INDEX(Settings!$F$11:$F$18,MATCH($C3923,Settings!$D$11:$D$18,0)),0),$E3923))</f>
        <v/>
      </c>
      <c r="J3923">
        <f>IF($A3923="",0,WEEKDAY($A3923,2))</f>
        <v/>
      </c>
      <c r="K3923">
        <f>IF(OR($A3923="",$B3923=""),"",$B3923&amp;"|"&amp;$A3923)</f>
        <v/>
      </c>
      <c r="L3923">
        <f>IF($A3923="",0,IF($F3923="",IFERROR(N(INDEX(Settings!$G$11:$G$18,MATCH($C3923,Settings!$D$11:$D$18,0))),0),N($F3923)))</f>
        <v/>
      </c>
    </row>
    <row r="3924">
      <c r="A3924" s="69" t="n"/>
      <c r="B3924" s="70" t="n"/>
      <c r="C3924" s="70" t="n"/>
      <c r="D3924" s="71" t="n"/>
      <c r="E3924" s="71" t="n"/>
      <c r="F3924" s="70" t="n"/>
      <c r="G3924" s="72">
        <f>IF(OR($A3924="",$B3924=""),"",ROUND(MAX(0,MOD(I3924-H3924,1)*24-L3924/60),2))</f>
        <v/>
      </c>
      <c r="H3924">
        <f>IF($A3924="","",IF($D3924="",IFERROR(INDEX(Settings!$E$11:$E$18,MATCH($C3924,Settings!$D$11:$D$18,0)),0),$D3924))</f>
        <v/>
      </c>
      <c r="I3924">
        <f>IF($A3924="","",IF($E3924="",IFERROR(INDEX(Settings!$F$11:$F$18,MATCH($C3924,Settings!$D$11:$D$18,0)),0),$E3924))</f>
        <v/>
      </c>
      <c r="J3924">
        <f>IF($A3924="",0,WEEKDAY($A3924,2))</f>
        <v/>
      </c>
      <c r="K3924">
        <f>IF(OR($A3924="",$B3924=""),"",$B3924&amp;"|"&amp;$A3924)</f>
        <v/>
      </c>
      <c r="L3924">
        <f>IF($A3924="",0,IF($F3924="",IFERROR(N(INDEX(Settings!$G$11:$G$18,MATCH($C3924,Settings!$D$11:$D$18,0))),0),N($F3924)))</f>
        <v/>
      </c>
    </row>
    <row r="3925">
      <c r="A3925" s="69" t="n"/>
      <c r="B3925" s="70" t="n"/>
      <c r="C3925" s="70" t="n"/>
      <c r="D3925" s="71" t="n"/>
      <c r="E3925" s="71" t="n"/>
      <c r="F3925" s="70" t="n"/>
      <c r="G3925" s="72">
        <f>IF(OR($A3925="",$B3925=""),"",ROUND(MAX(0,MOD(I3925-H3925,1)*24-L3925/60),2))</f>
        <v/>
      </c>
      <c r="H3925">
        <f>IF($A3925="","",IF($D3925="",IFERROR(INDEX(Settings!$E$11:$E$18,MATCH($C3925,Settings!$D$11:$D$18,0)),0),$D3925))</f>
        <v/>
      </c>
      <c r="I3925">
        <f>IF($A3925="","",IF($E3925="",IFERROR(INDEX(Settings!$F$11:$F$18,MATCH($C3925,Settings!$D$11:$D$18,0)),0),$E3925))</f>
        <v/>
      </c>
      <c r="J3925">
        <f>IF($A3925="",0,WEEKDAY($A3925,2))</f>
        <v/>
      </c>
      <c r="K3925">
        <f>IF(OR($A3925="",$B3925=""),"",$B3925&amp;"|"&amp;$A3925)</f>
        <v/>
      </c>
      <c r="L3925">
        <f>IF($A3925="",0,IF($F3925="",IFERROR(N(INDEX(Settings!$G$11:$G$18,MATCH($C3925,Settings!$D$11:$D$18,0))),0),N($F3925)))</f>
        <v/>
      </c>
    </row>
    <row r="3926">
      <c r="A3926" s="69" t="n"/>
      <c r="B3926" s="70" t="n"/>
      <c r="C3926" s="70" t="n"/>
      <c r="D3926" s="71" t="n"/>
      <c r="E3926" s="71" t="n"/>
      <c r="F3926" s="70" t="n"/>
      <c r="G3926" s="72">
        <f>IF(OR($A3926="",$B3926=""),"",ROUND(MAX(0,MOD(I3926-H3926,1)*24-L3926/60),2))</f>
        <v/>
      </c>
      <c r="H3926">
        <f>IF($A3926="","",IF($D3926="",IFERROR(INDEX(Settings!$E$11:$E$18,MATCH($C3926,Settings!$D$11:$D$18,0)),0),$D3926))</f>
        <v/>
      </c>
      <c r="I3926">
        <f>IF($A3926="","",IF($E3926="",IFERROR(INDEX(Settings!$F$11:$F$18,MATCH($C3926,Settings!$D$11:$D$18,0)),0),$E3926))</f>
        <v/>
      </c>
      <c r="J3926">
        <f>IF($A3926="",0,WEEKDAY($A3926,2))</f>
        <v/>
      </c>
      <c r="K3926">
        <f>IF(OR($A3926="",$B3926=""),"",$B3926&amp;"|"&amp;$A3926)</f>
        <v/>
      </c>
      <c r="L3926">
        <f>IF($A3926="",0,IF($F3926="",IFERROR(N(INDEX(Settings!$G$11:$G$18,MATCH($C3926,Settings!$D$11:$D$18,0))),0),N($F3926)))</f>
        <v/>
      </c>
    </row>
    <row r="3927">
      <c r="A3927" s="69" t="n"/>
      <c r="B3927" s="70" t="n"/>
      <c r="C3927" s="70" t="n"/>
      <c r="D3927" s="71" t="n"/>
      <c r="E3927" s="71" t="n"/>
      <c r="F3927" s="70" t="n"/>
      <c r="G3927" s="72">
        <f>IF(OR($A3927="",$B3927=""),"",ROUND(MAX(0,MOD(I3927-H3927,1)*24-L3927/60),2))</f>
        <v/>
      </c>
      <c r="H3927">
        <f>IF($A3927="","",IF($D3927="",IFERROR(INDEX(Settings!$E$11:$E$18,MATCH($C3927,Settings!$D$11:$D$18,0)),0),$D3927))</f>
        <v/>
      </c>
      <c r="I3927">
        <f>IF($A3927="","",IF($E3927="",IFERROR(INDEX(Settings!$F$11:$F$18,MATCH($C3927,Settings!$D$11:$D$18,0)),0),$E3927))</f>
        <v/>
      </c>
      <c r="J3927">
        <f>IF($A3927="",0,WEEKDAY($A3927,2))</f>
        <v/>
      </c>
      <c r="K3927">
        <f>IF(OR($A3927="",$B3927=""),"",$B3927&amp;"|"&amp;$A3927)</f>
        <v/>
      </c>
      <c r="L3927">
        <f>IF($A3927="",0,IF($F3927="",IFERROR(N(INDEX(Settings!$G$11:$G$18,MATCH($C3927,Settings!$D$11:$D$18,0))),0),N($F3927)))</f>
        <v/>
      </c>
    </row>
    <row r="3928">
      <c r="A3928" s="69" t="n"/>
      <c r="B3928" s="70" t="n"/>
      <c r="C3928" s="70" t="n"/>
      <c r="D3928" s="71" t="n"/>
      <c r="E3928" s="71" t="n"/>
      <c r="F3928" s="70" t="n"/>
      <c r="G3928" s="72">
        <f>IF(OR($A3928="",$B3928=""),"",ROUND(MAX(0,MOD(I3928-H3928,1)*24-L3928/60),2))</f>
        <v/>
      </c>
      <c r="H3928">
        <f>IF($A3928="","",IF($D3928="",IFERROR(INDEX(Settings!$E$11:$E$18,MATCH($C3928,Settings!$D$11:$D$18,0)),0),$D3928))</f>
        <v/>
      </c>
      <c r="I3928">
        <f>IF($A3928="","",IF($E3928="",IFERROR(INDEX(Settings!$F$11:$F$18,MATCH($C3928,Settings!$D$11:$D$18,0)),0),$E3928))</f>
        <v/>
      </c>
      <c r="J3928">
        <f>IF($A3928="",0,WEEKDAY($A3928,2))</f>
        <v/>
      </c>
      <c r="K3928">
        <f>IF(OR($A3928="",$B3928=""),"",$B3928&amp;"|"&amp;$A3928)</f>
        <v/>
      </c>
      <c r="L3928">
        <f>IF($A3928="",0,IF($F3928="",IFERROR(N(INDEX(Settings!$G$11:$G$18,MATCH($C3928,Settings!$D$11:$D$18,0))),0),N($F3928)))</f>
        <v/>
      </c>
    </row>
    <row r="3929">
      <c r="A3929" s="69" t="n"/>
      <c r="B3929" s="70" t="n"/>
      <c r="C3929" s="70" t="n"/>
      <c r="D3929" s="71" t="n"/>
      <c r="E3929" s="71" t="n"/>
      <c r="F3929" s="70" t="n"/>
      <c r="G3929" s="72">
        <f>IF(OR($A3929="",$B3929=""),"",ROUND(MAX(0,MOD(I3929-H3929,1)*24-L3929/60),2))</f>
        <v/>
      </c>
      <c r="H3929">
        <f>IF($A3929="","",IF($D3929="",IFERROR(INDEX(Settings!$E$11:$E$18,MATCH($C3929,Settings!$D$11:$D$18,0)),0),$D3929))</f>
        <v/>
      </c>
      <c r="I3929">
        <f>IF($A3929="","",IF($E3929="",IFERROR(INDEX(Settings!$F$11:$F$18,MATCH($C3929,Settings!$D$11:$D$18,0)),0),$E3929))</f>
        <v/>
      </c>
      <c r="J3929">
        <f>IF($A3929="",0,WEEKDAY($A3929,2))</f>
        <v/>
      </c>
      <c r="K3929">
        <f>IF(OR($A3929="",$B3929=""),"",$B3929&amp;"|"&amp;$A3929)</f>
        <v/>
      </c>
      <c r="L3929">
        <f>IF($A3929="",0,IF($F3929="",IFERROR(N(INDEX(Settings!$G$11:$G$18,MATCH($C3929,Settings!$D$11:$D$18,0))),0),N($F3929)))</f>
        <v/>
      </c>
    </row>
    <row r="3930">
      <c r="A3930" s="69" t="n"/>
      <c r="B3930" s="70" t="n"/>
      <c r="C3930" s="70" t="n"/>
      <c r="D3930" s="71" t="n"/>
      <c r="E3930" s="71" t="n"/>
      <c r="F3930" s="70" t="n"/>
      <c r="G3930" s="72">
        <f>IF(OR($A3930="",$B3930=""),"",ROUND(MAX(0,MOD(I3930-H3930,1)*24-L3930/60),2))</f>
        <v/>
      </c>
      <c r="H3930">
        <f>IF($A3930="","",IF($D3930="",IFERROR(INDEX(Settings!$E$11:$E$18,MATCH($C3930,Settings!$D$11:$D$18,0)),0),$D3930))</f>
        <v/>
      </c>
      <c r="I3930">
        <f>IF($A3930="","",IF($E3930="",IFERROR(INDEX(Settings!$F$11:$F$18,MATCH($C3930,Settings!$D$11:$D$18,0)),0),$E3930))</f>
        <v/>
      </c>
      <c r="J3930">
        <f>IF($A3930="",0,WEEKDAY($A3930,2))</f>
        <v/>
      </c>
      <c r="K3930">
        <f>IF(OR($A3930="",$B3930=""),"",$B3930&amp;"|"&amp;$A3930)</f>
        <v/>
      </c>
      <c r="L3930">
        <f>IF($A3930="",0,IF($F3930="",IFERROR(N(INDEX(Settings!$G$11:$G$18,MATCH($C3930,Settings!$D$11:$D$18,0))),0),N($F3930)))</f>
        <v/>
      </c>
    </row>
    <row r="3931">
      <c r="A3931" s="69" t="n"/>
      <c r="B3931" s="70" t="n"/>
      <c r="C3931" s="70" t="n"/>
      <c r="D3931" s="71" t="n"/>
      <c r="E3931" s="71" t="n"/>
      <c r="F3931" s="70" t="n"/>
      <c r="G3931" s="72">
        <f>IF(OR($A3931="",$B3931=""),"",ROUND(MAX(0,MOD(I3931-H3931,1)*24-L3931/60),2))</f>
        <v/>
      </c>
      <c r="H3931">
        <f>IF($A3931="","",IF($D3931="",IFERROR(INDEX(Settings!$E$11:$E$18,MATCH($C3931,Settings!$D$11:$D$18,0)),0),$D3931))</f>
        <v/>
      </c>
      <c r="I3931">
        <f>IF($A3931="","",IF($E3931="",IFERROR(INDEX(Settings!$F$11:$F$18,MATCH($C3931,Settings!$D$11:$D$18,0)),0),$E3931))</f>
        <v/>
      </c>
      <c r="J3931">
        <f>IF($A3931="",0,WEEKDAY($A3931,2))</f>
        <v/>
      </c>
      <c r="K3931">
        <f>IF(OR($A3931="",$B3931=""),"",$B3931&amp;"|"&amp;$A3931)</f>
        <v/>
      </c>
      <c r="L3931">
        <f>IF($A3931="",0,IF($F3931="",IFERROR(N(INDEX(Settings!$G$11:$G$18,MATCH($C3931,Settings!$D$11:$D$18,0))),0),N($F3931)))</f>
        <v/>
      </c>
    </row>
    <row r="3932">
      <c r="A3932" s="69" t="n"/>
      <c r="B3932" s="70" t="n"/>
      <c r="C3932" s="70" t="n"/>
      <c r="D3932" s="71" t="n"/>
      <c r="E3932" s="71" t="n"/>
      <c r="F3932" s="70" t="n"/>
      <c r="G3932" s="72">
        <f>IF(OR($A3932="",$B3932=""),"",ROUND(MAX(0,MOD(I3932-H3932,1)*24-L3932/60),2))</f>
        <v/>
      </c>
      <c r="H3932">
        <f>IF($A3932="","",IF($D3932="",IFERROR(INDEX(Settings!$E$11:$E$18,MATCH($C3932,Settings!$D$11:$D$18,0)),0),$D3932))</f>
        <v/>
      </c>
      <c r="I3932">
        <f>IF($A3932="","",IF($E3932="",IFERROR(INDEX(Settings!$F$11:$F$18,MATCH($C3932,Settings!$D$11:$D$18,0)),0),$E3932))</f>
        <v/>
      </c>
      <c r="J3932">
        <f>IF($A3932="",0,WEEKDAY($A3932,2))</f>
        <v/>
      </c>
      <c r="K3932">
        <f>IF(OR($A3932="",$B3932=""),"",$B3932&amp;"|"&amp;$A3932)</f>
        <v/>
      </c>
      <c r="L3932">
        <f>IF($A3932="",0,IF($F3932="",IFERROR(N(INDEX(Settings!$G$11:$G$18,MATCH($C3932,Settings!$D$11:$D$18,0))),0),N($F3932)))</f>
        <v/>
      </c>
    </row>
    <row r="3933">
      <c r="A3933" s="69" t="n"/>
      <c r="B3933" s="70" t="n"/>
      <c r="C3933" s="70" t="n"/>
      <c r="D3933" s="71" t="n"/>
      <c r="E3933" s="71" t="n"/>
      <c r="F3933" s="70" t="n"/>
      <c r="G3933" s="72">
        <f>IF(OR($A3933="",$B3933=""),"",ROUND(MAX(0,MOD(I3933-H3933,1)*24-L3933/60),2))</f>
        <v/>
      </c>
      <c r="H3933">
        <f>IF($A3933="","",IF($D3933="",IFERROR(INDEX(Settings!$E$11:$E$18,MATCH($C3933,Settings!$D$11:$D$18,0)),0),$D3933))</f>
        <v/>
      </c>
      <c r="I3933">
        <f>IF($A3933="","",IF($E3933="",IFERROR(INDEX(Settings!$F$11:$F$18,MATCH($C3933,Settings!$D$11:$D$18,0)),0),$E3933))</f>
        <v/>
      </c>
      <c r="J3933">
        <f>IF($A3933="",0,WEEKDAY($A3933,2))</f>
        <v/>
      </c>
      <c r="K3933">
        <f>IF(OR($A3933="",$B3933=""),"",$B3933&amp;"|"&amp;$A3933)</f>
        <v/>
      </c>
      <c r="L3933">
        <f>IF($A3933="",0,IF($F3933="",IFERROR(N(INDEX(Settings!$G$11:$G$18,MATCH($C3933,Settings!$D$11:$D$18,0))),0),N($F3933)))</f>
        <v/>
      </c>
    </row>
    <row r="3934">
      <c r="A3934" s="69" t="n"/>
      <c r="B3934" s="70" t="n"/>
      <c r="C3934" s="70" t="n"/>
      <c r="D3934" s="71" t="n"/>
      <c r="E3934" s="71" t="n"/>
      <c r="F3934" s="70" t="n"/>
      <c r="G3934" s="72">
        <f>IF(OR($A3934="",$B3934=""),"",ROUND(MAX(0,MOD(I3934-H3934,1)*24-L3934/60),2))</f>
        <v/>
      </c>
      <c r="H3934">
        <f>IF($A3934="","",IF($D3934="",IFERROR(INDEX(Settings!$E$11:$E$18,MATCH($C3934,Settings!$D$11:$D$18,0)),0),$D3934))</f>
        <v/>
      </c>
      <c r="I3934">
        <f>IF($A3934="","",IF($E3934="",IFERROR(INDEX(Settings!$F$11:$F$18,MATCH($C3934,Settings!$D$11:$D$18,0)),0),$E3934))</f>
        <v/>
      </c>
      <c r="J3934">
        <f>IF($A3934="",0,WEEKDAY($A3934,2))</f>
        <v/>
      </c>
      <c r="K3934">
        <f>IF(OR($A3934="",$B3934=""),"",$B3934&amp;"|"&amp;$A3934)</f>
        <v/>
      </c>
      <c r="L3934">
        <f>IF($A3934="",0,IF($F3934="",IFERROR(N(INDEX(Settings!$G$11:$G$18,MATCH($C3934,Settings!$D$11:$D$18,0))),0),N($F3934)))</f>
        <v/>
      </c>
    </row>
    <row r="3935">
      <c r="A3935" s="69" t="n"/>
      <c r="B3935" s="70" t="n"/>
      <c r="C3935" s="70" t="n"/>
      <c r="D3935" s="71" t="n"/>
      <c r="E3935" s="71" t="n"/>
      <c r="F3935" s="70" t="n"/>
      <c r="G3935" s="72">
        <f>IF(OR($A3935="",$B3935=""),"",ROUND(MAX(0,MOD(I3935-H3935,1)*24-L3935/60),2))</f>
        <v/>
      </c>
      <c r="H3935">
        <f>IF($A3935="","",IF($D3935="",IFERROR(INDEX(Settings!$E$11:$E$18,MATCH($C3935,Settings!$D$11:$D$18,0)),0),$D3935))</f>
        <v/>
      </c>
      <c r="I3935">
        <f>IF($A3935="","",IF($E3935="",IFERROR(INDEX(Settings!$F$11:$F$18,MATCH($C3935,Settings!$D$11:$D$18,0)),0),$E3935))</f>
        <v/>
      </c>
      <c r="J3935">
        <f>IF($A3935="",0,WEEKDAY($A3935,2))</f>
        <v/>
      </c>
      <c r="K3935">
        <f>IF(OR($A3935="",$B3935=""),"",$B3935&amp;"|"&amp;$A3935)</f>
        <v/>
      </c>
      <c r="L3935">
        <f>IF($A3935="",0,IF($F3935="",IFERROR(N(INDEX(Settings!$G$11:$G$18,MATCH($C3935,Settings!$D$11:$D$18,0))),0),N($F3935)))</f>
        <v/>
      </c>
    </row>
    <row r="3936">
      <c r="A3936" s="69" t="n"/>
      <c r="B3936" s="70" t="n"/>
      <c r="C3936" s="70" t="n"/>
      <c r="D3936" s="71" t="n"/>
      <c r="E3936" s="71" t="n"/>
      <c r="F3936" s="70" t="n"/>
      <c r="G3936" s="72">
        <f>IF(OR($A3936="",$B3936=""),"",ROUND(MAX(0,MOD(I3936-H3936,1)*24-L3936/60),2))</f>
        <v/>
      </c>
      <c r="H3936">
        <f>IF($A3936="","",IF($D3936="",IFERROR(INDEX(Settings!$E$11:$E$18,MATCH($C3936,Settings!$D$11:$D$18,0)),0),$D3936))</f>
        <v/>
      </c>
      <c r="I3936">
        <f>IF($A3936="","",IF($E3936="",IFERROR(INDEX(Settings!$F$11:$F$18,MATCH($C3936,Settings!$D$11:$D$18,0)),0),$E3936))</f>
        <v/>
      </c>
      <c r="J3936">
        <f>IF($A3936="",0,WEEKDAY($A3936,2))</f>
        <v/>
      </c>
      <c r="K3936">
        <f>IF(OR($A3936="",$B3936=""),"",$B3936&amp;"|"&amp;$A3936)</f>
        <v/>
      </c>
      <c r="L3936">
        <f>IF($A3936="",0,IF($F3936="",IFERROR(N(INDEX(Settings!$G$11:$G$18,MATCH($C3936,Settings!$D$11:$D$18,0))),0),N($F3936)))</f>
        <v/>
      </c>
    </row>
    <row r="3937">
      <c r="A3937" s="69" t="n"/>
      <c r="B3937" s="70" t="n"/>
      <c r="C3937" s="70" t="n"/>
      <c r="D3937" s="71" t="n"/>
      <c r="E3937" s="71" t="n"/>
      <c r="F3937" s="70" t="n"/>
      <c r="G3937" s="72">
        <f>IF(OR($A3937="",$B3937=""),"",ROUND(MAX(0,MOD(I3937-H3937,1)*24-L3937/60),2))</f>
        <v/>
      </c>
      <c r="H3937">
        <f>IF($A3937="","",IF($D3937="",IFERROR(INDEX(Settings!$E$11:$E$18,MATCH($C3937,Settings!$D$11:$D$18,0)),0),$D3937))</f>
        <v/>
      </c>
      <c r="I3937">
        <f>IF($A3937="","",IF($E3937="",IFERROR(INDEX(Settings!$F$11:$F$18,MATCH($C3937,Settings!$D$11:$D$18,0)),0),$E3937))</f>
        <v/>
      </c>
      <c r="J3937">
        <f>IF($A3937="",0,WEEKDAY($A3937,2))</f>
        <v/>
      </c>
      <c r="K3937">
        <f>IF(OR($A3937="",$B3937=""),"",$B3937&amp;"|"&amp;$A3937)</f>
        <v/>
      </c>
      <c r="L3937">
        <f>IF($A3937="",0,IF($F3937="",IFERROR(N(INDEX(Settings!$G$11:$G$18,MATCH($C3937,Settings!$D$11:$D$18,0))),0),N($F3937)))</f>
        <v/>
      </c>
    </row>
    <row r="3938">
      <c r="A3938" s="69" t="n"/>
      <c r="B3938" s="70" t="n"/>
      <c r="C3938" s="70" t="n"/>
      <c r="D3938" s="71" t="n"/>
      <c r="E3938" s="71" t="n"/>
      <c r="F3938" s="70" t="n"/>
      <c r="G3938" s="72">
        <f>IF(OR($A3938="",$B3938=""),"",ROUND(MAX(0,MOD(I3938-H3938,1)*24-L3938/60),2))</f>
        <v/>
      </c>
      <c r="H3938">
        <f>IF($A3938="","",IF($D3938="",IFERROR(INDEX(Settings!$E$11:$E$18,MATCH($C3938,Settings!$D$11:$D$18,0)),0),$D3938))</f>
        <v/>
      </c>
      <c r="I3938">
        <f>IF($A3938="","",IF($E3938="",IFERROR(INDEX(Settings!$F$11:$F$18,MATCH($C3938,Settings!$D$11:$D$18,0)),0),$E3938))</f>
        <v/>
      </c>
      <c r="J3938">
        <f>IF($A3938="",0,WEEKDAY($A3938,2))</f>
        <v/>
      </c>
      <c r="K3938">
        <f>IF(OR($A3938="",$B3938=""),"",$B3938&amp;"|"&amp;$A3938)</f>
        <v/>
      </c>
      <c r="L3938">
        <f>IF($A3938="",0,IF($F3938="",IFERROR(N(INDEX(Settings!$G$11:$G$18,MATCH($C3938,Settings!$D$11:$D$18,0))),0),N($F3938)))</f>
        <v/>
      </c>
    </row>
    <row r="3939">
      <c r="A3939" s="69" t="n"/>
      <c r="B3939" s="70" t="n"/>
      <c r="C3939" s="70" t="n"/>
      <c r="D3939" s="71" t="n"/>
      <c r="E3939" s="71" t="n"/>
      <c r="F3939" s="70" t="n"/>
      <c r="G3939" s="72">
        <f>IF(OR($A3939="",$B3939=""),"",ROUND(MAX(0,MOD(I3939-H3939,1)*24-L3939/60),2))</f>
        <v/>
      </c>
      <c r="H3939">
        <f>IF($A3939="","",IF($D3939="",IFERROR(INDEX(Settings!$E$11:$E$18,MATCH($C3939,Settings!$D$11:$D$18,0)),0),$D3939))</f>
        <v/>
      </c>
      <c r="I3939">
        <f>IF($A3939="","",IF($E3939="",IFERROR(INDEX(Settings!$F$11:$F$18,MATCH($C3939,Settings!$D$11:$D$18,0)),0),$E3939))</f>
        <v/>
      </c>
      <c r="J3939">
        <f>IF($A3939="",0,WEEKDAY($A3939,2))</f>
        <v/>
      </c>
      <c r="K3939">
        <f>IF(OR($A3939="",$B3939=""),"",$B3939&amp;"|"&amp;$A3939)</f>
        <v/>
      </c>
      <c r="L3939">
        <f>IF($A3939="",0,IF($F3939="",IFERROR(N(INDEX(Settings!$G$11:$G$18,MATCH($C3939,Settings!$D$11:$D$18,0))),0),N($F3939)))</f>
        <v/>
      </c>
    </row>
    <row r="3940">
      <c r="A3940" s="69" t="n"/>
      <c r="B3940" s="70" t="n"/>
      <c r="C3940" s="70" t="n"/>
      <c r="D3940" s="71" t="n"/>
      <c r="E3940" s="71" t="n"/>
      <c r="F3940" s="70" t="n"/>
      <c r="G3940" s="72">
        <f>IF(OR($A3940="",$B3940=""),"",ROUND(MAX(0,MOD(I3940-H3940,1)*24-L3940/60),2))</f>
        <v/>
      </c>
      <c r="H3940">
        <f>IF($A3940="","",IF($D3940="",IFERROR(INDEX(Settings!$E$11:$E$18,MATCH($C3940,Settings!$D$11:$D$18,0)),0),$D3940))</f>
        <v/>
      </c>
      <c r="I3940">
        <f>IF($A3940="","",IF($E3940="",IFERROR(INDEX(Settings!$F$11:$F$18,MATCH($C3940,Settings!$D$11:$D$18,0)),0),$E3940))</f>
        <v/>
      </c>
      <c r="J3940">
        <f>IF($A3940="",0,WEEKDAY($A3940,2))</f>
        <v/>
      </c>
      <c r="K3940">
        <f>IF(OR($A3940="",$B3940=""),"",$B3940&amp;"|"&amp;$A3940)</f>
        <v/>
      </c>
      <c r="L3940">
        <f>IF($A3940="",0,IF($F3940="",IFERROR(N(INDEX(Settings!$G$11:$G$18,MATCH($C3940,Settings!$D$11:$D$18,0))),0),N($F3940)))</f>
        <v/>
      </c>
    </row>
    <row r="3941">
      <c r="A3941" s="69" t="n"/>
      <c r="B3941" s="70" t="n"/>
      <c r="C3941" s="70" t="n"/>
      <c r="D3941" s="71" t="n"/>
      <c r="E3941" s="71" t="n"/>
      <c r="F3941" s="70" t="n"/>
      <c r="G3941" s="72">
        <f>IF(OR($A3941="",$B3941=""),"",ROUND(MAX(0,MOD(I3941-H3941,1)*24-L3941/60),2))</f>
        <v/>
      </c>
      <c r="H3941">
        <f>IF($A3941="","",IF($D3941="",IFERROR(INDEX(Settings!$E$11:$E$18,MATCH($C3941,Settings!$D$11:$D$18,0)),0),$D3941))</f>
        <v/>
      </c>
      <c r="I3941">
        <f>IF($A3941="","",IF($E3941="",IFERROR(INDEX(Settings!$F$11:$F$18,MATCH($C3941,Settings!$D$11:$D$18,0)),0),$E3941))</f>
        <v/>
      </c>
      <c r="J3941">
        <f>IF($A3941="",0,WEEKDAY($A3941,2))</f>
        <v/>
      </c>
      <c r="K3941">
        <f>IF(OR($A3941="",$B3941=""),"",$B3941&amp;"|"&amp;$A3941)</f>
        <v/>
      </c>
      <c r="L3941">
        <f>IF($A3941="",0,IF($F3941="",IFERROR(N(INDEX(Settings!$G$11:$G$18,MATCH($C3941,Settings!$D$11:$D$18,0))),0),N($F3941)))</f>
        <v/>
      </c>
    </row>
    <row r="3942">
      <c r="A3942" s="69" t="n"/>
      <c r="B3942" s="70" t="n"/>
      <c r="C3942" s="70" t="n"/>
      <c r="D3942" s="71" t="n"/>
      <c r="E3942" s="71" t="n"/>
      <c r="F3942" s="70" t="n"/>
      <c r="G3942" s="72">
        <f>IF(OR($A3942="",$B3942=""),"",ROUND(MAX(0,MOD(I3942-H3942,1)*24-L3942/60),2))</f>
        <v/>
      </c>
      <c r="H3942">
        <f>IF($A3942="","",IF($D3942="",IFERROR(INDEX(Settings!$E$11:$E$18,MATCH($C3942,Settings!$D$11:$D$18,0)),0),$D3942))</f>
        <v/>
      </c>
      <c r="I3942">
        <f>IF($A3942="","",IF($E3942="",IFERROR(INDEX(Settings!$F$11:$F$18,MATCH($C3942,Settings!$D$11:$D$18,0)),0),$E3942))</f>
        <v/>
      </c>
      <c r="J3942">
        <f>IF($A3942="",0,WEEKDAY($A3942,2))</f>
        <v/>
      </c>
      <c r="K3942">
        <f>IF(OR($A3942="",$B3942=""),"",$B3942&amp;"|"&amp;$A3942)</f>
        <v/>
      </c>
      <c r="L3942">
        <f>IF($A3942="",0,IF($F3942="",IFERROR(N(INDEX(Settings!$G$11:$G$18,MATCH($C3942,Settings!$D$11:$D$18,0))),0),N($F3942)))</f>
        <v/>
      </c>
    </row>
    <row r="3943">
      <c r="A3943" s="69" t="n"/>
      <c r="B3943" s="70" t="n"/>
      <c r="C3943" s="70" t="n"/>
      <c r="D3943" s="71" t="n"/>
      <c r="E3943" s="71" t="n"/>
      <c r="F3943" s="70" t="n"/>
      <c r="G3943" s="72">
        <f>IF(OR($A3943="",$B3943=""),"",ROUND(MAX(0,MOD(I3943-H3943,1)*24-L3943/60),2))</f>
        <v/>
      </c>
      <c r="H3943">
        <f>IF($A3943="","",IF($D3943="",IFERROR(INDEX(Settings!$E$11:$E$18,MATCH($C3943,Settings!$D$11:$D$18,0)),0),$D3943))</f>
        <v/>
      </c>
      <c r="I3943">
        <f>IF($A3943="","",IF($E3943="",IFERROR(INDEX(Settings!$F$11:$F$18,MATCH($C3943,Settings!$D$11:$D$18,0)),0),$E3943))</f>
        <v/>
      </c>
      <c r="J3943">
        <f>IF($A3943="",0,WEEKDAY($A3943,2))</f>
        <v/>
      </c>
      <c r="K3943">
        <f>IF(OR($A3943="",$B3943=""),"",$B3943&amp;"|"&amp;$A3943)</f>
        <v/>
      </c>
      <c r="L3943">
        <f>IF($A3943="",0,IF($F3943="",IFERROR(N(INDEX(Settings!$G$11:$G$18,MATCH($C3943,Settings!$D$11:$D$18,0))),0),N($F3943)))</f>
        <v/>
      </c>
    </row>
    <row r="3944">
      <c r="A3944" s="69" t="n"/>
      <c r="B3944" s="70" t="n"/>
      <c r="C3944" s="70" t="n"/>
      <c r="D3944" s="71" t="n"/>
      <c r="E3944" s="71" t="n"/>
      <c r="F3944" s="70" t="n"/>
      <c r="G3944" s="72">
        <f>IF(OR($A3944="",$B3944=""),"",ROUND(MAX(0,MOD(I3944-H3944,1)*24-L3944/60),2))</f>
        <v/>
      </c>
      <c r="H3944">
        <f>IF($A3944="","",IF($D3944="",IFERROR(INDEX(Settings!$E$11:$E$18,MATCH($C3944,Settings!$D$11:$D$18,0)),0),$D3944))</f>
        <v/>
      </c>
      <c r="I3944">
        <f>IF($A3944="","",IF($E3944="",IFERROR(INDEX(Settings!$F$11:$F$18,MATCH($C3944,Settings!$D$11:$D$18,0)),0),$E3944))</f>
        <v/>
      </c>
      <c r="J3944">
        <f>IF($A3944="",0,WEEKDAY($A3944,2))</f>
        <v/>
      </c>
      <c r="K3944">
        <f>IF(OR($A3944="",$B3944=""),"",$B3944&amp;"|"&amp;$A3944)</f>
        <v/>
      </c>
      <c r="L3944">
        <f>IF($A3944="",0,IF($F3944="",IFERROR(N(INDEX(Settings!$G$11:$G$18,MATCH($C3944,Settings!$D$11:$D$18,0))),0),N($F3944)))</f>
        <v/>
      </c>
    </row>
    <row r="3945">
      <c r="A3945" s="69" t="n"/>
      <c r="B3945" s="70" t="n"/>
      <c r="C3945" s="70" t="n"/>
      <c r="D3945" s="71" t="n"/>
      <c r="E3945" s="71" t="n"/>
      <c r="F3945" s="70" t="n"/>
      <c r="G3945" s="72">
        <f>IF(OR($A3945="",$B3945=""),"",ROUND(MAX(0,MOD(I3945-H3945,1)*24-L3945/60),2))</f>
        <v/>
      </c>
      <c r="H3945">
        <f>IF($A3945="","",IF($D3945="",IFERROR(INDEX(Settings!$E$11:$E$18,MATCH($C3945,Settings!$D$11:$D$18,0)),0),$D3945))</f>
        <v/>
      </c>
      <c r="I3945">
        <f>IF($A3945="","",IF($E3945="",IFERROR(INDEX(Settings!$F$11:$F$18,MATCH($C3945,Settings!$D$11:$D$18,0)),0),$E3945))</f>
        <v/>
      </c>
      <c r="J3945">
        <f>IF($A3945="",0,WEEKDAY($A3945,2))</f>
        <v/>
      </c>
      <c r="K3945">
        <f>IF(OR($A3945="",$B3945=""),"",$B3945&amp;"|"&amp;$A3945)</f>
        <v/>
      </c>
      <c r="L3945">
        <f>IF($A3945="",0,IF($F3945="",IFERROR(N(INDEX(Settings!$G$11:$G$18,MATCH($C3945,Settings!$D$11:$D$18,0))),0),N($F3945)))</f>
        <v/>
      </c>
    </row>
    <row r="3946">
      <c r="A3946" s="69" t="n"/>
      <c r="B3946" s="70" t="n"/>
      <c r="C3946" s="70" t="n"/>
      <c r="D3946" s="71" t="n"/>
      <c r="E3946" s="71" t="n"/>
      <c r="F3946" s="70" t="n"/>
      <c r="G3946" s="72">
        <f>IF(OR($A3946="",$B3946=""),"",ROUND(MAX(0,MOD(I3946-H3946,1)*24-L3946/60),2))</f>
        <v/>
      </c>
      <c r="H3946">
        <f>IF($A3946="","",IF($D3946="",IFERROR(INDEX(Settings!$E$11:$E$18,MATCH($C3946,Settings!$D$11:$D$18,0)),0),$D3946))</f>
        <v/>
      </c>
      <c r="I3946">
        <f>IF($A3946="","",IF($E3946="",IFERROR(INDEX(Settings!$F$11:$F$18,MATCH($C3946,Settings!$D$11:$D$18,0)),0),$E3946))</f>
        <v/>
      </c>
      <c r="J3946">
        <f>IF($A3946="",0,WEEKDAY($A3946,2))</f>
        <v/>
      </c>
      <c r="K3946">
        <f>IF(OR($A3946="",$B3946=""),"",$B3946&amp;"|"&amp;$A3946)</f>
        <v/>
      </c>
      <c r="L3946">
        <f>IF($A3946="",0,IF($F3946="",IFERROR(N(INDEX(Settings!$G$11:$G$18,MATCH($C3946,Settings!$D$11:$D$18,0))),0),N($F3946)))</f>
        <v/>
      </c>
    </row>
    <row r="3947">
      <c r="A3947" s="69" t="n"/>
      <c r="B3947" s="70" t="n"/>
      <c r="C3947" s="70" t="n"/>
      <c r="D3947" s="71" t="n"/>
      <c r="E3947" s="71" t="n"/>
      <c r="F3947" s="70" t="n"/>
      <c r="G3947" s="72">
        <f>IF(OR($A3947="",$B3947=""),"",ROUND(MAX(0,MOD(I3947-H3947,1)*24-L3947/60),2))</f>
        <v/>
      </c>
      <c r="H3947">
        <f>IF($A3947="","",IF($D3947="",IFERROR(INDEX(Settings!$E$11:$E$18,MATCH($C3947,Settings!$D$11:$D$18,0)),0),$D3947))</f>
        <v/>
      </c>
      <c r="I3947">
        <f>IF($A3947="","",IF($E3947="",IFERROR(INDEX(Settings!$F$11:$F$18,MATCH($C3947,Settings!$D$11:$D$18,0)),0),$E3947))</f>
        <v/>
      </c>
      <c r="J3947">
        <f>IF($A3947="",0,WEEKDAY($A3947,2))</f>
        <v/>
      </c>
      <c r="K3947">
        <f>IF(OR($A3947="",$B3947=""),"",$B3947&amp;"|"&amp;$A3947)</f>
        <v/>
      </c>
      <c r="L3947">
        <f>IF($A3947="",0,IF($F3947="",IFERROR(N(INDEX(Settings!$G$11:$G$18,MATCH($C3947,Settings!$D$11:$D$18,0))),0),N($F3947)))</f>
        <v/>
      </c>
    </row>
    <row r="3948">
      <c r="A3948" s="69" t="n"/>
      <c r="B3948" s="70" t="n"/>
      <c r="C3948" s="70" t="n"/>
      <c r="D3948" s="71" t="n"/>
      <c r="E3948" s="71" t="n"/>
      <c r="F3948" s="70" t="n"/>
      <c r="G3948" s="72">
        <f>IF(OR($A3948="",$B3948=""),"",ROUND(MAX(0,MOD(I3948-H3948,1)*24-L3948/60),2))</f>
        <v/>
      </c>
      <c r="H3948">
        <f>IF($A3948="","",IF($D3948="",IFERROR(INDEX(Settings!$E$11:$E$18,MATCH($C3948,Settings!$D$11:$D$18,0)),0),$D3948))</f>
        <v/>
      </c>
      <c r="I3948">
        <f>IF($A3948="","",IF($E3948="",IFERROR(INDEX(Settings!$F$11:$F$18,MATCH($C3948,Settings!$D$11:$D$18,0)),0),$E3948))</f>
        <v/>
      </c>
      <c r="J3948">
        <f>IF($A3948="",0,WEEKDAY($A3948,2))</f>
        <v/>
      </c>
      <c r="K3948">
        <f>IF(OR($A3948="",$B3948=""),"",$B3948&amp;"|"&amp;$A3948)</f>
        <v/>
      </c>
      <c r="L3948">
        <f>IF($A3948="",0,IF($F3948="",IFERROR(N(INDEX(Settings!$G$11:$G$18,MATCH($C3948,Settings!$D$11:$D$18,0))),0),N($F3948)))</f>
        <v/>
      </c>
    </row>
    <row r="3949">
      <c r="A3949" s="69" t="n"/>
      <c r="B3949" s="70" t="n"/>
      <c r="C3949" s="70" t="n"/>
      <c r="D3949" s="71" t="n"/>
      <c r="E3949" s="71" t="n"/>
      <c r="F3949" s="70" t="n"/>
      <c r="G3949" s="72">
        <f>IF(OR($A3949="",$B3949=""),"",ROUND(MAX(0,MOD(I3949-H3949,1)*24-L3949/60),2))</f>
        <v/>
      </c>
      <c r="H3949">
        <f>IF($A3949="","",IF($D3949="",IFERROR(INDEX(Settings!$E$11:$E$18,MATCH($C3949,Settings!$D$11:$D$18,0)),0),$D3949))</f>
        <v/>
      </c>
      <c r="I3949">
        <f>IF($A3949="","",IF($E3949="",IFERROR(INDEX(Settings!$F$11:$F$18,MATCH($C3949,Settings!$D$11:$D$18,0)),0),$E3949))</f>
        <v/>
      </c>
      <c r="J3949">
        <f>IF($A3949="",0,WEEKDAY($A3949,2))</f>
        <v/>
      </c>
      <c r="K3949">
        <f>IF(OR($A3949="",$B3949=""),"",$B3949&amp;"|"&amp;$A3949)</f>
        <v/>
      </c>
      <c r="L3949">
        <f>IF($A3949="",0,IF($F3949="",IFERROR(N(INDEX(Settings!$G$11:$G$18,MATCH($C3949,Settings!$D$11:$D$18,0))),0),N($F3949)))</f>
        <v/>
      </c>
    </row>
    <row r="3950">
      <c r="A3950" s="69" t="n"/>
      <c r="B3950" s="70" t="n"/>
      <c r="C3950" s="70" t="n"/>
      <c r="D3950" s="71" t="n"/>
      <c r="E3950" s="71" t="n"/>
      <c r="F3950" s="70" t="n"/>
      <c r="G3950" s="72">
        <f>IF(OR($A3950="",$B3950=""),"",ROUND(MAX(0,MOD(I3950-H3950,1)*24-L3950/60),2))</f>
        <v/>
      </c>
      <c r="H3950">
        <f>IF($A3950="","",IF($D3950="",IFERROR(INDEX(Settings!$E$11:$E$18,MATCH($C3950,Settings!$D$11:$D$18,0)),0),$D3950))</f>
        <v/>
      </c>
      <c r="I3950">
        <f>IF($A3950="","",IF($E3950="",IFERROR(INDEX(Settings!$F$11:$F$18,MATCH($C3950,Settings!$D$11:$D$18,0)),0),$E3950))</f>
        <v/>
      </c>
      <c r="J3950">
        <f>IF($A3950="",0,WEEKDAY($A3950,2))</f>
        <v/>
      </c>
      <c r="K3950">
        <f>IF(OR($A3950="",$B3950=""),"",$B3950&amp;"|"&amp;$A3950)</f>
        <v/>
      </c>
      <c r="L3950">
        <f>IF($A3950="",0,IF($F3950="",IFERROR(N(INDEX(Settings!$G$11:$G$18,MATCH($C3950,Settings!$D$11:$D$18,0))),0),N($F3950)))</f>
        <v/>
      </c>
    </row>
    <row r="3951">
      <c r="A3951" s="69" t="n"/>
      <c r="B3951" s="70" t="n"/>
      <c r="C3951" s="70" t="n"/>
      <c r="D3951" s="71" t="n"/>
      <c r="E3951" s="71" t="n"/>
      <c r="F3951" s="70" t="n"/>
      <c r="G3951" s="72">
        <f>IF(OR($A3951="",$B3951=""),"",ROUND(MAX(0,MOD(I3951-H3951,1)*24-L3951/60),2))</f>
        <v/>
      </c>
      <c r="H3951">
        <f>IF($A3951="","",IF($D3951="",IFERROR(INDEX(Settings!$E$11:$E$18,MATCH($C3951,Settings!$D$11:$D$18,0)),0),$D3951))</f>
        <v/>
      </c>
      <c r="I3951">
        <f>IF($A3951="","",IF($E3951="",IFERROR(INDEX(Settings!$F$11:$F$18,MATCH($C3951,Settings!$D$11:$D$18,0)),0),$E3951))</f>
        <v/>
      </c>
      <c r="J3951">
        <f>IF($A3951="",0,WEEKDAY($A3951,2))</f>
        <v/>
      </c>
      <c r="K3951">
        <f>IF(OR($A3951="",$B3951=""),"",$B3951&amp;"|"&amp;$A3951)</f>
        <v/>
      </c>
      <c r="L3951">
        <f>IF($A3951="",0,IF($F3951="",IFERROR(N(INDEX(Settings!$G$11:$G$18,MATCH($C3951,Settings!$D$11:$D$18,0))),0),N($F3951)))</f>
        <v/>
      </c>
    </row>
    <row r="3952">
      <c r="A3952" s="69" t="n"/>
      <c r="B3952" s="70" t="n"/>
      <c r="C3952" s="70" t="n"/>
      <c r="D3952" s="71" t="n"/>
      <c r="E3952" s="71" t="n"/>
      <c r="F3952" s="70" t="n"/>
      <c r="G3952" s="72">
        <f>IF(OR($A3952="",$B3952=""),"",ROUND(MAX(0,MOD(I3952-H3952,1)*24-L3952/60),2))</f>
        <v/>
      </c>
      <c r="H3952">
        <f>IF($A3952="","",IF($D3952="",IFERROR(INDEX(Settings!$E$11:$E$18,MATCH($C3952,Settings!$D$11:$D$18,0)),0),$D3952))</f>
        <v/>
      </c>
      <c r="I3952">
        <f>IF($A3952="","",IF($E3952="",IFERROR(INDEX(Settings!$F$11:$F$18,MATCH($C3952,Settings!$D$11:$D$18,0)),0),$E3952))</f>
        <v/>
      </c>
      <c r="J3952">
        <f>IF($A3952="",0,WEEKDAY($A3952,2))</f>
        <v/>
      </c>
      <c r="K3952">
        <f>IF(OR($A3952="",$B3952=""),"",$B3952&amp;"|"&amp;$A3952)</f>
        <v/>
      </c>
      <c r="L3952">
        <f>IF($A3952="",0,IF($F3952="",IFERROR(N(INDEX(Settings!$G$11:$G$18,MATCH($C3952,Settings!$D$11:$D$18,0))),0),N($F3952)))</f>
        <v/>
      </c>
    </row>
    <row r="3953">
      <c r="A3953" s="69" t="n"/>
      <c r="B3953" s="70" t="n"/>
      <c r="C3953" s="70" t="n"/>
      <c r="D3953" s="71" t="n"/>
      <c r="E3953" s="71" t="n"/>
      <c r="F3953" s="70" t="n"/>
      <c r="G3953" s="72">
        <f>IF(OR($A3953="",$B3953=""),"",ROUND(MAX(0,MOD(I3953-H3953,1)*24-L3953/60),2))</f>
        <v/>
      </c>
      <c r="H3953">
        <f>IF($A3953="","",IF($D3953="",IFERROR(INDEX(Settings!$E$11:$E$18,MATCH($C3953,Settings!$D$11:$D$18,0)),0),$D3953))</f>
        <v/>
      </c>
      <c r="I3953">
        <f>IF($A3953="","",IF($E3953="",IFERROR(INDEX(Settings!$F$11:$F$18,MATCH($C3953,Settings!$D$11:$D$18,0)),0),$E3953))</f>
        <v/>
      </c>
      <c r="J3953">
        <f>IF($A3953="",0,WEEKDAY($A3953,2))</f>
        <v/>
      </c>
      <c r="K3953">
        <f>IF(OR($A3953="",$B3953=""),"",$B3953&amp;"|"&amp;$A3953)</f>
        <v/>
      </c>
      <c r="L3953">
        <f>IF($A3953="",0,IF($F3953="",IFERROR(N(INDEX(Settings!$G$11:$G$18,MATCH($C3953,Settings!$D$11:$D$18,0))),0),N($F3953)))</f>
        <v/>
      </c>
    </row>
    <row r="3954">
      <c r="A3954" s="69" t="n"/>
      <c r="B3954" s="70" t="n"/>
      <c r="C3954" s="70" t="n"/>
      <c r="D3954" s="71" t="n"/>
      <c r="E3954" s="71" t="n"/>
      <c r="F3954" s="70" t="n"/>
      <c r="G3954" s="72">
        <f>IF(OR($A3954="",$B3954=""),"",ROUND(MAX(0,MOD(I3954-H3954,1)*24-L3954/60),2))</f>
        <v/>
      </c>
      <c r="H3954">
        <f>IF($A3954="","",IF($D3954="",IFERROR(INDEX(Settings!$E$11:$E$18,MATCH($C3954,Settings!$D$11:$D$18,0)),0),$D3954))</f>
        <v/>
      </c>
      <c r="I3954">
        <f>IF($A3954="","",IF($E3954="",IFERROR(INDEX(Settings!$F$11:$F$18,MATCH($C3954,Settings!$D$11:$D$18,0)),0),$E3954))</f>
        <v/>
      </c>
      <c r="J3954">
        <f>IF($A3954="",0,WEEKDAY($A3954,2))</f>
        <v/>
      </c>
      <c r="K3954">
        <f>IF(OR($A3954="",$B3954=""),"",$B3954&amp;"|"&amp;$A3954)</f>
        <v/>
      </c>
      <c r="L3954">
        <f>IF($A3954="",0,IF($F3954="",IFERROR(N(INDEX(Settings!$G$11:$G$18,MATCH($C3954,Settings!$D$11:$D$18,0))),0),N($F3954)))</f>
        <v/>
      </c>
    </row>
    <row r="3955">
      <c r="A3955" s="69" t="n"/>
      <c r="B3955" s="70" t="n"/>
      <c r="C3955" s="70" t="n"/>
      <c r="D3955" s="71" t="n"/>
      <c r="E3955" s="71" t="n"/>
      <c r="F3955" s="70" t="n"/>
      <c r="G3955" s="72">
        <f>IF(OR($A3955="",$B3955=""),"",ROUND(MAX(0,MOD(I3955-H3955,1)*24-L3955/60),2))</f>
        <v/>
      </c>
      <c r="H3955">
        <f>IF($A3955="","",IF($D3955="",IFERROR(INDEX(Settings!$E$11:$E$18,MATCH($C3955,Settings!$D$11:$D$18,0)),0),$D3955))</f>
        <v/>
      </c>
      <c r="I3955">
        <f>IF($A3955="","",IF($E3955="",IFERROR(INDEX(Settings!$F$11:$F$18,MATCH($C3955,Settings!$D$11:$D$18,0)),0),$E3955))</f>
        <v/>
      </c>
      <c r="J3955">
        <f>IF($A3955="",0,WEEKDAY($A3955,2))</f>
        <v/>
      </c>
      <c r="K3955">
        <f>IF(OR($A3955="",$B3955=""),"",$B3955&amp;"|"&amp;$A3955)</f>
        <v/>
      </c>
      <c r="L3955">
        <f>IF($A3955="",0,IF($F3955="",IFERROR(N(INDEX(Settings!$G$11:$G$18,MATCH($C3955,Settings!$D$11:$D$18,0))),0),N($F3955)))</f>
        <v/>
      </c>
    </row>
    <row r="3956">
      <c r="A3956" s="69" t="n"/>
      <c r="B3956" s="70" t="n"/>
      <c r="C3956" s="70" t="n"/>
      <c r="D3956" s="71" t="n"/>
      <c r="E3956" s="71" t="n"/>
      <c r="F3956" s="70" t="n"/>
      <c r="G3956" s="72">
        <f>IF(OR($A3956="",$B3956=""),"",ROUND(MAX(0,MOD(I3956-H3956,1)*24-L3956/60),2))</f>
        <v/>
      </c>
      <c r="H3956">
        <f>IF($A3956="","",IF($D3956="",IFERROR(INDEX(Settings!$E$11:$E$18,MATCH($C3956,Settings!$D$11:$D$18,0)),0),$D3956))</f>
        <v/>
      </c>
      <c r="I3956">
        <f>IF($A3956="","",IF($E3956="",IFERROR(INDEX(Settings!$F$11:$F$18,MATCH($C3956,Settings!$D$11:$D$18,0)),0),$E3956))</f>
        <v/>
      </c>
      <c r="J3956">
        <f>IF($A3956="",0,WEEKDAY($A3956,2))</f>
        <v/>
      </c>
      <c r="K3956">
        <f>IF(OR($A3956="",$B3956=""),"",$B3956&amp;"|"&amp;$A3956)</f>
        <v/>
      </c>
      <c r="L3956">
        <f>IF($A3956="",0,IF($F3956="",IFERROR(N(INDEX(Settings!$G$11:$G$18,MATCH($C3956,Settings!$D$11:$D$18,0))),0),N($F3956)))</f>
        <v/>
      </c>
    </row>
    <row r="3957">
      <c r="A3957" s="69" t="n"/>
      <c r="B3957" s="70" t="n"/>
      <c r="C3957" s="70" t="n"/>
      <c r="D3957" s="71" t="n"/>
      <c r="E3957" s="71" t="n"/>
      <c r="F3957" s="70" t="n"/>
      <c r="G3957" s="72">
        <f>IF(OR($A3957="",$B3957=""),"",ROUND(MAX(0,MOD(I3957-H3957,1)*24-L3957/60),2))</f>
        <v/>
      </c>
      <c r="H3957">
        <f>IF($A3957="","",IF($D3957="",IFERROR(INDEX(Settings!$E$11:$E$18,MATCH($C3957,Settings!$D$11:$D$18,0)),0),$D3957))</f>
        <v/>
      </c>
      <c r="I3957">
        <f>IF($A3957="","",IF($E3957="",IFERROR(INDEX(Settings!$F$11:$F$18,MATCH($C3957,Settings!$D$11:$D$18,0)),0),$E3957))</f>
        <v/>
      </c>
      <c r="J3957">
        <f>IF($A3957="",0,WEEKDAY($A3957,2))</f>
        <v/>
      </c>
      <c r="K3957">
        <f>IF(OR($A3957="",$B3957=""),"",$B3957&amp;"|"&amp;$A3957)</f>
        <v/>
      </c>
      <c r="L3957">
        <f>IF($A3957="",0,IF($F3957="",IFERROR(N(INDEX(Settings!$G$11:$G$18,MATCH($C3957,Settings!$D$11:$D$18,0))),0),N($F3957)))</f>
        <v/>
      </c>
    </row>
    <row r="3958">
      <c r="A3958" s="69" t="n"/>
      <c r="B3958" s="70" t="n"/>
      <c r="C3958" s="70" t="n"/>
      <c r="D3958" s="71" t="n"/>
      <c r="E3958" s="71" t="n"/>
      <c r="F3958" s="70" t="n"/>
      <c r="G3958" s="72">
        <f>IF(OR($A3958="",$B3958=""),"",ROUND(MAX(0,MOD(I3958-H3958,1)*24-L3958/60),2))</f>
        <v/>
      </c>
      <c r="H3958">
        <f>IF($A3958="","",IF($D3958="",IFERROR(INDEX(Settings!$E$11:$E$18,MATCH($C3958,Settings!$D$11:$D$18,0)),0),$D3958))</f>
        <v/>
      </c>
      <c r="I3958">
        <f>IF($A3958="","",IF($E3958="",IFERROR(INDEX(Settings!$F$11:$F$18,MATCH($C3958,Settings!$D$11:$D$18,0)),0),$E3958))</f>
        <v/>
      </c>
      <c r="J3958">
        <f>IF($A3958="",0,WEEKDAY($A3958,2))</f>
        <v/>
      </c>
      <c r="K3958">
        <f>IF(OR($A3958="",$B3958=""),"",$B3958&amp;"|"&amp;$A3958)</f>
        <v/>
      </c>
      <c r="L3958">
        <f>IF($A3958="",0,IF($F3958="",IFERROR(N(INDEX(Settings!$G$11:$G$18,MATCH($C3958,Settings!$D$11:$D$18,0))),0),N($F3958)))</f>
        <v/>
      </c>
    </row>
    <row r="3959">
      <c r="A3959" s="69" t="n"/>
      <c r="B3959" s="70" t="n"/>
      <c r="C3959" s="70" t="n"/>
      <c r="D3959" s="71" t="n"/>
      <c r="E3959" s="71" t="n"/>
      <c r="F3959" s="70" t="n"/>
      <c r="G3959" s="72">
        <f>IF(OR($A3959="",$B3959=""),"",ROUND(MAX(0,MOD(I3959-H3959,1)*24-L3959/60),2))</f>
        <v/>
      </c>
      <c r="H3959">
        <f>IF($A3959="","",IF($D3959="",IFERROR(INDEX(Settings!$E$11:$E$18,MATCH($C3959,Settings!$D$11:$D$18,0)),0),$D3959))</f>
        <v/>
      </c>
      <c r="I3959">
        <f>IF($A3959="","",IF($E3959="",IFERROR(INDEX(Settings!$F$11:$F$18,MATCH($C3959,Settings!$D$11:$D$18,0)),0),$E3959))</f>
        <v/>
      </c>
      <c r="J3959">
        <f>IF($A3959="",0,WEEKDAY($A3959,2))</f>
        <v/>
      </c>
      <c r="K3959">
        <f>IF(OR($A3959="",$B3959=""),"",$B3959&amp;"|"&amp;$A3959)</f>
        <v/>
      </c>
      <c r="L3959">
        <f>IF($A3959="",0,IF($F3959="",IFERROR(N(INDEX(Settings!$G$11:$G$18,MATCH($C3959,Settings!$D$11:$D$18,0))),0),N($F3959)))</f>
        <v/>
      </c>
    </row>
    <row r="3960">
      <c r="A3960" s="69" t="n"/>
      <c r="B3960" s="70" t="n"/>
      <c r="C3960" s="70" t="n"/>
      <c r="D3960" s="71" t="n"/>
      <c r="E3960" s="71" t="n"/>
      <c r="F3960" s="70" t="n"/>
      <c r="G3960" s="72">
        <f>IF(OR($A3960="",$B3960=""),"",ROUND(MAX(0,MOD(I3960-H3960,1)*24-L3960/60),2))</f>
        <v/>
      </c>
      <c r="H3960">
        <f>IF($A3960="","",IF($D3960="",IFERROR(INDEX(Settings!$E$11:$E$18,MATCH($C3960,Settings!$D$11:$D$18,0)),0),$D3960))</f>
        <v/>
      </c>
      <c r="I3960">
        <f>IF($A3960="","",IF($E3960="",IFERROR(INDEX(Settings!$F$11:$F$18,MATCH($C3960,Settings!$D$11:$D$18,0)),0),$E3960))</f>
        <v/>
      </c>
      <c r="J3960">
        <f>IF($A3960="",0,WEEKDAY($A3960,2))</f>
        <v/>
      </c>
      <c r="K3960">
        <f>IF(OR($A3960="",$B3960=""),"",$B3960&amp;"|"&amp;$A3960)</f>
        <v/>
      </c>
      <c r="L3960">
        <f>IF($A3960="",0,IF($F3960="",IFERROR(N(INDEX(Settings!$G$11:$G$18,MATCH($C3960,Settings!$D$11:$D$18,0))),0),N($F3960)))</f>
        <v/>
      </c>
    </row>
    <row r="3961">
      <c r="A3961" s="69" t="n"/>
      <c r="B3961" s="70" t="n"/>
      <c r="C3961" s="70" t="n"/>
      <c r="D3961" s="71" t="n"/>
      <c r="E3961" s="71" t="n"/>
      <c r="F3961" s="70" t="n"/>
      <c r="G3961" s="72">
        <f>IF(OR($A3961="",$B3961=""),"",ROUND(MAX(0,MOD(I3961-H3961,1)*24-L3961/60),2))</f>
        <v/>
      </c>
      <c r="H3961">
        <f>IF($A3961="","",IF($D3961="",IFERROR(INDEX(Settings!$E$11:$E$18,MATCH($C3961,Settings!$D$11:$D$18,0)),0),$D3961))</f>
        <v/>
      </c>
      <c r="I3961">
        <f>IF($A3961="","",IF($E3961="",IFERROR(INDEX(Settings!$F$11:$F$18,MATCH($C3961,Settings!$D$11:$D$18,0)),0),$E3961))</f>
        <v/>
      </c>
      <c r="J3961">
        <f>IF($A3961="",0,WEEKDAY($A3961,2))</f>
        <v/>
      </c>
      <c r="K3961">
        <f>IF(OR($A3961="",$B3961=""),"",$B3961&amp;"|"&amp;$A3961)</f>
        <v/>
      </c>
      <c r="L3961">
        <f>IF($A3961="",0,IF($F3961="",IFERROR(N(INDEX(Settings!$G$11:$G$18,MATCH($C3961,Settings!$D$11:$D$18,0))),0),N($F3961)))</f>
        <v/>
      </c>
    </row>
    <row r="3962">
      <c r="A3962" s="69" t="n"/>
      <c r="B3962" s="70" t="n"/>
      <c r="C3962" s="70" t="n"/>
      <c r="D3962" s="71" t="n"/>
      <c r="E3962" s="71" t="n"/>
      <c r="F3962" s="70" t="n"/>
      <c r="G3962" s="72">
        <f>IF(OR($A3962="",$B3962=""),"",ROUND(MAX(0,MOD(I3962-H3962,1)*24-L3962/60),2))</f>
        <v/>
      </c>
      <c r="H3962">
        <f>IF($A3962="","",IF($D3962="",IFERROR(INDEX(Settings!$E$11:$E$18,MATCH($C3962,Settings!$D$11:$D$18,0)),0),$D3962))</f>
        <v/>
      </c>
      <c r="I3962">
        <f>IF($A3962="","",IF($E3962="",IFERROR(INDEX(Settings!$F$11:$F$18,MATCH($C3962,Settings!$D$11:$D$18,0)),0),$E3962))</f>
        <v/>
      </c>
      <c r="J3962">
        <f>IF($A3962="",0,WEEKDAY($A3962,2))</f>
        <v/>
      </c>
      <c r="K3962">
        <f>IF(OR($A3962="",$B3962=""),"",$B3962&amp;"|"&amp;$A3962)</f>
        <v/>
      </c>
      <c r="L3962">
        <f>IF($A3962="",0,IF($F3962="",IFERROR(N(INDEX(Settings!$G$11:$G$18,MATCH($C3962,Settings!$D$11:$D$18,0))),0),N($F3962)))</f>
        <v/>
      </c>
    </row>
    <row r="3963">
      <c r="A3963" s="69" t="n"/>
      <c r="B3963" s="70" t="n"/>
      <c r="C3963" s="70" t="n"/>
      <c r="D3963" s="71" t="n"/>
      <c r="E3963" s="71" t="n"/>
      <c r="F3963" s="70" t="n"/>
      <c r="G3963" s="72">
        <f>IF(OR($A3963="",$B3963=""),"",ROUND(MAX(0,MOD(I3963-H3963,1)*24-L3963/60),2))</f>
        <v/>
      </c>
      <c r="H3963">
        <f>IF($A3963="","",IF($D3963="",IFERROR(INDEX(Settings!$E$11:$E$18,MATCH($C3963,Settings!$D$11:$D$18,0)),0),$D3963))</f>
        <v/>
      </c>
      <c r="I3963">
        <f>IF($A3963="","",IF($E3963="",IFERROR(INDEX(Settings!$F$11:$F$18,MATCH($C3963,Settings!$D$11:$D$18,0)),0),$E3963))</f>
        <v/>
      </c>
      <c r="J3963">
        <f>IF($A3963="",0,WEEKDAY($A3963,2))</f>
        <v/>
      </c>
      <c r="K3963">
        <f>IF(OR($A3963="",$B3963=""),"",$B3963&amp;"|"&amp;$A3963)</f>
        <v/>
      </c>
      <c r="L3963">
        <f>IF($A3963="",0,IF($F3963="",IFERROR(N(INDEX(Settings!$G$11:$G$18,MATCH($C3963,Settings!$D$11:$D$18,0))),0),N($F3963)))</f>
        <v/>
      </c>
    </row>
    <row r="3964">
      <c r="A3964" s="69" t="n"/>
      <c r="B3964" s="70" t="n"/>
      <c r="C3964" s="70" t="n"/>
      <c r="D3964" s="71" t="n"/>
      <c r="E3964" s="71" t="n"/>
      <c r="F3964" s="70" t="n"/>
      <c r="G3964" s="72">
        <f>IF(OR($A3964="",$B3964=""),"",ROUND(MAX(0,MOD(I3964-H3964,1)*24-L3964/60),2))</f>
        <v/>
      </c>
      <c r="H3964">
        <f>IF($A3964="","",IF($D3964="",IFERROR(INDEX(Settings!$E$11:$E$18,MATCH($C3964,Settings!$D$11:$D$18,0)),0),$D3964))</f>
        <v/>
      </c>
      <c r="I3964">
        <f>IF($A3964="","",IF($E3964="",IFERROR(INDEX(Settings!$F$11:$F$18,MATCH($C3964,Settings!$D$11:$D$18,0)),0),$E3964))</f>
        <v/>
      </c>
      <c r="J3964">
        <f>IF($A3964="",0,WEEKDAY($A3964,2))</f>
        <v/>
      </c>
      <c r="K3964">
        <f>IF(OR($A3964="",$B3964=""),"",$B3964&amp;"|"&amp;$A3964)</f>
        <v/>
      </c>
      <c r="L3964">
        <f>IF($A3964="",0,IF($F3964="",IFERROR(N(INDEX(Settings!$G$11:$G$18,MATCH($C3964,Settings!$D$11:$D$18,0))),0),N($F3964)))</f>
        <v/>
      </c>
    </row>
    <row r="3965">
      <c r="A3965" s="69" t="n"/>
      <c r="B3965" s="70" t="n"/>
      <c r="C3965" s="70" t="n"/>
      <c r="D3965" s="71" t="n"/>
      <c r="E3965" s="71" t="n"/>
      <c r="F3965" s="70" t="n"/>
      <c r="G3965" s="72">
        <f>IF(OR($A3965="",$B3965=""),"",ROUND(MAX(0,MOD(I3965-H3965,1)*24-L3965/60),2))</f>
        <v/>
      </c>
      <c r="H3965">
        <f>IF($A3965="","",IF($D3965="",IFERROR(INDEX(Settings!$E$11:$E$18,MATCH($C3965,Settings!$D$11:$D$18,0)),0),$D3965))</f>
        <v/>
      </c>
      <c r="I3965">
        <f>IF($A3965="","",IF($E3965="",IFERROR(INDEX(Settings!$F$11:$F$18,MATCH($C3965,Settings!$D$11:$D$18,0)),0),$E3965))</f>
        <v/>
      </c>
      <c r="J3965">
        <f>IF($A3965="",0,WEEKDAY($A3965,2))</f>
        <v/>
      </c>
      <c r="K3965">
        <f>IF(OR($A3965="",$B3965=""),"",$B3965&amp;"|"&amp;$A3965)</f>
        <v/>
      </c>
      <c r="L3965">
        <f>IF($A3965="",0,IF($F3965="",IFERROR(N(INDEX(Settings!$G$11:$G$18,MATCH($C3965,Settings!$D$11:$D$18,0))),0),N($F3965)))</f>
        <v/>
      </c>
    </row>
    <row r="3966">
      <c r="A3966" s="69" t="n"/>
      <c r="B3966" s="70" t="n"/>
      <c r="C3966" s="70" t="n"/>
      <c r="D3966" s="71" t="n"/>
      <c r="E3966" s="71" t="n"/>
      <c r="F3966" s="70" t="n"/>
      <c r="G3966" s="72">
        <f>IF(OR($A3966="",$B3966=""),"",ROUND(MAX(0,MOD(I3966-H3966,1)*24-L3966/60),2))</f>
        <v/>
      </c>
      <c r="H3966">
        <f>IF($A3966="","",IF($D3966="",IFERROR(INDEX(Settings!$E$11:$E$18,MATCH($C3966,Settings!$D$11:$D$18,0)),0),$D3966))</f>
        <v/>
      </c>
      <c r="I3966">
        <f>IF($A3966="","",IF($E3966="",IFERROR(INDEX(Settings!$F$11:$F$18,MATCH($C3966,Settings!$D$11:$D$18,0)),0),$E3966))</f>
        <v/>
      </c>
      <c r="J3966">
        <f>IF($A3966="",0,WEEKDAY($A3966,2))</f>
        <v/>
      </c>
      <c r="K3966">
        <f>IF(OR($A3966="",$B3966=""),"",$B3966&amp;"|"&amp;$A3966)</f>
        <v/>
      </c>
      <c r="L3966">
        <f>IF($A3966="",0,IF($F3966="",IFERROR(N(INDEX(Settings!$G$11:$G$18,MATCH($C3966,Settings!$D$11:$D$18,0))),0),N($F3966)))</f>
        <v/>
      </c>
    </row>
    <row r="3967">
      <c r="A3967" s="69" t="n"/>
      <c r="B3967" s="70" t="n"/>
      <c r="C3967" s="70" t="n"/>
      <c r="D3967" s="71" t="n"/>
      <c r="E3967" s="71" t="n"/>
      <c r="F3967" s="70" t="n"/>
      <c r="G3967" s="72">
        <f>IF(OR($A3967="",$B3967=""),"",ROUND(MAX(0,MOD(I3967-H3967,1)*24-L3967/60),2))</f>
        <v/>
      </c>
      <c r="H3967">
        <f>IF($A3967="","",IF($D3967="",IFERROR(INDEX(Settings!$E$11:$E$18,MATCH($C3967,Settings!$D$11:$D$18,0)),0),$D3967))</f>
        <v/>
      </c>
      <c r="I3967">
        <f>IF($A3967="","",IF($E3967="",IFERROR(INDEX(Settings!$F$11:$F$18,MATCH($C3967,Settings!$D$11:$D$18,0)),0),$E3967))</f>
        <v/>
      </c>
      <c r="J3967">
        <f>IF($A3967="",0,WEEKDAY($A3967,2))</f>
        <v/>
      </c>
      <c r="K3967">
        <f>IF(OR($A3967="",$B3967=""),"",$B3967&amp;"|"&amp;$A3967)</f>
        <v/>
      </c>
      <c r="L3967">
        <f>IF($A3967="",0,IF($F3967="",IFERROR(N(INDEX(Settings!$G$11:$G$18,MATCH($C3967,Settings!$D$11:$D$18,0))),0),N($F3967)))</f>
        <v/>
      </c>
    </row>
    <row r="3968">
      <c r="A3968" s="69" t="n"/>
      <c r="B3968" s="70" t="n"/>
      <c r="C3968" s="70" t="n"/>
      <c r="D3968" s="71" t="n"/>
      <c r="E3968" s="71" t="n"/>
      <c r="F3968" s="70" t="n"/>
      <c r="G3968" s="72">
        <f>IF(OR($A3968="",$B3968=""),"",ROUND(MAX(0,MOD(I3968-H3968,1)*24-L3968/60),2))</f>
        <v/>
      </c>
      <c r="H3968">
        <f>IF($A3968="","",IF($D3968="",IFERROR(INDEX(Settings!$E$11:$E$18,MATCH($C3968,Settings!$D$11:$D$18,0)),0),$D3968))</f>
        <v/>
      </c>
      <c r="I3968">
        <f>IF($A3968="","",IF($E3968="",IFERROR(INDEX(Settings!$F$11:$F$18,MATCH($C3968,Settings!$D$11:$D$18,0)),0),$E3968))</f>
        <v/>
      </c>
      <c r="J3968">
        <f>IF($A3968="",0,WEEKDAY($A3968,2))</f>
        <v/>
      </c>
      <c r="K3968">
        <f>IF(OR($A3968="",$B3968=""),"",$B3968&amp;"|"&amp;$A3968)</f>
        <v/>
      </c>
      <c r="L3968">
        <f>IF($A3968="",0,IF($F3968="",IFERROR(N(INDEX(Settings!$G$11:$G$18,MATCH($C3968,Settings!$D$11:$D$18,0))),0),N($F3968)))</f>
        <v/>
      </c>
    </row>
    <row r="3969">
      <c r="A3969" s="69" t="n"/>
      <c r="B3969" s="70" t="n"/>
      <c r="C3969" s="70" t="n"/>
      <c r="D3969" s="71" t="n"/>
      <c r="E3969" s="71" t="n"/>
      <c r="F3969" s="70" t="n"/>
      <c r="G3969" s="72">
        <f>IF(OR($A3969="",$B3969=""),"",ROUND(MAX(0,MOD(I3969-H3969,1)*24-L3969/60),2))</f>
        <v/>
      </c>
      <c r="H3969">
        <f>IF($A3969="","",IF($D3969="",IFERROR(INDEX(Settings!$E$11:$E$18,MATCH($C3969,Settings!$D$11:$D$18,0)),0),$D3969))</f>
        <v/>
      </c>
      <c r="I3969">
        <f>IF($A3969="","",IF($E3969="",IFERROR(INDEX(Settings!$F$11:$F$18,MATCH($C3969,Settings!$D$11:$D$18,0)),0),$E3969))</f>
        <v/>
      </c>
      <c r="J3969">
        <f>IF($A3969="",0,WEEKDAY($A3969,2))</f>
        <v/>
      </c>
      <c r="K3969">
        <f>IF(OR($A3969="",$B3969=""),"",$B3969&amp;"|"&amp;$A3969)</f>
        <v/>
      </c>
      <c r="L3969">
        <f>IF($A3969="",0,IF($F3969="",IFERROR(N(INDEX(Settings!$G$11:$G$18,MATCH($C3969,Settings!$D$11:$D$18,0))),0),N($F3969)))</f>
        <v/>
      </c>
    </row>
    <row r="3970">
      <c r="A3970" s="69" t="n"/>
      <c r="B3970" s="70" t="n"/>
      <c r="C3970" s="70" t="n"/>
      <c r="D3970" s="71" t="n"/>
      <c r="E3970" s="71" t="n"/>
      <c r="F3970" s="70" t="n"/>
      <c r="G3970" s="72">
        <f>IF(OR($A3970="",$B3970=""),"",ROUND(MAX(0,MOD(I3970-H3970,1)*24-L3970/60),2))</f>
        <v/>
      </c>
      <c r="H3970">
        <f>IF($A3970="","",IF($D3970="",IFERROR(INDEX(Settings!$E$11:$E$18,MATCH($C3970,Settings!$D$11:$D$18,0)),0),$D3970))</f>
        <v/>
      </c>
      <c r="I3970">
        <f>IF($A3970="","",IF($E3970="",IFERROR(INDEX(Settings!$F$11:$F$18,MATCH($C3970,Settings!$D$11:$D$18,0)),0),$E3970))</f>
        <v/>
      </c>
      <c r="J3970">
        <f>IF($A3970="",0,WEEKDAY($A3970,2))</f>
        <v/>
      </c>
      <c r="K3970">
        <f>IF(OR($A3970="",$B3970=""),"",$B3970&amp;"|"&amp;$A3970)</f>
        <v/>
      </c>
      <c r="L3970">
        <f>IF($A3970="",0,IF($F3970="",IFERROR(N(INDEX(Settings!$G$11:$G$18,MATCH($C3970,Settings!$D$11:$D$18,0))),0),N($F3970)))</f>
        <v/>
      </c>
    </row>
    <row r="3971">
      <c r="A3971" s="69" t="n"/>
      <c r="B3971" s="70" t="n"/>
      <c r="C3971" s="70" t="n"/>
      <c r="D3971" s="71" t="n"/>
      <c r="E3971" s="71" t="n"/>
      <c r="F3971" s="70" t="n"/>
      <c r="G3971" s="72">
        <f>IF(OR($A3971="",$B3971=""),"",ROUND(MAX(0,MOD(I3971-H3971,1)*24-L3971/60),2))</f>
        <v/>
      </c>
      <c r="H3971">
        <f>IF($A3971="","",IF($D3971="",IFERROR(INDEX(Settings!$E$11:$E$18,MATCH($C3971,Settings!$D$11:$D$18,0)),0),$D3971))</f>
        <v/>
      </c>
      <c r="I3971">
        <f>IF($A3971="","",IF($E3971="",IFERROR(INDEX(Settings!$F$11:$F$18,MATCH($C3971,Settings!$D$11:$D$18,0)),0),$E3971))</f>
        <v/>
      </c>
      <c r="J3971">
        <f>IF($A3971="",0,WEEKDAY($A3971,2))</f>
        <v/>
      </c>
      <c r="K3971">
        <f>IF(OR($A3971="",$B3971=""),"",$B3971&amp;"|"&amp;$A3971)</f>
        <v/>
      </c>
      <c r="L3971">
        <f>IF($A3971="",0,IF($F3971="",IFERROR(N(INDEX(Settings!$G$11:$G$18,MATCH($C3971,Settings!$D$11:$D$18,0))),0),N($F3971)))</f>
        <v/>
      </c>
    </row>
    <row r="3972">
      <c r="A3972" s="69" t="n"/>
      <c r="B3972" s="70" t="n"/>
      <c r="C3972" s="70" t="n"/>
      <c r="D3972" s="71" t="n"/>
      <c r="E3972" s="71" t="n"/>
      <c r="F3972" s="70" t="n"/>
      <c r="G3972" s="72">
        <f>IF(OR($A3972="",$B3972=""),"",ROUND(MAX(0,MOD(I3972-H3972,1)*24-L3972/60),2))</f>
        <v/>
      </c>
      <c r="H3972">
        <f>IF($A3972="","",IF($D3972="",IFERROR(INDEX(Settings!$E$11:$E$18,MATCH($C3972,Settings!$D$11:$D$18,0)),0),$D3972))</f>
        <v/>
      </c>
      <c r="I3972">
        <f>IF($A3972="","",IF($E3972="",IFERROR(INDEX(Settings!$F$11:$F$18,MATCH($C3972,Settings!$D$11:$D$18,0)),0),$E3972))</f>
        <v/>
      </c>
      <c r="J3972">
        <f>IF($A3972="",0,WEEKDAY($A3972,2))</f>
        <v/>
      </c>
      <c r="K3972">
        <f>IF(OR($A3972="",$B3972=""),"",$B3972&amp;"|"&amp;$A3972)</f>
        <v/>
      </c>
      <c r="L3972">
        <f>IF($A3972="",0,IF($F3972="",IFERROR(N(INDEX(Settings!$G$11:$G$18,MATCH($C3972,Settings!$D$11:$D$18,0))),0),N($F3972)))</f>
        <v/>
      </c>
    </row>
    <row r="3973">
      <c r="A3973" s="69" t="n"/>
      <c r="B3973" s="70" t="n"/>
      <c r="C3973" s="70" t="n"/>
      <c r="D3973" s="71" t="n"/>
      <c r="E3973" s="71" t="n"/>
      <c r="F3973" s="70" t="n"/>
      <c r="G3973" s="72">
        <f>IF(OR($A3973="",$B3973=""),"",ROUND(MAX(0,MOD(I3973-H3973,1)*24-L3973/60),2))</f>
        <v/>
      </c>
      <c r="H3973">
        <f>IF($A3973="","",IF($D3973="",IFERROR(INDEX(Settings!$E$11:$E$18,MATCH($C3973,Settings!$D$11:$D$18,0)),0),$D3973))</f>
        <v/>
      </c>
      <c r="I3973">
        <f>IF($A3973="","",IF($E3973="",IFERROR(INDEX(Settings!$F$11:$F$18,MATCH($C3973,Settings!$D$11:$D$18,0)),0),$E3973))</f>
        <v/>
      </c>
      <c r="J3973">
        <f>IF($A3973="",0,WEEKDAY($A3973,2))</f>
        <v/>
      </c>
      <c r="K3973">
        <f>IF(OR($A3973="",$B3973=""),"",$B3973&amp;"|"&amp;$A3973)</f>
        <v/>
      </c>
      <c r="L3973">
        <f>IF($A3973="",0,IF($F3973="",IFERROR(N(INDEX(Settings!$G$11:$G$18,MATCH($C3973,Settings!$D$11:$D$18,0))),0),N($F3973)))</f>
        <v/>
      </c>
    </row>
    <row r="3974">
      <c r="A3974" s="69" t="n"/>
      <c r="B3974" s="70" t="n"/>
      <c r="C3974" s="70" t="n"/>
      <c r="D3974" s="71" t="n"/>
      <c r="E3974" s="71" t="n"/>
      <c r="F3974" s="70" t="n"/>
      <c r="G3974" s="72">
        <f>IF(OR($A3974="",$B3974=""),"",ROUND(MAX(0,MOD(I3974-H3974,1)*24-L3974/60),2))</f>
        <v/>
      </c>
      <c r="H3974">
        <f>IF($A3974="","",IF($D3974="",IFERROR(INDEX(Settings!$E$11:$E$18,MATCH($C3974,Settings!$D$11:$D$18,0)),0),$D3974))</f>
        <v/>
      </c>
      <c r="I3974">
        <f>IF($A3974="","",IF($E3974="",IFERROR(INDEX(Settings!$F$11:$F$18,MATCH($C3974,Settings!$D$11:$D$18,0)),0),$E3974))</f>
        <v/>
      </c>
      <c r="J3974">
        <f>IF($A3974="",0,WEEKDAY($A3974,2))</f>
        <v/>
      </c>
      <c r="K3974">
        <f>IF(OR($A3974="",$B3974=""),"",$B3974&amp;"|"&amp;$A3974)</f>
        <v/>
      </c>
      <c r="L3974">
        <f>IF($A3974="",0,IF($F3974="",IFERROR(N(INDEX(Settings!$G$11:$G$18,MATCH($C3974,Settings!$D$11:$D$18,0))),0),N($F3974)))</f>
        <v/>
      </c>
    </row>
    <row r="3975">
      <c r="A3975" s="69" t="n"/>
      <c r="B3975" s="70" t="n"/>
      <c r="C3975" s="70" t="n"/>
      <c r="D3975" s="71" t="n"/>
      <c r="E3975" s="71" t="n"/>
      <c r="F3975" s="70" t="n"/>
      <c r="G3975" s="72">
        <f>IF(OR($A3975="",$B3975=""),"",ROUND(MAX(0,MOD(I3975-H3975,1)*24-L3975/60),2))</f>
        <v/>
      </c>
      <c r="H3975">
        <f>IF($A3975="","",IF($D3975="",IFERROR(INDEX(Settings!$E$11:$E$18,MATCH($C3975,Settings!$D$11:$D$18,0)),0),$D3975))</f>
        <v/>
      </c>
      <c r="I3975">
        <f>IF($A3975="","",IF($E3975="",IFERROR(INDEX(Settings!$F$11:$F$18,MATCH($C3975,Settings!$D$11:$D$18,0)),0),$E3975))</f>
        <v/>
      </c>
      <c r="J3975">
        <f>IF($A3975="",0,WEEKDAY($A3975,2))</f>
        <v/>
      </c>
      <c r="K3975">
        <f>IF(OR($A3975="",$B3975=""),"",$B3975&amp;"|"&amp;$A3975)</f>
        <v/>
      </c>
      <c r="L3975">
        <f>IF($A3975="",0,IF($F3975="",IFERROR(N(INDEX(Settings!$G$11:$G$18,MATCH($C3975,Settings!$D$11:$D$18,0))),0),N($F3975)))</f>
        <v/>
      </c>
    </row>
    <row r="3976">
      <c r="A3976" s="69" t="n"/>
      <c r="B3976" s="70" t="n"/>
      <c r="C3976" s="70" t="n"/>
      <c r="D3976" s="71" t="n"/>
      <c r="E3976" s="71" t="n"/>
      <c r="F3976" s="70" t="n"/>
      <c r="G3976" s="72">
        <f>IF(OR($A3976="",$B3976=""),"",ROUND(MAX(0,MOD(I3976-H3976,1)*24-L3976/60),2))</f>
        <v/>
      </c>
      <c r="H3976">
        <f>IF($A3976="","",IF($D3976="",IFERROR(INDEX(Settings!$E$11:$E$18,MATCH($C3976,Settings!$D$11:$D$18,0)),0),$D3976))</f>
        <v/>
      </c>
      <c r="I3976">
        <f>IF($A3976="","",IF($E3976="",IFERROR(INDEX(Settings!$F$11:$F$18,MATCH($C3976,Settings!$D$11:$D$18,0)),0),$E3976))</f>
        <v/>
      </c>
      <c r="J3976">
        <f>IF($A3976="",0,WEEKDAY($A3976,2))</f>
        <v/>
      </c>
      <c r="K3976">
        <f>IF(OR($A3976="",$B3976=""),"",$B3976&amp;"|"&amp;$A3976)</f>
        <v/>
      </c>
      <c r="L3976">
        <f>IF($A3976="",0,IF($F3976="",IFERROR(N(INDEX(Settings!$G$11:$G$18,MATCH($C3976,Settings!$D$11:$D$18,0))),0),N($F3976)))</f>
        <v/>
      </c>
    </row>
    <row r="3977">
      <c r="A3977" s="69" t="n"/>
      <c r="B3977" s="70" t="n"/>
      <c r="C3977" s="70" t="n"/>
      <c r="D3977" s="71" t="n"/>
      <c r="E3977" s="71" t="n"/>
      <c r="F3977" s="70" t="n"/>
      <c r="G3977" s="72">
        <f>IF(OR($A3977="",$B3977=""),"",ROUND(MAX(0,MOD(I3977-H3977,1)*24-L3977/60),2))</f>
        <v/>
      </c>
      <c r="H3977">
        <f>IF($A3977="","",IF($D3977="",IFERROR(INDEX(Settings!$E$11:$E$18,MATCH($C3977,Settings!$D$11:$D$18,0)),0),$D3977))</f>
        <v/>
      </c>
      <c r="I3977">
        <f>IF($A3977="","",IF($E3977="",IFERROR(INDEX(Settings!$F$11:$F$18,MATCH($C3977,Settings!$D$11:$D$18,0)),0),$E3977))</f>
        <v/>
      </c>
      <c r="J3977">
        <f>IF($A3977="",0,WEEKDAY($A3977,2))</f>
        <v/>
      </c>
      <c r="K3977">
        <f>IF(OR($A3977="",$B3977=""),"",$B3977&amp;"|"&amp;$A3977)</f>
        <v/>
      </c>
      <c r="L3977">
        <f>IF($A3977="",0,IF($F3977="",IFERROR(N(INDEX(Settings!$G$11:$G$18,MATCH($C3977,Settings!$D$11:$D$18,0))),0),N($F3977)))</f>
        <v/>
      </c>
    </row>
    <row r="3978">
      <c r="A3978" s="69" t="n"/>
      <c r="B3978" s="70" t="n"/>
      <c r="C3978" s="70" t="n"/>
      <c r="D3978" s="71" t="n"/>
      <c r="E3978" s="71" t="n"/>
      <c r="F3978" s="70" t="n"/>
      <c r="G3978" s="72">
        <f>IF(OR($A3978="",$B3978=""),"",ROUND(MAX(0,MOD(I3978-H3978,1)*24-L3978/60),2))</f>
        <v/>
      </c>
      <c r="H3978">
        <f>IF($A3978="","",IF($D3978="",IFERROR(INDEX(Settings!$E$11:$E$18,MATCH($C3978,Settings!$D$11:$D$18,0)),0),$D3978))</f>
        <v/>
      </c>
      <c r="I3978">
        <f>IF($A3978="","",IF($E3978="",IFERROR(INDEX(Settings!$F$11:$F$18,MATCH($C3978,Settings!$D$11:$D$18,0)),0),$E3978))</f>
        <v/>
      </c>
      <c r="J3978">
        <f>IF($A3978="",0,WEEKDAY($A3978,2))</f>
        <v/>
      </c>
      <c r="K3978">
        <f>IF(OR($A3978="",$B3978=""),"",$B3978&amp;"|"&amp;$A3978)</f>
        <v/>
      </c>
      <c r="L3978">
        <f>IF($A3978="",0,IF($F3978="",IFERROR(N(INDEX(Settings!$G$11:$G$18,MATCH($C3978,Settings!$D$11:$D$18,0))),0),N($F3978)))</f>
        <v/>
      </c>
    </row>
    <row r="3979">
      <c r="A3979" s="69" t="n"/>
      <c r="B3979" s="70" t="n"/>
      <c r="C3979" s="70" t="n"/>
      <c r="D3979" s="71" t="n"/>
      <c r="E3979" s="71" t="n"/>
      <c r="F3979" s="70" t="n"/>
      <c r="G3979" s="72">
        <f>IF(OR($A3979="",$B3979=""),"",ROUND(MAX(0,MOD(I3979-H3979,1)*24-L3979/60),2))</f>
        <v/>
      </c>
      <c r="H3979">
        <f>IF($A3979="","",IF($D3979="",IFERROR(INDEX(Settings!$E$11:$E$18,MATCH($C3979,Settings!$D$11:$D$18,0)),0),$D3979))</f>
        <v/>
      </c>
      <c r="I3979">
        <f>IF($A3979="","",IF($E3979="",IFERROR(INDEX(Settings!$F$11:$F$18,MATCH($C3979,Settings!$D$11:$D$18,0)),0),$E3979))</f>
        <v/>
      </c>
      <c r="J3979">
        <f>IF($A3979="",0,WEEKDAY($A3979,2))</f>
        <v/>
      </c>
      <c r="K3979">
        <f>IF(OR($A3979="",$B3979=""),"",$B3979&amp;"|"&amp;$A3979)</f>
        <v/>
      </c>
      <c r="L3979">
        <f>IF($A3979="",0,IF($F3979="",IFERROR(N(INDEX(Settings!$G$11:$G$18,MATCH($C3979,Settings!$D$11:$D$18,0))),0),N($F3979)))</f>
        <v/>
      </c>
    </row>
    <row r="3980">
      <c r="A3980" s="69" t="n"/>
      <c r="B3980" s="70" t="n"/>
      <c r="C3980" s="70" t="n"/>
      <c r="D3980" s="71" t="n"/>
      <c r="E3980" s="71" t="n"/>
      <c r="F3980" s="70" t="n"/>
      <c r="G3980" s="72">
        <f>IF(OR($A3980="",$B3980=""),"",ROUND(MAX(0,MOD(I3980-H3980,1)*24-L3980/60),2))</f>
        <v/>
      </c>
      <c r="H3980">
        <f>IF($A3980="","",IF($D3980="",IFERROR(INDEX(Settings!$E$11:$E$18,MATCH($C3980,Settings!$D$11:$D$18,0)),0),$D3980))</f>
        <v/>
      </c>
      <c r="I3980">
        <f>IF($A3980="","",IF($E3980="",IFERROR(INDEX(Settings!$F$11:$F$18,MATCH($C3980,Settings!$D$11:$D$18,0)),0),$E3980))</f>
        <v/>
      </c>
      <c r="J3980">
        <f>IF($A3980="",0,WEEKDAY($A3980,2))</f>
        <v/>
      </c>
      <c r="K3980">
        <f>IF(OR($A3980="",$B3980=""),"",$B3980&amp;"|"&amp;$A3980)</f>
        <v/>
      </c>
      <c r="L3980">
        <f>IF($A3980="",0,IF($F3980="",IFERROR(N(INDEX(Settings!$G$11:$G$18,MATCH($C3980,Settings!$D$11:$D$18,0))),0),N($F3980)))</f>
        <v/>
      </c>
    </row>
    <row r="3981">
      <c r="A3981" s="69" t="n"/>
      <c r="B3981" s="70" t="n"/>
      <c r="C3981" s="70" t="n"/>
      <c r="D3981" s="71" t="n"/>
      <c r="E3981" s="71" t="n"/>
      <c r="F3981" s="70" t="n"/>
      <c r="G3981" s="72">
        <f>IF(OR($A3981="",$B3981=""),"",ROUND(MAX(0,MOD(I3981-H3981,1)*24-L3981/60),2))</f>
        <v/>
      </c>
      <c r="H3981">
        <f>IF($A3981="","",IF($D3981="",IFERROR(INDEX(Settings!$E$11:$E$18,MATCH($C3981,Settings!$D$11:$D$18,0)),0),$D3981))</f>
        <v/>
      </c>
      <c r="I3981">
        <f>IF($A3981="","",IF($E3981="",IFERROR(INDEX(Settings!$F$11:$F$18,MATCH($C3981,Settings!$D$11:$D$18,0)),0),$E3981))</f>
        <v/>
      </c>
      <c r="J3981">
        <f>IF($A3981="",0,WEEKDAY($A3981,2))</f>
        <v/>
      </c>
      <c r="K3981">
        <f>IF(OR($A3981="",$B3981=""),"",$B3981&amp;"|"&amp;$A3981)</f>
        <v/>
      </c>
      <c r="L3981">
        <f>IF($A3981="",0,IF($F3981="",IFERROR(N(INDEX(Settings!$G$11:$G$18,MATCH($C3981,Settings!$D$11:$D$18,0))),0),N($F3981)))</f>
        <v/>
      </c>
    </row>
    <row r="3982">
      <c r="A3982" s="69" t="n"/>
      <c r="B3982" s="70" t="n"/>
      <c r="C3982" s="70" t="n"/>
      <c r="D3982" s="71" t="n"/>
      <c r="E3982" s="71" t="n"/>
      <c r="F3982" s="70" t="n"/>
      <c r="G3982" s="72">
        <f>IF(OR($A3982="",$B3982=""),"",ROUND(MAX(0,MOD(I3982-H3982,1)*24-L3982/60),2))</f>
        <v/>
      </c>
      <c r="H3982">
        <f>IF($A3982="","",IF($D3982="",IFERROR(INDEX(Settings!$E$11:$E$18,MATCH($C3982,Settings!$D$11:$D$18,0)),0),$D3982))</f>
        <v/>
      </c>
      <c r="I3982">
        <f>IF($A3982="","",IF($E3982="",IFERROR(INDEX(Settings!$F$11:$F$18,MATCH($C3982,Settings!$D$11:$D$18,0)),0),$E3982))</f>
        <v/>
      </c>
      <c r="J3982">
        <f>IF($A3982="",0,WEEKDAY($A3982,2))</f>
        <v/>
      </c>
      <c r="K3982">
        <f>IF(OR($A3982="",$B3982=""),"",$B3982&amp;"|"&amp;$A3982)</f>
        <v/>
      </c>
      <c r="L3982">
        <f>IF($A3982="",0,IF($F3982="",IFERROR(N(INDEX(Settings!$G$11:$G$18,MATCH($C3982,Settings!$D$11:$D$18,0))),0),N($F3982)))</f>
        <v/>
      </c>
    </row>
    <row r="3983">
      <c r="A3983" s="69" t="n"/>
      <c r="B3983" s="70" t="n"/>
      <c r="C3983" s="70" t="n"/>
      <c r="D3983" s="71" t="n"/>
      <c r="E3983" s="71" t="n"/>
      <c r="F3983" s="70" t="n"/>
      <c r="G3983" s="72">
        <f>IF(OR($A3983="",$B3983=""),"",ROUND(MAX(0,MOD(I3983-H3983,1)*24-L3983/60),2))</f>
        <v/>
      </c>
      <c r="H3983">
        <f>IF($A3983="","",IF($D3983="",IFERROR(INDEX(Settings!$E$11:$E$18,MATCH($C3983,Settings!$D$11:$D$18,0)),0),$D3983))</f>
        <v/>
      </c>
      <c r="I3983">
        <f>IF($A3983="","",IF($E3983="",IFERROR(INDEX(Settings!$F$11:$F$18,MATCH($C3983,Settings!$D$11:$D$18,0)),0),$E3983))</f>
        <v/>
      </c>
      <c r="J3983">
        <f>IF($A3983="",0,WEEKDAY($A3983,2))</f>
        <v/>
      </c>
      <c r="K3983">
        <f>IF(OR($A3983="",$B3983=""),"",$B3983&amp;"|"&amp;$A3983)</f>
        <v/>
      </c>
      <c r="L3983">
        <f>IF($A3983="",0,IF($F3983="",IFERROR(N(INDEX(Settings!$G$11:$G$18,MATCH($C3983,Settings!$D$11:$D$18,0))),0),N($F3983)))</f>
        <v/>
      </c>
    </row>
    <row r="3984">
      <c r="A3984" s="69" t="n"/>
      <c r="B3984" s="70" t="n"/>
      <c r="C3984" s="70" t="n"/>
      <c r="D3984" s="71" t="n"/>
      <c r="E3984" s="71" t="n"/>
      <c r="F3984" s="70" t="n"/>
      <c r="G3984" s="72">
        <f>IF(OR($A3984="",$B3984=""),"",ROUND(MAX(0,MOD(I3984-H3984,1)*24-L3984/60),2))</f>
        <v/>
      </c>
      <c r="H3984">
        <f>IF($A3984="","",IF($D3984="",IFERROR(INDEX(Settings!$E$11:$E$18,MATCH($C3984,Settings!$D$11:$D$18,0)),0),$D3984))</f>
        <v/>
      </c>
      <c r="I3984">
        <f>IF($A3984="","",IF($E3984="",IFERROR(INDEX(Settings!$F$11:$F$18,MATCH($C3984,Settings!$D$11:$D$18,0)),0),$E3984))</f>
        <v/>
      </c>
      <c r="J3984">
        <f>IF($A3984="",0,WEEKDAY($A3984,2))</f>
        <v/>
      </c>
      <c r="K3984">
        <f>IF(OR($A3984="",$B3984=""),"",$B3984&amp;"|"&amp;$A3984)</f>
        <v/>
      </c>
      <c r="L3984">
        <f>IF($A3984="",0,IF($F3984="",IFERROR(N(INDEX(Settings!$G$11:$G$18,MATCH($C3984,Settings!$D$11:$D$18,0))),0),N($F3984)))</f>
        <v/>
      </c>
    </row>
    <row r="3985">
      <c r="A3985" s="69" t="n"/>
      <c r="B3985" s="70" t="n"/>
      <c r="C3985" s="70" t="n"/>
      <c r="D3985" s="71" t="n"/>
      <c r="E3985" s="71" t="n"/>
      <c r="F3985" s="70" t="n"/>
      <c r="G3985" s="72">
        <f>IF(OR($A3985="",$B3985=""),"",ROUND(MAX(0,MOD(I3985-H3985,1)*24-L3985/60),2))</f>
        <v/>
      </c>
      <c r="H3985">
        <f>IF($A3985="","",IF($D3985="",IFERROR(INDEX(Settings!$E$11:$E$18,MATCH($C3985,Settings!$D$11:$D$18,0)),0),$D3985))</f>
        <v/>
      </c>
      <c r="I3985">
        <f>IF($A3985="","",IF($E3985="",IFERROR(INDEX(Settings!$F$11:$F$18,MATCH($C3985,Settings!$D$11:$D$18,0)),0),$E3985))</f>
        <v/>
      </c>
      <c r="J3985">
        <f>IF($A3985="",0,WEEKDAY($A3985,2))</f>
        <v/>
      </c>
      <c r="K3985">
        <f>IF(OR($A3985="",$B3985=""),"",$B3985&amp;"|"&amp;$A3985)</f>
        <v/>
      </c>
      <c r="L3985">
        <f>IF($A3985="",0,IF($F3985="",IFERROR(N(INDEX(Settings!$G$11:$G$18,MATCH($C3985,Settings!$D$11:$D$18,0))),0),N($F3985)))</f>
        <v/>
      </c>
    </row>
    <row r="3986">
      <c r="A3986" s="69" t="n"/>
      <c r="B3986" s="70" t="n"/>
      <c r="C3986" s="70" t="n"/>
      <c r="D3986" s="71" t="n"/>
      <c r="E3986" s="71" t="n"/>
      <c r="F3986" s="70" t="n"/>
      <c r="G3986" s="72">
        <f>IF(OR($A3986="",$B3986=""),"",ROUND(MAX(0,MOD(I3986-H3986,1)*24-L3986/60),2))</f>
        <v/>
      </c>
      <c r="H3986">
        <f>IF($A3986="","",IF($D3986="",IFERROR(INDEX(Settings!$E$11:$E$18,MATCH($C3986,Settings!$D$11:$D$18,0)),0),$D3986))</f>
        <v/>
      </c>
      <c r="I3986">
        <f>IF($A3986="","",IF($E3986="",IFERROR(INDEX(Settings!$F$11:$F$18,MATCH($C3986,Settings!$D$11:$D$18,0)),0),$E3986))</f>
        <v/>
      </c>
      <c r="J3986">
        <f>IF($A3986="",0,WEEKDAY($A3986,2))</f>
        <v/>
      </c>
      <c r="K3986">
        <f>IF(OR($A3986="",$B3986=""),"",$B3986&amp;"|"&amp;$A3986)</f>
        <v/>
      </c>
      <c r="L3986">
        <f>IF($A3986="",0,IF($F3986="",IFERROR(N(INDEX(Settings!$G$11:$G$18,MATCH($C3986,Settings!$D$11:$D$18,0))),0),N($F3986)))</f>
        <v/>
      </c>
    </row>
    <row r="3987">
      <c r="A3987" s="69" t="n"/>
      <c r="B3987" s="70" t="n"/>
      <c r="C3987" s="70" t="n"/>
      <c r="D3987" s="71" t="n"/>
      <c r="E3987" s="71" t="n"/>
      <c r="F3987" s="70" t="n"/>
      <c r="G3987" s="72">
        <f>IF(OR($A3987="",$B3987=""),"",ROUND(MAX(0,MOD(I3987-H3987,1)*24-L3987/60),2))</f>
        <v/>
      </c>
      <c r="H3987">
        <f>IF($A3987="","",IF($D3987="",IFERROR(INDEX(Settings!$E$11:$E$18,MATCH($C3987,Settings!$D$11:$D$18,0)),0),$D3987))</f>
        <v/>
      </c>
      <c r="I3987">
        <f>IF($A3987="","",IF($E3987="",IFERROR(INDEX(Settings!$F$11:$F$18,MATCH($C3987,Settings!$D$11:$D$18,0)),0),$E3987))</f>
        <v/>
      </c>
      <c r="J3987">
        <f>IF($A3987="",0,WEEKDAY($A3987,2))</f>
        <v/>
      </c>
      <c r="K3987">
        <f>IF(OR($A3987="",$B3987=""),"",$B3987&amp;"|"&amp;$A3987)</f>
        <v/>
      </c>
      <c r="L3987">
        <f>IF($A3987="",0,IF($F3987="",IFERROR(N(INDEX(Settings!$G$11:$G$18,MATCH($C3987,Settings!$D$11:$D$18,0))),0),N($F3987)))</f>
        <v/>
      </c>
    </row>
    <row r="3988">
      <c r="A3988" s="69" t="n"/>
      <c r="B3988" s="70" t="n"/>
      <c r="C3988" s="70" t="n"/>
      <c r="D3988" s="71" t="n"/>
      <c r="E3988" s="71" t="n"/>
      <c r="F3988" s="70" t="n"/>
      <c r="G3988" s="72">
        <f>IF(OR($A3988="",$B3988=""),"",ROUND(MAX(0,MOD(I3988-H3988,1)*24-L3988/60),2))</f>
        <v/>
      </c>
      <c r="H3988">
        <f>IF($A3988="","",IF($D3988="",IFERROR(INDEX(Settings!$E$11:$E$18,MATCH($C3988,Settings!$D$11:$D$18,0)),0),$D3988))</f>
        <v/>
      </c>
      <c r="I3988">
        <f>IF($A3988="","",IF($E3988="",IFERROR(INDEX(Settings!$F$11:$F$18,MATCH($C3988,Settings!$D$11:$D$18,0)),0),$E3988))</f>
        <v/>
      </c>
      <c r="J3988">
        <f>IF($A3988="",0,WEEKDAY($A3988,2))</f>
        <v/>
      </c>
      <c r="K3988">
        <f>IF(OR($A3988="",$B3988=""),"",$B3988&amp;"|"&amp;$A3988)</f>
        <v/>
      </c>
      <c r="L3988">
        <f>IF($A3988="",0,IF($F3988="",IFERROR(N(INDEX(Settings!$G$11:$G$18,MATCH($C3988,Settings!$D$11:$D$18,0))),0),N($F3988)))</f>
        <v/>
      </c>
    </row>
    <row r="3989">
      <c r="A3989" s="69" t="n"/>
      <c r="B3989" s="70" t="n"/>
      <c r="C3989" s="70" t="n"/>
      <c r="D3989" s="71" t="n"/>
      <c r="E3989" s="71" t="n"/>
      <c r="F3989" s="70" t="n"/>
      <c r="G3989" s="72">
        <f>IF(OR($A3989="",$B3989=""),"",ROUND(MAX(0,MOD(I3989-H3989,1)*24-L3989/60),2))</f>
        <v/>
      </c>
      <c r="H3989">
        <f>IF($A3989="","",IF($D3989="",IFERROR(INDEX(Settings!$E$11:$E$18,MATCH($C3989,Settings!$D$11:$D$18,0)),0),$D3989))</f>
        <v/>
      </c>
      <c r="I3989">
        <f>IF($A3989="","",IF($E3989="",IFERROR(INDEX(Settings!$F$11:$F$18,MATCH($C3989,Settings!$D$11:$D$18,0)),0),$E3989))</f>
        <v/>
      </c>
      <c r="J3989">
        <f>IF($A3989="",0,WEEKDAY($A3989,2))</f>
        <v/>
      </c>
      <c r="K3989">
        <f>IF(OR($A3989="",$B3989=""),"",$B3989&amp;"|"&amp;$A3989)</f>
        <v/>
      </c>
      <c r="L3989">
        <f>IF($A3989="",0,IF($F3989="",IFERROR(N(INDEX(Settings!$G$11:$G$18,MATCH($C3989,Settings!$D$11:$D$18,0))),0),N($F3989)))</f>
        <v/>
      </c>
    </row>
    <row r="3990">
      <c r="A3990" s="69" t="n"/>
      <c r="B3990" s="70" t="n"/>
      <c r="C3990" s="70" t="n"/>
      <c r="D3990" s="71" t="n"/>
      <c r="E3990" s="71" t="n"/>
      <c r="F3990" s="70" t="n"/>
      <c r="G3990" s="72">
        <f>IF(OR($A3990="",$B3990=""),"",ROUND(MAX(0,MOD(I3990-H3990,1)*24-L3990/60),2))</f>
        <v/>
      </c>
      <c r="H3990">
        <f>IF($A3990="","",IF($D3990="",IFERROR(INDEX(Settings!$E$11:$E$18,MATCH($C3990,Settings!$D$11:$D$18,0)),0),$D3990))</f>
        <v/>
      </c>
      <c r="I3990">
        <f>IF($A3990="","",IF($E3990="",IFERROR(INDEX(Settings!$F$11:$F$18,MATCH($C3990,Settings!$D$11:$D$18,0)),0),$E3990))</f>
        <v/>
      </c>
      <c r="J3990">
        <f>IF($A3990="",0,WEEKDAY($A3990,2))</f>
        <v/>
      </c>
      <c r="K3990">
        <f>IF(OR($A3990="",$B3990=""),"",$B3990&amp;"|"&amp;$A3990)</f>
        <v/>
      </c>
      <c r="L3990">
        <f>IF($A3990="",0,IF($F3990="",IFERROR(N(INDEX(Settings!$G$11:$G$18,MATCH($C3990,Settings!$D$11:$D$18,0))),0),N($F3990)))</f>
        <v/>
      </c>
    </row>
    <row r="3991">
      <c r="A3991" s="69" t="n"/>
      <c r="B3991" s="70" t="n"/>
      <c r="C3991" s="70" t="n"/>
      <c r="D3991" s="71" t="n"/>
      <c r="E3991" s="71" t="n"/>
      <c r="F3991" s="70" t="n"/>
      <c r="G3991" s="72">
        <f>IF(OR($A3991="",$B3991=""),"",ROUND(MAX(0,MOD(I3991-H3991,1)*24-L3991/60),2))</f>
        <v/>
      </c>
      <c r="H3991">
        <f>IF($A3991="","",IF($D3991="",IFERROR(INDEX(Settings!$E$11:$E$18,MATCH($C3991,Settings!$D$11:$D$18,0)),0),$D3991))</f>
        <v/>
      </c>
      <c r="I3991">
        <f>IF($A3991="","",IF($E3991="",IFERROR(INDEX(Settings!$F$11:$F$18,MATCH($C3991,Settings!$D$11:$D$18,0)),0),$E3991))</f>
        <v/>
      </c>
      <c r="J3991">
        <f>IF($A3991="",0,WEEKDAY($A3991,2))</f>
        <v/>
      </c>
      <c r="K3991">
        <f>IF(OR($A3991="",$B3991=""),"",$B3991&amp;"|"&amp;$A3991)</f>
        <v/>
      </c>
      <c r="L3991">
        <f>IF($A3991="",0,IF($F3991="",IFERROR(N(INDEX(Settings!$G$11:$G$18,MATCH($C3991,Settings!$D$11:$D$18,0))),0),N($F3991)))</f>
        <v/>
      </c>
    </row>
    <row r="3992">
      <c r="A3992" s="69" t="n"/>
      <c r="B3992" s="70" t="n"/>
      <c r="C3992" s="70" t="n"/>
      <c r="D3992" s="71" t="n"/>
      <c r="E3992" s="71" t="n"/>
      <c r="F3992" s="70" t="n"/>
      <c r="G3992" s="72">
        <f>IF(OR($A3992="",$B3992=""),"",ROUND(MAX(0,MOD(I3992-H3992,1)*24-L3992/60),2))</f>
        <v/>
      </c>
      <c r="H3992">
        <f>IF($A3992="","",IF($D3992="",IFERROR(INDEX(Settings!$E$11:$E$18,MATCH($C3992,Settings!$D$11:$D$18,0)),0),$D3992))</f>
        <v/>
      </c>
      <c r="I3992">
        <f>IF($A3992="","",IF($E3992="",IFERROR(INDEX(Settings!$F$11:$F$18,MATCH($C3992,Settings!$D$11:$D$18,0)),0),$E3992))</f>
        <v/>
      </c>
      <c r="J3992">
        <f>IF($A3992="",0,WEEKDAY($A3992,2))</f>
        <v/>
      </c>
      <c r="K3992">
        <f>IF(OR($A3992="",$B3992=""),"",$B3992&amp;"|"&amp;$A3992)</f>
        <v/>
      </c>
      <c r="L3992">
        <f>IF($A3992="",0,IF($F3992="",IFERROR(N(INDEX(Settings!$G$11:$G$18,MATCH($C3992,Settings!$D$11:$D$18,0))),0),N($F3992)))</f>
        <v/>
      </c>
    </row>
    <row r="3993">
      <c r="A3993" s="69" t="n"/>
      <c r="B3993" s="70" t="n"/>
      <c r="C3993" s="70" t="n"/>
      <c r="D3993" s="71" t="n"/>
      <c r="E3993" s="71" t="n"/>
      <c r="F3993" s="70" t="n"/>
      <c r="G3993" s="72">
        <f>IF(OR($A3993="",$B3993=""),"",ROUND(MAX(0,MOD(I3993-H3993,1)*24-L3993/60),2))</f>
        <v/>
      </c>
      <c r="H3993">
        <f>IF($A3993="","",IF($D3993="",IFERROR(INDEX(Settings!$E$11:$E$18,MATCH($C3993,Settings!$D$11:$D$18,0)),0),$D3993))</f>
        <v/>
      </c>
      <c r="I3993">
        <f>IF($A3993="","",IF($E3993="",IFERROR(INDEX(Settings!$F$11:$F$18,MATCH($C3993,Settings!$D$11:$D$18,0)),0),$E3993))</f>
        <v/>
      </c>
      <c r="J3993">
        <f>IF($A3993="",0,WEEKDAY($A3993,2))</f>
        <v/>
      </c>
      <c r="K3993">
        <f>IF(OR($A3993="",$B3993=""),"",$B3993&amp;"|"&amp;$A3993)</f>
        <v/>
      </c>
      <c r="L3993">
        <f>IF($A3993="",0,IF($F3993="",IFERROR(N(INDEX(Settings!$G$11:$G$18,MATCH($C3993,Settings!$D$11:$D$18,0))),0),N($F3993)))</f>
        <v/>
      </c>
    </row>
    <row r="3994">
      <c r="A3994" s="69" t="n"/>
      <c r="B3994" s="70" t="n"/>
      <c r="C3994" s="70" t="n"/>
      <c r="D3994" s="71" t="n"/>
      <c r="E3994" s="71" t="n"/>
      <c r="F3994" s="70" t="n"/>
      <c r="G3994" s="72">
        <f>IF(OR($A3994="",$B3994=""),"",ROUND(MAX(0,MOD(I3994-H3994,1)*24-L3994/60),2))</f>
        <v/>
      </c>
      <c r="H3994">
        <f>IF($A3994="","",IF($D3994="",IFERROR(INDEX(Settings!$E$11:$E$18,MATCH($C3994,Settings!$D$11:$D$18,0)),0),$D3994))</f>
        <v/>
      </c>
      <c r="I3994">
        <f>IF($A3994="","",IF($E3994="",IFERROR(INDEX(Settings!$F$11:$F$18,MATCH($C3994,Settings!$D$11:$D$18,0)),0),$E3994))</f>
        <v/>
      </c>
      <c r="J3994">
        <f>IF($A3994="",0,WEEKDAY($A3994,2))</f>
        <v/>
      </c>
      <c r="K3994">
        <f>IF(OR($A3994="",$B3994=""),"",$B3994&amp;"|"&amp;$A3994)</f>
        <v/>
      </c>
      <c r="L3994">
        <f>IF($A3994="",0,IF($F3994="",IFERROR(N(INDEX(Settings!$G$11:$G$18,MATCH($C3994,Settings!$D$11:$D$18,0))),0),N($F3994)))</f>
        <v/>
      </c>
    </row>
    <row r="3995">
      <c r="A3995" s="69" t="n"/>
      <c r="B3995" s="70" t="n"/>
      <c r="C3995" s="70" t="n"/>
      <c r="D3995" s="71" t="n"/>
      <c r="E3995" s="71" t="n"/>
      <c r="F3995" s="70" t="n"/>
      <c r="G3995" s="72">
        <f>IF(OR($A3995="",$B3995=""),"",ROUND(MAX(0,MOD(I3995-H3995,1)*24-L3995/60),2))</f>
        <v/>
      </c>
      <c r="H3995">
        <f>IF($A3995="","",IF($D3995="",IFERROR(INDEX(Settings!$E$11:$E$18,MATCH($C3995,Settings!$D$11:$D$18,0)),0),$D3995))</f>
        <v/>
      </c>
      <c r="I3995">
        <f>IF($A3995="","",IF($E3995="",IFERROR(INDEX(Settings!$F$11:$F$18,MATCH($C3995,Settings!$D$11:$D$18,0)),0),$E3995))</f>
        <v/>
      </c>
      <c r="J3995">
        <f>IF($A3995="",0,WEEKDAY($A3995,2))</f>
        <v/>
      </c>
      <c r="K3995">
        <f>IF(OR($A3995="",$B3995=""),"",$B3995&amp;"|"&amp;$A3995)</f>
        <v/>
      </c>
      <c r="L3995">
        <f>IF($A3995="",0,IF($F3995="",IFERROR(N(INDEX(Settings!$G$11:$G$18,MATCH($C3995,Settings!$D$11:$D$18,0))),0),N($F3995)))</f>
        <v/>
      </c>
    </row>
    <row r="3996">
      <c r="A3996" s="69" t="n"/>
      <c r="B3996" s="70" t="n"/>
      <c r="C3996" s="70" t="n"/>
      <c r="D3996" s="71" t="n"/>
      <c r="E3996" s="71" t="n"/>
      <c r="F3996" s="70" t="n"/>
      <c r="G3996" s="72">
        <f>IF(OR($A3996="",$B3996=""),"",ROUND(MAX(0,MOD(I3996-H3996,1)*24-L3996/60),2))</f>
        <v/>
      </c>
      <c r="H3996">
        <f>IF($A3996="","",IF($D3996="",IFERROR(INDEX(Settings!$E$11:$E$18,MATCH($C3996,Settings!$D$11:$D$18,0)),0),$D3996))</f>
        <v/>
      </c>
      <c r="I3996">
        <f>IF($A3996="","",IF($E3996="",IFERROR(INDEX(Settings!$F$11:$F$18,MATCH($C3996,Settings!$D$11:$D$18,0)),0),$E3996))</f>
        <v/>
      </c>
      <c r="J3996">
        <f>IF($A3996="",0,WEEKDAY($A3996,2))</f>
        <v/>
      </c>
      <c r="K3996">
        <f>IF(OR($A3996="",$B3996=""),"",$B3996&amp;"|"&amp;$A3996)</f>
        <v/>
      </c>
      <c r="L3996">
        <f>IF($A3996="",0,IF($F3996="",IFERROR(N(INDEX(Settings!$G$11:$G$18,MATCH($C3996,Settings!$D$11:$D$18,0))),0),N($F3996)))</f>
        <v/>
      </c>
    </row>
    <row r="3997">
      <c r="A3997" s="69" t="n"/>
      <c r="B3997" s="70" t="n"/>
      <c r="C3997" s="70" t="n"/>
      <c r="D3997" s="71" t="n"/>
      <c r="E3997" s="71" t="n"/>
      <c r="F3997" s="70" t="n"/>
      <c r="G3997" s="72">
        <f>IF(OR($A3997="",$B3997=""),"",ROUND(MAX(0,MOD(I3997-H3997,1)*24-L3997/60),2))</f>
        <v/>
      </c>
      <c r="H3997">
        <f>IF($A3997="","",IF($D3997="",IFERROR(INDEX(Settings!$E$11:$E$18,MATCH($C3997,Settings!$D$11:$D$18,0)),0),$D3997))</f>
        <v/>
      </c>
      <c r="I3997">
        <f>IF($A3997="","",IF($E3997="",IFERROR(INDEX(Settings!$F$11:$F$18,MATCH($C3997,Settings!$D$11:$D$18,0)),0),$E3997))</f>
        <v/>
      </c>
      <c r="J3997">
        <f>IF($A3997="",0,WEEKDAY($A3997,2))</f>
        <v/>
      </c>
      <c r="K3997">
        <f>IF(OR($A3997="",$B3997=""),"",$B3997&amp;"|"&amp;$A3997)</f>
        <v/>
      </c>
      <c r="L3997">
        <f>IF($A3997="",0,IF($F3997="",IFERROR(N(INDEX(Settings!$G$11:$G$18,MATCH($C3997,Settings!$D$11:$D$18,0))),0),N($F3997)))</f>
        <v/>
      </c>
    </row>
    <row r="3998">
      <c r="A3998" s="69" t="n"/>
      <c r="B3998" s="70" t="n"/>
      <c r="C3998" s="70" t="n"/>
      <c r="D3998" s="71" t="n"/>
      <c r="E3998" s="71" t="n"/>
      <c r="F3998" s="70" t="n"/>
      <c r="G3998" s="72">
        <f>IF(OR($A3998="",$B3998=""),"",ROUND(MAX(0,MOD(I3998-H3998,1)*24-L3998/60),2))</f>
        <v/>
      </c>
      <c r="H3998">
        <f>IF($A3998="","",IF($D3998="",IFERROR(INDEX(Settings!$E$11:$E$18,MATCH($C3998,Settings!$D$11:$D$18,0)),0),$D3998))</f>
        <v/>
      </c>
      <c r="I3998">
        <f>IF($A3998="","",IF($E3998="",IFERROR(INDEX(Settings!$F$11:$F$18,MATCH($C3998,Settings!$D$11:$D$18,0)),0),$E3998))</f>
        <v/>
      </c>
      <c r="J3998">
        <f>IF($A3998="",0,WEEKDAY($A3998,2))</f>
        <v/>
      </c>
      <c r="K3998">
        <f>IF(OR($A3998="",$B3998=""),"",$B3998&amp;"|"&amp;$A3998)</f>
        <v/>
      </c>
      <c r="L3998">
        <f>IF($A3998="",0,IF($F3998="",IFERROR(N(INDEX(Settings!$G$11:$G$18,MATCH($C3998,Settings!$D$11:$D$18,0))),0),N($F3998)))</f>
        <v/>
      </c>
    </row>
    <row r="3999">
      <c r="A3999" s="69" t="n"/>
      <c r="B3999" s="70" t="n"/>
      <c r="C3999" s="70" t="n"/>
      <c r="D3999" s="71" t="n"/>
      <c r="E3999" s="71" t="n"/>
      <c r="F3999" s="70" t="n"/>
      <c r="G3999" s="72">
        <f>IF(OR($A3999="",$B3999=""),"",ROUND(MAX(0,MOD(I3999-H3999,1)*24-L3999/60),2))</f>
        <v/>
      </c>
      <c r="H3999">
        <f>IF($A3999="","",IF($D3999="",IFERROR(INDEX(Settings!$E$11:$E$18,MATCH($C3999,Settings!$D$11:$D$18,0)),0),$D3999))</f>
        <v/>
      </c>
      <c r="I3999">
        <f>IF($A3999="","",IF($E3999="",IFERROR(INDEX(Settings!$F$11:$F$18,MATCH($C3999,Settings!$D$11:$D$18,0)),0),$E3999))</f>
        <v/>
      </c>
      <c r="J3999">
        <f>IF($A3999="",0,WEEKDAY($A3999,2))</f>
        <v/>
      </c>
      <c r="K3999">
        <f>IF(OR($A3999="",$B3999=""),"",$B3999&amp;"|"&amp;$A3999)</f>
        <v/>
      </c>
      <c r="L3999">
        <f>IF($A3999="",0,IF($F3999="",IFERROR(N(INDEX(Settings!$G$11:$G$18,MATCH($C3999,Settings!$D$11:$D$18,0))),0),N($F3999)))</f>
        <v/>
      </c>
    </row>
    <row r="4000">
      <c r="A4000" s="69" t="n"/>
      <c r="B4000" s="70" t="n"/>
      <c r="C4000" s="70" t="n"/>
      <c r="D4000" s="71" t="n"/>
      <c r="E4000" s="71" t="n"/>
      <c r="F4000" s="70" t="n"/>
      <c r="G4000" s="72">
        <f>IF(OR($A4000="",$B4000=""),"",ROUND(MAX(0,MOD(I4000-H4000,1)*24-L4000/60),2))</f>
        <v/>
      </c>
      <c r="H4000">
        <f>IF($A4000="","",IF($D4000="",IFERROR(INDEX(Settings!$E$11:$E$18,MATCH($C4000,Settings!$D$11:$D$18,0)),0),$D4000))</f>
        <v/>
      </c>
      <c r="I4000">
        <f>IF($A4000="","",IF($E4000="",IFERROR(INDEX(Settings!$F$11:$F$18,MATCH($C4000,Settings!$D$11:$D$18,0)),0),$E4000))</f>
        <v/>
      </c>
      <c r="J4000">
        <f>IF($A4000="",0,WEEKDAY($A4000,2))</f>
        <v/>
      </c>
      <c r="K4000">
        <f>IF(OR($A4000="",$B4000=""),"",$B4000&amp;"|"&amp;$A4000)</f>
        <v/>
      </c>
      <c r="L4000">
        <f>IF($A4000="",0,IF($F4000="",IFERROR(N(INDEX(Settings!$G$11:$G$18,MATCH($C4000,Settings!$D$11:$D$18,0))),0),N($F4000)))</f>
        <v/>
      </c>
    </row>
    <row r="4001">
      <c r="A4001" s="69" t="n"/>
      <c r="B4001" s="70" t="n"/>
      <c r="C4001" s="70" t="n"/>
      <c r="D4001" s="71" t="n"/>
      <c r="E4001" s="71" t="n"/>
      <c r="F4001" s="70" t="n"/>
      <c r="G4001" s="72">
        <f>IF(OR($A4001="",$B4001=""),"",ROUND(MAX(0,MOD(I4001-H4001,1)*24-L4001/60),2))</f>
        <v/>
      </c>
      <c r="H4001">
        <f>IF($A4001="","",IF($D4001="",IFERROR(INDEX(Settings!$E$11:$E$18,MATCH($C4001,Settings!$D$11:$D$18,0)),0),$D4001))</f>
        <v/>
      </c>
      <c r="I4001">
        <f>IF($A4001="","",IF($E4001="",IFERROR(INDEX(Settings!$F$11:$F$18,MATCH($C4001,Settings!$D$11:$D$18,0)),0),$E4001))</f>
        <v/>
      </c>
      <c r="J4001">
        <f>IF($A4001="",0,WEEKDAY($A4001,2))</f>
        <v/>
      </c>
      <c r="K4001">
        <f>IF(OR($A4001="",$B4001=""),"",$B4001&amp;"|"&amp;$A4001)</f>
        <v/>
      </c>
      <c r="L4001">
        <f>IF($A4001="",0,IF($F4001="",IFERROR(N(INDEX(Settings!$G$11:$G$18,MATCH($C4001,Settings!$D$11:$D$18,0))),0),N($F4001)))</f>
        <v/>
      </c>
    </row>
    <row r="4002">
      <c r="A4002" s="69" t="n"/>
      <c r="B4002" s="70" t="n"/>
      <c r="C4002" s="70" t="n"/>
      <c r="D4002" s="71" t="n"/>
      <c r="E4002" s="71" t="n"/>
      <c r="F4002" s="70" t="n"/>
      <c r="G4002" s="72">
        <f>IF(OR($A4002="",$B4002=""),"",ROUND(MAX(0,MOD(I4002-H4002,1)*24-L4002/60),2))</f>
        <v/>
      </c>
      <c r="H4002">
        <f>IF($A4002="","",IF($D4002="",IFERROR(INDEX(Settings!$E$11:$E$18,MATCH($C4002,Settings!$D$11:$D$18,0)),0),$D4002))</f>
        <v/>
      </c>
      <c r="I4002">
        <f>IF($A4002="","",IF($E4002="",IFERROR(INDEX(Settings!$F$11:$F$18,MATCH($C4002,Settings!$D$11:$D$18,0)),0),$E4002))</f>
        <v/>
      </c>
      <c r="J4002">
        <f>IF($A4002="",0,WEEKDAY($A4002,2))</f>
        <v/>
      </c>
      <c r="K4002">
        <f>IF(OR($A4002="",$B4002=""),"",$B4002&amp;"|"&amp;$A4002)</f>
        <v/>
      </c>
      <c r="L4002">
        <f>IF($A4002="",0,IF($F4002="",IFERROR(N(INDEX(Settings!$G$11:$G$18,MATCH($C4002,Settings!$D$11:$D$18,0))),0),N($F4002)))</f>
        <v/>
      </c>
    </row>
    <row r="4003">
      <c r="A4003" s="69" t="n"/>
      <c r="B4003" s="70" t="n"/>
      <c r="C4003" s="70" t="n"/>
      <c r="D4003" s="71" t="n"/>
      <c r="E4003" s="71" t="n"/>
      <c r="F4003" s="70" t="n"/>
      <c r="G4003" s="72">
        <f>IF(OR($A4003="",$B4003=""),"",ROUND(MAX(0,MOD(I4003-H4003,1)*24-L4003/60),2))</f>
        <v/>
      </c>
      <c r="H4003">
        <f>IF($A4003="","",IF($D4003="",IFERROR(INDEX(Settings!$E$11:$E$18,MATCH($C4003,Settings!$D$11:$D$18,0)),0),$D4003))</f>
        <v/>
      </c>
      <c r="I4003">
        <f>IF($A4003="","",IF($E4003="",IFERROR(INDEX(Settings!$F$11:$F$18,MATCH($C4003,Settings!$D$11:$D$18,0)),0),$E4003))</f>
        <v/>
      </c>
      <c r="J4003">
        <f>IF($A4003="",0,WEEKDAY($A4003,2))</f>
        <v/>
      </c>
      <c r="K4003">
        <f>IF(OR($A4003="",$B4003=""),"",$B4003&amp;"|"&amp;$A4003)</f>
        <v/>
      </c>
      <c r="L4003">
        <f>IF($A4003="",0,IF($F4003="",IFERROR(N(INDEX(Settings!$G$11:$G$18,MATCH($C4003,Settings!$D$11:$D$18,0))),0),N($F4003)))</f>
        <v/>
      </c>
    </row>
    <row r="4004">
      <c r="A4004" s="69" t="n"/>
      <c r="B4004" s="70" t="n"/>
      <c r="C4004" s="70" t="n"/>
      <c r="D4004" s="71" t="n"/>
      <c r="E4004" s="71" t="n"/>
      <c r="F4004" s="70" t="n"/>
      <c r="G4004" s="72">
        <f>IF(OR($A4004="",$B4004=""),"",ROUND(MAX(0,MOD(I4004-H4004,1)*24-L4004/60),2))</f>
        <v/>
      </c>
      <c r="H4004">
        <f>IF($A4004="","",IF($D4004="",IFERROR(INDEX(Settings!$E$11:$E$18,MATCH($C4004,Settings!$D$11:$D$18,0)),0),$D4004))</f>
        <v/>
      </c>
      <c r="I4004">
        <f>IF($A4004="","",IF($E4004="",IFERROR(INDEX(Settings!$F$11:$F$18,MATCH($C4004,Settings!$D$11:$D$18,0)),0),$E4004))</f>
        <v/>
      </c>
      <c r="J4004">
        <f>IF($A4004="",0,WEEKDAY($A4004,2))</f>
        <v/>
      </c>
      <c r="K4004">
        <f>IF(OR($A4004="",$B4004=""),"",$B4004&amp;"|"&amp;$A4004)</f>
        <v/>
      </c>
      <c r="L4004">
        <f>IF($A4004="",0,IF($F4004="",IFERROR(N(INDEX(Settings!$G$11:$G$18,MATCH($C4004,Settings!$D$11:$D$18,0))),0),N($F4004)))</f>
        <v/>
      </c>
    </row>
    <row r="4005">
      <c r="A4005" s="69" t="n"/>
      <c r="B4005" s="70" t="n"/>
      <c r="C4005" s="70" t="n"/>
      <c r="D4005" s="71" t="n"/>
      <c r="E4005" s="71" t="n"/>
      <c r="F4005" s="70" t="n"/>
      <c r="G4005" s="72">
        <f>IF(OR($A4005="",$B4005=""),"",ROUND(MAX(0,MOD(I4005-H4005,1)*24-L4005/60),2))</f>
        <v/>
      </c>
      <c r="H4005">
        <f>IF($A4005="","",IF($D4005="",IFERROR(INDEX(Settings!$E$11:$E$18,MATCH($C4005,Settings!$D$11:$D$18,0)),0),$D4005))</f>
        <v/>
      </c>
      <c r="I4005">
        <f>IF($A4005="","",IF($E4005="",IFERROR(INDEX(Settings!$F$11:$F$18,MATCH($C4005,Settings!$D$11:$D$18,0)),0),$E4005))</f>
        <v/>
      </c>
      <c r="J4005">
        <f>IF($A4005="",0,WEEKDAY($A4005,2))</f>
        <v/>
      </c>
      <c r="K4005">
        <f>IF(OR($A4005="",$B4005=""),"",$B4005&amp;"|"&amp;$A4005)</f>
        <v/>
      </c>
      <c r="L4005">
        <f>IF($A4005="",0,IF($F4005="",IFERROR(N(INDEX(Settings!$G$11:$G$18,MATCH($C4005,Settings!$D$11:$D$18,0))),0),N($F4005)))</f>
        <v/>
      </c>
    </row>
    <row r="4006">
      <c r="A4006" s="69" t="n"/>
      <c r="B4006" s="70" t="n"/>
      <c r="C4006" s="70" t="n"/>
      <c r="D4006" s="71" t="n"/>
      <c r="E4006" s="71" t="n"/>
      <c r="F4006" s="70" t="n"/>
      <c r="G4006" s="72">
        <f>IF(OR($A4006="",$B4006=""),"",ROUND(MAX(0,MOD(I4006-H4006,1)*24-L4006/60),2))</f>
        <v/>
      </c>
      <c r="H4006">
        <f>IF($A4006="","",IF($D4006="",IFERROR(INDEX(Settings!$E$11:$E$18,MATCH($C4006,Settings!$D$11:$D$18,0)),0),$D4006))</f>
        <v/>
      </c>
      <c r="I4006">
        <f>IF($A4006="","",IF($E4006="",IFERROR(INDEX(Settings!$F$11:$F$18,MATCH($C4006,Settings!$D$11:$D$18,0)),0),$E4006))</f>
        <v/>
      </c>
      <c r="J4006">
        <f>IF($A4006="",0,WEEKDAY($A4006,2))</f>
        <v/>
      </c>
      <c r="K4006">
        <f>IF(OR($A4006="",$B4006=""),"",$B4006&amp;"|"&amp;$A4006)</f>
        <v/>
      </c>
      <c r="L4006">
        <f>IF($A4006="",0,IF($F4006="",IFERROR(N(INDEX(Settings!$G$11:$G$18,MATCH($C4006,Settings!$D$11:$D$18,0))),0),N($F4006)))</f>
        <v/>
      </c>
    </row>
    <row r="4007">
      <c r="A4007" s="69" t="n"/>
      <c r="B4007" s="70" t="n"/>
      <c r="C4007" s="70" t="n"/>
      <c r="D4007" s="71" t="n"/>
      <c r="E4007" s="71" t="n"/>
      <c r="F4007" s="70" t="n"/>
      <c r="G4007" s="72">
        <f>IF(OR($A4007="",$B4007=""),"",ROUND(MAX(0,MOD(I4007-H4007,1)*24-L4007/60),2))</f>
        <v/>
      </c>
      <c r="H4007">
        <f>IF($A4007="","",IF($D4007="",IFERROR(INDEX(Settings!$E$11:$E$18,MATCH($C4007,Settings!$D$11:$D$18,0)),0),$D4007))</f>
        <v/>
      </c>
      <c r="I4007">
        <f>IF($A4007="","",IF($E4007="",IFERROR(INDEX(Settings!$F$11:$F$18,MATCH($C4007,Settings!$D$11:$D$18,0)),0),$E4007))</f>
        <v/>
      </c>
      <c r="J4007">
        <f>IF($A4007="",0,WEEKDAY($A4007,2))</f>
        <v/>
      </c>
      <c r="K4007">
        <f>IF(OR($A4007="",$B4007=""),"",$B4007&amp;"|"&amp;$A4007)</f>
        <v/>
      </c>
      <c r="L4007">
        <f>IF($A4007="",0,IF($F4007="",IFERROR(N(INDEX(Settings!$G$11:$G$18,MATCH($C4007,Settings!$D$11:$D$18,0))),0),N($F4007)))</f>
        <v/>
      </c>
    </row>
    <row r="4008">
      <c r="A4008" s="69" t="n"/>
      <c r="B4008" s="70" t="n"/>
      <c r="C4008" s="70" t="n"/>
      <c r="D4008" s="71" t="n"/>
      <c r="E4008" s="71" t="n"/>
      <c r="F4008" s="70" t="n"/>
      <c r="G4008" s="72">
        <f>IF(OR($A4008="",$B4008=""),"",ROUND(MAX(0,MOD(I4008-H4008,1)*24-L4008/60),2))</f>
        <v/>
      </c>
      <c r="H4008">
        <f>IF($A4008="","",IF($D4008="",IFERROR(INDEX(Settings!$E$11:$E$18,MATCH($C4008,Settings!$D$11:$D$18,0)),0),$D4008))</f>
        <v/>
      </c>
      <c r="I4008">
        <f>IF($A4008="","",IF($E4008="",IFERROR(INDEX(Settings!$F$11:$F$18,MATCH($C4008,Settings!$D$11:$D$18,0)),0),$E4008))</f>
        <v/>
      </c>
      <c r="J4008">
        <f>IF($A4008="",0,WEEKDAY($A4008,2))</f>
        <v/>
      </c>
      <c r="K4008">
        <f>IF(OR($A4008="",$B4008=""),"",$B4008&amp;"|"&amp;$A4008)</f>
        <v/>
      </c>
      <c r="L4008">
        <f>IF($A4008="",0,IF($F4008="",IFERROR(N(INDEX(Settings!$G$11:$G$18,MATCH($C4008,Settings!$D$11:$D$18,0))),0),N($F4008)))</f>
        <v/>
      </c>
    </row>
    <row r="4009">
      <c r="A4009" s="69" t="n"/>
      <c r="B4009" s="70" t="n"/>
      <c r="C4009" s="70" t="n"/>
      <c r="D4009" s="71" t="n"/>
      <c r="E4009" s="71" t="n"/>
      <c r="F4009" s="70" t="n"/>
      <c r="G4009" s="72">
        <f>IF(OR($A4009="",$B4009=""),"",ROUND(MAX(0,MOD(I4009-H4009,1)*24-L4009/60),2))</f>
        <v/>
      </c>
      <c r="H4009">
        <f>IF($A4009="","",IF($D4009="",IFERROR(INDEX(Settings!$E$11:$E$18,MATCH($C4009,Settings!$D$11:$D$18,0)),0),$D4009))</f>
        <v/>
      </c>
      <c r="I4009">
        <f>IF($A4009="","",IF($E4009="",IFERROR(INDEX(Settings!$F$11:$F$18,MATCH($C4009,Settings!$D$11:$D$18,0)),0),$E4009))</f>
        <v/>
      </c>
      <c r="J4009">
        <f>IF($A4009="",0,WEEKDAY($A4009,2))</f>
        <v/>
      </c>
      <c r="K4009">
        <f>IF(OR($A4009="",$B4009=""),"",$B4009&amp;"|"&amp;$A4009)</f>
        <v/>
      </c>
      <c r="L4009">
        <f>IF($A4009="",0,IF($F4009="",IFERROR(N(INDEX(Settings!$G$11:$G$18,MATCH($C4009,Settings!$D$11:$D$18,0))),0),N($F4009)))</f>
        <v/>
      </c>
    </row>
    <row r="4010">
      <c r="A4010" s="69" t="n"/>
      <c r="B4010" s="70" t="n"/>
      <c r="C4010" s="70" t="n"/>
      <c r="D4010" s="71" t="n"/>
      <c r="E4010" s="71" t="n"/>
      <c r="F4010" s="70" t="n"/>
      <c r="G4010" s="72">
        <f>IF(OR($A4010="",$B4010=""),"",ROUND(MAX(0,MOD(I4010-H4010,1)*24-L4010/60),2))</f>
        <v/>
      </c>
      <c r="H4010">
        <f>IF($A4010="","",IF($D4010="",IFERROR(INDEX(Settings!$E$11:$E$18,MATCH($C4010,Settings!$D$11:$D$18,0)),0),$D4010))</f>
        <v/>
      </c>
      <c r="I4010">
        <f>IF($A4010="","",IF($E4010="",IFERROR(INDEX(Settings!$F$11:$F$18,MATCH($C4010,Settings!$D$11:$D$18,0)),0),$E4010))</f>
        <v/>
      </c>
      <c r="J4010">
        <f>IF($A4010="",0,WEEKDAY($A4010,2))</f>
        <v/>
      </c>
      <c r="K4010">
        <f>IF(OR($A4010="",$B4010=""),"",$B4010&amp;"|"&amp;$A4010)</f>
        <v/>
      </c>
      <c r="L4010">
        <f>IF($A4010="",0,IF($F4010="",IFERROR(N(INDEX(Settings!$G$11:$G$18,MATCH($C4010,Settings!$D$11:$D$18,0))),0),N($F4010)))</f>
        <v/>
      </c>
    </row>
    <row r="4011">
      <c r="A4011" s="69" t="n"/>
      <c r="B4011" s="70" t="n"/>
      <c r="C4011" s="70" t="n"/>
      <c r="D4011" s="71" t="n"/>
      <c r="E4011" s="71" t="n"/>
      <c r="F4011" s="70" t="n"/>
      <c r="G4011" s="72">
        <f>IF(OR($A4011="",$B4011=""),"",ROUND(MAX(0,MOD(I4011-H4011,1)*24-L4011/60),2))</f>
        <v/>
      </c>
      <c r="H4011">
        <f>IF($A4011="","",IF($D4011="",IFERROR(INDEX(Settings!$E$11:$E$18,MATCH($C4011,Settings!$D$11:$D$18,0)),0),$D4011))</f>
        <v/>
      </c>
      <c r="I4011">
        <f>IF($A4011="","",IF($E4011="",IFERROR(INDEX(Settings!$F$11:$F$18,MATCH($C4011,Settings!$D$11:$D$18,0)),0),$E4011))</f>
        <v/>
      </c>
      <c r="J4011">
        <f>IF($A4011="",0,WEEKDAY($A4011,2))</f>
        <v/>
      </c>
      <c r="K4011">
        <f>IF(OR($A4011="",$B4011=""),"",$B4011&amp;"|"&amp;$A4011)</f>
        <v/>
      </c>
      <c r="L4011">
        <f>IF($A4011="",0,IF($F4011="",IFERROR(N(INDEX(Settings!$G$11:$G$18,MATCH($C4011,Settings!$D$11:$D$18,0))),0),N($F4011)))</f>
        <v/>
      </c>
    </row>
    <row r="4012">
      <c r="A4012" s="69" t="n"/>
      <c r="B4012" s="70" t="n"/>
      <c r="C4012" s="70" t="n"/>
      <c r="D4012" s="71" t="n"/>
      <c r="E4012" s="71" t="n"/>
      <c r="F4012" s="70" t="n"/>
      <c r="G4012" s="72">
        <f>IF(OR($A4012="",$B4012=""),"",ROUND(MAX(0,MOD(I4012-H4012,1)*24-L4012/60),2))</f>
        <v/>
      </c>
      <c r="H4012">
        <f>IF($A4012="","",IF($D4012="",IFERROR(INDEX(Settings!$E$11:$E$18,MATCH($C4012,Settings!$D$11:$D$18,0)),0),$D4012))</f>
        <v/>
      </c>
      <c r="I4012">
        <f>IF($A4012="","",IF($E4012="",IFERROR(INDEX(Settings!$F$11:$F$18,MATCH($C4012,Settings!$D$11:$D$18,0)),0),$E4012))</f>
        <v/>
      </c>
      <c r="J4012">
        <f>IF($A4012="",0,WEEKDAY($A4012,2))</f>
        <v/>
      </c>
      <c r="K4012">
        <f>IF(OR($A4012="",$B4012=""),"",$B4012&amp;"|"&amp;$A4012)</f>
        <v/>
      </c>
      <c r="L4012">
        <f>IF($A4012="",0,IF($F4012="",IFERROR(N(INDEX(Settings!$G$11:$G$18,MATCH($C4012,Settings!$D$11:$D$18,0))),0),N($F4012)))</f>
        <v/>
      </c>
    </row>
    <row r="4013">
      <c r="A4013" s="69" t="n"/>
      <c r="B4013" s="70" t="n"/>
      <c r="C4013" s="70" t="n"/>
      <c r="D4013" s="71" t="n"/>
      <c r="E4013" s="71" t="n"/>
      <c r="F4013" s="70" t="n"/>
      <c r="G4013" s="72">
        <f>IF(OR($A4013="",$B4013=""),"",ROUND(MAX(0,MOD(I4013-H4013,1)*24-L4013/60),2))</f>
        <v/>
      </c>
      <c r="H4013">
        <f>IF($A4013="","",IF($D4013="",IFERROR(INDEX(Settings!$E$11:$E$18,MATCH($C4013,Settings!$D$11:$D$18,0)),0),$D4013))</f>
        <v/>
      </c>
      <c r="I4013">
        <f>IF($A4013="","",IF($E4013="",IFERROR(INDEX(Settings!$F$11:$F$18,MATCH($C4013,Settings!$D$11:$D$18,0)),0),$E4013))</f>
        <v/>
      </c>
      <c r="J4013">
        <f>IF($A4013="",0,WEEKDAY($A4013,2))</f>
        <v/>
      </c>
      <c r="K4013">
        <f>IF(OR($A4013="",$B4013=""),"",$B4013&amp;"|"&amp;$A4013)</f>
        <v/>
      </c>
      <c r="L4013">
        <f>IF($A4013="",0,IF($F4013="",IFERROR(N(INDEX(Settings!$G$11:$G$18,MATCH($C4013,Settings!$D$11:$D$18,0))),0),N($F4013)))</f>
        <v/>
      </c>
    </row>
    <row r="4014">
      <c r="A4014" s="69" t="n"/>
      <c r="B4014" s="70" t="n"/>
      <c r="C4014" s="70" t="n"/>
      <c r="D4014" s="71" t="n"/>
      <c r="E4014" s="71" t="n"/>
      <c r="F4014" s="70" t="n"/>
      <c r="G4014" s="72">
        <f>IF(OR($A4014="",$B4014=""),"",ROUND(MAX(0,MOD(I4014-H4014,1)*24-L4014/60),2))</f>
        <v/>
      </c>
      <c r="H4014">
        <f>IF($A4014="","",IF($D4014="",IFERROR(INDEX(Settings!$E$11:$E$18,MATCH($C4014,Settings!$D$11:$D$18,0)),0),$D4014))</f>
        <v/>
      </c>
      <c r="I4014">
        <f>IF($A4014="","",IF($E4014="",IFERROR(INDEX(Settings!$F$11:$F$18,MATCH($C4014,Settings!$D$11:$D$18,0)),0),$E4014))</f>
        <v/>
      </c>
      <c r="J4014">
        <f>IF($A4014="",0,WEEKDAY($A4014,2))</f>
        <v/>
      </c>
      <c r="K4014">
        <f>IF(OR($A4014="",$B4014=""),"",$B4014&amp;"|"&amp;$A4014)</f>
        <v/>
      </c>
      <c r="L4014">
        <f>IF($A4014="",0,IF($F4014="",IFERROR(N(INDEX(Settings!$G$11:$G$18,MATCH($C4014,Settings!$D$11:$D$18,0))),0),N($F4014)))</f>
        <v/>
      </c>
    </row>
    <row r="4015">
      <c r="A4015" s="69" t="n"/>
      <c r="B4015" s="70" t="n"/>
      <c r="C4015" s="70" t="n"/>
      <c r="D4015" s="71" t="n"/>
      <c r="E4015" s="71" t="n"/>
      <c r="F4015" s="70" t="n"/>
      <c r="G4015" s="72">
        <f>IF(OR($A4015="",$B4015=""),"",ROUND(MAX(0,MOD(I4015-H4015,1)*24-L4015/60),2))</f>
        <v/>
      </c>
      <c r="H4015">
        <f>IF($A4015="","",IF($D4015="",IFERROR(INDEX(Settings!$E$11:$E$18,MATCH($C4015,Settings!$D$11:$D$18,0)),0),$D4015))</f>
        <v/>
      </c>
      <c r="I4015">
        <f>IF($A4015="","",IF($E4015="",IFERROR(INDEX(Settings!$F$11:$F$18,MATCH($C4015,Settings!$D$11:$D$18,0)),0),$E4015))</f>
        <v/>
      </c>
      <c r="J4015">
        <f>IF($A4015="",0,WEEKDAY($A4015,2))</f>
        <v/>
      </c>
      <c r="K4015">
        <f>IF(OR($A4015="",$B4015=""),"",$B4015&amp;"|"&amp;$A4015)</f>
        <v/>
      </c>
      <c r="L4015">
        <f>IF($A4015="",0,IF($F4015="",IFERROR(N(INDEX(Settings!$G$11:$G$18,MATCH($C4015,Settings!$D$11:$D$18,0))),0),N($F4015)))</f>
        <v/>
      </c>
    </row>
    <row r="4016">
      <c r="A4016" s="69" t="n"/>
      <c r="B4016" s="70" t="n"/>
      <c r="C4016" s="70" t="n"/>
      <c r="D4016" s="71" t="n"/>
      <c r="E4016" s="71" t="n"/>
      <c r="F4016" s="70" t="n"/>
      <c r="G4016" s="72">
        <f>IF(OR($A4016="",$B4016=""),"",ROUND(MAX(0,MOD(I4016-H4016,1)*24-L4016/60),2))</f>
        <v/>
      </c>
      <c r="H4016">
        <f>IF($A4016="","",IF($D4016="",IFERROR(INDEX(Settings!$E$11:$E$18,MATCH($C4016,Settings!$D$11:$D$18,0)),0),$D4016))</f>
        <v/>
      </c>
      <c r="I4016">
        <f>IF($A4016="","",IF($E4016="",IFERROR(INDEX(Settings!$F$11:$F$18,MATCH($C4016,Settings!$D$11:$D$18,0)),0),$E4016))</f>
        <v/>
      </c>
      <c r="J4016">
        <f>IF($A4016="",0,WEEKDAY($A4016,2))</f>
        <v/>
      </c>
      <c r="K4016">
        <f>IF(OR($A4016="",$B4016=""),"",$B4016&amp;"|"&amp;$A4016)</f>
        <v/>
      </c>
      <c r="L4016">
        <f>IF($A4016="",0,IF($F4016="",IFERROR(N(INDEX(Settings!$G$11:$G$18,MATCH($C4016,Settings!$D$11:$D$18,0))),0),N($F4016)))</f>
        <v/>
      </c>
    </row>
    <row r="4017">
      <c r="A4017" s="69" t="n"/>
      <c r="B4017" s="70" t="n"/>
      <c r="C4017" s="70" t="n"/>
      <c r="D4017" s="71" t="n"/>
      <c r="E4017" s="71" t="n"/>
      <c r="F4017" s="70" t="n"/>
      <c r="G4017" s="72">
        <f>IF(OR($A4017="",$B4017=""),"",ROUND(MAX(0,MOD(I4017-H4017,1)*24-L4017/60),2))</f>
        <v/>
      </c>
      <c r="H4017">
        <f>IF($A4017="","",IF($D4017="",IFERROR(INDEX(Settings!$E$11:$E$18,MATCH($C4017,Settings!$D$11:$D$18,0)),0),$D4017))</f>
        <v/>
      </c>
      <c r="I4017">
        <f>IF($A4017="","",IF($E4017="",IFERROR(INDEX(Settings!$F$11:$F$18,MATCH($C4017,Settings!$D$11:$D$18,0)),0),$E4017))</f>
        <v/>
      </c>
      <c r="J4017">
        <f>IF($A4017="",0,WEEKDAY($A4017,2))</f>
        <v/>
      </c>
      <c r="K4017">
        <f>IF(OR($A4017="",$B4017=""),"",$B4017&amp;"|"&amp;$A4017)</f>
        <v/>
      </c>
      <c r="L4017">
        <f>IF($A4017="",0,IF($F4017="",IFERROR(N(INDEX(Settings!$G$11:$G$18,MATCH($C4017,Settings!$D$11:$D$18,0))),0),N($F4017)))</f>
        <v/>
      </c>
    </row>
    <row r="4018">
      <c r="A4018" s="69" t="n"/>
      <c r="B4018" s="70" t="n"/>
      <c r="C4018" s="70" t="n"/>
      <c r="D4018" s="71" t="n"/>
      <c r="E4018" s="71" t="n"/>
      <c r="F4018" s="70" t="n"/>
      <c r="G4018" s="72">
        <f>IF(OR($A4018="",$B4018=""),"",ROUND(MAX(0,MOD(I4018-H4018,1)*24-L4018/60),2))</f>
        <v/>
      </c>
      <c r="H4018">
        <f>IF($A4018="","",IF($D4018="",IFERROR(INDEX(Settings!$E$11:$E$18,MATCH($C4018,Settings!$D$11:$D$18,0)),0),$D4018))</f>
        <v/>
      </c>
      <c r="I4018">
        <f>IF($A4018="","",IF($E4018="",IFERROR(INDEX(Settings!$F$11:$F$18,MATCH($C4018,Settings!$D$11:$D$18,0)),0),$E4018))</f>
        <v/>
      </c>
      <c r="J4018">
        <f>IF($A4018="",0,WEEKDAY($A4018,2))</f>
        <v/>
      </c>
      <c r="K4018">
        <f>IF(OR($A4018="",$B4018=""),"",$B4018&amp;"|"&amp;$A4018)</f>
        <v/>
      </c>
      <c r="L4018">
        <f>IF($A4018="",0,IF($F4018="",IFERROR(N(INDEX(Settings!$G$11:$G$18,MATCH($C4018,Settings!$D$11:$D$18,0))),0),N($F4018)))</f>
        <v/>
      </c>
    </row>
    <row r="4019">
      <c r="A4019" s="69" t="n"/>
      <c r="B4019" s="70" t="n"/>
      <c r="C4019" s="70" t="n"/>
      <c r="D4019" s="71" t="n"/>
      <c r="E4019" s="71" t="n"/>
      <c r="F4019" s="70" t="n"/>
      <c r="G4019" s="72">
        <f>IF(OR($A4019="",$B4019=""),"",ROUND(MAX(0,MOD(I4019-H4019,1)*24-L4019/60),2))</f>
        <v/>
      </c>
      <c r="H4019">
        <f>IF($A4019="","",IF($D4019="",IFERROR(INDEX(Settings!$E$11:$E$18,MATCH($C4019,Settings!$D$11:$D$18,0)),0),$D4019))</f>
        <v/>
      </c>
      <c r="I4019">
        <f>IF($A4019="","",IF($E4019="",IFERROR(INDEX(Settings!$F$11:$F$18,MATCH($C4019,Settings!$D$11:$D$18,0)),0),$E4019))</f>
        <v/>
      </c>
      <c r="J4019">
        <f>IF($A4019="",0,WEEKDAY($A4019,2))</f>
        <v/>
      </c>
      <c r="K4019">
        <f>IF(OR($A4019="",$B4019=""),"",$B4019&amp;"|"&amp;$A4019)</f>
        <v/>
      </c>
      <c r="L4019">
        <f>IF($A4019="",0,IF($F4019="",IFERROR(N(INDEX(Settings!$G$11:$G$18,MATCH($C4019,Settings!$D$11:$D$18,0))),0),N($F4019)))</f>
        <v/>
      </c>
    </row>
    <row r="4020">
      <c r="A4020" s="69" t="n"/>
      <c r="B4020" s="70" t="n"/>
      <c r="C4020" s="70" t="n"/>
      <c r="D4020" s="71" t="n"/>
      <c r="E4020" s="71" t="n"/>
      <c r="F4020" s="70" t="n"/>
      <c r="G4020" s="72">
        <f>IF(OR($A4020="",$B4020=""),"",ROUND(MAX(0,MOD(I4020-H4020,1)*24-L4020/60),2))</f>
        <v/>
      </c>
      <c r="H4020">
        <f>IF($A4020="","",IF($D4020="",IFERROR(INDEX(Settings!$E$11:$E$18,MATCH($C4020,Settings!$D$11:$D$18,0)),0),$D4020))</f>
        <v/>
      </c>
      <c r="I4020">
        <f>IF($A4020="","",IF($E4020="",IFERROR(INDEX(Settings!$F$11:$F$18,MATCH($C4020,Settings!$D$11:$D$18,0)),0),$E4020))</f>
        <v/>
      </c>
      <c r="J4020">
        <f>IF($A4020="",0,WEEKDAY($A4020,2))</f>
        <v/>
      </c>
      <c r="K4020">
        <f>IF(OR($A4020="",$B4020=""),"",$B4020&amp;"|"&amp;$A4020)</f>
        <v/>
      </c>
      <c r="L4020">
        <f>IF($A4020="",0,IF($F4020="",IFERROR(N(INDEX(Settings!$G$11:$G$18,MATCH($C4020,Settings!$D$11:$D$18,0))),0),N($F4020)))</f>
        <v/>
      </c>
    </row>
    <row r="4021">
      <c r="A4021" s="69" t="n"/>
      <c r="B4021" s="70" t="n"/>
      <c r="C4021" s="70" t="n"/>
      <c r="D4021" s="71" t="n"/>
      <c r="E4021" s="71" t="n"/>
      <c r="F4021" s="70" t="n"/>
      <c r="G4021" s="72">
        <f>IF(OR($A4021="",$B4021=""),"",ROUND(MAX(0,MOD(I4021-H4021,1)*24-L4021/60),2))</f>
        <v/>
      </c>
      <c r="H4021">
        <f>IF($A4021="","",IF($D4021="",IFERROR(INDEX(Settings!$E$11:$E$18,MATCH($C4021,Settings!$D$11:$D$18,0)),0),$D4021))</f>
        <v/>
      </c>
      <c r="I4021">
        <f>IF($A4021="","",IF($E4021="",IFERROR(INDEX(Settings!$F$11:$F$18,MATCH($C4021,Settings!$D$11:$D$18,0)),0),$E4021))</f>
        <v/>
      </c>
      <c r="J4021">
        <f>IF($A4021="",0,WEEKDAY($A4021,2))</f>
        <v/>
      </c>
      <c r="K4021">
        <f>IF(OR($A4021="",$B4021=""),"",$B4021&amp;"|"&amp;$A4021)</f>
        <v/>
      </c>
      <c r="L4021">
        <f>IF($A4021="",0,IF($F4021="",IFERROR(N(INDEX(Settings!$G$11:$G$18,MATCH($C4021,Settings!$D$11:$D$18,0))),0),N($F4021)))</f>
        <v/>
      </c>
    </row>
    <row r="4022">
      <c r="A4022" s="69" t="n"/>
      <c r="B4022" s="70" t="n"/>
      <c r="C4022" s="70" t="n"/>
      <c r="D4022" s="71" t="n"/>
      <c r="E4022" s="71" t="n"/>
      <c r="F4022" s="70" t="n"/>
      <c r="G4022" s="72">
        <f>IF(OR($A4022="",$B4022=""),"",ROUND(MAX(0,MOD(I4022-H4022,1)*24-L4022/60),2))</f>
        <v/>
      </c>
      <c r="H4022">
        <f>IF($A4022="","",IF($D4022="",IFERROR(INDEX(Settings!$E$11:$E$18,MATCH($C4022,Settings!$D$11:$D$18,0)),0),$D4022))</f>
        <v/>
      </c>
      <c r="I4022">
        <f>IF($A4022="","",IF($E4022="",IFERROR(INDEX(Settings!$F$11:$F$18,MATCH($C4022,Settings!$D$11:$D$18,0)),0),$E4022))</f>
        <v/>
      </c>
      <c r="J4022">
        <f>IF($A4022="",0,WEEKDAY($A4022,2))</f>
        <v/>
      </c>
      <c r="K4022">
        <f>IF(OR($A4022="",$B4022=""),"",$B4022&amp;"|"&amp;$A4022)</f>
        <v/>
      </c>
      <c r="L4022">
        <f>IF($A4022="",0,IF($F4022="",IFERROR(N(INDEX(Settings!$G$11:$G$18,MATCH($C4022,Settings!$D$11:$D$18,0))),0),N($F4022)))</f>
        <v/>
      </c>
    </row>
    <row r="4023">
      <c r="A4023" s="69" t="n"/>
      <c r="B4023" s="70" t="n"/>
      <c r="C4023" s="70" t="n"/>
      <c r="D4023" s="71" t="n"/>
      <c r="E4023" s="71" t="n"/>
      <c r="F4023" s="70" t="n"/>
      <c r="G4023" s="72">
        <f>IF(OR($A4023="",$B4023=""),"",ROUND(MAX(0,MOD(I4023-H4023,1)*24-L4023/60),2))</f>
        <v/>
      </c>
      <c r="H4023">
        <f>IF($A4023="","",IF($D4023="",IFERROR(INDEX(Settings!$E$11:$E$18,MATCH($C4023,Settings!$D$11:$D$18,0)),0),$D4023))</f>
        <v/>
      </c>
      <c r="I4023">
        <f>IF($A4023="","",IF($E4023="",IFERROR(INDEX(Settings!$F$11:$F$18,MATCH($C4023,Settings!$D$11:$D$18,0)),0),$E4023))</f>
        <v/>
      </c>
      <c r="J4023">
        <f>IF($A4023="",0,WEEKDAY($A4023,2))</f>
        <v/>
      </c>
      <c r="K4023">
        <f>IF(OR($A4023="",$B4023=""),"",$B4023&amp;"|"&amp;$A4023)</f>
        <v/>
      </c>
      <c r="L4023">
        <f>IF($A4023="",0,IF($F4023="",IFERROR(N(INDEX(Settings!$G$11:$G$18,MATCH($C4023,Settings!$D$11:$D$18,0))),0),N($F4023)))</f>
        <v/>
      </c>
    </row>
    <row r="4024">
      <c r="A4024" s="69" t="n"/>
      <c r="B4024" s="70" t="n"/>
      <c r="C4024" s="70" t="n"/>
      <c r="D4024" s="71" t="n"/>
      <c r="E4024" s="71" t="n"/>
      <c r="F4024" s="70" t="n"/>
      <c r="G4024" s="72">
        <f>IF(OR($A4024="",$B4024=""),"",ROUND(MAX(0,MOD(I4024-H4024,1)*24-L4024/60),2))</f>
        <v/>
      </c>
      <c r="H4024">
        <f>IF($A4024="","",IF($D4024="",IFERROR(INDEX(Settings!$E$11:$E$18,MATCH($C4024,Settings!$D$11:$D$18,0)),0),$D4024))</f>
        <v/>
      </c>
      <c r="I4024">
        <f>IF($A4024="","",IF($E4024="",IFERROR(INDEX(Settings!$F$11:$F$18,MATCH($C4024,Settings!$D$11:$D$18,0)),0),$E4024))</f>
        <v/>
      </c>
      <c r="J4024">
        <f>IF($A4024="",0,WEEKDAY($A4024,2))</f>
        <v/>
      </c>
      <c r="K4024">
        <f>IF(OR($A4024="",$B4024=""),"",$B4024&amp;"|"&amp;$A4024)</f>
        <v/>
      </c>
      <c r="L4024">
        <f>IF($A4024="",0,IF($F4024="",IFERROR(N(INDEX(Settings!$G$11:$G$18,MATCH($C4024,Settings!$D$11:$D$18,0))),0),N($F4024)))</f>
        <v/>
      </c>
    </row>
    <row r="4025">
      <c r="A4025" s="69" t="n"/>
      <c r="B4025" s="70" t="n"/>
      <c r="C4025" s="70" t="n"/>
      <c r="D4025" s="71" t="n"/>
      <c r="E4025" s="71" t="n"/>
      <c r="F4025" s="70" t="n"/>
      <c r="G4025" s="72">
        <f>IF(OR($A4025="",$B4025=""),"",ROUND(MAX(0,MOD(I4025-H4025,1)*24-L4025/60),2))</f>
        <v/>
      </c>
      <c r="H4025">
        <f>IF($A4025="","",IF($D4025="",IFERROR(INDEX(Settings!$E$11:$E$18,MATCH($C4025,Settings!$D$11:$D$18,0)),0),$D4025))</f>
        <v/>
      </c>
      <c r="I4025">
        <f>IF($A4025="","",IF($E4025="",IFERROR(INDEX(Settings!$F$11:$F$18,MATCH($C4025,Settings!$D$11:$D$18,0)),0),$E4025))</f>
        <v/>
      </c>
      <c r="J4025">
        <f>IF($A4025="",0,WEEKDAY($A4025,2))</f>
        <v/>
      </c>
      <c r="K4025">
        <f>IF(OR($A4025="",$B4025=""),"",$B4025&amp;"|"&amp;$A4025)</f>
        <v/>
      </c>
      <c r="L4025">
        <f>IF($A4025="",0,IF($F4025="",IFERROR(N(INDEX(Settings!$G$11:$G$18,MATCH($C4025,Settings!$D$11:$D$18,0))),0),N($F4025)))</f>
        <v/>
      </c>
    </row>
    <row r="4026">
      <c r="A4026" s="69" t="n"/>
      <c r="B4026" s="70" t="n"/>
      <c r="C4026" s="70" t="n"/>
      <c r="D4026" s="71" t="n"/>
      <c r="E4026" s="71" t="n"/>
      <c r="F4026" s="70" t="n"/>
      <c r="G4026" s="72">
        <f>IF(OR($A4026="",$B4026=""),"",ROUND(MAX(0,MOD(I4026-H4026,1)*24-L4026/60),2))</f>
        <v/>
      </c>
      <c r="H4026">
        <f>IF($A4026="","",IF($D4026="",IFERROR(INDEX(Settings!$E$11:$E$18,MATCH($C4026,Settings!$D$11:$D$18,0)),0),$D4026))</f>
        <v/>
      </c>
      <c r="I4026">
        <f>IF($A4026="","",IF($E4026="",IFERROR(INDEX(Settings!$F$11:$F$18,MATCH($C4026,Settings!$D$11:$D$18,0)),0),$E4026))</f>
        <v/>
      </c>
      <c r="J4026">
        <f>IF($A4026="",0,WEEKDAY($A4026,2))</f>
        <v/>
      </c>
      <c r="K4026">
        <f>IF(OR($A4026="",$B4026=""),"",$B4026&amp;"|"&amp;$A4026)</f>
        <v/>
      </c>
      <c r="L4026">
        <f>IF($A4026="",0,IF($F4026="",IFERROR(N(INDEX(Settings!$G$11:$G$18,MATCH($C4026,Settings!$D$11:$D$18,0))),0),N($F4026)))</f>
        <v/>
      </c>
    </row>
    <row r="4027">
      <c r="A4027" s="69" t="n"/>
      <c r="B4027" s="70" t="n"/>
      <c r="C4027" s="70" t="n"/>
      <c r="D4027" s="71" t="n"/>
      <c r="E4027" s="71" t="n"/>
      <c r="F4027" s="70" t="n"/>
      <c r="G4027" s="72">
        <f>IF(OR($A4027="",$B4027=""),"",ROUND(MAX(0,MOD(I4027-H4027,1)*24-L4027/60),2))</f>
        <v/>
      </c>
      <c r="H4027">
        <f>IF($A4027="","",IF($D4027="",IFERROR(INDEX(Settings!$E$11:$E$18,MATCH($C4027,Settings!$D$11:$D$18,0)),0),$D4027))</f>
        <v/>
      </c>
      <c r="I4027">
        <f>IF($A4027="","",IF($E4027="",IFERROR(INDEX(Settings!$F$11:$F$18,MATCH($C4027,Settings!$D$11:$D$18,0)),0),$E4027))</f>
        <v/>
      </c>
      <c r="J4027">
        <f>IF($A4027="",0,WEEKDAY($A4027,2))</f>
        <v/>
      </c>
      <c r="K4027">
        <f>IF(OR($A4027="",$B4027=""),"",$B4027&amp;"|"&amp;$A4027)</f>
        <v/>
      </c>
      <c r="L4027">
        <f>IF($A4027="",0,IF($F4027="",IFERROR(N(INDEX(Settings!$G$11:$G$18,MATCH($C4027,Settings!$D$11:$D$18,0))),0),N($F4027)))</f>
        <v/>
      </c>
    </row>
    <row r="4028">
      <c r="A4028" s="69" t="n"/>
      <c r="B4028" s="70" t="n"/>
      <c r="C4028" s="70" t="n"/>
      <c r="D4028" s="71" t="n"/>
      <c r="E4028" s="71" t="n"/>
      <c r="F4028" s="70" t="n"/>
      <c r="G4028" s="72">
        <f>IF(OR($A4028="",$B4028=""),"",ROUND(MAX(0,MOD(I4028-H4028,1)*24-L4028/60),2))</f>
        <v/>
      </c>
      <c r="H4028">
        <f>IF($A4028="","",IF($D4028="",IFERROR(INDEX(Settings!$E$11:$E$18,MATCH($C4028,Settings!$D$11:$D$18,0)),0),$D4028))</f>
        <v/>
      </c>
      <c r="I4028">
        <f>IF($A4028="","",IF($E4028="",IFERROR(INDEX(Settings!$F$11:$F$18,MATCH($C4028,Settings!$D$11:$D$18,0)),0),$E4028))</f>
        <v/>
      </c>
      <c r="J4028">
        <f>IF($A4028="",0,WEEKDAY($A4028,2))</f>
        <v/>
      </c>
      <c r="K4028">
        <f>IF(OR($A4028="",$B4028=""),"",$B4028&amp;"|"&amp;$A4028)</f>
        <v/>
      </c>
      <c r="L4028">
        <f>IF($A4028="",0,IF($F4028="",IFERROR(N(INDEX(Settings!$G$11:$G$18,MATCH($C4028,Settings!$D$11:$D$18,0))),0),N($F4028)))</f>
        <v/>
      </c>
    </row>
    <row r="4029">
      <c r="A4029" s="69" t="n"/>
      <c r="B4029" s="70" t="n"/>
      <c r="C4029" s="70" t="n"/>
      <c r="D4029" s="71" t="n"/>
      <c r="E4029" s="71" t="n"/>
      <c r="F4029" s="70" t="n"/>
      <c r="G4029" s="72">
        <f>IF(OR($A4029="",$B4029=""),"",ROUND(MAX(0,MOD(I4029-H4029,1)*24-L4029/60),2))</f>
        <v/>
      </c>
      <c r="H4029">
        <f>IF($A4029="","",IF($D4029="",IFERROR(INDEX(Settings!$E$11:$E$18,MATCH($C4029,Settings!$D$11:$D$18,0)),0),$D4029))</f>
        <v/>
      </c>
      <c r="I4029">
        <f>IF($A4029="","",IF($E4029="",IFERROR(INDEX(Settings!$F$11:$F$18,MATCH($C4029,Settings!$D$11:$D$18,0)),0),$E4029))</f>
        <v/>
      </c>
      <c r="J4029">
        <f>IF($A4029="",0,WEEKDAY($A4029,2))</f>
        <v/>
      </c>
      <c r="K4029">
        <f>IF(OR($A4029="",$B4029=""),"",$B4029&amp;"|"&amp;$A4029)</f>
        <v/>
      </c>
      <c r="L4029">
        <f>IF($A4029="",0,IF($F4029="",IFERROR(N(INDEX(Settings!$G$11:$G$18,MATCH($C4029,Settings!$D$11:$D$18,0))),0),N($F4029)))</f>
        <v/>
      </c>
    </row>
    <row r="4030">
      <c r="A4030" s="69" t="n"/>
      <c r="B4030" s="70" t="n"/>
      <c r="C4030" s="70" t="n"/>
      <c r="D4030" s="71" t="n"/>
      <c r="E4030" s="71" t="n"/>
      <c r="F4030" s="70" t="n"/>
      <c r="G4030" s="72">
        <f>IF(OR($A4030="",$B4030=""),"",ROUND(MAX(0,MOD(I4030-H4030,1)*24-L4030/60),2))</f>
        <v/>
      </c>
      <c r="H4030">
        <f>IF($A4030="","",IF($D4030="",IFERROR(INDEX(Settings!$E$11:$E$18,MATCH($C4030,Settings!$D$11:$D$18,0)),0),$D4030))</f>
        <v/>
      </c>
      <c r="I4030">
        <f>IF($A4030="","",IF($E4030="",IFERROR(INDEX(Settings!$F$11:$F$18,MATCH($C4030,Settings!$D$11:$D$18,0)),0),$E4030))</f>
        <v/>
      </c>
      <c r="J4030">
        <f>IF($A4030="",0,WEEKDAY($A4030,2))</f>
        <v/>
      </c>
      <c r="K4030">
        <f>IF(OR($A4030="",$B4030=""),"",$B4030&amp;"|"&amp;$A4030)</f>
        <v/>
      </c>
      <c r="L4030">
        <f>IF($A4030="",0,IF($F4030="",IFERROR(N(INDEX(Settings!$G$11:$G$18,MATCH($C4030,Settings!$D$11:$D$18,0))),0),N($F4030)))</f>
        <v/>
      </c>
    </row>
    <row r="4031">
      <c r="A4031" s="69" t="n"/>
      <c r="B4031" s="70" t="n"/>
      <c r="C4031" s="70" t="n"/>
      <c r="D4031" s="71" t="n"/>
      <c r="E4031" s="71" t="n"/>
      <c r="F4031" s="70" t="n"/>
      <c r="G4031" s="72">
        <f>IF(OR($A4031="",$B4031=""),"",ROUND(MAX(0,MOD(I4031-H4031,1)*24-L4031/60),2))</f>
        <v/>
      </c>
      <c r="H4031">
        <f>IF($A4031="","",IF($D4031="",IFERROR(INDEX(Settings!$E$11:$E$18,MATCH($C4031,Settings!$D$11:$D$18,0)),0),$D4031))</f>
        <v/>
      </c>
      <c r="I4031">
        <f>IF($A4031="","",IF($E4031="",IFERROR(INDEX(Settings!$F$11:$F$18,MATCH($C4031,Settings!$D$11:$D$18,0)),0),$E4031))</f>
        <v/>
      </c>
      <c r="J4031">
        <f>IF($A4031="",0,WEEKDAY($A4031,2))</f>
        <v/>
      </c>
      <c r="K4031">
        <f>IF(OR($A4031="",$B4031=""),"",$B4031&amp;"|"&amp;$A4031)</f>
        <v/>
      </c>
      <c r="L4031">
        <f>IF($A4031="",0,IF($F4031="",IFERROR(N(INDEX(Settings!$G$11:$G$18,MATCH($C4031,Settings!$D$11:$D$18,0))),0),N($F4031)))</f>
        <v/>
      </c>
    </row>
    <row r="4032">
      <c r="A4032" s="69" t="n"/>
      <c r="B4032" s="70" t="n"/>
      <c r="C4032" s="70" t="n"/>
      <c r="D4032" s="71" t="n"/>
      <c r="E4032" s="71" t="n"/>
      <c r="F4032" s="70" t="n"/>
      <c r="G4032" s="72">
        <f>IF(OR($A4032="",$B4032=""),"",ROUND(MAX(0,MOD(I4032-H4032,1)*24-L4032/60),2))</f>
        <v/>
      </c>
      <c r="H4032">
        <f>IF($A4032="","",IF($D4032="",IFERROR(INDEX(Settings!$E$11:$E$18,MATCH($C4032,Settings!$D$11:$D$18,0)),0),$D4032))</f>
        <v/>
      </c>
      <c r="I4032">
        <f>IF($A4032="","",IF($E4032="",IFERROR(INDEX(Settings!$F$11:$F$18,MATCH($C4032,Settings!$D$11:$D$18,0)),0),$E4032))</f>
        <v/>
      </c>
      <c r="J4032">
        <f>IF($A4032="",0,WEEKDAY($A4032,2))</f>
        <v/>
      </c>
      <c r="K4032">
        <f>IF(OR($A4032="",$B4032=""),"",$B4032&amp;"|"&amp;$A4032)</f>
        <v/>
      </c>
      <c r="L4032">
        <f>IF($A4032="",0,IF($F4032="",IFERROR(N(INDEX(Settings!$G$11:$G$18,MATCH($C4032,Settings!$D$11:$D$18,0))),0),N($F4032)))</f>
        <v/>
      </c>
    </row>
    <row r="4033">
      <c r="A4033" s="69" t="n"/>
      <c r="B4033" s="70" t="n"/>
      <c r="C4033" s="70" t="n"/>
      <c r="D4033" s="71" t="n"/>
      <c r="E4033" s="71" t="n"/>
      <c r="F4033" s="70" t="n"/>
      <c r="G4033" s="72">
        <f>IF(OR($A4033="",$B4033=""),"",ROUND(MAX(0,MOD(I4033-H4033,1)*24-L4033/60),2))</f>
        <v/>
      </c>
      <c r="H4033">
        <f>IF($A4033="","",IF($D4033="",IFERROR(INDEX(Settings!$E$11:$E$18,MATCH($C4033,Settings!$D$11:$D$18,0)),0),$D4033))</f>
        <v/>
      </c>
      <c r="I4033">
        <f>IF($A4033="","",IF($E4033="",IFERROR(INDEX(Settings!$F$11:$F$18,MATCH($C4033,Settings!$D$11:$D$18,0)),0),$E4033))</f>
        <v/>
      </c>
      <c r="J4033">
        <f>IF($A4033="",0,WEEKDAY($A4033,2))</f>
        <v/>
      </c>
      <c r="K4033">
        <f>IF(OR($A4033="",$B4033=""),"",$B4033&amp;"|"&amp;$A4033)</f>
        <v/>
      </c>
      <c r="L4033">
        <f>IF($A4033="",0,IF($F4033="",IFERROR(N(INDEX(Settings!$G$11:$G$18,MATCH($C4033,Settings!$D$11:$D$18,0))),0),N($F4033)))</f>
        <v/>
      </c>
    </row>
    <row r="4034">
      <c r="A4034" s="69" t="n"/>
      <c r="B4034" s="70" t="n"/>
      <c r="C4034" s="70" t="n"/>
      <c r="D4034" s="71" t="n"/>
      <c r="E4034" s="71" t="n"/>
      <c r="F4034" s="70" t="n"/>
      <c r="G4034" s="72">
        <f>IF(OR($A4034="",$B4034=""),"",ROUND(MAX(0,MOD(I4034-H4034,1)*24-L4034/60),2))</f>
        <v/>
      </c>
      <c r="H4034">
        <f>IF($A4034="","",IF($D4034="",IFERROR(INDEX(Settings!$E$11:$E$18,MATCH($C4034,Settings!$D$11:$D$18,0)),0),$D4034))</f>
        <v/>
      </c>
      <c r="I4034">
        <f>IF($A4034="","",IF($E4034="",IFERROR(INDEX(Settings!$F$11:$F$18,MATCH($C4034,Settings!$D$11:$D$18,0)),0),$E4034))</f>
        <v/>
      </c>
      <c r="J4034">
        <f>IF($A4034="",0,WEEKDAY($A4034,2))</f>
        <v/>
      </c>
      <c r="K4034">
        <f>IF(OR($A4034="",$B4034=""),"",$B4034&amp;"|"&amp;$A4034)</f>
        <v/>
      </c>
      <c r="L4034">
        <f>IF($A4034="",0,IF($F4034="",IFERROR(N(INDEX(Settings!$G$11:$G$18,MATCH($C4034,Settings!$D$11:$D$18,0))),0),N($F4034)))</f>
        <v/>
      </c>
    </row>
    <row r="4035">
      <c r="A4035" s="69" t="n"/>
      <c r="B4035" s="70" t="n"/>
      <c r="C4035" s="70" t="n"/>
      <c r="D4035" s="71" t="n"/>
      <c r="E4035" s="71" t="n"/>
      <c r="F4035" s="70" t="n"/>
      <c r="G4035" s="72">
        <f>IF(OR($A4035="",$B4035=""),"",ROUND(MAX(0,MOD(I4035-H4035,1)*24-L4035/60),2))</f>
        <v/>
      </c>
      <c r="H4035">
        <f>IF($A4035="","",IF($D4035="",IFERROR(INDEX(Settings!$E$11:$E$18,MATCH($C4035,Settings!$D$11:$D$18,0)),0),$D4035))</f>
        <v/>
      </c>
      <c r="I4035">
        <f>IF($A4035="","",IF($E4035="",IFERROR(INDEX(Settings!$F$11:$F$18,MATCH($C4035,Settings!$D$11:$D$18,0)),0),$E4035))</f>
        <v/>
      </c>
      <c r="J4035">
        <f>IF($A4035="",0,WEEKDAY($A4035,2))</f>
        <v/>
      </c>
      <c r="K4035">
        <f>IF(OR($A4035="",$B4035=""),"",$B4035&amp;"|"&amp;$A4035)</f>
        <v/>
      </c>
      <c r="L4035">
        <f>IF($A4035="",0,IF($F4035="",IFERROR(N(INDEX(Settings!$G$11:$G$18,MATCH($C4035,Settings!$D$11:$D$18,0))),0),N($F4035)))</f>
        <v/>
      </c>
    </row>
    <row r="4036">
      <c r="A4036" s="69" t="n"/>
      <c r="B4036" s="70" t="n"/>
      <c r="C4036" s="70" t="n"/>
      <c r="D4036" s="71" t="n"/>
      <c r="E4036" s="71" t="n"/>
      <c r="F4036" s="70" t="n"/>
      <c r="G4036" s="72">
        <f>IF(OR($A4036="",$B4036=""),"",ROUND(MAX(0,MOD(I4036-H4036,1)*24-L4036/60),2))</f>
        <v/>
      </c>
      <c r="H4036">
        <f>IF($A4036="","",IF($D4036="",IFERROR(INDEX(Settings!$E$11:$E$18,MATCH($C4036,Settings!$D$11:$D$18,0)),0),$D4036))</f>
        <v/>
      </c>
      <c r="I4036">
        <f>IF($A4036="","",IF($E4036="",IFERROR(INDEX(Settings!$F$11:$F$18,MATCH($C4036,Settings!$D$11:$D$18,0)),0),$E4036))</f>
        <v/>
      </c>
      <c r="J4036">
        <f>IF($A4036="",0,WEEKDAY($A4036,2))</f>
        <v/>
      </c>
      <c r="K4036">
        <f>IF(OR($A4036="",$B4036=""),"",$B4036&amp;"|"&amp;$A4036)</f>
        <v/>
      </c>
      <c r="L4036">
        <f>IF($A4036="",0,IF($F4036="",IFERROR(N(INDEX(Settings!$G$11:$G$18,MATCH($C4036,Settings!$D$11:$D$18,0))),0),N($F4036)))</f>
        <v/>
      </c>
    </row>
    <row r="4037">
      <c r="A4037" s="69" t="n"/>
      <c r="B4037" s="70" t="n"/>
      <c r="C4037" s="70" t="n"/>
      <c r="D4037" s="71" t="n"/>
      <c r="E4037" s="71" t="n"/>
      <c r="F4037" s="70" t="n"/>
      <c r="G4037" s="72">
        <f>IF(OR($A4037="",$B4037=""),"",ROUND(MAX(0,MOD(I4037-H4037,1)*24-L4037/60),2))</f>
        <v/>
      </c>
      <c r="H4037">
        <f>IF($A4037="","",IF($D4037="",IFERROR(INDEX(Settings!$E$11:$E$18,MATCH($C4037,Settings!$D$11:$D$18,0)),0),$D4037))</f>
        <v/>
      </c>
      <c r="I4037">
        <f>IF($A4037="","",IF($E4037="",IFERROR(INDEX(Settings!$F$11:$F$18,MATCH($C4037,Settings!$D$11:$D$18,0)),0),$E4037))</f>
        <v/>
      </c>
      <c r="J4037">
        <f>IF($A4037="",0,WEEKDAY($A4037,2))</f>
        <v/>
      </c>
      <c r="K4037">
        <f>IF(OR($A4037="",$B4037=""),"",$B4037&amp;"|"&amp;$A4037)</f>
        <v/>
      </c>
      <c r="L4037">
        <f>IF($A4037="",0,IF($F4037="",IFERROR(N(INDEX(Settings!$G$11:$G$18,MATCH($C4037,Settings!$D$11:$D$18,0))),0),N($F4037)))</f>
        <v/>
      </c>
    </row>
    <row r="4038">
      <c r="A4038" s="69" t="n"/>
      <c r="B4038" s="70" t="n"/>
      <c r="C4038" s="70" t="n"/>
      <c r="D4038" s="71" t="n"/>
      <c r="E4038" s="71" t="n"/>
      <c r="F4038" s="70" t="n"/>
      <c r="G4038" s="72">
        <f>IF(OR($A4038="",$B4038=""),"",ROUND(MAX(0,MOD(I4038-H4038,1)*24-L4038/60),2))</f>
        <v/>
      </c>
      <c r="H4038">
        <f>IF($A4038="","",IF($D4038="",IFERROR(INDEX(Settings!$E$11:$E$18,MATCH($C4038,Settings!$D$11:$D$18,0)),0),$D4038))</f>
        <v/>
      </c>
      <c r="I4038">
        <f>IF($A4038="","",IF($E4038="",IFERROR(INDEX(Settings!$F$11:$F$18,MATCH($C4038,Settings!$D$11:$D$18,0)),0),$E4038))</f>
        <v/>
      </c>
      <c r="J4038">
        <f>IF($A4038="",0,WEEKDAY($A4038,2))</f>
        <v/>
      </c>
      <c r="K4038">
        <f>IF(OR($A4038="",$B4038=""),"",$B4038&amp;"|"&amp;$A4038)</f>
        <v/>
      </c>
      <c r="L4038">
        <f>IF($A4038="",0,IF($F4038="",IFERROR(N(INDEX(Settings!$G$11:$G$18,MATCH($C4038,Settings!$D$11:$D$18,0))),0),N($F4038)))</f>
        <v/>
      </c>
    </row>
    <row r="4039">
      <c r="A4039" s="69" t="n"/>
      <c r="B4039" s="70" t="n"/>
      <c r="C4039" s="70" t="n"/>
      <c r="D4039" s="71" t="n"/>
      <c r="E4039" s="71" t="n"/>
      <c r="F4039" s="70" t="n"/>
      <c r="G4039" s="72">
        <f>IF(OR($A4039="",$B4039=""),"",ROUND(MAX(0,MOD(I4039-H4039,1)*24-L4039/60),2))</f>
        <v/>
      </c>
      <c r="H4039">
        <f>IF($A4039="","",IF($D4039="",IFERROR(INDEX(Settings!$E$11:$E$18,MATCH($C4039,Settings!$D$11:$D$18,0)),0),$D4039))</f>
        <v/>
      </c>
      <c r="I4039">
        <f>IF($A4039="","",IF($E4039="",IFERROR(INDEX(Settings!$F$11:$F$18,MATCH($C4039,Settings!$D$11:$D$18,0)),0),$E4039))</f>
        <v/>
      </c>
      <c r="J4039">
        <f>IF($A4039="",0,WEEKDAY($A4039,2))</f>
        <v/>
      </c>
      <c r="K4039">
        <f>IF(OR($A4039="",$B4039=""),"",$B4039&amp;"|"&amp;$A4039)</f>
        <v/>
      </c>
      <c r="L4039">
        <f>IF($A4039="",0,IF($F4039="",IFERROR(N(INDEX(Settings!$G$11:$G$18,MATCH($C4039,Settings!$D$11:$D$18,0))),0),N($F4039)))</f>
        <v/>
      </c>
    </row>
    <row r="4040">
      <c r="A4040" s="69" t="n"/>
      <c r="B4040" s="70" t="n"/>
      <c r="C4040" s="70" t="n"/>
      <c r="D4040" s="71" t="n"/>
      <c r="E4040" s="71" t="n"/>
      <c r="F4040" s="70" t="n"/>
      <c r="G4040" s="72">
        <f>IF(OR($A4040="",$B4040=""),"",ROUND(MAX(0,MOD(I4040-H4040,1)*24-L4040/60),2))</f>
        <v/>
      </c>
      <c r="H4040">
        <f>IF($A4040="","",IF($D4040="",IFERROR(INDEX(Settings!$E$11:$E$18,MATCH($C4040,Settings!$D$11:$D$18,0)),0),$D4040))</f>
        <v/>
      </c>
      <c r="I4040">
        <f>IF($A4040="","",IF($E4040="",IFERROR(INDEX(Settings!$F$11:$F$18,MATCH($C4040,Settings!$D$11:$D$18,0)),0),$E4040))</f>
        <v/>
      </c>
      <c r="J4040">
        <f>IF($A4040="",0,WEEKDAY($A4040,2))</f>
        <v/>
      </c>
      <c r="K4040">
        <f>IF(OR($A4040="",$B4040=""),"",$B4040&amp;"|"&amp;$A4040)</f>
        <v/>
      </c>
      <c r="L4040">
        <f>IF($A4040="",0,IF($F4040="",IFERROR(N(INDEX(Settings!$G$11:$G$18,MATCH($C4040,Settings!$D$11:$D$18,0))),0),N($F4040)))</f>
        <v/>
      </c>
    </row>
    <row r="4041">
      <c r="A4041" s="69" t="n"/>
      <c r="B4041" s="70" t="n"/>
      <c r="C4041" s="70" t="n"/>
      <c r="D4041" s="71" t="n"/>
      <c r="E4041" s="71" t="n"/>
      <c r="F4041" s="70" t="n"/>
      <c r="G4041" s="72">
        <f>IF(OR($A4041="",$B4041=""),"",ROUND(MAX(0,MOD(I4041-H4041,1)*24-L4041/60),2))</f>
        <v/>
      </c>
      <c r="H4041">
        <f>IF($A4041="","",IF($D4041="",IFERROR(INDEX(Settings!$E$11:$E$18,MATCH($C4041,Settings!$D$11:$D$18,0)),0),$D4041))</f>
        <v/>
      </c>
      <c r="I4041">
        <f>IF($A4041="","",IF($E4041="",IFERROR(INDEX(Settings!$F$11:$F$18,MATCH($C4041,Settings!$D$11:$D$18,0)),0),$E4041))</f>
        <v/>
      </c>
      <c r="J4041">
        <f>IF($A4041="",0,WEEKDAY($A4041,2))</f>
        <v/>
      </c>
      <c r="K4041">
        <f>IF(OR($A4041="",$B4041=""),"",$B4041&amp;"|"&amp;$A4041)</f>
        <v/>
      </c>
      <c r="L4041">
        <f>IF($A4041="",0,IF($F4041="",IFERROR(N(INDEX(Settings!$G$11:$G$18,MATCH($C4041,Settings!$D$11:$D$18,0))),0),N($F4041)))</f>
        <v/>
      </c>
    </row>
    <row r="4042">
      <c r="A4042" s="69" t="n"/>
      <c r="B4042" s="70" t="n"/>
      <c r="C4042" s="70" t="n"/>
      <c r="D4042" s="71" t="n"/>
      <c r="E4042" s="71" t="n"/>
      <c r="F4042" s="70" t="n"/>
      <c r="G4042" s="72">
        <f>IF(OR($A4042="",$B4042=""),"",ROUND(MAX(0,MOD(I4042-H4042,1)*24-L4042/60),2))</f>
        <v/>
      </c>
      <c r="H4042">
        <f>IF($A4042="","",IF($D4042="",IFERROR(INDEX(Settings!$E$11:$E$18,MATCH($C4042,Settings!$D$11:$D$18,0)),0),$D4042))</f>
        <v/>
      </c>
      <c r="I4042">
        <f>IF($A4042="","",IF($E4042="",IFERROR(INDEX(Settings!$F$11:$F$18,MATCH($C4042,Settings!$D$11:$D$18,0)),0),$E4042))</f>
        <v/>
      </c>
      <c r="J4042">
        <f>IF($A4042="",0,WEEKDAY($A4042,2))</f>
        <v/>
      </c>
      <c r="K4042">
        <f>IF(OR($A4042="",$B4042=""),"",$B4042&amp;"|"&amp;$A4042)</f>
        <v/>
      </c>
      <c r="L4042">
        <f>IF($A4042="",0,IF($F4042="",IFERROR(N(INDEX(Settings!$G$11:$G$18,MATCH($C4042,Settings!$D$11:$D$18,0))),0),N($F4042)))</f>
        <v/>
      </c>
    </row>
    <row r="4043">
      <c r="A4043" s="69" t="n"/>
      <c r="B4043" s="70" t="n"/>
      <c r="C4043" s="70" t="n"/>
      <c r="D4043" s="71" t="n"/>
      <c r="E4043" s="71" t="n"/>
      <c r="F4043" s="70" t="n"/>
      <c r="G4043" s="72">
        <f>IF(OR($A4043="",$B4043=""),"",ROUND(MAX(0,MOD(I4043-H4043,1)*24-L4043/60),2))</f>
        <v/>
      </c>
      <c r="H4043">
        <f>IF($A4043="","",IF($D4043="",IFERROR(INDEX(Settings!$E$11:$E$18,MATCH($C4043,Settings!$D$11:$D$18,0)),0),$D4043))</f>
        <v/>
      </c>
      <c r="I4043">
        <f>IF($A4043="","",IF($E4043="",IFERROR(INDEX(Settings!$F$11:$F$18,MATCH($C4043,Settings!$D$11:$D$18,0)),0),$E4043))</f>
        <v/>
      </c>
      <c r="J4043">
        <f>IF($A4043="",0,WEEKDAY($A4043,2))</f>
        <v/>
      </c>
      <c r="K4043">
        <f>IF(OR($A4043="",$B4043=""),"",$B4043&amp;"|"&amp;$A4043)</f>
        <v/>
      </c>
      <c r="L4043">
        <f>IF($A4043="",0,IF($F4043="",IFERROR(N(INDEX(Settings!$G$11:$G$18,MATCH($C4043,Settings!$D$11:$D$18,0))),0),N($F4043)))</f>
        <v/>
      </c>
    </row>
    <row r="4044">
      <c r="A4044" s="69" t="n"/>
      <c r="B4044" s="70" t="n"/>
      <c r="C4044" s="70" t="n"/>
      <c r="D4044" s="71" t="n"/>
      <c r="E4044" s="71" t="n"/>
      <c r="F4044" s="70" t="n"/>
      <c r="G4044" s="72">
        <f>IF(OR($A4044="",$B4044=""),"",ROUND(MAX(0,MOD(I4044-H4044,1)*24-L4044/60),2))</f>
        <v/>
      </c>
      <c r="H4044">
        <f>IF($A4044="","",IF($D4044="",IFERROR(INDEX(Settings!$E$11:$E$18,MATCH($C4044,Settings!$D$11:$D$18,0)),0),$D4044))</f>
        <v/>
      </c>
      <c r="I4044">
        <f>IF($A4044="","",IF($E4044="",IFERROR(INDEX(Settings!$F$11:$F$18,MATCH($C4044,Settings!$D$11:$D$18,0)),0),$E4044))</f>
        <v/>
      </c>
      <c r="J4044">
        <f>IF($A4044="",0,WEEKDAY($A4044,2))</f>
        <v/>
      </c>
      <c r="K4044">
        <f>IF(OR($A4044="",$B4044=""),"",$B4044&amp;"|"&amp;$A4044)</f>
        <v/>
      </c>
      <c r="L4044">
        <f>IF($A4044="",0,IF($F4044="",IFERROR(N(INDEX(Settings!$G$11:$G$18,MATCH($C4044,Settings!$D$11:$D$18,0))),0),N($F4044)))</f>
        <v/>
      </c>
    </row>
    <row r="4045">
      <c r="A4045" s="69" t="n"/>
      <c r="B4045" s="70" t="n"/>
      <c r="C4045" s="70" t="n"/>
      <c r="D4045" s="71" t="n"/>
      <c r="E4045" s="71" t="n"/>
      <c r="F4045" s="70" t="n"/>
      <c r="G4045" s="72">
        <f>IF(OR($A4045="",$B4045=""),"",ROUND(MAX(0,MOD(I4045-H4045,1)*24-L4045/60),2))</f>
        <v/>
      </c>
      <c r="H4045">
        <f>IF($A4045="","",IF($D4045="",IFERROR(INDEX(Settings!$E$11:$E$18,MATCH($C4045,Settings!$D$11:$D$18,0)),0),$D4045))</f>
        <v/>
      </c>
      <c r="I4045">
        <f>IF($A4045="","",IF($E4045="",IFERROR(INDEX(Settings!$F$11:$F$18,MATCH($C4045,Settings!$D$11:$D$18,0)),0),$E4045))</f>
        <v/>
      </c>
      <c r="J4045">
        <f>IF($A4045="",0,WEEKDAY($A4045,2))</f>
        <v/>
      </c>
      <c r="K4045">
        <f>IF(OR($A4045="",$B4045=""),"",$B4045&amp;"|"&amp;$A4045)</f>
        <v/>
      </c>
      <c r="L4045">
        <f>IF($A4045="",0,IF($F4045="",IFERROR(N(INDEX(Settings!$G$11:$G$18,MATCH($C4045,Settings!$D$11:$D$18,0))),0),N($F4045)))</f>
        <v/>
      </c>
    </row>
    <row r="4046">
      <c r="A4046" s="69" t="n"/>
      <c r="B4046" s="70" t="n"/>
      <c r="C4046" s="70" t="n"/>
      <c r="D4046" s="71" t="n"/>
      <c r="E4046" s="71" t="n"/>
      <c r="F4046" s="70" t="n"/>
      <c r="G4046" s="72">
        <f>IF(OR($A4046="",$B4046=""),"",ROUND(MAX(0,MOD(I4046-H4046,1)*24-L4046/60),2))</f>
        <v/>
      </c>
      <c r="H4046">
        <f>IF($A4046="","",IF($D4046="",IFERROR(INDEX(Settings!$E$11:$E$18,MATCH($C4046,Settings!$D$11:$D$18,0)),0),$D4046))</f>
        <v/>
      </c>
      <c r="I4046">
        <f>IF($A4046="","",IF($E4046="",IFERROR(INDEX(Settings!$F$11:$F$18,MATCH($C4046,Settings!$D$11:$D$18,0)),0),$E4046))</f>
        <v/>
      </c>
      <c r="J4046">
        <f>IF($A4046="",0,WEEKDAY($A4046,2))</f>
        <v/>
      </c>
      <c r="K4046">
        <f>IF(OR($A4046="",$B4046=""),"",$B4046&amp;"|"&amp;$A4046)</f>
        <v/>
      </c>
      <c r="L4046">
        <f>IF($A4046="",0,IF($F4046="",IFERROR(N(INDEX(Settings!$G$11:$G$18,MATCH($C4046,Settings!$D$11:$D$18,0))),0),N($F4046)))</f>
        <v/>
      </c>
    </row>
    <row r="4047">
      <c r="A4047" s="69" t="n"/>
      <c r="B4047" s="70" t="n"/>
      <c r="C4047" s="70" t="n"/>
      <c r="D4047" s="71" t="n"/>
      <c r="E4047" s="71" t="n"/>
      <c r="F4047" s="70" t="n"/>
      <c r="G4047" s="72">
        <f>IF(OR($A4047="",$B4047=""),"",ROUND(MAX(0,MOD(I4047-H4047,1)*24-L4047/60),2))</f>
        <v/>
      </c>
      <c r="H4047">
        <f>IF($A4047="","",IF($D4047="",IFERROR(INDEX(Settings!$E$11:$E$18,MATCH($C4047,Settings!$D$11:$D$18,0)),0),$D4047))</f>
        <v/>
      </c>
      <c r="I4047">
        <f>IF($A4047="","",IF($E4047="",IFERROR(INDEX(Settings!$F$11:$F$18,MATCH($C4047,Settings!$D$11:$D$18,0)),0),$E4047))</f>
        <v/>
      </c>
      <c r="J4047">
        <f>IF($A4047="",0,WEEKDAY($A4047,2))</f>
        <v/>
      </c>
      <c r="K4047">
        <f>IF(OR($A4047="",$B4047=""),"",$B4047&amp;"|"&amp;$A4047)</f>
        <v/>
      </c>
      <c r="L4047">
        <f>IF($A4047="",0,IF($F4047="",IFERROR(N(INDEX(Settings!$G$11:$G$18,MATCH($C4047,Settings!$D$11:$D$18,0))),0),N($F4047)))</f>
        <v/>
      </c>
    </row>
    <row r="4048">
      <c r="A4048" s="69" t="n"/>
      <c r="B4048" s="70" t="n"/>
      <c r="C4048" s="70" t="n"/>
      <c r="D4048" s="71" t="n"/>
      <c r="E4048" s="71" t="n"/>
      <c r="F4048" s="70" t="n"/>
      <c r="G4048" s="72">
        <f>IF(OR($A4048="",$B4048=""),"",ROUND(MAX(0,MOD(I4048-H4048,1)*24-L4048/60),2))</f>
        <v/>
      </c>
      <c r="H4048">
        <f>IF($A4048="","",IF($D4048="",IFERROR(INDEX(Settings!$E$11:$E$18,MATCH($C4048,Settings!$D$11:$D$18,0)),0),$D4048))</f>
        <v/>
      </c>
      <c r="I4048">
        <f>IF($A4048="","",IF($E4048="",IFERROR(INDEX(Settings!$F$11:$F$18,MATCH($C4048,Settings!$D$11:$D$18,0)),0),$E4048))</f>
        <v/>
      </c>
      <c r="J4048">
        <f>IF($A4048="",0,WEEKDAY($A4048,2))</f>
        <v/>
      </c>
      <c r="K4048">
        <f>IF(OR($A4048="",$B4048=""),"",$B4048&amp;"|"&amp;$A4048)</f>
        <v/>
      </c>
      <c r="L4048">
        <f>IF($A4048="",0,IF($F4048="",IFERROR(N(INDEX(Settings!$G$11:$G$18,MATCH($C4048,Settings!$D$11:$D$18,0))),0),N($F4048)))</f>
        <v/>
      </c>
    </row>
    <row r="4049">
      <c r="A4049" s="69" t="n"/>
      <c r="B4049" s="70" t="n"/>
      <c r="C4049" s="70" t="n"/>
      <c r="D4049" s="71" t="n"/>
      <c r="E4049" s="71" t="n"/>
      <c r="F4049" s="70" t="n"/>
      <c r="G4049" s="72">
        <f>IF(OR($A4049="",$B4049=""),"",ROUND(MAX(0,MOD(I4049-H4049,1)*24-L4049/60),2))</f>
        <v/>
      </c>
      <c r="H4049">
        <f>IF($A4049="","",IF($D4049="",IFERROR(INDEX(Settings!$E$11:$E$18,MATCH($C4049,Settings!$D$11:$D$18,0)),0),$D4049))</f>
        <v/>
      </c>
      <c r="I4049">
        <f>IF($A4049="","",IF($E4049="",IFERROR(INDEX(Settings!$F$11:$F$18,MATCH($C4049,Settings!$D$11:$D$18,0)),0),$E4049))</f>
        <v/>
      </c>
      <c r="J4049">
        <f>IF($A4049="",0,WEEKDAY($A4049,2))</f>
        <v/>
      </c>
      <c r="K4049">
        <f>IF(OR($A4049="",$B4049=""),"",$B4049&amp;"|"&amp;$A4049)</f>
        <v/>
      </c>
      <c r="L4049">
        <f>IF($A4049="",0,IF($F4049="",IFERROR(N(INDEX(Settings!$G$11:$G$18,MATCH($C4049,Settings!$D$11:$D$18,0))),0),N($F4049)))</f>
        <v/>
      </c>
    </row>
    <row r="4050">
      <c r="A4050" s="69" t="n"/>
      <c r="B4050" s="70" t="n"/>
      <c r="C4050" s="70" t="n"/>
      <c r="D4050" s="71" t="n"/>
      <c r="E4050" s="71" t="n"/>
      <c r="F4050" s="70" t="n"/>
      <c r="G4050" s="72">
        <f>IF(OR($A4050="",$B4050=""),"",ROUND(MAX(0,MOD(I4050-H4050,1)*24-L4050/60),2))</f>
        <v/>
      </c>
      <c r="H4050">
        <f>IF($A4050="","",IF($D4050="",IFERROR(INDEX(Settings!$E$11:$E$18,MATCH($C4050,Settings!$D$11:$D$18,0)),0),$D4050))</f>
        <v/>
      </c>
      <c r="I4050">
        <f>IF($A4050="","",IF($E4050="",IFERROR(INDEX(Settings!$F$11:$F$18,MATCH($C4050,Settings!$D$11:$D$18,0)),0),$E4050))</f>
        <v/>
      </c>
      <c r="J4050">
        <f>IF($A4050="",0,WEEKDAY($A4050,2))</f>
        <v/>
      </c>
      <c r="K4050">
        <f>IF(OR($A4050="",$B4050=""),"",$B4050&amp;"|"&amp;$A4050)</f>
        <v/>
      </c>
      <c r="L4050">
        <f>IF($A4050="",0,IF($F4050="",IFERROR(N(INDEX(Settings!$G$11:$G$18,MATCH($C4050,Settings!$D$11:$D$18,0))),0),N($F4050)))</f>
        <v/>
      </c>
    </row>
    <row r="4051">
      <c r="A4051" s="69" t="n"/>
      <c r="B4051" s="70" t="n"/>
      <c r="C4051" s="70" t="n"/>
      <c r="D4051" s="71" t="n"/>
      <c r="E4051" s="71" t="n"/>
      <c r="F4051" s="70" t="n"/>
      <c r="G4051" s="72">
        <f>IF(OR($A4051="",$B4051=""),"",ROUND(MAX(0,MOD(I4051-H4051,1)*24-L4051/60),2))</f>
        <v/>
      </c>
      <c r="H4051">
        <f>IF($A4051="","",IF($D4051="",IFERROR(INDEX(Settings!$E$11:$E$18,MATCH($C4051,Settings!$D$11:$D$18,0)),0),$D4051))</f>
        <v/>
      </c>
      <c r="I4051">
        <f>IF($A4051="","",IF($E4051="",IFERROR(INDEX(Settings!$F$11:$F$18,MATCH($C4051,Settings!$D$11:$D$18,0)),0),$E4051))</f>
        <v/>
      </c>
      <c r="J4051">
        <f>IF($A4051="",0,WEEKDAY($A4051,2))</f>
        <v/>
      </c>
      <c r="K4051">
        <f>IF(OR($A4051="",$B4051=""),"",$B4051&amp;"|"&amp;$A4051)</f>
        <v/>
      </c>
      <c r="L4051">
        <f>IF($A4051="",0,IF($F4051="",IFERROR(N(INDEX(Settings!$G$11:$G$18,MATCH($C4051,Settings!$D$11:$D$18,0))),0),N($F4051)))</f>
        <v/>
      </c>
    </row>
    <row r="4052">
      <c r="A4052" s="69" t="n"/>
      <c r="B4052" s="70" t="n"/>
      <c r="C4052" s="70" t="n"/>
      <c r="D4052" s="71" t="n"/>
      <c r="E4052" s="71" t="n"/>
      <c r="F4052" s="70" t="n"/>
      <c r="G4052" s="72">
        <f>IF(OR($A4052="",$B4052=""),"",ROUND(MAX(0,MOD(I4052-H4052,1)*24-L4052/60),2))</f>
        <v/>
      </c>
      <c r="H4052">
        <f>IF($A4052="","",IF($D4052="",IFERROR(INDEX(Settings!$E$11:$E$18,MATCH($C4052,Settings!$D$11:$D$18,0)),0),$D4052))</f>
        <v/>
      </c>
      <c r="I4052">
        <f>IF($A4052="","",IF($E4052="",IFERROR(INDEX(Settings!$F$11:$F$18,MATCH($C4052,Settings!$D$11:$D$18,0)),0),$E4052))</f>
        <v/>
      </c>
      <c r="J4052">
        <f>IF($A4052="",0,WEEKDAY($A4052,2))</f>
        <v/>
      </c>
      <c r="K4052">
        <f>IF(OR($A4052="",$B4052=""),"",$B4052&amp;"|"&amp;$A4052)</f>
        <v/>
      </c>
      <c r="L4052">
        <f>IF($A4052="",0,IF($F4052="",IFERROR(N(INDEX(Settings!$G$11:$G$18,MATCH($C4052,Settings!$D$11:$D$18,0))),0),N($F4052)))</f>
        <v/>
      </c>
    </row>
    <row r="4053">
      <c r="A4053" s="69" t="n"/>
      <c r="B4053" s="70" t="n"/>
      <c r="C4053" s="70" t="n"/>
      <c r="D4053" s="71" t="n"/>
      <c r="E4053" s="71" t="n"/>
      <c r="F4053" s="70" t="n"/>
      <c r="G4053" s="72">
        <f>IF(OR($A4053="",$B4053=""),"",ROUND(MAX(0,MOD(I4053-H4053,1)*24-L4053/60),2))</f>
        <v/>
      </c>
      <c r="H4053">
        <f>IF($A4053="","",IF($D4053="",IFERROR(INDEX(Settings!$E$11:$E$18,MATCH($C4053,Settings!$D$11:$D$18,0)),0),$D4053))</f>
        <v/>
      </c>
      <c r="I4053">
        <f>IF($A4053="","",IF($E4053="",IFERROR(INDEX(Settings!$F$11:$F$18,MATCH($C4053,Settings!$D$11:$D$18,0)),0),$E4053))</f>
        <v/>
      </c>
      <c r="J4053">
        <f>IF($A4053="",0,WEEKDAY($A4053,2))</f>
        <v/>
      </c>
      <c r="K4053">
        <f>IF(OR($A4053="",$B4053=""),"",$B4053&amp;"|"&amp;$A4053)</f>
        <v/>
      </c>
      <c r="L4053">
        <f>IF($A4053="",0,IF($F4053="",IFERROR(N(INDEX(Settings!$G$11:$G$18,MATCH($C4053,Settings!$D$11:$D$18,0))),0),N($F4053)))</f>
        <v/>
      </c>
    </row>
    <row r="4054">
      <c r="A4054" s="69" t="n"/>
      <c r="B4054" s="70" t="n"/>
      <c r="C4054" s="70" t="n"/>
      <c r="D4054" s="71" t="n"/>
      <c r="E4054" s="71" t="n"/>
      <c r="F4054" s="70" t="n"/>
      <c r="G4054" s="72">
        <f>IF(OR($A4054="",$B4054=""),"",ROUND(MAX(0,MOD(I4054-H4054,1)*24-L4054/60),2))</f>
        <v/>
      </c>
      <c r="H4054">
        <f>IF($A4054="","",IF($D4054="",IFERROR(INDEX(Settings!$E$11:$E$18,MATCH($C4054,Settings!$D$11:$D$18,0)),0),$D4054))</f>
        <v/>
      </c>
      <c r="I4054">
        <f>IF($A4054="","",IF($E4054="",IFERROR(INDEX(Settings!$F$11:$F$18,MATCH($C4054,Settings!$D$11:$D$18,0)),0),$E4054))</f>
        <v/>
      </c>
      <c r="J4054">
        <f>IF($A4054="",0,WEEKDAY($A4054,2))</f>
        <v/>
      </c>
      <c r="K4054">
        <f>IF(OR($A4054="",$B4054=""),"",$B4054&amp;"|"&amp;$A4054)</f>
        <v/>
      </c>
      <c r="L4054">
        <f>IF($A4054="",0,IF($F4054="",IFERROR(N(INDEX(Settings!$G$11:$G$18,MATCH($C4054,Settings!$D$11:$D$18,0))),0),N($F4054)))</f>
        <v/>
      </c>
    </row>
    <row r="4055">
      <c r="A4055" s="69" t="n"/>
      <c r="B4055" s="70" t="n"/>
      <c r="C4055" s="70" t="n"/>
      <c r="D4055" s="71" t="n"/>
      <c r="E4055" s="71" t="n"/>
      <c r="F4055" s="70" t="n"/>
      <c r="G4055" s="72">
        <f>IF(OR($A4055="",$B4055=""),"",ROUND(MAX(0,MOD(I4055-H4055,1)*24-L4055/60),2))</f>
        <v/>
      </c>
      <c r="H4055">
        <f>IF($A4055="","",IF($D4055="",IFERROR(INDEX(Settings!$E$11:$E$18,MATCH($C4055,Settings!$D$11:$D$18,0)),0),$D4055))</f>
        <v/>
      </c>
      <c r="I4055">
        <f>IF($A4055="","",IF($E4055="",IFERROR(INDEX(Settings!$F$11:$F$18,MATCH($C4055,Settings!$D$11:$D$18,0)),0),$E4055))</f>
        <v/>
      </c>
      <c r="J4055">
        <f>IF($A4055="",0,WEEKDAY($A4055,2))</f>
        <v/>
      </c>
      <c r="K4055">
        <f>IF(OR($A4055="",$B4055=""),"",$B4055&amp;"|"&amp;$A4055)</f>
        <v/>
      </c>
      <c r="L4055">
        <f>IF($A4055="",0,IF($F4055="",IFERROR(N(INDEX(Settings!$G$11:$G$18,MATCH($C4055,Settings!$D$11:$D$18,0))),0),N($F4055)))</f>
        <v/>
      </c>
    </row>
    <row r="4056">
      <c r="A4056" s="69" t="n"/>
      <c r="B4056" s="70" t="n"/>
      <c r="C4056" s="70" t="n"/>
      <c r="D4056" s="71" t="n"/>
      <c r="E4056" s="71" t="n"/>
      <c r="F4056" s="70" t="n"/>
      <c r="G4056" s="72">
        <f>IF(OR($A4056="",$B4056=""),"",ROUND(MAX(0,MOD(I4056-H4056,1)*24-L4056/60),2))</f>
        <v/>
      </c>
      <c r="H4056">
        <f>IF($A4056="","",IF($D4056="",IFERROR(INDEX(Settings!$E$11:$E$18,MATCH($C4056,Settings!$D$11:$D$18,0)),0),$D4056))</f>
        <v/>
      </c>
      <c r="I4056">
        <f>IF($A4056="","",IF($E4056="",IFERROR(INDEX(Settings!$F$11:$F$18,MATCH($C4056,Settings!$D$11:$D$18,0)),0),$E4056))</f>
        <v/>
      </c>
      <c r="J4056">
        <f>IF($A4056="",0,WEEKDAY($A4056,2))</f>
        <v/>
      </c>
      <c r="K4056">
        <f>IF(OR($A4056="",$B4056=""),"",$B4056&amp;"|"&amp;$A4056)</f>
        <v/>
      </c>
      <c r="L4056">
        <f>IF($A4056="",0,IF($F4056="",IFERROR(N(INDEX(Settings!$G$11:$G$18,MATCH($C4056,Settings!$D$11:$D$18,0))),0),N($F4056)))</f>
        <v/>
      </c>
    </row>
    <row r="4057">
      <c r="A4057" s="69" t="n"/>
      <c r="B4057" s="70" t="n"/>
      <c r="C4057" s="70" t="n"/>
      <c r="D4057" s="71" t="n"/>
      <c r="E4057" s="71" t="n"/>
      <c r="F4057" s="70" t="n"/>
      <c r="G4057" s="72">
        <f>IF(OR($A4057="",$B4057=""),"",ROUND(MAX(0,MOD(I4057-H4057,1)*24-L4057/60),2))</f>
        <v/>
      </c>
      <c r="H4057">
        <f>IF($A4057="","",IF($D4057="",IFERROR(INDEX(Settings!$E$11:$E$18,MATCH($C4057,Settings!$D$11:$D$18,0)),0),$D4057))</f>
        <v/>
      </c>
      <c r="I4057">
        <f>IF($A4057="","",IF($E4057="",IFERROR(INDEX(Settings!$F$11:$F$18,MATCH($C4057,Settings!$D$11:$D$18,0)),0),$E4057))</f>
        <v/>
      </c>
      <c r="J4057">
        <f>IF($A4057="",0,WEEKDAY($A4057,2))</f>
        <v/>
      </c>
      <c r="K4057">
        <f>IF(OR($A4057="",$B4057=""),"",$B4057&amp;"|"&amp;$A4057)</f>
        <v/>
      </c>
      <c r="L4057">
        <f>IF($A4057="",0,IF($F4057="",IFERROR(N(INDEX(Settings!$G$11:$G$18,MATCH($C4057,Settings!$D$11:$D$18,0))),0),N($F4057)))</f>
        <v/>
      </c>
    </row>
    <row r="4058">
      <c r="A4058" s="69" t="n"/>
      <c r="B4058" s="70" t="n"/>
      <c r="C4058" s="70" t="n"/>
      <c r="D4058" s="71" t="n"/>
      <c r="E4058" s="71" t="n"/>
      <c r="F4058" s="70" t="n"/>
      <c r="G4058" s="72">
        <f>IF(OR($A4058="",$B4058=""),"",ROUND(MAX(0,MOD(I4058-H4058,1)*24-L4058/60),2))</f>
        <v/>
      </c>
      <c r="H4058">
        <f>IF($A4058="","",IF($D4058="",IFERROR(INDEX(Settings!$E$11:$E$18,MATCH($C4058,Settings!$D$11:$D$18,0)),0),$D4058))</f>
        <v/>
      </c>
      <c r="I4058">
        <f>IF($A4058="","",IF($E4058="",IFERROR(INDEX(Settings!$F$11:$F$18,MATCH($C4058,Settings!$D$11:$D$18,0)),0),$E4058))</f>
        <v/>
      </c>
      <c r="J4058">
        <f>IF($A4058="",0,WEEKDAY($A4058,2))</f>
        <v/>
      </c>
      <c r="K4058">
        <f>IF(OR($A4058="",$B4058=""),"",$B4058&amp;"|"&amp;$A4058)</f>
        <v/>
      </c>
      <c r="L4058">
        <f>IF($A4058="",0,IF($F4058="",IFERROR(N(INDEX(Settings!$G$11:$G$18,MATCH($C4058,Settings!$D$11:$D$18,0))),0),N($F4058)))</f>
        <v/>
      </c>
    </row>
    <row r="4059">
      <c r="A4059" s="69" t="n"/>
      <c r="B4059" s="70" t="n"/>
      <c r="C4059" s="70" t="n"/>
      <c r="D4059" s="71" t="n"/>
      <c r="E4059" s="71" t="n"/>
      <c r="F4059" s="70" t="n"/>
      <c r="G4059" s="72">
        <f>IF(OR($A4059="",$B4059=""),"",ROUND(MAX(0,MOD(I4059-H4059,1)*24-L4059/60),2))</f>
        <v/>
      </c>
      <c r="H4059">
        <f>IF($A4059="","",IF($D4059="",IFERROR(INDEX(Settings!$E$11:$E$18,MATCH($C4059,Settings!$D$11:$D$18,0)),0),$D4059))</f>
        <v/>
      </c>
      <c r="I4059">
        <f>IF($A4059="","",IF($E4059="",IFERROR(INDEX(Settings!$F$11:$F$18,MATCH($C4059,Settings!$D$11:$D$18,0)),0),$E4059))</f>
        <v/>
      </c>
      <c r="J4059">
        <f>IF($A4059="",0,WEEKDAY($A4059,2))</f>
        <v/>
      </c>
      <c r="K4059">
        <f>IF(OR($A4059="",$B4059=""),"",$B4059&amp;"|"&amp;$A4059)</f>
        <v/>
      </c>
      <c r="L4059">
        <f>IF($A4059="",0,IF($F4059="",IFERROR(N(INDEX(Settings!$G$11:$G$18,MATCH($C4059,Settings!$D$11:$D$18,0))),0),N($F4059)))</f>
        <v/>
      </c>
    </row>
    <row r="4060">
      <c r="A4060" s="69" t="n"/>
      <c r="B4060" s="70" t="n"/>
      <c r="C4060" s="70" t="n"/>
      <c r="D4060" s="71" t="n"/>
      <c r="E4060" s="71" t="n"/>
      <c r="F4060" s="70" t="n"/>
      <c r="G4060" s="72">
        <f>IF(OR($A4060="",$B4060=""),"",ROUND(MAX(0,MOD(I4060-H4060,1)*24-L4060/60),2))</f>
        <v/>
      </c>
      <c r="H4060">
        <f>IF($A4060="","",IF($D4060="",IFERROR(INDEX(Settings!$E$11:$E$18,MATCH($C4060,Settings!$D$11:$D$18,0)),0),$D4060))</f>
        <v/>
      </c>
      <c r="I4060">
        <f>IF($A4060="","",IF($E4060="",IFERROR(INDEX(Settings!$F$11:$F$18,MATCH($C4060,Settings!$D$11:$D$18,0)),0),$E4060))</f>
        <v/>
      </c>
      <c r="J4060">
        <f>IF($A4060="",0,WEEKDAY($A4060,2))</f>
        <v/>
      </c>
      <c r="K4060">
        <f>IF(OR($A4060="",$B4060=""),"",$B4060&amp;"|"&amp;$A4060)</f>
        <v/>
      </c>
      <c r="L4060">
        <f>IF($A4060="",0,IF($F4060="",IFERROR(N(INDEX(Settings!$G$11:$G$18,MATCH($C4060,Settings!$D$11:$D$18,0))),0),N($F4060)))</f>
        <v/>
      </c>
    </row>
    <row r="4061">
      <c r="A4061" s="69" t="n"/>
      <c r="B4061" s="70" t="n"/>
      <c r="C4061" s="70" t="n"/>
      <c r="D4061" s="71" t="n"/>
      <c r="E4061" s="71" t="n"/>
      <c r="F4061" s="70" t="n"/>
      <c r="G4061" s="72">
        <f>IF(OR($A4061="",$B4061=""),"",ROUND(MAX(0,MOD(I4061-H4061,1)*24-L4061/60),2))</f>
        <v/>
      </c>
      <c r="H4061">
        <f>IF($A4061="","",IF($D4061="",IFERROR(INDEX(Settings!$E$11:$E$18,MATCH($C4061,Settings!$D$11:$D$18,0)),0),$D4061))</f>
        <v/>
      </c>
      <c r="I4061">
        <f>IF($A4061="","",IF($E4061="",IFERROR(INDEX(Settings!$F$11:$F$18,MATCH($C4061,Settings!$D$11:$D$18,0)),0),$E4061))</f>
        <v/>
      </c>
      <c r="J4061">
        <f>IF($A4061="",0,WEEKDAY($A4061,2))</f>
        <v/>
      </c>
      <c r="K4061">
        <f>IF(OR($A4061="",$B4061=""),"",$B4061&amp;"|"&amp;$A4061)</f>
        <v/>
      </c>
      <c r="L4061">
        <f>IF($A4061="",0,IF($F4061="",IFERROR(N(INDEX(Settings!$G$11:$G$18,MATCH($C4061,Settings!$D$11:$D$18,0))),0),N($F4061)))</f>
        <v/>
      </c>
    </row>
    <row r="4062">
      <c r="A4062" s="69" t="n"/>
      <c r="B4062" s="70" t="n"/>
      <c r="C4062" s="70" t="n"/>
      <c r="D4062" s="71" t="n"/>
      <c r="E4062" s="71" t="n"/>
      <c r="F4062" s="70" t="n"/>
      <c r="G4062" s="72">
        <f>IF(OR($A4062="",$B4062=""),"",ROUND(MAX(0,MOD(I4062-H4062,1)*24-L4062/60),2))</f>
        <v/>
      </c>
      <c r="H4062">
        <f>IF($A4062="","",IF($D4062="",IFERROR(INDEX(Settings!$E$11:$E$18,MATCH($C4062,Settings!$D$11:$D$18,0)),0),$D4062))</f>
        <v/>
      </c>
      <c r="I4062">
        <f>IF($A4062="","",IF($E4062="",IFERROR(INDEX(Settings!$F$11:$F$18,MATCH($C4062,Settings!$D$11:$D$18,0)),0),$E4062))</f>
        <v/>
      </c>
      <c r="J4062">
        <f>IF($A4062="",0,WEEKDAY($A4062,2))</f>
        <v/>
      </c>
      <c r="K4062">
        <f>IF(OR($A4062="",$B4062=""),"",$B4062&amp;"|"&amp;$A4062)</f>
        <v/>
      </c>
      <c r="L4062">
        <f>IF($A4062="",0,IF($F4062="",IFERROR(N(INDEX(Settings!$G$11:$G$18,MATCH($C4062,Settings!$D$11:$D$18,0))),0),N($F4062)))</f>
        <v/>
      </c>
    </row>
    <row r="4063">
      <c r="A4063" s="69" t="n"/>
      <c r="B4063" s="70" t="n"/>
      <c r="C4063" s="70" t="n"/>
      <c r="D4063" s="71" t="n"/>
      <c r="E4063" s="71" t="n"/>
      <c r="F4063" s="70" t="n"/>
      <c r="G4063" s="72">
        <f>IF(OR($A4063="",$B4063=""),"",ROUND(MAX(0,MOD(I4063-H4063,1)*24-L4063/60),2))</f>
        <v/>
      </c>
      <c r="H4063">
        <f>IF($A4063="","",IF($D4063="",IFERROR(INDEX(Settings!$E$11:$E$18,MATCH($C4063,Settings!$D$11:$D$18,0)),0),$D4063))</f>
        <v/>
      </c>
      <c r="I4063">
        <f>IF($A4063="","",IF($E4063="",IFERROR(INDEX(Settings!$F$11:$F$18,MATCH($C4063,Settings!$D$11:$D$18,0)),0),$E4063))</f>
        <v/>
      </c>
      <c r="J4063">
        <f>IF($A4063="",0,WEEKDAY($A4063,2))</f>
        <v/>
      </c>
      <c r="K4063">
        <f>IF(OR($A4063="",$B4063=""),"",$B4063&amp;"|"&amp;$A4063)</f>
        <v/>
      </c>
      <c r="L4063">
        <f>IF($A4063="",0,IF($F4063="",IFERROR(N(INDEX(Settings!$G$11:$G$18,MATCH($C4063,Settings!$D$11:$D$18,0))),0),N($F4063)))</f>
        <v/>
      </c>
    </row>
    <row r="4064">
      <c r="A4064" s="69" t="n"/>
      <c r="B4064" s="70" t="n"/>
      <c r="C4064" s="70" t="n"/>
      <c r="D4064" s="71" t="n"/>
      <c r="E4064" s="71" t="n"/>
      <c r="F4064" s="70" t="n"/>
      <c r="G4064" s="72">
        <f>IF(OR($A4064="",$B4064=""),"",ROUND(MAX(0,MOD(I4064-H4064,1)*24-L4064/60),2))</f>
        <v/>
      </c>
      <c r="H4064">
        <f>IF($A4064="","",IF($D4064="",IFERROR(INDEX(Settings!$E$11:$E$18,MATCH($C4064,Settings!$D$11:$D$18,0)),0),$D4064))</f>
        <v/>
      </c>
      <c r="I4064">
        <f>IF($A4064="","",IF($E4064="",IFERROR(INDEX(Settings!$F$11:$F$18,MATCH($C4064,Settings!$D$11:$D$18,0)),0),$E4064))</f>
        <v/>
      </c>
      <c r="J4064">
        <f>IF($A4064="",0,WEEKDAY($A4064,2))</f>
        <v/>
      </c>
      <c r="K4064">
        <f>IF(OR($A4064="",$B4064=""),"",$B4064&amp;"|"&amp;$A4064)</f>
        <v/>
      </c>
      <c r="L4064">
        <f>IF($A4064="",0,IF($F4064="",IFERROR(N(INDEX(Settings!$G$11:$G$18,MATCH($C4064,Settings!$D$11:$D$18,0))),0),N($F4064)))</f>
        <v/>
      </c>
    </row>
    <row r="4065">
      <c r="A4065" s="69" t="n"/>
      <c r="B4065" s="70" t="n"/>
      <c r="C4065" s="70" t="n"/>
      <c r="D4065" s="71" t="n"/>
      <c r="E4065" s="71" t="n"/>
      <c r="F4065" s="70" t="n"/>
      <c r="G4065" s="72">
        <f>IF(OR($A4065="",$B4065=""),"",ROUND(MAX(0,MOD(I4065-H4065,1)*24-L4065/60),2))</f>
        <v/>
      </c>
      <c r="H4065">
        <f>IF($A4065="","",IF($D4065="",IFERROR(INDEX(Settings!$E$11:$E$18,MATCH($C4065,Settings!$D$11:$D$18,0)),0),$D4065))</f>
        <v/>
      </c>
      <c r="I4065">
        <f>IF($A4065="","",IF($E4065="",IFERROR(INDEX(Settings!$F$11:$F$18,MATCH($C4065,Settings!$D$11:$D$18,0)),0),$E4065))</f>
        <v/>
      </c>
      <c r="J4065">
        <f>IF($A4065="",0,WEEKDAY($A4065,2))</f>
        <v/>
      </c>
      <c r="K4065">
        <f>IF(OR($A4065="",$B4065=""),"",$B4065&amp;"|"&amp;$A4065)</f>
        <v/>
      </c>
      <c r="L4065">
        <f>IF($A4065="",0,IF($F4065="",IFERROR(N(INDEX(Settings!$G$11:$G$18,MATCH($C4065,Settings!$D$11:$D$18,0))),0),N($F4065)))</f>
        <v/>
      </c>
    </row>
    <row r="4066">
      <c r="A4066" s="69" t="n"/>
      <c r="B4066" s="70" t="n"/>
      <c r="C4066" s="70" t="n"/>
      <c r="D4066" s="71" t="n"/>
      <c r="E4066" s="71" t="n"/>
      <c r="F4066" s="70" t="n"/>
      <c r="G4066" s="72">
        <f>IF(OR($A4066="",$B4066=""),"",ROUND(MAX(0,MOD(I4066-H4066,1)*24-L4066/60),2))</f>
        <v/>
      </c>
      <c r="H4066">
        <f>IF($A4066="","",IF($D4066="",IFERROR(INDEX(Settings!$E$11:$E$18,MATCH($C4066,Settings!$D$11:$D$18,0)),0),$D4066))</f>
        <v/>
      </c>
      <c r="I4066">
        <f>IF($A4066="","",IF($E4066="",IFERROR(INDEX(Settings!$F$11:$F$18,MATCH($C4066,Settings!$D$11:$D$18,0)),0),$E4066))</f>
        <v/>
      </c>
      <c r="J4066">
        <f>IF($A4066="",0,WEEKDAY($A4066,2))</f>
        <v/>
      </c>
      <c r="K4066">
        <f>IF(OR($A4066="",$B4066=""),"",$B4066&amp;"|"&amp;$A4066)</f>
        <v/>
      </c>
      <c r="L4066">
        <f>IF($A4066="",0,IF($F4066="",IFERROR(N(INDEX(Settings!$G$11:$G$18,MATCH($C4066,Settings!$D$11:$D$18,0))),0),N($F4066)))</f>
        <v/>
      </c>
    </row>
    <row r="4067">
      <c r="A4067" s="69" t="n"/>
      <c r="B4067" s="70" t="n"/>
      <c r="C4067" s="70" t="n"/>
      <c r="D4067" s="71" t="n"/>
      <c r="E4067" s="71" t="n"/>
      <c r="F4067" s="70" t="n"/>
      <c r="G4067" s="72">
        <f>IF(OR($A4067="",$B4067=""),"",ROUND(MAX(0,MOD(I4067-H4067,1)*24-L4067/60),2))</f>
        <v/>
      </c>
      <c r="H4067">
        <f>IF($A4067="","",IF($D4067="",IFERROR(INDEX(Settings!$E$11:$E$18,MATCH($C4067,Settings!$D$11:$D$18,0)),0),$D4067))</f>
        <v/>
      </c>
      <c r="I4067">
        <f>IF($A4067="","",IF($E4067="",IFERROR(INDEX(Settings!$F$11:$F$18,MATCH($C4067,Settings!$D$11:$D$18,0)),0),$E4067))</f>
        <v/>
      </c>
      <c r="J4067">
        <f>IF($A4067="",0,WEEKDAY($A4067,2))</f>
        <v/>
      </c>
      <c r="K4067">
        <f>IF(OR($A4067="",$B4067=""),"",$B4067&amp;"|"&amp;$A4067)</f>
        <v/>
      </c>
      <c r="L4067">
        <f>IF($A4067="",0,IF($F4067="",IFERROR(N(INDEX(Settings!$G$11:$G$18,MATCH($C4067,Settings!$D$11:$D$18,0))),0),N($F4067)))</f>
        <v/>
      </c>
    </row>
    <row r="4068">
      <c r="A4068" s="69" t="n"/>
      <c r="B4068" s="70" t="n"/>
      <c r="C4068" s="70" t="n"/>
      <c r="D4068" s="71" t="n"/>
      <c r="E4068" s="71" t="n"/>
      <c r="F4068" s="70" t="n"/>
      <c r="G4068" s="72">
        <f>IF(OR($A4068="",$B4068=""),"",ROUND(MAX(0,MOD(I4068-H4068,1)*24-L4068/60),2))</f>
        <v/>
      </c>
      <c r="H4068">
        <f>IF($A4068="","",IF($D4068="",IFERROR(INDEX(Settings!$E$11:$E$18,MATCH($C4068,Settings!$D$11:$D$18,0)),0),$D4068))</f>
        <v/>
      </c>
      <c r="I4068">
        <f>IF($A4068="","",IF($E4068="",IFERROR(INDEX(Settings!$F$11:$F$18,MATCH($C4068,Settings!$D$11:$D$18,0)),0),$E4068))</f>
        <v/>
      </c>
      <c r="J4068">
        <f>IF($A4068="",0,WEEKDAY($A4068,2))</f>
        <v/>
      </c>
      <c r="K4068">
        <f>IF(OR($A4068="",$B4068=""),"",$B4068&amp;"|"&amp;$A4068)</f>
        <v/>
      </c>
      <c r="L4068">
        <f>IF($A4068="",0,IF($F4068="",IFERROR(N(INDEX(Settings!$G$11:$G$18,MATCH($C4068,Settings!$D$11:$D$18,0))),0),N($F4068)))</f>
        <v/>
      </c>
    </row>
    <row r="4069">
      <c r="A4069" s="69" t="n"/>
      <c r="B4069" s="70" t="n"/>
      <c r="C4069" s="70" t="n"/>
      <c r="D4069" s="71" t="n"/>
      <c r="E4069" s="71" t="n"/>
      <c r="F4069" s="70" t="n"/>
      <c r="G4069" s="72">
        <f>IF(OR($A4069="",$B4069=""),"",ROUND(MAX(0,MOD(I4069-H4069,1)*24-L4069/60),2))</f>
        <v/>
      </c>
      <c r="H4069">
        <f>IF($A4069="","",IF($D4069="",IFERROR(INDEX(Settings!$E$11:$E$18,MATCH($C4069,Settings!$D$11:$D$18,0)),0),$D4069))</f>
        <v/>
      </c>
      <c r="I4069">
        <f>IF($A4069="","",IF($E4069="",IFERROR(INDEX(Settings!$F$11:$F$18,MATCH($C4069,Settings!$D$11:$D$18,0)),0),$E4069))</f>
        <v/>
      </c>
      <c r="J4069">
        <f>IF($A4069="",0,WEEKDAY($A4069,2))</f>
        <v/>
      </c>
      <c r="K4069">
        <f>IF(OR($A4069="",$B4069=""),"",$B4069&amp;"|"&amp;$A4069)</f>
        <v/>
      </c>
      <c r="L4069">
        <f>IF($A4069="",0,IF($F4069="",IFERROR(N(INDEX(Settings!$G$11:$G$18,MATCH($C4069,Settings!$D$11:$D$18,0))),0),N($F4069)))</f>
        <v/>
      </c>
    </row>
    <row r="4070">
      <c r="A4070" s="69" t="n"/>
      <c r="B4070" s="70" t="n"/>
      <c r="C4070" s="70" t="n"/>
      <c r="D4070" s="71" t="n"/>
      <c r="E4070" s="71" t="n"/>
      <c r="F4070" s="70" t="n"/>
      <c r="G4070" s="72">
        <f>IF(OR($A4070="",$B4070=""),"",ROUND(MAX(0,MOD(I4070-H4070,1)*24-L4070/60),2))</f>
        <v/>
      </c>
      <c r="H4070">
        <f>IF($A4070="","",IF($D4070="",IFERROR(INDEX(Settings!$E$11:$E$18,MATCH($C4070,Settings!$D$11:$D$18,0)),0),$D4070))</f>
        <v/>
      </c>
      <c r="I4070">
        <f>IF($A4070="","",IF($E4070="",IFERROR(INDEX(Settings!$F$11:$F$18,MATCH($C4070,Settings!$D$11:$D$18,0)),0),$E4070))</f>
        <v/>
      </c>
      <c r="J4070">
        <f>IF($A4070="",0,WEEKDAY($A4070,2))</f>
        <v/>
      </c>
      <c r="K4070">
        <f>IF(OR($A4070="",$B4070=""),"",$B4070&amp;"|"&amp;$A4070)</f>
        <v/>
      </c>
      <c r="L4070">
        <f>IF($A4070="",0,IF($F4070="",IFERROR(N(INDEX(Settings!$G$11:$G$18,MATCH($C4070,Settings!$D$11:$D$18,0))),0),N($F4070)))</f>
        <v/>
      </c>
    </row>
    <row r="4071">
      <c r="A4071" s="69" t="n"/>
      <c r="B4071" s="70" t="n"/>
      <c r="C4071" s="70" t="n"/>
      <c r="D4071" s="71" t="n"/>
      <c r="E4071" s="71" t="n"/>
      <c r="F4071" s="70" t="n"/>
      <c r="G4071" s="72">
        <f>IF(OR($A4071="",$B4071=""),"",ROUND(MAX(0,MOD(I4071-H4071,1)*24-L4071/60),2))</f>
        <v/>
      </c>
      <c r="H4071">
        <f>IF($A4071="","",IF($D4071="",IFERROR(INDEX(Settings!$E$11:$E$18,MATCH($C4071,Settings!$D$11:$D$18,0)),0),$D4071))</f>
        <v/>
      </c>
      <c r="I4071">
        <f>IF($A4071="","",IF($E4071="",IFERROR(INDEX(Settings!$F$11:$F$18,MATCH($C4071,Settings!$D$11:$D$18,0)),0),$E4071))</f>
        <v/>
      </c>
      <c r="J4071">
        <f>IF($A4071="",0,WEEKDAY($A4071,2))</f>
        <v/>
      </c>
      <c r="K4071">
        <f>IF(OR($A4071="",$B4071=""),"",$B4071&amp;"|"&amp;$A4071)</f>
        <v/>
      </c>
      <c r="L4071">
        <f>IF($A4071="",0,IF($F4071="",IFERROR(N(INDEX(Settings!$G$11:$G$18,MATCH($C4071,Settings!$D$11:$D$18,0))),0),N($F4071)))</f>
        <v/>
      </c>
    </row>
    <row r="4072">
      <c r="A4072" s="69" t="n"/>
      <c r="B4072" s="70" t="n"/>
      <c r="C4072" s="70" t="n"/>
      <c r="D4072" s="71" t="n"/>
      <c r="E4072" s="71" t="n"/>
      <c r="F4072" s="70" t="n"/>
      <c r="G4072" s="72">
        <f>IF(OR($A4072="",$B4072=""),"",ROUND(MAX(0,MOD(I4072-H4072,1)*24-L4072/60),2))</f>
        <v/>
      </c>
      <c r="H4072">
        <f>IF($A4072="","",IF($D4072="",IFERROR(INDEX(Settings!$E$11:$E$18,MATCH($C4072,Settings!$D$11:$D$18,0)),0),$D4072))</f>
        <v/>
      </c>
      <c r="I4072">
        <f>IF($A4072="","",IF($E4072="",IFERROR(INDEX(Settings!$F$11:$F$18,MATCH($C4072,Settings!$D$11:$D$18,0)),0),$E4072))</f>
        <v/>
      </c>
      <c r="J4072">
        <f>IF($A4072="",0,WEEKDAY($A4072,2))</f>
        <v/>
      </c>
      <c r="K4072">
        <f>IF(OR($A4072="",$B4072=""),"",$B4072&amp;"|"&amp;$A4072)</f>
        <v/>
      </c>
      <c r="L4072">
        <f>IF($A4072="",0,IF($F4072="",IFERROR(N(INDEX(Settings!$G$11:$G$18,MATCH($C4072,Settings!$D$11:$D$18,0))),0),N($F4072)))</f>
        <v/>
      </c>
    </row>
    <row r="4073">
      <c r="A4073" s="69" t="n"/>
      <c r="B4073" s="70" t="n"/>
      <c r="C4073" s="70" t="n"/>
      <c r="D4073" s="71" t="n"/>
      <c r="E4073" s="71" t="n"/>
      <c r="F4073" s="70" t="n"/>
      <c r="G4073" s="72">
        <f>IF(OR($A4073="",$B4073=""),"",ROUND(MAX(0,MOD(I4073-H4073,1)*24-L4073/60),2))</f>
        <v/>
      </c>
      <c r="H4073">
        <f>IF($A4073="","",IF($D4073="",IFERROR(INDEX(Settings!$E$11:$E$18,MATCH($C4073,Settings!$D$11:$D$18,0)),0),$D4073))</f>
        <v/>
      </c>
      <c r="I4073">
        <f>IF($A4073="","",IF($E4073="",IFERROR(INDEX(Settings!$F$11:$F$18,MATCH($C4073,Settings!$D$11:$D$18,0)),0),$E4073))</f>
        <v/>
      </c>
      <c r="J4073">
        <f>IF($A4073="",0,WEEKDAY($A4073,2))</f>
        <v/>
      </c>
      <c r="K4073">
        <f>IF(OR($A4073="",$B4073=""),"",$B4073&amp;"|"&amp;$A4073)</f>
        <v/>
      </c>
      <c r="L4073">
        <f>IF($A4073="",0,IF($F4073="",IFERROR(N(INDEX(Settings!$G$11:$G$18,MATCH($C4073,Settings!$D$11:$D$18,0))),0),N($F4073)))</f>
        <v/>
      </c>
    </row>
    <row r="4074">
      <c r="A4074" s="69" t="n"/>
      <c r="B4074" s="70" t="n"/>
      <c r="C4074" s="70" t="n"/>
      <c r="D4074" s="71" t="n"/>
      <c r="E4074" s="71" t="n"/>
      <c r="F4074" s="70" t="n"/>
      <c r="G4074" s="72">
        <f>IF(OR($A4074="",$B4074=""),"",ROUND(MAX(0,MOD(I4074-H4074,1)*24-L4074/60),2))</f>
        <v/>
      </c>
      <c r="H4074">
        <f>IF($A4074="","",IF($D4074="",IFERROR(INDEX(Settings!$E$11:$E$18,MATCH($C4074,Settings!$D$11:$D$18,0)),0),$D4074))</f>
        <v/>
      </c>
      <c r="I4074">
        <f>IF($A4074="","",IF($E4074="",IFERROR(INDEX(Settings!$F$11:$F$18,MATCH($C4074,Settings!$D$11:$D$18,0)),0),$E4074))</f>
        <v/>
      </c>
      <c r="J4074">
        <f>IF($A4074="",0,WEEKDAY($A4074,2))</f>
        <v/>
      </c>
      <c r="K4074">
        <f>IF(OR($A4074="",$B4074=""),"",$B4074&amp;"|"&amp;$A4074)</f>
        <v/>
      </c>
      <c r="L4074">
        <f>IF($A4074="",0,IF($F4074="",IFERROR(N(INDEX(Settings!$G$11:$G$18,MATCH($C4074,Settings!$D$11:$D$18,0))),0),N($F4074)))</f>
        <v/>
      </c>
    </row>
    <row r="4075">
      <c r="A4075" s="69" t="n"/>
      <c r="B4075" s="70" t="n"/>
      <c r="C4075" s="70" t="n"/>
      <c r="D4075" s="71" t="n"/>
      <c r="E4075" s="71" t="n"/>
      <c r="F4075" s="70" t="n"/>
      <c r="G4075" s="72">
        <f>IF(OR($A4075="",$B4075=""),"",ROUND(MAX(0,MOD(I4075-H4075,1)*24-L4075/60),2))</f>
        <v/>
      </c>
      <c r="H4075">
        <f>IF($A4075="","",IF($D4075="",IFERROR(INDEX(Settings!$E$11:$E$18,MATCH($C4075,Settings!$D$11:$D$18,0)),0),$D4075))</f>
        <v/>
      </c>
      <c r="I4075">
        <f>IF($A4075="","",IF($E4075="",IFERROR(INDEX(Settings!$F$11:$F$18,MATCH($C4075,Settings!$D$11:$D$18,0)),0),$E4075))</f>
        <v/>
      </c>
      <c r="J4075">
        <f>IF($A4075="",0,WEEKDAY($A4075,2))</f>
        <v/>
      </c>
      <c r="K4075">
        <f>IF(OR($A4075="",$B4075=""),"",$B4075&amp;"|"&amp;$A4075)</f>
        <v/>
      </c>
      <c r="L4075">
        <f>IF($A4075="",0,IF($F4075="",IFERROR(N(INDEX(Settings!$G$11:$G$18,MATCH($C4075,Settings!$D$11:$D$18,0))),0),N($F4075)))</f>
        <v/>
      </c>
    </row>
    <row r="4076">
      <c r="A4076" s="69" t="n"/>
      <c r="B4076" s="70" t="n"/>
      <c r="C4076" s="70" t="n"/>
      <c r="D4076" s="71" t="n"/>
      <c r="E4076" s="71" t="n"/>
      <c r="F4076" s="70" t="n"/>
      <c r="G4076" s="72">
        <f>IF(OR($A4076="",$B4076=""),"",ROUND(MAX(0,MOD(I4076-H4076,1)*24-L4076/60),2))</f>
        <v/>
      </c>
      <c r="H4076">
        <f>IF($A4076="","",IF($D4076="",IFERROR(INDEX(Settings!$E$11:$E$18,MATCH($C4076,Settings!$D$11:$D$18,0)),0),$D4076))</f>
        <v/>
      </c>
      <c r="I4076">
        <f>IF($A4076="","",IF($E4076="",IFERROR(INDEX(Settings!$F$11:$F$18,MATCH($C4076,Settings!$D$11:$D$18,0)),0),$E4076))</f>
        <v/>
      </c>
      <c r="J4076">
        <f>IF($A4076="",0,WEEKDAY($A4076,2))</f>
        <v/>
      </c>
      <c r="K4076">
        <f>IF(OR($A4076="",$B4076=""),"",$B4076&amp;"|"&amp;$A4076)</f>
        <v/>
      </c>
      <c r="L4076">
        <f>IF($A4076="",0,IF($F4076="",IFERROR(N(INDEX(Settings!$G$11:$G$18,MATCH($C4076,Settings!$D$11:$D$18,0))),0),N($F4076)))</f>
        <v/>
      </c>
    </row>
    <row r="4077">
      <c r="A4077" s="69" t="n"/>
      <c r="B4077" s="70" t="n"/>
      <c r="C4077" s="70" t="n"/>
      <c r="D4077" s="71" t="n"/>
      <c r="E4077" s="71" t="n"/>
      <c r="F4077" s="70" t="n"/>
      <c r="G4077" s="72">
        <f>IF(OR($A4077="",$B4077=""),"",ROUND(MAX(0,MOD(I4077-H4077,1)*24-L4077/60),2))</f>
        <v/>
      </c>
      <c r="H4077">
        <f>IF($A4077="","",IF($D4077="",IFERROR(INDEX(Settings!$E$11:$E$18,MATCH($C4077,Settings!$D$11:$D$18,0)),0),$D4077))</f>
        <v/>
      </c>
      <c r="I4077">
        <f>IF($A4077="","",IF($E4077="",IFERROR(INDEX(Settings!$F$11:$F$18,MATCH($C4077,Settings!$D$11:$D$18,0)),0),$E4077))</f>
        <v/>
      </c>
      <c r="J4077">
        <f>IF($A4077="",0,WEEKDAY($A4077,2))</f>
        <v/>
      </c>
      <c r="K4077">
        <f>IF(OR($A4077="",$B4077=""),"",$B4077&amp;"|"&amp;$A4077)</f>
        <v/>
      </c>
      <c r="L4077">
        <f>IF($A4077="",0,IF($F4077="",IFERROR(N(INDEX(Settings!$G$11:$G$18,MATCH($C4077,Settings!$D$11:$D$18,0))),0),N($F4077)))</f>
        <v/>
      </c>
    </row>
    <row r="4078">
      <c r="A4078" s="69" t="n"/>
      <c r="B4078" s="70" t="n"/>
      <c r="C4078" s="70" t="n"/>
      <c r="D4078" s="71" t="n"/>
      <c r="E4078" s="71" t="n"/>
      <c r="F4078" s="70" t="n"/>
      <c r="G4078" s="72">
        <f>IF(OR($A4078="",$B4078=""),"",ROUND(MAX(0,MOD(I4078-H4078,1)*24-L4078/60),2))</f>
        <v/>
      </c>
      <c r="H4078">
        <f>IF($A4078="","",IF($D4078="",IFERROR(INDEX(Settings!$E$11:$E$18,MATCH($C4078,Settings!$D$11:$D$18,0)),0),$D4078))</f>
        <v/>
      </c>
      <c r="I4078">
        <f>IF($A4078="","",IF($E4078="",IFERROR(INDEX(Settings!$F$11:$F$18,MATCH($C4078,Settings!$D$11:$D$18,0)),0),$E4078))</f>
        <v/>
      </c>
      <c r="J4078">
        <f>IF($A4078="",0,WEEKDAY($A4078,2))</f>
        <v/>
      </c>
      <c r="K4078">
        <f>IF(OR($A4078="",$B4078=""),"",$B4078&amp;"|"&amp;$A4078)</f>
        <v/>
      </c>
      <c r="L4078">
        <f>IF($A4078="",0,IF($F4078="",IFERROR(N(INDEX(Settings!$G$11:$G$18,MATCH($C4078,Settings!$D$11:$D$18,0))),0),N($F4078)))</f>
        <v/>
      </c>
    </row>
    <row r="4079">
      <c r="A4079" s="69" t="n"/>
      <c r="B4079" s="70" t="n"/>
      <c r="C4079" s="70" t="n"/>
      <c r="D4079" s="71" t="n"/>
      <c r="E4079" s="71" t="n"/>
      <c r="F4079" s="70" t="n"/>
      <c r="G4079" s="72">
        <f>IF(OR($A4079="",$B4079=""),"",ROUND(MAX(0,MOD(I4079-H4079,1)*24-L4079/60),2))</f>
        <v/>
      </c>
      <c r="H4079">
        <f>IF($A4079="","",IF($D4079="",IFERROR(INDEX(Settings!$E$11:$E$18,MATCH($C4079,Settings!$D$11:$D$18,0)),0),$D4079))</f>
        <v/>
      </c>
      <c r="I4079">
        <f>IF($A4079="","",IF($E4079="",IFERROR(INDEX(Settings!$F$11:$F$18,MATCH($C4079,Settings!$D$11:$D$18,0)),0),$E4079))</f>
        <v/>
      </c>
      <c r="J4079">
        <f>IF($A4079="",0,WEEKDAY($A4079,2))</f>
        <v/>
      </c>
      <c r="K4079">
        <f>IF(OR($A4079="",$B4079=""),"",$B4079&amp;"|"&amp;$A4079)</f>
        <v/>
      </c>
      <c r="L4079">
        <f>IF($A4079="",0,IF($F4079="",IFERROR(N(INDEX(Settings!$G$11:$G$18,MATCH($C4079,Settings!$D$11:$D$18,0))),0),N($F4079)))</f>
        <v/>
      </c>
    </row>
    <row r="4080">
      <c r="A4080" s="69" t="n"/>
      <c r="B4080" s="70" t="n"/>
      <c r="C4080" s="70" t="n"/>
      <c r="D4080" s="71" t="n"/>
      <c r="E4080" s="71" t="n"/>
      <c r="F4080" s="70" t="n"/>
      <c r="G4080" s="72">
        <f>IF(OR($A4080="",$B4080=""),"",ROUND(MAX(0,MOD(I4080-H4080,1)*24-L4080/60),2))</f>
        <v/>
      </c>
      <c r="H4080">
        <f>IF($A4080="","",IF($D4080="",IFERROR(INDEX(Settings!$E$11:$E$18,MATCH($C4080,Settings!$D$11:$D$18,0)),0),$D4080))</f>
        <v/>
      </c>
      <c r="I4080">
        <f>IF($A4080="","",IF($E4080="",IFERROR(INDEX(Settings!$F$11:$F$18,MATCH($C4080,Settings!$D$11:$D$18,0)),0),$E4080))</f>
        <v/>
      </c>
      <c r="J4080">
        <f>IF($A4080="",0,WEEKDAY($A4080,2))</f>
        <v/>
      </c>
      <c r="K4080">
        <f>IF(OR($A4080="",$B4080=""),"",$B4080&amp;"|"&amp;$A4080)</f>
        <v/>
      </c>
      <c r="L4080">
        <f>IF($A4080="",0,IF($F4080="",IFERROR(N(INDEX(Settings!$G$11:$G$18,MATCH($C4080,Settings!$D$11:$D$18,0))),0),N($F4080)))</f>
        <v/>
      </c>
    </row>
    <row r="4081">
      <c r="A4081" s="69" t="n"/>
      <c r="B4081" s="70" t="n"/>
      <c r="C4081" s="70" t="n"/>
      <c r="D4081" s="71" t="n"/>
      <c r="E4081" s="71" t="n"/>
      <c r="F4081" s="70" t="n"/>
      <c r="G4081" s="72">
        <f>IF(OR($A4081="",$B4081=""),"",ROUND(MAX(0,MOD(I4081-H4081,1)*24-L4081/60),2))</f>
        <v/>
      </c>
      <c r="H4081">
        <f>IF($A4081="","",IF($D4081="",IFERROR(INDEX(Settings!$E$11:$E$18,MATCH($C4081,Settings!$D$11:$D$18,0)),0),$D4081))</f>
        <v/>
      </c>
      <c r="I4081">
        <f>IF($A4081="","",IF($E4081="",IFERROR(INDEX(Settings!$F$11:$F$18,MATCH($C4081,Settings!$D$11:$D$18,0)),0),$E4081))</f>
        <v/>
      </c>
      <c r="J4081">
        <f>IF($A4081="",0,WEEKDAY($A4081,2))</f>
        <v/>
      </c>
      <c r="K4081">
        <f>IF(OR($A4081="",$B4081=""),"",$B4081&amp;"|"&amp;$A4081)</f>
        <v/>
      </c>
      <c r="L4081">
        <f>IF($A4081="",0,IF($F4081="",IFERROR(N(INDEX(Settings!$G$11:$G$18,MATCH($C4081,Settings!$D$11:$D$18,0))),0),N($F4081)))</f>
        <v/>
      </c>
    </row>
    <row r="4082">
      <c r="A4082" s="69" t="n"/>
      <c r="B4082" s="70" t="n"/>
      <c r="C4082" s="70" t="n"/>
      <c r="D4082" s="71" t="n"/>
      <c r="E4082" s="71" t="n"/>
      <c r="F4082" s="70" t="n"/>
      <c r="G4082" s="72">
        <f>IF(OR($A4082="",$B4082=""),"",ROUND(MAX(0,MOD(I4082-H4082,1)*24-L4082/60),2))</f>
        <v/>
      </c>
      <c r="H4082">
        <f>IF($A4082="","",IF($D4082="",IFERROR(INDEX(Settings!$E$11:$E$18,MATCH($C4082,Settings!$D$11:$D$18,0)),0),$D4082))</f>
        <v/>
      </c>
      <c r="I4082">
        <f>IF($A4082="","",IF($E4082="",IFERROR(INDEX(Settings!$F$11:$F$18,MATCH($C4082,Settings!$D$11:$D$18,0)),0),$E4082))</f>
        <v/>
      </c>
      <c r="J4082">
        <f>IF($A4082="",0,WEEKDAY($A4082,2))</f>
        <v/>
      </c>
      <c r="K4082">
        <f>IF(OR($A4082="",$B4082=""),"",$B4082&amp;"|"&amp;$A4082)</f>
        <v/>
      </c>
      <c r="L4082">
        <f>IF($A4082="",0,IF($F4082="",IFERROR(N(INDEX(Settings!$G$11:$G$18,MATCH($C4082,Settings!$D$11:$D$18,0))),0),N($F4082)))</f>
        <v/>
      </c>
    </row>
    <row r="4083">
      <c r="A4083" s="69" t="n"/>
      <c r="B4083" s="70" t="n"/>
      <c r="C4083" s="70" t="n"/>
      <c r="D4083" s="71" t="n"/>
      <c r="E4083" s="71" t="n"/>
      <c r="F4083" s="70" t="n"/>
      <c r="G4083" s="72">
        <f>IF(OR($A4083="",$B4083=""),"",ROUND(MAX(0,MOD(I4083-H4083,1)*24-L4083/60),2))</f>
        <v/>
      </c>
      <c r="H4083">
        <f>IF($A4083="","",IF($D4083="",IFERROR(INDEX(Settings!$E$11:$E$18,MATCH($C4083,Settings!$D$11:$D$18,0)),0),$D4083))</f>
        <v/>
      </c>
      <c r="I4083">
        <f>IF($A4083="","",IF($E4083="",IFERROR(INDEX(Settings!$F$11:$F$18,MATCH($C4083,Settings!$D$11:$D$18,0)),0),$E4083))</f>
        <v/>
      </c>
      <c r="J4083">
        <f>IF($A4083="",0,WEEKDAY($A4083,2))</f>
        <v/>
      </c>
      <c r="K4083">
        <f>IF(OR($A4083="",$B4083=""),"",$B4083&amp;"|"&amp;$A4083)</f>
        <v/>
      </c>
      <c r="L4083">
        <f>IF($A4083="",0,IF($F4083="",IFERROR(N(INDEX(Settings!$G$11:$G$18,MATCH($C4083,Settings!$D$11:$D$18,0))),0),N($F4083)))</f>
        <v/>
      </c>
    </row>
    <row r="4084">
      <c r="A4084" s="69" t="n"/>
      <c r="B4084" s="70" t="n"/>
      <c r="C4084" s="70" t="n"/>
      <c r="D4084" s="71" t="n"/>
      <c r="E4084" s="71" t="n"/>
      <c r="F4084" s="70" t="n"/>
      <c r="G4084" s="72">
        <f>IF(OR($A4084="",$B4084=""),"",ROUND(MAX(0,MOD(I4084-H4084,1)*24-L4084/60),2))</f>
        <v/>
      </c>
      <c r="H4084">
        <f>IF($A4084="","",IF($D4084="",IFERROR(INDEX(Settings!$E$11:$E$18,MATCH($C4084,Settings!$D$11:$D$18,0)),0),$D4084))</f>
        <v/>
      </c>
      <c r="I4084">
        <f>IF($A4084="","",IF($E4084="",IFERROR(INDEX(Settings!$F$11:$F$18,MATCH($C4084,Settings!$D$11:$D$18,0)),0),$E4084))</f>
        <v/>
      </c>
      <c r="J4084">
        <f>IF($A4084="",0,WEEKDAY($A4084,2))</f>
        <v/>
      </c>
      <c r="K4084">
        <f>IF(OR($A4084="",$B4084=""),"",$B4084&amp;"|"&amp;$A4084)</f>
        <v/>
      </c>
      <c r="L4084">
        <f>IF($A4084="",0,IF($F4084="",IFERROR(N(INDEX(Settings!$G$11:$G$18,MATCH($C4084,Settings!$D$11:$D$18,0))),0),N($F4084)))</f>
        <v/>
      </c>
    </row>
    <row r="4085">
      <c r="A4085" s="69" t="n"/>
      <c r="B4085" s="70" t="n"/>
      <c r="C4085" s="70" t="n"/>
      <c r="D4085" s="71" t="n"/>
      <c r="E4085" s="71" t="n"/>
      <c r="F4085" s="70" t="n"/>
      <c r="G4085" s="72">
        <f>IF(OR($A4085="",$B4085=""),"",ROUND(MAX(0,MOD(I4085-H4085,1)*24-L4085/60),2))</f>
        <v/>
      </c>
      <c r="H4085">
        <f>IF($A4085="","",IF($D4085="",IFERROR(INDEX(Settings!$E$11:$E$18,MATCH($C4085,Settings!$D$11:$D$18,0)),0),$D4085))</f>
        <v/>
      </c>
      <c r="I4085">
        <f>IF($A4085="","",IF($E4085="",IFERROR(INDEX(Settings!$F$11:$F$18,MATCH($C4085,Settings!$D$11:$D$18,0)),0),$E4085))</f>
        <v/>
      </c>
      <c r="J4085">
        <f>IF($A4085="",0,WEEKDAY($A4085,2))</f>
        <v/>
      </c>
      <c r="K4085">
        <f>IF(OR($A4085="",$B4085=""),"",$B4085&amp;"|"&amp;$A4085)</f>
        <v/>
      </c>
      <c r="L4085">
        <f>IF($A4085="",0,IF($F4085="",IFERROR(N(INDEX(Settings!$G$11:$G$18,MATCH($C4085,Settings!$D$11:$D$18,0))),0),N($F4085)))</f>
        <v/>
      </c>
    </row>
    <row r="4086">
      <c r="A4086" s="69" t="n"/>
      <c r="B4086" s="70" t="n"/>
      <c r="C4086" s="70" t="n"/>
      <c r="D4086" s="71" t="n"/>
      <c r="E4086" s="71" t="n"/>
      <c r="F4086" s="70" t="n"/>
      <c r="G4086" s="72">
        <f>IF(OR($A4086="",$B4086=""),"",ROUND(MAX(0,MOD(I4086-H4086,1)*24-L4086/60),2))</f>
        <v/>
      </c>
      <c r="H4086">
        <f>IF($A4086="","",IF($D4086="",IFERROR(INDEX(Settings!$E$11:$E$18,MATCH($C4086,Settings!$D$11:$D$18,0)),0),$D4086))</f>
        <v/>
      </c>
      <c r="I4086">
        <f>IF($A4086="","",IF($E4086="",IFERROR(INDEX(Settings!$F$11:$F$18,MATCH($C4086,Settings!$D$11:$D$18,0)),0),$E4086))</f>
        <v/>
      </c>
      <c r="J4086">
        <f>IF($A4086="",0,WEEKDAY($A4086,2))</f>
        <v/>
      </c>
      <c r="K4086">
        <f>IF(OR($A4086="",$B4086=""),"",$B4086&amp;"|"&amp;$A4086)</f>
        <v/>
      </c>
      <c r="L4086">
        <f>IF($A4086="",0,IF($F4086="",IFERROR(N(INDEX(Settings!$G$11:$G$18,MATCH($C4086,Settings!$D$11:$D$18,0))),0),N($F4086)))</f>
        <v/>
      </c>
    </row>
    <row r="4087">
      <c r="A4087" s="69" t="n"/>
      <c r="B4087" s="70" t="n"/>
      <c r="C4087" s="70" t="n"/>
      <c r="D4087" s="71" t="n"/>
      <c r="E4087" s="71" t="n"/>
      <c r="F4087" s="70" t="n"/>
      <c r="G4087" s="72">
        <f>IF(OR($A4087="",$B4087=""),"",ROUND(MAX(0,MOD(I4087-H4087,1)*24-L4087/60),2))</f>
        <v/>
      </c>
      <c r="H4087">
        <f>IF($A4087="","",IF($D4087="",IFERROR(INDEX(Settings!$E$11:$E$18,MATCH($C4087,Settings!$D$11:$D$18,0)),0),$D4087))</f>
        <v/>
      </c>
      <c r="I4087">
        <f>IF($A4087="","",IF($E4087="",IFERROR(INDEX(Settings!$F$11:$F$18,MATCH($C4087,Settings!$D$11:$D$18,0)),0),$E4087))</f>
        <v/>
      </c>
      <c r="J4087">
        <f>IF($A4087="",0,WEEKDAY($A4087,2))</f>
        <v/>
      </c>
      <c r="K4087">
        <f>IF(OR($A4087="",$B4087=""),"",$B4087&amp;"|"&amp;$A4087)</f>
        <v/>
      </c>
      <c r="L4087">
        <f>IF($A4087="",0,IF($F4087="",IFERROR(N(INDEX(Settings!$G$11:$G$18,MATCH($C4087,Settings!$D$11:$D$18,0))),0),N($F4087)))</f>
        <v/>
      </c>
    </row>
    <row r="4088">
      <c r="A4088" s="69" t="n"/>
      <c r="B4088" s="70" t="n"/>
      <c r="C4088" s="70" t="n"/>
      <c r="D4088" s="71" t="n"/>
      <c r="E4088" s="71" t="n"/>
      <c r="F4088" s="70" t="n"/>
      <c r="G4088" s="72">
        <f>IF(OR($A4088="",$B4088=""),"",ROUND(MAX(0,MOD(I4088-H4088,1)*24-L4088/60),2))</f>
        <v/>
      </c>
      <c r="H4088">
        <f>IF($A4088="","",IF($D4088="",IFERROR(INDEX(Settings!$E$11:$E$18,MATCH($C4088,Settings!$D$11:$D$18,0)),0),$D4088))</f>
        <v/>
      </c>
      <c r="I4088">
        <f>IF($A4088="","",IF($E4088="",IFERROR(INDEX(Settings!$F$11:$F$18,MATCH($C4088,Settings!$D$11:$D$18,0)),0),$E4088))</f>
        <v/>
      </c>
      <c r="J4088">
        <f>IF($A4088="",0,WEEKDAY($A4088,2))</f>
        <v/>
      </c>
      <c r="K4088">
        <f>IF(OR($A4088="",$B4088=""),"",$B4088&amp;"|"&amp;$A4088)</f>
        <v/>
      </c>
      <c r="L4088">
        <f>IF($A4088="",0,IF($F4088="",IFERROR(N(INDEX(Settings!$G$11:$G$18,MATCH($C4088,Settings!$D$11:$D$18,0))),0),N($F4088)))</f>
        <v/>
      </c>
    </row>
    <row r="4089">
      <c r="A4089" s="69" t="n"/>
      <c r="B4089" s="70" t="n"/>
      <c r="C4089" s="70" t="n"/>
      <c r="D4089" s="71" t="n"/>
      <c r="E4089" s="71" t="n"/>
      <c r="F4089" s="70" t="n"/>
      <c r="G4089" s="72">
        <f>IF(OR($A4089="",$B4089=""),"",ROUND(MAX(0,MOD(I4089-H4089,1)*24-L4089/60),2))</f>
        <v/>
      </c>
      <c r="H4089">
        <f>IF($A4089="","",IF($D4089="",IFERROR(INDEX(Settings!$E$11:$E$18,MATCH($C4089,Settings!$D$11:$D$18,0)),0),$D4089))</f>
        <v/>
      </c>
      <c r="I4089">
        <f>IF($A4089="","",IF($E4089="",IFERROR(INDEX(Settings!$F$11:$F$18,MATCH($C4089,Settings!$D$11:$D$18,0)),0),$E4089))</f>
        <v/>
      </c>
      <c r="J4089">
        <f>IF($A4089="",0,WEEKDAY($A4089,2))</f>
        <v/>
      </c>
      <c r="K4089">
        <f>IF(OR($A4089="",$B4089=""),"",$B4089&amp;"|"&amp;$A4089)</f>
        <v/>
      </c>
      <c r="L4089">
        <f>IF($A4089="",0,IF($F4089="",IFERROR(N(INDEX(Settings!$G$11:$G$18,MATCH($C4089,Settings!$D$11:$D$18,0))),0),N($F4089)))</f>
        <v/>
      </c>
    </row>
    <row r="4090">
      <c r="A4090" s="69" t="n"/>
      <c r="B4090" s="70" t="n"/>
      <c r="C4090" s="70" t="n"/>
      <c r="D4090" s="71" t="n"/>
      <c r="E4090" s="71" t="n"/>
      <c r="F4090" s="70" t="n"/>
      <c r="G4090" s="72">
        <f>IF(OR($A4090="",$B4090=""),"",ROUND(MAX(0,MOD(I4090-H4090,1)*24-L4090/60),2))</f>
        <v/>
      </c>
      <c r="H4090">
        <f>IF($A4090="","",IF($D4090="",IFERROR(INDEX(Settings!$E$11:$E$18,MATCH($C4090,Settings!$D$11:$D$18,0)),0),$D4090))</f>
        <v/>
      </c>
      <c r="I4090">
        <f>IF($A4090="","",IF($E4090="",IFERROR(INDEX(Settings!$F$11:$F$18,MATCH($C4090,Settings!$D$11:$D$18,0)),0),$E4090))</f>
        <v/>
      </c>
      <c r="J4090">
        <f>IF($A4090="",0,WEEKDAY($A4090,2))</f>
        <v/>
      </c>
      <c r="K4090">
        <f>IF(OR($A4090="",$B4090=""),"",$B4090&amp;"|"&amp;$A4090)</f>
        <v/>
      </c>
      <c r="L4090">
        <f>IF($A4090="",0,IF($F4090="",IFERROR(N(INDEX(Settings!$G$11:$G$18,MATCH($C4090,Settings!$D$11:$D$18,0))),0),N($F4090)))</f>
        <v/>
      </c>
    </row>
    <row r="4091">
      <c r="A4091" s="69" t="n"/>
      <c r="B4091" s="70" t="n"/>
      <c r="C4091" s="70" t="n"/>
      <c r="D4091" s="71" t="n"/>
      <c r="E4091" s="71" t="n"/>
      <c r="F4091" s="70" t="n"/>
      <c r="G4091" s="72">
        <f>IF(OR($A4091="",$B4091=""),"",ROUND(MAX(0,MOD(I4091-H4091,1)*24-L4091/60),2))</f>
        <v/>
      </c>
      <c r="H4091">
        <f>IF($A4091="","",IF($D4091="",IFERROR(INDEX(Settings!$E$11:$E$18,MATCH($C4091,Settings!$D$11:$D$18,0)),0),$D4091))</f>
        <v/>
      </c>
      <c r="I4091">
        <f>IF($A4091="","",IF($E4091="",IFERROR(INDEX(Settings!$F$11:$F$18,MATCH($C4091,Settings!$D$11:$D$18,0)),0),$E4091))</f>
        <v/>
      </c>
      <c r="J4091">
        <f>IF($A4091="",0,WEEKDAY($A4091,2))</f>
        <v/>
      </c>
      <c r="K4091">
        <f>IF(OR($A4091="",$B4091=""),"",$B4091&amp;"|"&amp;$A4091)</f>
        <v/>
      </c>
      <c r="L4091">
        <f>IF($A4091="",0,IF($F4091="",IFERROR(N(INDEX(Settings!$G$11:$G$18,MATCH($C4091,Settings!$D$11:$D$18,0))),0),N($F4091)))</f>
        <v/>
      </c>
    </row>
    <row r="4092">
      <c r="A4092" s="69" t="n"/>
      <c r="B4092" s="70" t="n"/>
      <c r="C4092" s="70" t="n"/>
      <c r="D4092" s="71" t="n"/>
      <c r="E4092" s="71" t="n"/>
      <c r="F4092" s="70" t="n"/>
      <c r="G4092" s="72">
        <f>IF(OR($A4092="",$B4092=""),"",ROUND(MAX(0,MOD(I4092-H4092,1)*24-L4092/60),2))</f>
        <v/>
      </c>
      <c r="H4092">
        <f>IF($A4092="","",IF($D4092="",IFERROR(INDEX(Settings!$E$11:$E$18,MATCH($C4092,Settings!$D$11:$D$18,0)),0),$D4092))</f>
        <v/>
      </c>
      <c r="I4092">
        <f>IF($A4092="","",IF($E4092="",IFERROR(INDEX(Settings!$F$11:$F$18,MATCH($C4092,Settings!$D$11:$D$18,0)),0),$E4092))</f>
        <v/>
      </c>
      <c r="J4092">
        <f>IF($A4092="",0,WEEKDAY($A4092,2))</f>
        <v/>
      </c>
      <c r="K4092">
        <f>IF(OR($A4092="",$B4092=""),"",$B4092&amp;"|"&amp;$A4092)</f>
        <v/>
      </c>
      <c r="L4092">
        <f>IF($A4092="",0,IF($F4092="",IFERROR(N(INDEX(Settings!$G$11:$G$18,MATCH($C4092,Settings!$D$11:$D$18,0))),0),N($F4092)))</f>
        <v/>
      </c>
    </row>
    <row r="4093">
      <c r="A4093" s="69" t="n"/>
      <c r="B4093" s="70" t="n"/>
      <c r="C4093" s="70" t="n"/>
      <c r="D4093" s="71" t="n"/>
      <c r="E4093" s="71" t="n"/>
      <c r="F4093" s="70" t="n"/>
      <c r="G4093" s="72">
        <f>IF(OR($A4093="",$B4093=""),"",ROUND(MAX(0,MOD(I4093-H4093,1)*24-L4093/60),2))</f>
        <v/>
      </c>
      <c r="H4093">
        <f>IF($A4093="","",IF($D4093="",IFERROR(INDEX(Settings!$E$11:$E$18,MATCH($C4093,Settings!$D$11:$D$18,0)),0),$D4093))</f>
        <v/>
      </c>
      <c r="I4093">
        <f>IF($A4093="","",IF($E4093="",IFERROR(INDEX(Settings!$F$11:$F$18,MATCH($C4093,Settings!$D$11:$D$18,0)),0),$E4093))</f>
        <v/>
      </c>
      <c r="J4093">
        <f>IF($A4093="",0,WEEKDAY($A4093,2))</f>
        <v/>
      </c>
      <c r="K4093">
        <f>IF(OR($A4093="",$B4093=""),"",$B4093&amp;"|"&amp;$A4093)</f>
        <v/>
      </c>
      <c r="L4093">
        <f>IF($A4093="",0,IF($F4093="",IFERROR(N(INDEX(Settings!$G$11:$G$18,MATCH($C4093,Settings!$D$11:$D$18,0))),0),N($F4093)))</f>
        <v/>
      </c>
    </row>
    <row r="4094">
      <c r="A4094" s="69" t="n"/>
      <c r="B4094" s="70" t="n"/>
      <c r="C4094" s="70" t="n"/>
      <c r="D4094" s="71" t="n"/>
      <c r="E4094" s="71" t="n"/>
      <c r="F4094" s="70" t="n"/>
      <c r="G4094" s="72">
        <f>IF(OR($A4094="",$B4094=""),"",ROUND(MAX(0,MOD(I4094-H4094,1)*24-L4094/60),2))</f>
        <v/>
      </c>
      <c r="H4094">
        <f>IF($A4094="","",IF($D4094="",IFERROR(INDEX(Settings!$E$11:$E$18,MATCH($C4094,Settings!$D$11:$D$18,0)),0),$D4094))</f>
        <v/>
      </c>
      <c r="I4094">
        <f>IF($A4094="","",IF($E4094="",IFERROR(INDEX(Settings!$F$11:$F$18,MATCH($C4094,Settings!$D$11:$D$18,0)),0),$E4094))</f>
        <v/>
      </c>
      <c r="J4094">
        <f>IF($A4094="",0,WEEKDAY($A4094,2))</f>
        <v/>
      </c>
      <c r="K4094">
        <f>IF(OR($A4094="",$B4094=""),"",$B4094&amp;"|"&amp;$A4094)</f>
        <v/>
      </c>
      <c r="L4094">
        <f>IF($A4094="",0,IF($F4094="",IFERROR(N(INDEX(Settings!$G$11:$G$18,MATCH($C4094,Settings!$D$11:$D$18,0))),0),N($F4094)))</f>
        <v/>
      </c>
    </row>
    <row r="4095">
      <c r="A4095" s="69" t="n"/>
      <c r="B4095" s="70" t="n"/>
      <c r="C4095" s="70" t="n"/>
      <c r="D4095" s="71" t="n"/>
      <c r="E4095" s="71" t="n"/>
      <c r="F4095" s="70" t="n"/>
      <c r="G4095" s="72">
        <f>IF(OR($A4095="",$B4095=""),"",ROUND(MAX(0,MOD(I4095-H4095,1)*24-L4095/60),2))</f>
        <v/>
      </c>
      <c r="H4095">
        <f>IF($A4095="","",IF($D4095="",IFERROR(INDEX(Settings!$E$11:$E$18,MATCH($C4095,Settings!$D$11:$D$18,0)),0),$D4095))</f>
        <v/>
      </c>
      <c r="I4095">
        <f>IF($A4095="","",IF($E4095="",IFERROR(INDEX(Settings!$F$11:$F$18,MATCH($C4095,Settings!$D$11:$D$18,0)),0),$E4095))</f>
        <v/>
      </c>
      <c r="J4095">
        <f>IF($A4095="",0,WEEKDAY($A4095,2))</f>
        <v/>
      </c>
      <c r="K4095">
        <f>IF(OR($A4095="",$B4095=""),"",$B4095&amp;"|"&amp;$A4095)</f>
        <v/>
      </c>
      <c r="L4095">
        <f>IF($A4095="",0,IF($F4095="",IFERROR(N(INDEX(Settings!$G$11:$G$18,MATCH($C4095,Settings!$D$11:$D$18,0))),0),N($F4095)))</f>
        <v/>
      </c>
    </row>
    <row r="4096">
      <c r="A4096" s="69" t="n"/>
      <c r="B4096" s="70" t="n"/>
      <c r="C4096" s="70" t="n"/>
      <c r="D4096" s="71" t="n"/>
      <c r="E4096" s="71" t="n"/>
      <c r="F4096" s="70" t="n"/>
      <c r="G4096" s="72">
        <f>IF(OR($A4096="",$B4096=""),"",ROUND(MAX(0,MOD(I4096-H4096,1)*24-L4096/60),2))</f>
        <v/>
      </c>
      <c r="H4096">
        <f>IF($A4096="","",IF($D4096="",IFERROR(INDEX(Settings!$E$11:$E$18,MATCH($C4096,Settings!$D$11:$D$18,0)),0),$D4096))</f>
        <v/>
      </c>
      <c r="I4096">
        <f>IF($A4096="","",IF($E4096="",IFERROR(INDEX(Settings!$F$11:$F$18,MATCH($C4096,Settings!$D$11:$D$18,0)),0),$E4096))</f>
        <v/>
      </c>
      <c r="J4096">
        <f>IF($A4096="",0,WEEKDAY($A4096,2))</f>
        <v/>
      </c>
      <c r="K4096">
        <f>IF(OR($A4096="",$B4096=""),"",$B4096&amp;"|"&amp;$A4096)</f>
        <v/>
      </c>
      <c r="L4096">
        <f>IF($A4096="",0,IF($F4096="",IFERROR(N(INDEX(Settings!$G$11:$G$18,MATCH($C4096,Settings!$D$11:$D$18,0))),0),N($F4096)))</f>
        <v/>
      </c>
    </row>
    <row r="4097">
      <c r="A4097" s="69" t="n"/>
      <c r="B4097" s="70" t="n"/>
      <c r="C4097" s="70" t="n"/>
      <c r="D4097" s="71" t="n"/>
      <c r="E4097" s="71" t="n"/>
      <c r="F4097" s="70" t="n"/>
      <c r="G4097" s="72">
        <f>IF(OR($A4097="",$B4097=""),"",ROUND(MAX(0,MOD(I4097-H4097,1)*24-L4097/60),2))</f>
        <v/>
      </c>
      <c r="H4097">
        <f>IF($A4097="","",IF($D4097="",IFERROR(INDEX(Settings!$E$11:$E$18,MATCH($C4097,Settings!$D$11:$D$18,0)),0),$D4097))</f>
        <v/>
      </c>
      <c r="I4097">
        <f>IF($A4097="","",IF($E4097="",IFERROR(INDEX(Settings!$F$11:$F$18,MATCH($C4097,Settings!$D$11:$D$18,0)),0),$E4097))</f>
        <v/>
      </c>
      <c r="J4097">
        <f>IF($A4097="",0,WEEKDAY($A4097,2))</f>
        <v/>
      </c>
      <c r="K4097">
        <f>IF(OR($A4097="",$B4097=""),"",$B4097&amp;"|"&amp;$A4097)</f>
        <v/>
      </c>
      <c r="L4097">
        <f>IF($A4097="",0,IF($F4097="",IFERROR(N(INDEX(Settings!$G$11:$G$18,MATCH($C4097,Settings!$D$11:$D$18,0))),0),N($F4097)))</f>
        <v/>
      </c>
    </row>
    <row r="4098">
      <c r="A4098" s="69" t="n"/>
      <c r="B4098" s="70" t="n"/>
      <c r="C4098" s="70" t="n"/>
      <c r="D4098" s="71" t="n"/>
      <c r="E4098" s="71" t="n"/>
      <c r="F4098" s="70" t="n"/>
      <c r="G4098" s="72">
        <f>IF(OR($A4098="",$B4098=""),"",ROUND(MAX(0,MOD(I4098-H4098,1)*24-L4098/60),2))</f>
        <v/>
      </c>
      <c r="H4098">
        <f>IF($A4098="","",IF($D4098="",IFERROR(INDEX(Settings!$E$11:$E$18,MATCH($C4098,Settings!$D$11:$D$18,0)),0),$D4098))</f>
        <v/>
      </c>
      <c r="I4098">
        <f>IF($A4098="","",IF($E4098="",IFERROR(INDEX(Settings!$F$11:$F$18,MATCH($C4098,Settings!$D$11:$D$18,0)),0),$E4098))</f>
        <v/>
      </c>
      <c r="J4098">
        <f>IF($A4098="",0,WEEKDAY($A4098,2))</f>
        <v/>
      </c>
      <c r="K4098">
        <f>IF(OR($A4098="",$B4098=""),"",$B4098&amp;"|"&amp;$A4098)</f>
        <v/>
      </c>
      <c r="L4098">
        <f>IF($A4098="",0,IF($F4098="",IFERROR(N(INDEX(Settings!$G$11:$G$18,MATCH($C4098,Settings!$D$11:$D$18,0))),0),N($F4098)))</f>
        <v/>
      </c>
    </row>
    <row r="4099">
      <c r="A4099" s="69" t="n"/>
      <c r="B4099" s="70" t="n"/>
      <c r="C4099" s="70" t="n"/>
      <c r="D4099" s="71" t="n"/>
      <c r="E4099" s="71" t="n"/>
      <c r="F4099" s="70" t="n"/>
      <c r="G4099" s="72">
        <f>IF(OR($A4099="",$B4099=""),"",ROUND(MAX(0,MOD(I4099-H4099,1)*24-L4099/60),2))</f>
        <v/>
      </c>
      <c r="H4099">
        <f>IF($A4099="","",IF($D4099="",IFERROR(INDEX(Settings!$E$11:$E$18,MATCH($C4099,Settings!$D$11:$D$18,0)),0),$D4099))</f>
        <v/>
      </c>
      <c r="I4099">
        <f>IF($A4099="","",IF($E4099="",IFERROR(INDEX(Settings!$F$11:$F$18,MATCH($C4099,Settings!$D$11:$D$18,0)),0),$E4099))</f>
        <v/>
      </c>
      <c r="J4099">
        <f>IF($A4099="",0,WEEKDAY($A4099,2))</f>
        <v/>
      </c>
      <c r="K4099">
        <f>IF(OR($A4099="",$B4099=""),"",$B4099&amp;"|"&amp;$A4099)</f>
        <v/>
      </c>
      <c r="L4099">
        <f>IF($A4099="",0,IF($F4099="",IFERROR(N(INDEX(Settings!$G$11:$G$18,MATCH($C4099,Settings!$D$11:$D$18,0))),0),N($F4099)))</f>
        <v/>
      </c>
    </row>
    <row r="4100">
      <c r="A4100" s="69" t="n"/>
      <c r="B4100" s="70" t="n"/>
      <c r="C4100" s="70" t="n"/>
      <c r="D4100" s="71" t="n"/>
      <c r="E4100" s="71" t="n"/>
      <c r="F4100" s="70" t="n"/>
      <c r="G4100" s="72">
        <f>IF(OR($A4100="",$B4100=""),"",ROUND(MAX(0,MOD(I4100-H4100,1)*24-L4100/60),2))</f>
        <v/>
      </c>
      <c r="H4100">
        <f>IF($A4100="","",IF($D4100="",IFERROR(INDEX(Settings!$E$11:$E$18,MATCH($C4100,Settings!$D$11:$D$18,0)),0),$D4100))</f>
        <v/>
      </c>
      <c r="I4100">
        <f>IF($A4100="","",IF($E4100="",IFERROR(INDEX(Settings!$F$11:$F$18,MATCH($C4100,Settings!$D$11:$D$18,0)),0),$E4100))</f>
        <v/>
      </c>
      <c r="J4100">
        <f>IF($A4100="",0,WEEKDAY($A4100,2))</f>
        <v/>
      </c>
      <c r="K4100">
        <f>IF(OR($A4100="",$B4100=""),"",$B4100&amp;"|"&amp;$A4100)</f>
        <v/>
      </c>
      <c r="L4100">
        <f>IF($A4100="",0,IF($F4100="",IFERROR(N(INDEX(Settings!$G$11:$G$18,MATCH($C4100,Settings!$D$11:$D$18,0))),0),N($F4100)))</f>
        <v/>
      </c>
    </row>
    <row r="4101">
      <c r="A4101" s="69" t="n"/>
      <c r="B4101" s="70" t="n"/>
      <c r="C4101" s="70" t="n"/>
      <c r="D4101" s="71" t="n"/>
      <c r="E4101" s="71" t="n"/>
      <c r="F4101" s="70" t="n"/>
      <c r="G4101" s="72">
        <f>IF(OR($A4101="",$B4101=""),"",ROUND(MAX(0,MOD(I4101-H4101,1)*24-L4101/60),2))</f>
        <v/>
      </c>
      <c r="H4101">
        <f>IF($A4101="","",IF($D4101="",IFERROR(INDEX(Settings!$E$11:$E$18,MATCH($C4101,Settings!$D$11:$D$18,0)),0),$D4101))</f>
        <v/>
      </c>
      <c r="I4101">
        <f>IF($A4101="","",IF($E4101="",IFERROR(INDEX(Settings!$F$11:$F$18,MATCH($C4101,Settings!$D$11:$D$18,0)),0),$E4101))</f>
        <v/>
      </c>
      <c r="J4101">
        <f>IF($A4101="",0,WEEKDAY($A4101,2))</f>
        <v/>
      </c>
      <c r="K4101">
        <f>IF(OR($A4101="",$B4101=""),"",$B4101&amp;"|"&amp;$A4101)</f>
        <v/>
      </c>
      <c r="L4101">
        <f>IF($A4101="",0,IF($F4101="",IFERROR(N(INDEX(Settings!$G$11:$G$18,MATCH($C4101,Settings!$D$11:$D$18,0))),0),N($F4101)))</f>
        <v/>
      </c>
    </row>
    <row r="4102">
      <c r="A4102" s="69" t="n"/>
      <c r="B4102" s="70" t="n"/>
      <c r="C4102" s="70" t="n"/>
      <c r="D4102" s="71" t="n"/>
      <c r="E4102" s="71" t="n"/>
      <c r="F4102" s="70" t="n"/>
      <c r="G4102" s="72">
        <f>IF(OR($A4102="",$B4102=""),"",ROUND(MAX(0,MOD(I4102-H4102,1)*24-L4102/60),2))</f>
        <v/>
      </c>
      <c r="H4102">
        <f>IF($A4102="","",IF($D4102="",IFERROR(INDEX(Settings!$E$11:$E$18,MATCH($C4102,Settings!$D$11:$D$18,0)),0),$D4102))</f>
        <v/>
      </c>
      <c r="I4102">
        <f>IF($A4102="","",IF($E4102="",IFERROR(INDEX(Settings!$F$11:$F$18,MATCH($C4102,Settings!$D$11:$D$18,0)),0),$E4102))</f>
        <v/>
      </c>
      <c r="J4102">
        <f>IF($A4102="",0,WEEKDAY($A4102,2))</f>
        <v/>
      </c>
      <c r="K4102">
        <f>IF(OR($A4102="",$B4102=""),"",$B4102&amp;"|"&amp;$A4102)</f>
        <v/>
      </c>
      <c r="L4102">
        <f>IF($A4102="",0,IF($F4102="",IFERROR(N(INDEX(Settings!$G$11:$G$18,MATCH($C4102,Settings!$D$11:$D$18,0))),0),N($F4102)))</f>
        <v/>
      </c>
    </row>
    <row r="4103">
      <c r="A4103" s="69" t="n"/>
      <c r="B4103" s="70" t="n"/>
      <c r="C4103" s="70" t="n"/>
      <c r="D4103" s="71" t="n"/>
      <c r="E4103" s="71" t="n"/>
      <c r="F4103" s="70" t="n"/>
      <c r="G4103" s="72">
        <f>IF(OR($A4103="",$B4103=""),"",ROUND(MAX(0,MOD(I4103-H4103,1)*24-L4103/60),2))</f>
        <v/>
      </c>
      <c r="H4103">
        <f>IF($A4103="","",IF($D4103="",IFERROR(INDEX(Settings!$E$11:$E$18,MATCH($C4103,Settings!$D$11:$D$18,0)),0),$D4103))</f>
        <v/>
      </c>
      <c r="I4103">
        <f>IF($A4103="","",IF($E4103="",IFERROR(INDEX(Settings!$F$11:$F$18,MATCH($C4103,Settings!$D$11:$D$18,0)),0),$E4103))</f>
        <v/>
      </c>
      <c r="J4103">
        <f>IF($A4103="",0,WEEKDAY($A4103,2))</f>
        <v/>
      </c>
      <c r="K4103">
        <f>IF(OR($A4103="",$B4103=""),"",$B4103&amp;"|"&amp;$A4103)</f>
        <v/>
      </c>
      <c r="L4103">
        <f>IF($A4103="",0,IF($F4103="",IFERROR(N(INDEX(Settings!$G$11:$G$18,MATCH($C4103,Settings!$D$11:$D$18,0))),0),N($F4103)))</f>
        <v/>
      </c>
    </row>
    <row r="4104">
      <c r="A4104" s="69" t="n"/>
      <c r="B4104" s="70" t="n"/>
      <c r="C4104" s="70" t="n"/>
      <c r="D4104" s="71" t="n"/>
      <c r="E4104" s="71" t="n"/>
      <c r="F4104" s="70" t="n"/>
      <c r="G4104" s="72">
        <f>IF(OR($A4104="",$B4104=""),"",ROUND(MAX(0,MOD(I4104-H4104,1)*24-L4104/60),2))</f>
        <v/>
      </c>
      <c r="H4104">
        <f>IF($A4104="","",IF($D4104="",IFERROR(INDEX(Settings!$E$11:$E$18,MATCH($C4104,Settings!$D$11:$D$18,0)),0),$D4104))</f>
        <v/>
      </c>
      <c r="I4104">
        <f>IF($A4104="","",IF($E4104="",IFERROR(INDEX(Settings!$F$11:$F$18,MATCH($C4104,Settings!$D$11:$D$18,0)),0),$E4104))</f>
        <v/>
      </c>
      <c r="J4104">
        <f>IF($A4104="",0,WEEKDAY($A4104,2))</f>
        <v/>
      </c>
      <c r="K4104">
        <f>IF(OR($A4104="",$B4104=""),"",$B4104&amp;"|"&amp;$A4104)</f>
        <v/>
      </c>
      <c r="L4104">
        <f>IF($A4104="",0,IF($F4104="",IFERROR(N(INDEX(Settings!$G$11:$G$18,MATCH($C4104,Settings!$D$11:$D$18,0))),0),N($F4104)))</f>
        <v/>
      </c>
    </row>
    <row r="4105">
      <c r="A4105" s="69" t="n"/>
      <c r="B4105" s="70" t="n"/>
      <c r="C4105" s="70" t="n"/>
      <c r="D4105" s="71" t="n"/>
      <c r="E4105" s="71" t="n"/>
      <c r="F4105" s="70" t="n"/>
      <c r="G4105" s="72">
        <f>IF(OR($A4105="",$B4105=""),"",ROUND(MAX(0,MOD(I4105-H4105,1)*24-L4105/60),2))</f>
        <v/>
      </c>
      <c r="H4105">
        <f>IF($A4105="","",IF($D4105="",IFERROR(INDEX(Settings!$E$11:$E$18,MATCH($C4105,Settings!$D$11:$D$18,0)),0),$D4105))</f>
        <v/>
      </c>
      <c r="I4105">
        <f>IF($A4105="","",IF($E4105="",IFERROR(INDEX(Settings!$F$11:$F$18,MATCH($C4105,Settings!$D$11:$D$18,0)),0),$E4105))</f>
        <v/>
      </c>
      <c r="J4105">
        <f>IF($A4105="",0,WEEKDAY($A4105,2))</f>
        <v/>
      </c>
      <c r="K4105">
        <f>IF(OR($A4105="",$B4105=""),"",$B4105&amp;"|"&amp;$A4105)</f>
        <v/>
      </c>
      <c r="L4105">
        <f>IF($A4105="",0,IF($F4105="",IFERROR(N(INDEX(Settings!$G$11:$G$18,MATCH($C4105,Settings!$D$11:$D$18,0))),0),N($F4105)))</f>
        <v/>
      </c>
    </row>
    <row r="4106">
      <c r="A4106" s="69" t="n"/>
      <c r="B4106" s="70" t="n"/>
      <c r="C4106" s="70" t="n"/>
      <c r="D4106" s="71" t="n"/>
      <c r="E4106" s="71" t="n"/>
      <c r="F4106" s="70" t="n"/>
      <c r="G4106" s="72">
        <f>IF(OR($A4106="",$B4106=""),"",ROUND(MAX(0,MOD(I4106-H4106,1)*24-L4106/60),2))</f>
        <v/>
      </c>
      <c r="H4106">
        <f>IF($A4106="","",IF($D4106="",IFERROR(INDEX(Settings!$E$11:$E$18,MATCH($C4106,Settings!$D$11:$D$18,0)),0),$D4106))</f>
        <v/>
      </c>
      <c r="I4106">
        <f>IF($A4106="","",IF($E4106="",IFERROR(INDEX(Settings!$F$11:$F$18,MATCH($C4106,Settings!$D$11:$D$18,0)),0),$E4106))</f>
        <v/>
      </c>
      <c r="J4106">
        <f>IF($A4106="",0,WEEKDAY($A4106,2))</f>
        <v/>
      </c>
      <c r="K4106">
        <f>IF(OR($A4106="",$B4106=""),"",$B4106&amp;"|"&amp;$A4106)</f>
        <v/>
      </c>
      <c r="L4106">
        <f>IF($A4106="",0,IF($F4106="",IFERROR(N(INDEX(Settings!$G$11:$G$18,MATCH($C4106,Settings!$D$11:$D$18,0))),0),N($F4106)))</f>
        <v/>
      </c>
    </row>
    <row r="4107">
      <c r="A4107" s="69" t="n"/>
      <c r="B4107" s="70" t="n"/>
      <c r="C4107" s="70" t="n"/>
      <c r="D4107" s="71" t="n"/>
      <c r="E4107" s="71" t="n"/>
      <c r="F4107" s="70" t="n"/>
      <c r="G4107" s="72">
        <f>IF(OR($A4107="",$B4107=""),"",ROUND(MAX(0,MOD(I4107-H4107,1)*24-L4107/60),2))</f>
        <v/>
      </c>
      <c r="H4107">
        <f>IF($A4107="","",IF($D4107="",IFERROR(INDEX(Settings!$E$11:$E$18,MATCH($C4107,Settings!$D$11:$D$18,0)),0),$D4107))</f>
        <v/>
      </c>
      <c r="I4107">
        <f>IF($A4107="","",IF($E4107="",IFERROR(INDEX(Settings!$F$11:$F$18,MATCH($C4107,Settings!$D$11:$D$18,0)),0),$E4107))</f>
        <v/>
      </c>
      <c r="J4107">
        <f>IF($A4107="",0,WEEKDAY($A4107,2))</f>
        <v/>
      </c>
      <c r="K4107">
        <f>IF(OR($A4107="",$B4107=""),"",$B4107&amp;"|"&amp;$A4107)</f>
        <v/>
      </c>
      <c r="L4107">
        <f>IF($A4107="",0,IF($F4107="",IFERROR(N(INDEX(Settings!$G$11:$G$18,MATCH($C4107,Settings!$D$11:$D$18,0))),0),N($F4107)))</f>
        <v/>
      </c>
    </row>
    <row r="4108">
      <c r="A4108" s="69" t="n"/>
      <c r="B4108" s="70" t="n"/>
      <c r="C4108" s="70" t="n"/>
      <c r="D4108" s="71" t="n"/>
      <c r="E4108" s="71" t="n"/>
      <c r="F4108" s="70" t="n"/>
      <c r="G4108" s="72">
        <f>IF(OR($A4108="",$B4108=""),"",ROUND(MAX(0,MOD(I4108-H4108,1)*24-L4108/60),2))</f>
        <v/>
      </c>
      <c r="H4108">
        <f>IF($A4108="","",IF($D4108="",IFERROR(INDEX(Settings!$E$11:$E$18,MATCH($C4108,Settings!$D$11:$D$18,0)),0),$D4108))</f>
        <v/>
      </c>
      <c r="I4108">
        <f>IF($A4108="","",IF($E4108="",IFERROR(INDEX(Settings!$F$11:$F$18,MATCH($C4108,Settings!$D$11:$D$18,0)),0),$E4108))</f>
        <v/>
      </c>
      <c r="J4108">
        <f>IF($A4108="",0,WEEKDAY($A4108,2))</f>
        <v/>
      </c>
      <c r="K4108">
        <f>IF(OR($A4108="",$B4108=""),"",$B4108&amp;"|"&amp;$A4108)</f>
        <v/>
      </c>
      <c r="L4108">
        <f>IF($A4108="",0,IF($F4108="",IFERROR(N(INDEX(Settings!$G$11:$G$18,MATCH($C4108,Settings!$D$11:$D$18,0))),0),N($F4108)))</f>
        <v/>
      </c>
    </row>
    <row r="4109">
      <c r="A4109" s="69" t="n"/>
      <c r="B4109" s="70" t="n"/>
      <c r="C4109" s="70" t="n"/>
      <c r="D4109" s="71" t="n"/>
      <c r="E4109" s="71" t="n"/>
      <c r="F4109" s="70" t="n"/>
      <c r="G4109" s="72">
        <f>IF(OR($A4109="",$B4109=""),"",ROUND(MAX(0,MOD(I4109-H4109,1)*24-L4109/60),2))</f>
        <v/>
      </c>
      <c r="H4109">
        <f>IF($A4109="","",IF($D4109="",IFERROR(INDEX(Settings!$E$11:$E$18,MATCH($C4109,Settings!$D$11:$D$18,0)),0),$D4109))</f>
        <v/>
      </c>
      <c r="I4109">
        <f>IF($A4109="","",IF($E4109="",IFERROR(INDEX(Settings!$F$11:$F$18,MATCH($C4109,Settings!$D$11:$D$18,0)),0),$E4109))</f>
        <v/>
      </c>
      <c r="J4109">
        <f>IF($A4109="",0,WEEKDAY($A4109,2))</f>
        <v/>
      </c>
      <c r="K4109">
        <f>IF(OR($A4109="",$B4109=""),"",$B4109&amp;"|"&amp;$A4109)</f>
        <v/>
      </c>
      <c r="L4109">
        <f>IF($A4109="",0,IF($F4109="",IFERROR(N(INDEX(Settings!$G$11:$G$18,MATCH($C4109,Settings!$D$11:$D$18,0))),0),N($F4109)))</f>
        <v/>
      </c>
    </row>
    <row r="4110">
      <c r="A4110" s="69" t="n"/>
      <c r="B4110" s="70" t="n"/>
      <c r="C4110" s="70" t="n"/>
      <c r="D4110" s="71" t="n"/>
      <c r="E4110" s="71" t="n"/>
      <c r="F4110" s="70" t="n"/>
      <c r="G4110" s="72">
        <f>IF(OR($A4110="",$B4110=""),"",ROUND(MAX(0,MOD(I4110-H4110,1)*24-L4110/60),2))</f>
        <v/>
      </c>
      <c r="H4110">
        <f>IF($A4110="","",IF($D4110="",IFERROR(INDEX(Settings!$E$11:$E$18,MATCH($C4110,Settings!$D$11:$D$18,0)),0),$D4110))</f>
        <v/>
      </c>
      <c r="I4110">
        <f>IF($A4110="","",IF($E4110="",IFERROR(INDEX(Settings!$F$11:$F$18,MATCH($C4110,Settings!$D$11:$D$18,0)),0),$E4110))</f>
        <v/>
      </c>
      <c r="J4110">
        <f>IF($A4110="",0,WEEKDAY($A4110,2))</f>
        <v/>
      </c>
      <c r="K4110">
        <f>IF(OR($A4110="",$B4110=""),"",$B4110&amp;"|"&amp;$A4110)</f>
        <v/>
      </c>
      <c r="L4110">
        <f>IF($A4110="",0,IF($F4110="",IFERROR(N(INDEX(Settings!$G$11:$G$18,MATCH($C4110,Settings!$D$11:$D$18,0))),0),N($F4110)))</f>
        <v/>
      </c>
    </row>
    <row r="4111">
      <c r="A4111" s="69" t="n"/>
      <c r="B4111" s="70" t="n"/>
      <c r="C4111" s="70" t="n"/>
      <c r="D4111" s="71" t="n"/>
      <c r="E4111" s="71" t="n"/>
      <c r="F4111" s="70" t="n"/>
      <c r="G4111" s="72">
        <f>IF(OR($A4111="",$B4111=""),"",ROUND(MAX(0,MOD(I4111-H4111,1)*24-L4111/60),2))</f>
        <v/>
      </c>
      <c r="H4111">
        <f>IF($A4111="","",IF($D4111="",IFERROR(INDEX(Settings!$E$11:$E$18,MATCH($C4111,Settings!$D$11:$D$18,0)),0),$D4111))</f>
        <v/>
      </c>
      <c r="I4111">
        <f>IF($A4111="","",IF($E4111="",IFERROR(INDEX(Settings!$F$11:$F$18,MATCH($C4111,Settings!$D$11:$D$18,0)),0),$E4111))</f>
        <v/>
      </c>
      <c r="J4111">
        <f>IF($A4111="",0,WEEKDAY($A4111,2))</f>
        <v/>
      </c>
      <c r="K4111">
        <f>IF(OR($A4111="",$B4111=""),"",$B4111&amp;"|"&amp;$A4111)</f>
        <v/>
      </c>
      <c r="L4111">
        <f>IF($A4111="",0,IF($F4111="",IFERROR(N(INDEX(Settings!$G$11:$G$18,MATCH($C4111,Settings!$D$11:$D$18,0))),0),N($F4111)))</f>
        <v/>
      </c>
    </row>
    <row r="4112">
      <c r="A4112" s="69" t="n"/>
      <c r="B4112" s="70" t="n"/>
      <c r="C4112" s="70" t="n"/>
      <c r="D4112" s="71" t="n"/>
      <c r="E4112" s="71" t="n"/>
      <c r="F4112" s="70" t="n"/>
      <c r="G4112" s="72">
        <f>IF(OR($A4112="",$B4112=""),"",ROUND(MAX(0,MOD(I4112-H4112,1)*24-L4112/60),2))</f>
        <v/>
      </c>
      <c r="H4112">
        <f>IF($A4112="","",IF($D4112="",IFERROR(INDEX(Settings!$E$11:$E$18,MATCH($C4112,Settings!$D$11:$D$18,0)),0),$D4112))</f>
        <v/>
      </c>
      <c r="I4112">
        <f>IF($A4112="","",IF($E4112="",IFERROR(INDEX(Settings!$F$11:$F$18,MATCH($C4112,Settings!$D$11:$D$18,0)),0),$E4112))</f>
        <v/>
      </c>
      <c r="J4112">
        <f>IF($A4112="",0,WEEKDAY($A4112,2))</f>
        <v/>
      </c>
      <c r="K4112">
        <f>IF(OR($A4112="",$B4112=""),"",$B4112&amp;"|"&amp;$A4112)</f>
        <v/>
      </c>
      <c r="L4112">
        <f>IF($A4112="",0,IF($F4112="",IFERROR(N(INDEX(Settings!$G$11:$G$18,MATCH($C4112,Settings!$D$11:$D$18,0))),0),N($F4112)))</f>
        <v/>
      </c>
    </row>
    <row r="4113">
      <c r="A4113" s="69" t="n"/>
      <c r="B4113" s="70" t="n"/>
      <c r="C4113" s="70" t="n"/>
      <c r="D4113" s="71" t="n"/>
      <c r="E4113" s="71" t="n"/>
      <c r="F4113" s="70" t="n"/>
      <c r="G4113" s="72">
        <f>IF(OR($A4113="",$B4113=""),"",ROUND(MAX(0,MOD(I4113-H4113,1)*24-L4113/60),2))</f>
        <v/>
      </c>
      <c r="H4113">
        <f>IF($A4113="","",IF($D4113="",IFERROR(INDEX(Settings!$E$11:$E$18,MATCH($C4113,Settings!$D$11:$D$18,0)),0),$D4113))</f>
        <v/>
      </c>
      <c r="I4113">
        <f>IF($A4113="","",IF($E4113="",IFERROR(INDEX(Settings!$F$11:$F$18,MATCH($C4113,Settings!$D$11:$D$18,0)),0),$E4113))</f>
        <v/>
      </c>
      <c r="J4113">
        <f>IF($A4113="",0,WEEKDAY($A4113,2))</f>
        <v/>
      </c>
      <c r="K4113">
        <f>IF(OR($A4113="",$B4113=""),"",$B4113&amp;"|"&amp;$A4113)</f>
        <v/>
      </c>
      <c r="L4113">
        <f>IF($A4113="",0,IF($F4113="",IFERROR(N(INDEX(Settings!$G$11:$G$18,MATCH($C4113,Settings!$D$11:$D$18,0))),0),N($F4113)))</f>
        <v/>
      </c>
    </row>
    <row r="4114">
      <c r="A4114" s="69" t="n"/>
      <c r="B4114" s="70" t="n"/>
      <c r="C4114" s="70" t="n"/>
      <c r="D4114" s="71" t="n"/>
      <c r="E4114" s="71" t="n"/>
      <c r="F4114" s="70" t="n"/>
      <c r="G4114" s="72">
        <f>IF(OR($A4114="",$B4114=""),"",ROUND(MAX(0,MOD(I4114-H4114,1)*24-L4114/60),2))</f>
        <v/>
      </c>
      <c r="H4114">
        <f>IF($A4114="","",IF($D4114="",IFERROR(INDEX(Settings!$E$11:$E$18,MATCH($C4114,Settings!$D$11:$D$18,0)),0),$D4114))</f>
        <v/>
      </c>
      <c r="I4114">
        <f>IF($A4114="","",IF($E4114="",IFERROR(INDEX(Settings!$F$11:$F$18,MATCH($C4114,Settings!$D$11:$D$18,0)),0),$E4114))</f>
        <v/>
      </c>
      <c r="J4114">
        <f>IF($A4114="",0,WEEKDAY($A4114,2))</f>
        <v/>
      </c>
      <c r="K4114">
        <f>IF(OR($A4114="",$B4114=""),"",$B4114&amp;"|"&amp;$A4114)</f>
        <v/>
      </c>
      <c r="L4114">
        <f>IF($A4114="",0,IF($F4114="",IFERROR(N(INDEX(Settings!$G$11:$G$18,MATCH($C4114,Settings!$D$11:$D$18,0))),0),N($F4114)))</f>
        <v/>
      </c>
    </row>
    <row r="4115">
      <c r="A4115" s="69" t="n"/>
      <c r="B4115" s="70" t="n"/>
      <c r="C4115" s="70" t="n"/>
      <c r="D4115" s="71" t="n"/>
      <c r="E4115" s="71" t="n"/>
      <c r="F4115" s="70" t="n"/>
      <c r="G4115" s="72">
        <f>IF(OR($A4115="",$B4115=""),"",ROUND(MAX(0,MOD(I4115-H4115,1)*24-L4115/60),2))</f>
        <v/>
      </c>
      <c r="H4115">
        <f>IF($A4115="","",IF($D4115="",IFERROR(INDEX(Settings!$E$11:$E$18,MATCH($C4115,Settings!$D$11:$D$18,0)),0),$D4115))</f>
        <v/>
      </c>
      <c r="I4115">
        <f>IF($A4115="","",IF($E4115="",IFERROR(INDEX(Settings!$F$11:$F$18,MATCH($C4115,Settings!$D$11:$D$18,0)),0),$E4115))</f>
        <v/>
      </c>
      <c r="J4115">
        <f>IF($A4115="",0,WEEKDAY($A4115,2))</f>
        <v/>
      </c>
      <c r="K4115">
        <f>IF(OR($A4115="",$B4115=""),"",$B4115&amp;"|"&amp;$A4115)</f>
        <v/>
      </c>
      <c r="L4115">
        <f>IF($A4115="",0,IF($F4115="",IFERROR(N(INDEX(Settings!$G$11:$G$18,MATCH($C4115,Settings!$D$11:$D$18,0))),0),N($F4115)))</f>
        <v/>
      </c>
    </row>
    <row r="4116">
      <c r="A4116" s="69" t="n"/>
      <c r="B4116" s="70" t="n"/>
      <c r="C4116" s="70" t="n"/>
      <c r="D4116" s="71" t="n"/>
      <c r="E4116" s="71" t="n"/>
      <c r="F4116" s="70" t="n"/>
      <c r="G4116" s="72">
        <f>IF(OR($A4116="",$B4116=""),"",ROUND(MAX(0,MOD(I4116-H4116,1)*24-L4116/60),2))</f>
        <v/>
      </c>
      <c r="H4116">
        <f>IF($A4116="","",IF($D4116="",IFERROR(INDEX(Settings!$E$11:$E$18,MATCH($C4116,Settings!$D$11:$D$18,0)),0),$D4116))</f>
        <v/>
      </c>
      <c r="I4116">
        <f>IF($A4116="","",IF($E4116="",IFERROR(INDEX(Settings!$F$11:$F$18,MATCH($C4116,Settings!$D$11:$D$18,0)),0),$E4116))</f>
        <v/>
      </c>
      <c r="J4116">
        <f>IF($A4116="",0,WEEKDAY($A4116,2))</f>
        <v/>
      </c>
      <c r="K4116">
        <f>IF(OR($A4116="",$B4116=""),"",$B4116&amp;"|"&amp;$A4116)</f>
        <v/>
      </c>
      <c r="L4116">
        <f>IF($A4116="",0,IF($F4116="",IFERROR(N(INDEX(Settings!$G$11:$G$18,MATCH($C4116,Settings!$D$11:$D$18,0))),0),N($F4116)))</f>
        <v/>
      </c>
    </row>
    <row r="4117">
      <c r="A4117" s="69" t="n"/>
      <c r="B4117" s="70" t="n"/>
      <c r="C4117" s="70" t="n"/>
      <c r="D4117" s="71" t="n"/>
      <c r="E4117" s="71" t="n"/>
      <c r="F4117" s="70" t="n"/>
      <c r="G4117" s="72">
        <f>IF(OR($A4117="",$B4117=""),"",ROUND(MAX(0,MOD(I4117-H4117,1)*24-L4117/60),2))</f>
        <v/>
      </c>
      <c r="H4117">
        <f>IF($A4117="","",IF($D4117="",IFERROR(INDEX(Settings!$E$11:$E$18,MATCH($C4117,Settings!$D$11:$D$18,0)),0),$D4117))</f>
        <v/>
      </c>
      <c r="I4117">
        <f>IF($A4117="","",IF($E4117="",IFERROR(INDEX(Settings!$F$11:$F$18,MATCH($C4117,Settings!$D$11:$D$18,0)),0),$E4117))</f>
        <v/>
      </c>
      <c r="J4117">
        <f>IF($A4117="",0,WEEKDAY($A4117,2))</f>
        <v/>
      </c>
      <c r="K4117">
        <f>IF(OR($A4117="",$B4117=""),"",$B4117&amp;"|"&amp;$A4117)</f>
        <v/>
      </c>
      <c r="L4117">
        <f>IF($A4117="",0,IF($F4117="",IFERROR(N(INDEX(Settings!$G$11:$G$18,MATCH($C4117,Settings!$D$11:$D$18,0))),0),N($F4117)))</f>
        <v/>
      </c>
    </row>
    <row r="4118">
      <c r="A4118" s="69" t="n"/>
      <c r="B4118" s="70" t="n"/>
      <c r="C4118" s="70" t="n"/>
      <c r="D4118" s="71" t="n"/>
      <c r="E4118" s="71" t="n"/>
      <c r="F4118" s="70" t="n"/>
      <c r="G4118" s="72">
        <f>IF(OR($A4118="",$B4118=""),"",ROUND(MAX(0,MOD(I4118-H4118,1)*24-L4118/60),2))</f>
        <v/>
      </c>
      <c r="H4118">
        <f>IF($A4118="","",IF($D4118="",IFERROR(INDEX(Settings!$E$11:$E$18,MATCH($C4118,Settings!$D$11:$D$18,0)),0),$D4118))</f>
        <v/>
      </c>
      <c r="I4118">
        <f>IF($A4118="","",IF($E4118="",IFERROR(INDEX(Settings!$F$11:$F$18,MATCH($C4118,Settings!$D$11:$D$18,0)),0),$E4118))</f>
        <v/>
      </c>
      <c r="J4118">
        <f>IF($A4118="",0,WEEKDAY($A4118,2))</f>
        <v/>
      </c>
      <c r="K4118">
        <f>IF(OR($A4118="",$B4118=""),"",$B4118&amp;"|"&amp;$A4118)</f>
        <v/>
      </c>
      <c r="L4118">
        <f>IF($A4118="",0,IF($F4118="",IFERROR(N(INDEX(Settings!$G$11:$G$18,MATCH($C4118,Settings!$D$11:$D$18,0))),0),N($F4118)))</f>
        <v/>
      </c>
    </row>
    <row r="4119">
      <c r="A4119" s="69" t="n"/>
      <c r="B4119" s="70" t="n"/>
      <c r="C4119" s="70" t="n"/>
      <c r="D4119" s="71" t="n"/>
      <c r="E4119" s="71" t="n"/>
      <c r="F4119" s="70" t="n"/>
      <c r="G4119" s="72">
        <f>IF(OR($A4119="",$B4119=""),"",ROUND(MAX(0,MOD(I4119-H4119,1)*24-L4119/60),2))</f>
        <v/>
      </c>
      <c r="H4119">
        <f>IF($A4119="","",IF($D4119="",IFERROR(INDEX(Settings!$E$11:$E$18,MATCH($C4119,Settings!$D$11:$D$18,0)),0),$D4119))</f>
        <v/>
      </c>
      <c r="I4119">
        <f>IF($A4119="","",IF($E4119="",IFERROR(INDEX(Settings!$F$11:$F$18,MATCH($C4119,Settings!$D$11:$D$18,0)),0),$E4119))</f>
        <v/>
      </c>
      <c r="J4119">
        <f>IF($A4119="",0,WEEKDAY($A4119,2))</f>
        <v/>
      </c>
      <c r="K4119">
        <f>IF(OR($A4119="",$B4119=""),"",$B4119&amp;"|"&amp;$A4119)</f>
        <v/>
      </c>
      <c r="L4119">
        <f>IF($A4119="",0,IF($F4119="",IFERROR(N(INDEX(Settings!$G$11:$G$18,MATCH($C4119,Settings!$D$11:$D$18,0))),0),N($F4119)))</f>
        <v/>
      </c>
    </row>
    <row r="4120">
      <c r="A4120" s="69" t="n"/>
      <c r="B4120" s="70" t="n"/>
      <c r="C4120" s="70" t="n"/>
      <c r="D4120" s="71" t="n"/>
      <c r="E4120" s="71" t="n"/>
      <c r="F4120" s="70" t="n"/>
      <c r="G4120" s="72">
        <f>IF(OR($A4120="",$B4120=""),"",ROUND(MAX(0,MOD(I4120-H4120,1)*24-L4120/60),2))</f>
        <v/>
      </c>
      <c r="H4120">
        <f>IF($A4120="","",IF($D4120="",IFERROR(INDEX(Settings!$E$11:$E$18,MATCH($C4120,Settings!$D$11:$D$18,0)),0),$D4120))</f>
        <v/>
      </c>
      <c r="I4120">
        <f>IF($A4120="","",IF($E4120="",IFERROR(INDEX(Settings!$F$11:$F$18,MATCH($C4120,Settings!$D$11:$D$18,0)),0),$E4120))</f>
        <v/>
      </c>
      <c r="J4120">
        <f>IF($A4120="",0,WEEKDAY($A4120,2))</f>
        <v/>
      </c>
      <c r="K4120">
        <f>IF(OR($A4120="",$B4120=""),"",$B4120&amp;"|"&amp;$A4120)</f>
        <v/>
      </c>
      <c r="L4120">
        <f>IF($A4120="",0,IF($F4120="",IFERROR(N(INDEX(Settings!$G$11:$G$18,MATCH($C4120,Settings!$D$11:$D$18,0))),0),N($F4120)))</f>
        <v/>
      </c>
    </row>
    <row r="4121">
      <c r="A4121" s="69" t="n"/>
      <c r="B4121" s="70" t="n"/>
      <c r="C4121" s="70" t="n"/>
      <c r="D4121" s="71" t="n"/>
      <c r="E4121" s="71" t="n"/>
      <c r="F4121" s="70" t="n"/>
      <c r="G4121" s="72">
        <f>IF(OR($A4121="",$B4121=""),"",ROUND(MAX(0,MOD(I4121-H4121,1)*24-L4121/60),2))</f>
        <v/>
      </c>
      <c r="H4121">
        <f>IF($A4121="","",IF($D4121="",IFERROR(INDEX(Settings!$E$11:$E$18,MATCH($C4121,Settings!$D$11:$D$18,0)),0),$D4121))</f>
        <v/>
      </c>
      <c r="I4121">
        <f>IF($A4121="","",IF($E4121="",IFERROR(INDEX(Settings!$F$11:$F$18,MATCH($C4121,Settings!$D$11:$D$18,0)),0),$E4121))</f>
        <v/>
      </c>
      <c r="J4121">
        <f>IF($A4121="",0,WEEKDAY($A4121,2))</f>
        <v/>
      </c>
      <c r="K4121">
        <f>IF(OR($A4121="",$B4121=""),"",$B4121&amp;"|"&amp;$A4121)</f>
        <v/>
      </c>
      <c r="L4121">
        <f>IF($A4121="",0,IF($F4121="",IFERROR(N(INDEX(Settings!$G$11:$G$18,MATCH($C4121,Settings!$D$11:$D$18,0))),0),N($F4121)))</f>
        <v/>
      </c>
    </row>
    <row r="4122">
      <c r="A4122" s="69" t="n"/>
      <c r="B4122" s="70" t="n"/>
      <c r="C4122" s="70" t="n"/>
      <c r="D4122" s="71" t="n"/>
      <c r="E4122" s="71" t="n"/>
      <c r="F4122" s="70" t="n"/>
      <c r="G4122" s="72">
        <f>IF(OR($A4122="",$B4122=""),"",ROUND(MAX(0,MOD(I4122-H4122,1)*24-L4122/60),2))</f>
        <v/>
      </c>
      <c r="H4122">
        <f>IF($A4122="","",IF($D4122="",IFERROR(INDEX(Settings!$E$11:$E$18,MATCH($C4122,Settings!$D$11:$D$18,0)),0),$D4122))</f>
        <v/>
      </c>
      <c r="I4122">
        <f>IF($A4122="","",IF($E4122="",IFERROR(INDEX(Settings!$F$11:$F$18,MATCH($C4122,Settings!$D$11:$D$18,0)),0),$E4122))</f>
        <v/>
      </c>
      <c r="J4122">
        <f>IF($A4122="",0,WEEKDAY($A4122,2))</f>
        <v/>
      </c>
      <c r="K4122">
        <f>IF(OR($A4122="",$B4122=""),"",$B4122&amp;"|"&amp;$A4122)</f>
        <v/>
      </c>
      <c r="L4122">
        <f>IF($A4122="",0,IF($F4122="",IFERROR(N(INDEX(Settings!$G$11:$G$18,MATCH($C4122,Settings!$D$11:$D$18,0))),0),N($F4122)))</f>
        <v/>
      </c>
    </row>
    <row r="4123">
      <c r="A4123" s="69" t="n"/>
      <c r="B4123" s="70" t="n"/>
      <c r="C4123" s="70" t="n"/>
      <c r="D4123" s="71" t="n"/>
      <c r="E4123" s="71" t="n"/>
      <c r="F4123" s="70" t="n"/>
      <c r="G4123" s="72">
        <f>IF(OR($A4123="",$B4123=""),"",ROUND(MAX(0,MOD(I4123-H4123,1)*24-L4123/60),2))</f>
        <v/>
      </c>
      <c r="H4123">
        <f>IF($A4123="","",IF($D4123="",IFERROR(INDEX(Settings!$E$11:$E$18,MATCH($C4123,Settings!$D$11:$D$18,0)),0),$D4123))</f>
        <v/>
      </c>
      <c r="I4123">
        <f>IF($A4123="","",IF($E4123="",IFERROR(INDEX(Settings!$F$11:$F$18,MATCH($C4123,Settings!$D$11:$D$18,0)),0),$E4123))</f>
        <v/>
      </c>
      <c r="J4123">
        <f>IF($A4123="",0,WEEKDAY($A4123,2))</f>
        <v/>
      </c>
      <c r="K4123">
        <f>IF(OR($A4123="",$B4123=""),"",$B4123&amp;"|"&amp;$A4123)</f>
        <v/>
      </c>
      <c r="L4123">
        <f>IF($A4123="",0,IF($F4123="",IFERROR(N(INDEX(Settings!$G$11:$G$18,MATCH($C4123,Settings!$D$11:$D$18,0))),0),N($F4123)))</f>
        <v/>
      </c>
    </row>
    <row r="4124">
      <c r="A4124" s="69" t="n"/>
      <c r="B4124" s="70" t="n"/>
      <c r="C4124" s="70" t="n"/>
      <c r="D4124" s="71" t="n"/>
      <c r="E4124" s="71" t="n"/>
      <c r="F4124" s="70" t="n"/>
      <c r="G4124" s="72">
        <f>IF(OR($A4124="",$B4124=""),"",ROUND(MAX(0,MOD(I4124-H4124,1)*24-L4124/60),2))</f>
        <v/>
      </c>
      <c r="H4124">
        <f>IF($A4124="","",IF($D4124="",IFERROR(INDEX(Settings!$E$11:$E$18,MATCH($C4124,Settings!$D$11:$D$18,0)),0),$D4124))</f>
        <v/>
      </c>
      <c r="I4124">
        <f>IF($A4124="","",IF($E4124="",IFERROR(INDEX(Settings!$F$11:$F$18,MATCH($C4124,Settings!$D$11:$D$18,0)),0),$E4124))</f>
        <v/>
      </c>
      <c r="J4124">
        <f>IF($A4124="",0,WEEKDAY($A4124,2))</f>
        <v/>
      </c>
      <c r="K4124">
        <f>IF(OR($A4124="",$B4124=""),"",$B4124&amp;"|"&amp;$A4124)</f>
        <v/>
      </c>
      <c r="L4124">
        <f>IF($A4124="",0,IF($F4124="",IFERROR(N(INDEX(Settings!$G$11:$G$18,MATCH($C4124,Settings!$D$11:$D$18,0))),0),N($F4124)))</f>
        <v/>
      </c>
    </row>
    <row r="4125">
      <c r="A4125" s="69" t="n"/>
      <c r="B4125" s="70" t="n"/>
      <c r="C4125" s="70" t="n"/>
      <c r="D4125" s="71" t="n"/>
      <c r="E4125" s="71" t="n"/>
      <c r="F4125" s="70" t="n"/>
      <c r="G4125" s="72">
        <f>IF(OR($A4125="",$B4125=""),"",ROUND(MAX(0,MOD(I4125-H4125,1)*24-L4125/60),2))</f>
        <v/>
      </c>
      <c r="H4125">
        <f>IF($A4125="","",IF($D4125="",IFERROR(INDEX(Settings!$E$11:$E$18,MATCH($C4125,Settings!$D$11:$D$18,0)),0),$D4125))</f>
        <v/>
      </c>
      <c r="I4125">
        <f>IF($A4125="","",IF($E4125="",IFERROR(INDEX(Settings!$F$11:$F$18,MATCH($C4125,Settings!$D$11:$D$18,0)),0),$E4125))</f>
        <v/>
      </c>
      <c r="J4125">
        <f>IF($A4125="",0,WEEKDAY($A4125,2))</f>
        <v/>
      </c>
      <c r="K4125">
        <f>IF(OR($A4125="",$B4125=""),"",$B4125&amp;"|"&amp;$A4125)</f>
        <v/>
      </c>
      <c r="L4125">
        <f>IF($A4125="",0,IF($F4125="",IFERROR(N(INDEX(Settings!$G$11:$G$18,MATCH($C4125,Settings!$D$11:$D$18,0))),0),N($F4125)))</f>
        <v/>
      </c>
    </row>
    <row r="4126">
      <c r="A4126" s="69" t="n"/>
      <c r="B4126" s="70" t="n"/>
      <c r="C4126" s="70" t="n"/>
      <c r="D4126" s="71" t="n"/>
      <c r="E4126" s="71" t="n"/>
      <c r="F4126" s="70" t="n"/>
      <c r="G4126" s="72">
        <f>IF(OR($A4126="",$B4126=""),"",ROUND(MAX(0,MOD(I4126-H4126,1)*24-L4126/60),2))</f>
        <v/>
      </c>
      <c r="H4126">
        <f>IF($A4126="","",IF($D4126="",IFERROR(INDEX(Settings!$E$11:$E$18,MATCH($C4126,Settings!$D$11:$D$18,0)),0),$D4126))</f>
        <v/>
      </c>
      <c r="I4126">
        <f>IF($A4126="","",IF($E4126="",IFERROR(INDEX(Settings!$F$11:$F$18,MATCH($C4126,Settings!$D$11:$D$18,0)),0),$E4126))</f>
        <v/>
      </c>
      <c r="J4126">
        <f>IF($A4126="",0,WEEKDAY($A4126,2))</f>
        <v/>
      </c>
      <c r="K4126">
        <f>IF(OR($A4126="",$B4126=""),"",$B4126&amp;"|"&amp;$A4126)</f>
        <v/>
      </c>
      <c r="L4126">
        <f>IF($A4126="",0,IF($F4126="",IFERROR(N(INDEX(Settings!$G$11:$G$18,MATCH($C4126,Settings!$D$11:$D$18,0))),0),N($F4126)))</f>
        <v/>
      </c>
    </row>
    <row r="4127">
      <c r="A4127" s="69" t="n"/>
      <c r="B4127" s="70" t="n"/>
      <c r="C4127" s="70" t="n"/>
      <c r="D4127" s="71" t="n"/>
      <c r="E4127" s="71" t="n"/>
      <c r="F4127" s="70" t="n"/>
      <c r="G4127" s="72">
        <f>IF(OR($A4127="",$B4127=""),"",ROUND(MAX(0,MOD(I4127-H4127,1)*24-L4127/60),2))</f>
        <v/>
      </c>
      <c r="H4127">
        <f>IF($A4127="","",IF($D4127="",IFERROR(INDEX(Settings!$E$11:$E$18,MATCH($C4127,Settings!$D$11:$D$18,0)),0),$D4127))</f>
        <v/>
      </c>
      <c r="I4127">
        <f>IF($A4127="","",IF($E4127="",IFERROR(INDEX(Settings!$F$11:$F$18,MATCH($C4127,Settings!$D$11:$D$18,0)),0),$E4127))</f>
        <v/>
      </c>
      <c r="J4127">
        <f>IF($A4127="",0,WEEKDAY($A4127,2))</f>
        <v/>
      </c>
      <c r="K4127">
        <f>IF(OR($A4127="",$B4127=""),"",$B4127&amp;"|"&amp;$A4127)</f>
        <v/>
      </c>
      <c r="L4127">
        <f>IF($A4127="",0,IF($F4127="",IFERROR(N(INDEX(Settings!$G$11:$G$18,MATCH($C4127,Settings!$D$11:$D$18,0))),0),N($F4127)))</f>
        <v/>
      </c>
    </row>
    <row r="4128">
      <c r="A4128" s="69" t="n"/>
      <c r="B4128" s="70" t="n"/>
      <c r="C4128" s="70" t="n"/>
      <c r="D4128" s="71" t="n"/>
      <c r="E4128" s="71" t="n"/>
      <c r="F4128" s="70" t="n"/>
      <c r="G4128" s="72">
        <f>IF(OR($A4128="",$B4128=""),"",ROUND(MAX(0,MOD(I4128-H4128,1)*24-L4128/60),2))</f>
        <v/>
      </c>
      <c r="H4128">
        <f>IF($A4128="","",IF($D4128="",IFERROR(INDEX(Settings!$E$11:$E$18,MATCH($C4128,Settings!$D$11:$D$18,0)),0),$D4128))</f>
        <v/>
      </c>
      <c r="I4128">
        <f>IF($A4128="","",IF($E4128="",IFERROR(INDEX(Settings!$F$11:$F$18,MATCH($C4128,Settings!$D$11:$D$18,0)),0),$E4128))</f>
        <v/>
      </c>
      <c r="J4128">
        <f>IF($A4128="",0,WEEKDAY($A4128,2))</f>
        <v/>
      </c>
      <c r="K4128">
        <f>IF(OR($A4128="",$B4128=""),"",$B4128&amp;"|"&amp;$A4128)</f>
        <v/>
      </c>
      <c r="L4128">
        <f>IF($A4128="",0,IF($F4128="",IFERROR(N(INDEX(Settings!$G$11:$G$18,MATCH($C4128,Settings!$D$11:$D$18,0))),0),N($F4128)))</f>
        <v/>
      </c>
    </row>
    <row r="4129">
      <c r="A4129" s="69" t="n"/>
      <c r="B4129" s="70" t="n"/>
      <c r="C4129" s="70" t="n"/>
      <c r="D4129" s="71" t="n"/>
      <c r="E4129" s="71" t="n"/>
      <c r="F4129" s="70" t="n"/>
      <c r="G4129" s="72">
        <f>IF(OR($A4129="",$B4129=""),"",ROUND(MAX(0,MOD(I4129-H4129,1)*24-L4129/60),2))</f>
        <v/>
      </c>
      <c r="H4129">
        <f>IF($A4129="","",IF($D4129="",IFERROR(INDEX(Settings!$E$11:$E$18,MATCH($C4129,Settings!$D$11:$D$18,0)),0),$D4129))</f>
        <v/>
      </c>
      <c r="I4129">
        <f>IF($A4129="","",IF($E4129="",IFERROR(INDEX(Settings!$F$11:$F$18,MATCH($C4129,Settings!$D$11:$D$18,0)),0),$E4129))</f>
        <v/>
      </c>
      <c r="J4129">
        <f>IF($A4129="",0,WEEKDAY($A4129,2))</f>
        <v/>
      </c>
      <c r="K4129">
        <f>IF(OR($A4129="",$B4129=""),"",$B4129&amp;"|"&amp;$A4129)</f>
        <v/>
      </c>
      <c r="L4129">
        <f>IF($A4129="",0,IF($F4129="",IFERROR(N(INDEX(Settings!$G$11:$G$18,MATCH($C4129,Settings!$D$11:$D$18,0))),0),N($F4129)))</f>
        <v/>
      </c>
    </row>
    <row r="4130">
      <c r="A4130" s="69" t="n"/>
      <c r="B4130" s="70" t="n"/>
      <c r="C4130" s="70" t="n"/>
      <c r="D4130" s="71" t="n"/>
      <c r="E4130" s="71" t="n"/>
      <c r="F4130" s="70" t="n"/>
      <c r="G4130" s="72">
        <f>IF(OR($A4130="",$B4130=""),"",ROUND(MAX(0,MOD(I4130-H4130,1)*24-L4130/60),2))</f>
        <v/>
      </c>
      <c r="H4130">
        <f>IF($A4130="","",IF($D4130="",IFERROR(INDEX(Settings!$E$11:$E$18,MATCH($C4130,Settings!$D$11:$D$18,0)),0),$D4130))</f>
        <v/>
      </c>
      <c r="I4130">
        <f>IF($A4130="","",IF($E4130="",IFERROR(INDEX(Settings!$F$11:$F$18,MATCH($C4130,Settings!$D$11:$D$18,0)),0),$E4130))</f>
        <v/>
      </c>
      <c r="J4130">
        <f>IF($A4130="",0,WEEKDAY($A4130,2))</f>
        <v/>
      </c>
      <c r="K4130">
        <f>IF(OR($A4130="",$B4130=""),"",$B4130&amp;"|"&amp;$A4130)</f>
        <v/>
      </c>
      <c r="L4130">
        <f>IF($A4130="",0,IF($F4130="",IFERROR(N(INDEX(Settings!$G$11:$G$18,MATCH($C4130,Settings!$D$11:$D$18,0))),0),N($F4130)))</f>
        <v/>
      </c>
    </row>
    <row r="4131">
      <c r="A4131" s="69" t="n"/>
      <c r="B4131" s="70" t="n"/>
      <c r="C4131" s="70" t="n"/>
      <c r="D4131" s="71" t="n"/>
      <c r="E4131" s="71" t="n"/>
      <c r="F4131" s="70" t="n"/>
      <c r="G4131" s="72">
        <f>IF(OR($A4131="",$B4131=""),"",ROUND(MAX(0,MOD(I4131-H4131,1)*24-L4131/60),2))</f>
        <v/>
      </c>
      <c r="H4131">
        <f>IF($A4131="","",IF($D4131="",IFERROR(INDEX(Settings!$E$11:$E$18,MATCH($C4131,Settings!$D$11:$D$18,0)),0),$D4131))</f>
        <v/>
      </c>
      <c r="I4131">
        <f>IF($A4131="","",IF($E4131="",IFERROR(INDEX(Settings!$F$11:$F$18,MATCH($C4131,Settings!$D$11:$D$18,0)),0),$E4131))</f>
        <v/>
      </c>
      <c r="J4131">
        <f>IF($A4131="",0,WEEKDAY($A4131,2))</f>
        <v/>
      </c>
      <c r="K4131">
        <f>IF(OR($A4131="",$B4131=""),"",$B4131&amp;"|"&amp;$A4131)</f>
        <v/>
      </c>
      <c r="L4131">
        <f>IF($A4131="",0,IF($F4131="",IFERROR(N(INDEX(Settings!$G$11:$G$18,MATCH($C4131,Settings!$D$11:$D$18,0))),0),N($F4131)))</f>
        <v/>
      </c>
    </row>
    <row r="4132">
      <c r="A4132" s="69" t="n"/>
      <c r="B4132" s="70" t="n"/>
      <c r="C4132" s="70" t="n"/>
      <c r="D4132" s="71" t="n"/>
      <c r="E4132" s="71" t="n"/>
      <c r="F4132" s="70" t="n"/>
      <c r="G4132" s="72">
        <f>IF(OR($A4132="",$B4132=""),"",ROUND(MAX(0,MOD(I4132-H4132,1)*24-L4132/60),2))</f>
        <v/>
      </c>
      <c r="H4132">
        <f>IF($A4132="","",IF($D4132="",IFERROR(INDEX(Settings!$E$11:$E$18,MATCH($C4132,Settings!$D$11:$D$18,0)),0),$D4132))</f>
        <v/>
      </c>
      <c r="I4132">
        <f>IF($A4132="","",IF($E4132="",IFERROR(INDEX(Settings!$F$11:$F$18,MATCH($C4132,Settings!$D$11:$D$18,0)),0),$E4132))</f>
        <v/>
      </c>
      <c r="J4132">
        <f>IF($A4132="",0,WEEKDAY($A4132,2))</f>
        <v/>
      </c>
      <c r="K4132">
        <f>IF(OR($A4132="",$B4132=""),"",$B4132&amp;"|"&amp;$A4132)</f>
        <v/>
      </c>
      <c r="L4132">
        <f>IF($A4132="",0,IF($F4132="",IFERROR(N(INDEX(Settings!$G$11:$G$18,MATCH($C4132,Settings!$D$11:$D$18,0))),0),N($F4132)))</f>
        <v/>
      </c>
    </row>
    <row r="4133">
      <c r="A4133" s="69" t="n"/>
      <c r="B4133" s="70" t="n"/>
      <c r="C4133" s="70" t="n"/>
      <c r="D4133" s="71" t="n"/>
      <c r="E4133" s="71" t="n"/>
      <c r="F4133" s="70" t="n"/>
      <c r="G4133" s="72">
        <f>IF(OR($A4133="",$B4133=""),"",ROUND(MAX(0,MOD(I4133-H4133,1)*24-L4133/60),2))</f>
        <v/>
      </c>
      <c r="H4133">
        <f>IF($A4133="","",IF($D4133="",IFERROR(INDEX(Settings!$E$11:$E$18,MATCH($C4133,Settings!$D$11:$D$18,0)),0),$D4133))</f>
        <v/>
      </c>
      <c r="I4133">
        <f>IF($A4133="","",IF($E4133="",IFERROR(INDEX(Settings!$F$11:$F$18,MATCH($C4133,Settings!$D$11:$D$18,0)),0),$E4133))</f>
        <v/>
      </c>
      <c r="J4133">
        <f>IF($A4133="",0,WEEKDAY($A4133,2))</f>
        <v/>
      </c>
      <c r="K4133">
        <f>IF(OR($A4133="",$B4133=""),"",$B4133&amp;"|"&amp;$A4133)</f>
        <v/>
      </c>
      <c r="L4133">
        <f>IF($A4133="",0,IF($F4133="",IFERROR(N(INDEX(Settings!$G$11:$G$18,MATCH($C4133,Settings!$D$11:$D$18,0))),0),N($F4133)))</f>
        <v/>
      </c>
    </row>
    <row r="4134">
      <c r="A4134" s="69" t="n"/>
      <c r="B4134" s="70" t="n"/>
      <c r="C4134" s="70" t="n"/>
      <c r="D4134" s="71" t="n"/>
      <c r="E4134" s="71" t="n"/>
      <c r="F4134" s="70" t="n"/>
      <c r="G4134" s="72">
        <f>IF(OR($A4134="",$B4134=""),"",ROUND(MAX(0,MOD(I4134-H4134,1)*24-L4134/60),2))</f>
        <v/>
      </c>
      <c r="H4134">
        <f>IF($A4134="","",IF($D4134="",IFERROR(INDEX(Settings!$E$11:$E$18,MATCH($C4134,Settings!$D$11:$D$18,0)),0),$D4134))</f>
        <v/>
      </c>
      <c r="I4134">
        <f>IF($A4134="","",IF($E4134="",IFERROR(INDEX(Settings!$F$11:$F$18,MATCH($C4134,Settings!$D$11:$D$18,0)),0),$E4134))</f>
        <v/>
      </c>
      <c r="J4134">
        <f>IF($A4134="",0,WEEKDAY($A4134,2))</f>
        <v/>
      </c>
      <c r="K4134">
        <f>IF(OR($A4134="",$B4134=""),"",$B4134&amp;"|"&amp;$A4134)</f>
        <v/>
      </c>
      <c r="L4134">
        <f>IF($A4134="",0,IF($F4134="",IFERROR(N(INDEX(Settings!$G$11:$G$18,MATCH($C4134,Settings!$D$11:$D$18,0))),0),N($F4134)))</f>
        <v/>
      </c>
    </row>
    <row r="4135">
      <c r="A4135" s="69" t="n"/>
      <c r="B4135" s="70" t="n"/>
      <c r="C4135" s="70" t="n"/>
      <c r="D4135" s="71" t="n"/>
      <c r="E4135" s="71" t="n"/>
      <c r="F4135" s="70" t="n"/>
      <c r="G4135" s="72">
        <f>IF(OR($A4135="",$B4135=""),"",ROUND(MAX(0,MOD(I4135-H4135,1)*24-L4135/60),2))</f>
        <v/>
      </c>
      <c r="H4135">
        <f>IF($A4135="","",IF($D4135="",IFERROR(INDEX(Settings!$E$11:$E$18,MATCH($C4135,Settings!$D$11:$D$18,0)),0),$D4135))</f>
        <v/>
      </c>
      <c r="I4135">
        <f>IF($A4135="","",IF($E4135="",IFERROR(INDEX(Settings!$F$11:$F$18,MATCH($C4135,Settings!$D$11:$D$18,0)),0),$E4135))</f>
        <v/>
      </c>
      <c r="J4135">
        <f>IF($A4135="",0,WEEKDAY($A4135,2))</f>
        <v/>
      </c>
      <c r="K4135">
        <f>IF(OR($A4135="",$B4135=""),"",$B4135&amp;"|"&amp;$A4135)</f>
        <v/>
      </c>
      <c r="L4135">
        <f>IF($A4135="",0,IF($F4135="",IFERROR(N(INDEX(Settings!$G$11:$G$18,MATCH($C4135,Settings!$D$11:$D$18,0))),0),N($F4135)))</f>
        <v/>
      </c>
    </row>
    <row r="4136">
      <c r="A4136" s="69" t="n"/>
      <c r="B4136" s="70" t="n"/>
      <c r="C4136" s="70" t="n"/>
      <c r="D4136" s="71" t="n"/>
      <c r="E4136" s="71" t="n"/>
      <c r="F4136" s="70" t="n"/>
      <c r="G4136" s="72">
        <f>IF(OR($A4136="",$B4136=""),"",ROUND(MAX(0,MOD(I4136-H4136,1)*24-L4136/60),2))</f>
        <v/>
      </c>
      <c r="H4136">
        <f>IF($A4136="","",IF($D4136="",IFERROR(INDEX(Settings!$E$11:$E$18,MATCH($C4136,Settings!$D$11:$D$18,0)),0),$D4136))</f>
        <v/>
      </c>
      <c r="I4136">
        <f>IF($A4136="","",IF($E4136="",IFERROR(INDEX(Settings!$F$11:$F$18,MATCH($C4136,Settings!$D$11:$D$18,0)),0),$E4136))</f>
        <v/>
      </c>
      <c r="J4136">
        <f>IF($A4136="",0,WEEKDAY($A4136,2))</f>
        <v/>
      </c>
      <c r="K4136">
        <f>IF(OR($A4136="",$B4136=""),"",$B4136&amp;"|"&amp;$A4136)</f>
        <v/>
      </c>
      <c r="L4136">
        <f>IF($A4136="",0,IF($F4136="",IFERROR(N(INDEX(Settings!$G$11:$G$18,MATCH($C4136,Settings!$D$11:$D$18,0))),0),N($F4136)))</f>
        <v/>
      </c>
    </row>
    <row r="4137">
      <c r="A4137" s="69" t="n"/>
      <c r="B4137" s="70" t="n"/>
      <c r="C4137" s="70" t="n"/>
      <c r="D4137" s="71" t="n"/>
      <c r="E4137" s="71" t="n"/>
      <c r="F4137" s="70" t="n"/>
      <c r="G4137" s="72">
        <f>IF(OR($A4137="",$B4137=""),"",ROUND(MAX(0,MOD(I4137-H4137,1)*24-L4137/60),2))</f>
        <v/>
      </c>
      <c r="H4137">
        <f>IF($A4137="","",IF($D4137="",IFERROR(INDEX(Settings!$E$11:$E$18,MATCH($C4137,Settings!$D$11:$D$18,0)),0),$D4137))</f>
        <v/>
      </c>
      <c r="I4137">
        <f>IF($A4137="","",IF($E4137="",IFERROR(INDEX(Settings!$F$11:$F$18,MATCH($C4137,Settings!$D$11:$D$18,0)),0),$E4137))</f>
        <v/>
      </c>
      <c r="J4137">
        <f>IF($A4137="",0,WEEKDAY($A4137,2))</f>
        <v/>
      </c>
      <c r="K4137">
        <f>IF(OR($A4137="",$B4137=""),"",$B4137&amp;"|"&amp;$A4137)</f>
        <v/>
      </c>
      <c r="L4137">
        <f>IF($A4137="",0,IF($F4137="",IFERROR(N(INDEX(Settings!$G$11:$G$18,MATCH($C4137,Settings!$D$11:$D$18,0))),0),N($F4137)))</f>
        <v/>
      </c>
    </row>
    <row r="4138">
      <c r="A4138" s="69" t="n"/>
      <c r="B4138" s="70" t="n"/>
      <c r="C4138" s="70" t="n"/>
      <c r="D4138" s="71" t="n"/>
      <c r="E4138" s="71" t="n"/>
      <c r="F4138" s="70" t="n"/>
      <c r="G4138" s="72">
        <f>IF(OR($A4138="",$B4138=""),"",ROUND(MAX(0,MOD(I4138-H4138,1)*24-L4138/60),2))</f>
        <v/>
      </c>
      <c r="H4138">
        <f>IF($A4138="","",IF($D4138="",IFERROR(INDEX(Settings!$E$11:$E$18,MATCH($C4138,Settings!$D$11:$D$18,0)),0),$D4138))</f>
        <v/>
      </c>
      <c r="I4138">
        <f>IF($A4138="","",IF($E4138="",IFERROR(INDEX(Settings!$F$11:$F$18,MATCH($C4138,Settings!$D$11:$D$18,0)),0),$E4138))</f>
        <v/>
      </c>
      <c r="J4138">
        <f>IF($A4138="",0,WEEKDAY($A4138,2))</f>
        <v/>
      </c>
      <c r="K4138">
        <f>IF(OR($A4138="",$B4138=""),"",$B4138&amp;"|"&amp;$A4138)</f>
        <v/>
      </c>
      <c r="L4138">
        <f>IF($A4138="",0,IF($F4138="",IFERROR(N(INDEX(Settings!$G$11:$G$18,MATCH($C4138,Settings!$D$11:$D$18,0))),0),N($F4138)))</f>
        <v/>
      </c>
    </row>
    <row r="4139">
      <c r="A4139" s="69" t="n"/>
      <c r="B4139" s="70" t="n"/>
      <c r="C4139" s="70" t="n"/>
      <c r="D4139" s="71" t="n"/>
      <c r="E4139" s="71" t="n"/>
      <c r="F4139" s="70" t="n"/>
      <c r="G4139" s="72">
        <f>IF(OR($A4139="",$B4139=""),"",ROUND(MAX(0,MOD(I4139-H4139,1)*24-L4139/60),2))</f>
        <v/>
      </c>
      <c r="H4139">
        <f>IF($A4139="","",IF($D4139="",IFERROR(INDEX(Settings!$E$11:$E$18,MATCH($C4139,Settings!$D$11:$D$18,0)),0),$D4139))</f>
        <v/>
      </c>
      <c r="I4139">
        <f>IF($A4139="","",IF($E4139="",IFERROR(INDEX(Settings!$F$11:$F$18,MATCH($C4139,Settings!$D$11:$D$18,0)),0),$E4139))</f>
        <v/>
      </c>
      <c r="J4139">
        <f>IF($A4139="",0,WEEKDAY($A4139,2))</f>
        <v/>
      </c>
      <c r="K4139">
        <f>IF(OR($A4139="",$B4139=""),"",$B4139&amp;"|"&amp;$A4139)</f>
        <v/>
      </c>
      <c r="L4139">
        <f>IF($A4139="",0,IF($F4139="",IFERROR(N(INDEX(Settings!$G$11:$G$18,MATCH($C4139,Settings!$D$11:$D$18,0))),0),N($F4139)))</f>
        <v/>
      </c>
    </row>
    <row r="4140">
      <c r="A4140" s="69" t="n"/>
      <c r="B4140" s="70" t="n"/>
      <c r="C4140" s="70" t="n"/>
      <c r="D4140" s="71" t="n"/>
      <c r="E4140" s="71" t="n"/>
      <c r="F4140" s="70" t="n"/>
      <c r="G4140" s="72">
        <f>IF(OR($A4140="",$B4140=""),"",ROUND(MAX(0,MOD(I4140-H4140,1)*24-L4140/60),2))</f>
        <v/>
      </c>
      <c r="H4140">
        <f>IF($A4140="","",IF($D4140="",IFERROR(INDEX(Settings!$E$11:$E$18,MATCH($C4140,Settings!$D$11:$D$18,0)),0),$D4140))</f>
        <v/>
      </c>
      <c r="I4140">
        <f>IF($A4140="","",IF($E4140="",IFERROR(INDEX(Settings!$F$11:$F$18,MATCH($C4140,Settings!$D$11:$D$18,0)),0),$E4140))</f>
        <v/>
      </c>
      <c r="J4140">
        <f>IF($A4140="",0,WEEKDAY($A4140,2))</f>
        <v/>
      </c>
      <c r="K4140">
        <f>IF(OR($A4140="",$B4140=""),"",$B4140&amp;"|"&amp;$A4140)</f>
        <v/>
      </c>
      <c r="L4140">
        <f>IF($A4140="",0,IF($F4140="",IFERROR(N(INDEX(Settings!$G$11:$G$18,MATCH($C4140,Settings!$D$11:$D$18,0))),0),N($F4140)))</f>
        <v/>
      </c>
    </row>
    <row r="4141">
      <c r="A4141" s="69" t="n"/>
      <c r="B4141" s="70" t="n"/>
      <c r="C4141" s="70" t="n"/>
      <c r="D4141" s="71" t="n"/>
      <c r="E4141" s="71" t="n"/>
      <c r="F4141" s="70" t="n"/>
      <c r="G4141" s="72">
        <f>IF(OR($A4141="",$B4141=""),"",ROUND(MAX(0,MOD(I4141-H4141,1)*24-L4141/60),2))</f>
        <v/>
      </c>
      <c r="H4141">
        <f>IF($A4141="","",IF($D4141="",IFERROR(INDEX(Settings!$E$11:$E$18,MATCH($C4141,Settings!$D$11:$D$18,0)),0),$D4141))</f>
        <v/>
      </c>
      <c r="I4141">
        <f>IF($A4141="","",IF($E4141="",IFERROR(INDEX(Settings!$F$11:$F$18,MATCH($C4141,Settings!$D$11:$D$18,0)),0),$E4141))</f>
        <v/>
      </c>
      <c r="J4141">
        <f>IF($A4141="",0,WEEKDAY($A4141,2))</f>
        <v/>
      </c>
      <c r="K4141">
        <f>IF(OR($A4141="",$B4141=""),"",$B4141&amp;"|"&amp;$A4141)</f>
        <v/>
      </c>
      <c r="L4141">
        <f>IF($A4141="",0,IF($F4141="",IFERROR(N(INDEX(Settings!$G$11:$G$18,MATCH($C4141,Settings!$D$11:$D$18,0))),0),N($F4141)))</f>
        <v/>
      </c>
    </row>
    <row r="4142">
      <c r="A4142" s="69" t="n"/>
      <c r="B4142" s="70" t="n"/>
      <c r="C4142" s="70" t="n"/>
      <c r="D4142" s="71" t="n"/>
      <c r="E4142" s="71" t="n"/>
      <c r="F4142" s="70" t="n"/>
      <c r="G4142" s="72">
        <f>IF(OR($A4142="",$B4142=""),"",ROUND(MAX(0,MOD(I4142-H4142,1)*24-L4142/60),2))</f>
        <v/>
      </c>
      <c r="H4142">
        <f>IF($A4142="","",IF($D4142="",IFERROR(INDEX(Settings!$E$11:$E$18,MATCH($C4142,Settings!$D$11:$D$18,0)),0),$D4142))</f>
        <v/>
      </c>
      <c r="I4142">
        <f>IF($A4142="","",IF($E4142="",IFERROR(INDEX(Settings!$F$11:$F$18,MATCH($C4142,Settings!$D$11:$D$18,0)),0),$E4142))</f>
        <v/>
      </c>
      <c r="J4142">
        <f>IF($A4142="",0,WEEKDAY($A4142,2))</f>
        <v/>
      </c>
      <c r="K4142">
        <f>IF(OR($A4142="",$B4142=""),"",$B4142&amp;"|"&amp;$A4142)</f>
        <v/>
      </c>
      <c r="L4142">
        <f>IF($A4142="",0,IF($F4142="",IFERROR(N(INDEX(Settings!$G$11:$G$18,MATCH($C4142,Settings!$D$11:$D$18,0))),0),N($F4142)))</f>
        <v/>
      </c>
    </row>
    <row r="4143">
      <c r="A4143" s="69" t="n"/>
      <c r="B4143" s="70" t="n"/>
      <c r="C4143" s="70" t="n"/>
      <c r="D4143" s="71" t="n"/>
      <c r="E4143" s="71" t="n"/>
      <c r="F4143" s="70" t="n"/>
      <c r="G4143" s="72">
        <f>IF(OR($A4143="",$B4143=""),"",ROUND(MAX(0,MOD(I4143-H4143,1)*24-L4143/60),2))</f>
        <v/>
      </c>
      <c r="H4143">
        <f>IF($A4143="","",IF($D4143="",IFERROR(INDEX(Settings!$E$11:$E$18,MATCH($C4143,Settings!$D$11:$D$18,0)),0),$D4143))</f>
        <v/>
      </c>
      <c r="I4143">
        <f>IF($A4143="","",IF($E4143="",IFERROR(INDEX(Settings!$F$11:$F$18,MATCH($C4143,Settings!$D$11:$D$18,0)),0),$E4143))</f>
        <v/>
      </c>
      <c r="J4143">
        <f>IF($A4143="",0,WEEKDAY($A4143,2))</f>
        <v/>
      </c>
      <c r="K4143">
        <f>IF(OR($A4143="",$B4143=""),"",$B4143&amp;"|"&amp;$A4143)</f>
        <v/>
      </c>
      <c r="L4143">
        <f>IF($A4143="",0,IF($F4143="",IFERROR(N(INDEX(Settings!$G$11:$G$18,MATCH($C4143,Settings!$D$11:$D$18,0))),0),N($F4143)))</f>
        <v/>
      </c>
    </row>
    <row r="4144">
      <c r="A4144" s="69" t="n"/>
      <c r="B4144" s="70" t="n"/>
      <c r="C4144" s="70" t="n"/>
      <c r="D4144" s="71" t="n"/>
      <c r="E4144" s="71" t="n"/>
      <c r="F4144" s="70" t="n"/>
      <c r="G4144" s="72">
        <f>IF(OR($A4144="",$B4144=""),"",ROUND(MAX(0,MOD(I4144-H4144,1)*24-L4144/60),2))</f>
        <v/>
      </c>
      <c r="H4144">
        <f>IF($A4144="","",IF($D4144="",IFERROR(INDEX(Settings!$E$11:$E$18,MATCH($C4144,Settings!$D$11:$D$18,0)),0),$D4144))</f>
        <v/>
      </c>
      <c r="I4144">
        <f>IF($A4144="","",IF($E4144="",IFERROR(INDEX(Settings!$F$11:$F$18,MATCH($C4144,Settings!$D$11:$D$18,0)),0),$E4144))</f>
        <v/>
      </c>
      <c r="J4144">
        <f>IF($A4144="",0,WEEKDAY($A4144,2))</f>
        <v/>
      </c>
      <c r="K4144">
        <f>IF(OR($A4144="",$B4144=""),"",$B4144&amp;"|"&amp;$A4144)</f>
        <v/>
      </c>
      <c r="L4144">
        <f>IF($A4144="",0,IF($F4144="",IFERROR(N(INDEX(Settings!$G$11:$G$18,MATCH($C4144,Settings!$D$11:$D$18,0))),0),N($F4144)))</f>
        <v/>
      </c>
    </row>
    <row r="4145">
      <c r="A4145" s="69" t="n"/>
      <c r="B4145" s="70" t="n"/>
      <c r="C4145" s="70" t="n"/>
      <c r="D4145" s="71" t="n"/>
      <c r="E4145" s="71" t="n"/>
      <c r="F4145" s="70" t="n"/>
      <c r="G4145" s="72">
        <f>IF(OR($A4145="",$B4145=""),"",ROUND(MAX(0,MOD(I4145-H4145,1)*24-L4145/60),2))</f>
        <v/>
      </c>
      <c r="H4145">
        <f>IF($A4145="","",IF($D4145="",IFERROR(INDEX(Settings!$E$11:$E$18,MATCH($C4145,Settings!$D$11:$D$18,0)),0),$D4145))</f>
        <v/>
      </c>
      <c r="I4145">
        <f>IF($A4145="","",IF($E4145="",IFERROR(INDEX(Settings!$F$11:$F$18,MATCH($C4145,Settings!$D$11:$D$18,0)),0),$E4145))</f>
        <v/>
      </c>
      <c r="J4145">
        <f>IF($A4145="",0,WEEKDAY($A4145,2))</f>
        <v/>
      </c>
      <c r="K4145">
        <f>IF(OR($A4145="",$B4145=""),"",$B4145&amp;"|"&amp;$A4145)</f>
        <v/>
      </c>
      <c r="L4145">
        <f>IF($A4145="",0,IF($F4145="",IFERROR(N(INDEX(Settings!$G$11:$G$18,MATCH($C4145,Settings!$D$11:$D$18,0))),0),N($F4145)))</f>
        <v/>
      </c>
    </row>
    <row r="4146">
      <c r="A4146" s="69" t="n"/>
      <c r="B4146" s="70" t="n"/>
      <c r="C4146" s="70" t="n"/>
      <c r="D4146" s="71" t="n"/>
      <c r="E4146" s="71" t="n"/>
      <c r="F4146" s="70" t="n"/>
      <c r="G4146" s="72">
        <f>IF(OR($A4146="",$B4146=""),"",ROUND(MAX(0,MOD(I4146-H4146,1)*24-L4146/60),2))</f>
        <v/>
      </c>
      <c r="H4146">
        <f>IF($A4146="","",IF($D4146="",IFERROR(INDEX(Settings!$E$11:$E$18,MATCH($C4146,Settings!$D$11:$D$18,0)),0),$D4146))</f>
        <v/>
      </c>
      <c r="I4146">
        <f>IF($A4146="","",IF($E4146="",IFERROR(INDEX(Settings!$F$11:$F$18,MATCH($C4146,Settings!$D$11:$D$18,0)),0),$E4146))</f>
        <v/>
      </c>
      <c r="J4146">
        <f>IF($A4146="",0,WEEKDAY($A4146,2))</f>
        <v/>
      </c>
      <c r="K4146">
        <f>IF(OR($A4146="",$B4146=""),"",$B4146&amp;"|"&amp;$A4146)</f>
        <v/>
      </c>
      <c r="L4146">
        <f>IF($A4146="",0,IF($F4146="",IFERROR(N(INDEX(Settings!$G$11:$G$18,MATCH($C4146,Settings!$D$11:$D$18,0))),0),N($F4146)))</f>
        <v/>
      </c>
    </row>
    <row r="4147">
      <c r="A4147" s="69" t="n"/>
      <c r="B4147" s="70" t="n"/>
      <c r="C4147" s="70" t="n"/>
      <c r="D4147" s="71" t="n"/>
      <c r="E4147" s="71" t="n"/>
      <c r="F4147" s="70" t="n"/>
      <c r="G4147" s="72">
        <f>IF(OR($A4147="",$B4147=""),"",ROUND(MAX(0,MOD(I4147-H4147,1)*24-L4147/60),2))</f>
        <v/>
      </c>
      <c r="H4147">
        <f>IF($A4147="","",IF($D4147="",IFERROR(INDEX(Settings!$E$11:$E$18,MATCH($C4147,Settings!$D$11:$D$18,0)),0),$D4147))</f>
        <v/>
      </c>
      <c r="I4147">
        <f>IF($A4147="","",IF($E4147="",IFERROR(INDEX(Settings!$F$11:$F$18,MATCH($C4147,Settings!$D$11:$D$18,0)),0),$E4147))</f>
        <v/>
      </c>
      <c r="J4147">
        <f>IF($A4147="",0,WEEKDAY($A4147,2))</f>
        <v/>
      </c>
      <c r="K4147">
        <f>IF(OR($A4147="",$B4147=""),"",$B4147&amp;"|"&amp;$A4147)</f>
        <v/>
      </c>
      <c r="L4147">
        <f>IF($A4147="",0,IF($F4147="",IFERROR(N(INDEX(Settings!$G$11:$G$18,MATCH($C4147,Settings!$D$11:$D$18,0))),0),N($F4147)))</f>
        <v/>
      </c>
    </row>
    <row r="4148">
      <c r="A4148" s="69" t="n"/>
      <c r="B4148" s="70" t="n"/>
      <c r="C4148" s="70" t="n"/>
      <c r="D4148" s="71" t="n"/>
      <c r="E4148" s="71" t="n"/>
      <c r="F4148" s="70" t="n"/>
      <c r="G4148" s="72">
        <f>IF(OR($A4148="",$B4148=""),"",ROUND(MAX(0,MOD(I4148-H4148,1)*24-L4148/60),2))</f>
        <v/>
      </c>
      <c r="H4148">
        <f>IF($A4148="","",IF($D4148="",IFERROR(INDEX(Settings!$E$11:$E$18,MATCH($C4148,Settings!$D$11:$D$18,0)),0),$D4148))</f>
        <v/>
      </c>
      <c r="I4148">
        <f>IF($A4148="","",IF($E4148="",IFERROR(INDEX(Settings!$F$11:$F$18,MATCH($C4148,Settings!$D$11:$D$18,0)),0),$E4148))</f>
        <v/>
      </c>
      <c r="J4148">
        <f>IF($A4148="",0,WEEKDAY($A4148,2))</f>
        <v/>
      </c>
      <c r="K4148">
        <f>IF(OR($A4148="",$B4148=""),"",$B4148&amp;"|"&amp;$A4148)</f>
        <v/>
      </c>
      <c r="L4148">
        <f>IF($A4148="",0,IF($F4148="",IFERROR(N(INDEX(Settings!$G$11:$G$18,MATCH($C4148,Settings!$D$11:$D$18,0))),0),N($F4148)))</f>
        <v/>
      </c>
    </row>
    <row r="4149">
      <c r="A4149" s="69" t="n"/>
      <c r="B4149" s="70" t="n"/>
      <c r="C4149" s="70" t="n"/>
      <c r="D4149" s="71" t="n"/>
      <c r="E4149" s="71" t="n"/>
      <c r="F4149" s="70" t="n"/>
      <c r="G4149" s="72">
        <f>IF(OR($A4149="",$B4149=""),"",ROUND(MAX(0,MOD(I4149-H4149,1)*24-L4149/60),2))</f>
        <v/>
      </c>
      <c r="H4149">
        <f>IF($A4149="","",IF($D4149="",IFERROR(INDEX(Settings!$E$11:$E$18,MATCH($C4149,Settings!$D$11:$D$18,0)),0),$D4149))</f>
        <v/>
      </c>
      <c r="I4149">
        <f>IF($A4149="","",IF($E4149="",IFERROR(INDEX(Settings!$F$11:$F$18,MATCH($C4149,Settings!$D$11:$D$18,0)),0),$E4149))</f>
        <v/>
      </c>
      <c r="J4149">
        <f>IF($A4149="",0,WEEKDAY($A4149,2))</f>
        <v/>
      </c>
      <c r="K4149">
        <f>IF(OR($A4149="",$B4149=""),"",$B4149&amp;"|"&amp;$A4149)</f>
        <v/>
      </c>
      <c r="L4149">
        <f>IF($A4149="",0,IF($F4149="",IFERROR(N(INDEX(Settings!$G$11:$G$18,MATCH($C4149,Settings!$D$11:$D$18,0))),0),N($F4149)))</f>
        <v/>
      </c>
    </row>
    <row r="4150">
      <c r="A4150" s="69" t="n"/>
      <c r="B4150" s="70" t="n"/>
      <c r="C4150" s="70" t="n"/>
      <c r="D4150" s="71" t="n"/>
      <c r="E4150" s="71" t="n"/>
      <c r="F4150" s="70" t="n"/>
      <c r="G4150" s="72">
        <f>IF(OR($A4150="",$B4150=""),"",ROUND(MAX(0,MOD(I4150-H4150,1)*24-L4150/60),2))</f>
        <v/>
      </c>
      <c r="H4150">
        <f>IF($A4150="","",IF($D4150="",IFERROR(INDEX(Settings!$E$11:$E$18,MATCH($C4150,Settings!$D$11:$D$18,0)),0),$D4150))</f>
        <v/>
      </c>
      <c r="I4150">
        <f>IF($A4150="","",IF($E4150="",IFERROR(INDEX(Settings!$F$11:$F$18,MATCH($C4150,Settings!$D$11:$D$18,0)),0),$E4150))</f>
        <v/>
      </c>
      <c r="J4150">
        <f>IF($A4150="",0,WEEKDAY($A4150,2))</f>
        <v/>
      </c>
      <c r="K4150">
        <f>IF(OR($A4150="",$B4150=""),"",$B4150&amp;"|"&amp;$A4150)</f>
        <v/>
      </c>
      <c r="L4150">
        <f>IF($A4150="",0,IF($F4150="",IFERROR(N(INDEX(Settings!$G$11:$G$18,MATCH($C4150,Settings!$D$11:$D$18,0))),0),N($F4150)))</f>
        <v/>
      </c>
    </row>
    <row r="4151">
      <c r="A4151" s="69" t="n"/>
      <c r="B4151" s="70" t="n"/>
      <c r="C4151" s="70" t="n"/>
      <c r="D4151" s="71" t="n"/>
      <c r="E4151" s="71" t="n"/>
      <c r="F4151" s="70" t="n"/>
      <c r="G4151" s="72">
        <f>IF(OR($A4151="",$B4151=""),"",ROUND(MAX(0,MOD(I4151-H4151,1)*24-L4151/60),2))</f>
        <v/>
      </c>
      <c r="H4151">
        <f>IF($A4151="","",IF($D4151="",IFERROR(INDEX(Settings!$E$11:$E$18,MATCH($C4151,Settings!$D$11:$D$18,0)),0),$D4151))</f>
        <v/>
      </c>
      <c r="I4151">
        <f>IF($A4151="","",IF($E4151="",IFERROR(INDEX(Settings!$F$11:$F$18,MATCH($C4151,Settings!$D$11:$D$18,0)),0),$E4151))</f>
        <v/>
      </c>
      <c r="J4151">
        <f>IF($A4151="",0,WEEKDAY($A4151,2))</f>
        <v/>
      </c>
      <c r="K4151">
        <f>IF(OR($A4151="",$B4151=""),"",$B4151&amp;"|"&amp;$A4151)</f>
        <v/>
      </c>
      <c r="L4151">
        <f>IF($A4151="",0,IF($F4151="",IFERROR(N(INDEX(Settings!$G$11:$G$18,MATCH($C4151,Settings!$D$11:$D$18,0))),0),N($F4151)))</f>
        <v/>
      </c>
    </row>
    <row r="4152">
      <c r="A4152" s="69" t="n"/>
      <c r="B4152" s="70" t="n"/>
      <c r="C4152" s="70" t="n"/>
      <c r="D4152" s="71" t="n"/>
      <c r="E4152" s="71" t="n"/>
      <c r="F4152" s="70" t="n"/>
      <c r="G4152" s="72">
        <f>IF(OR($A4152="",$B4152=""),"",ROUND(MAX(0,MOD(I4152-H4152,1)*24-L4152/60),2))</f>
        <v/>
      </c>
      <c r="H4152">
        <f>IF($A4152="","",IF($D4152="",IFERROR(INDEX(Settings!$E$11:$E$18,MATCH($C4152,Settings!$D$11:$D$18,0)),0),$D4152))</f>
        <v/>
      </c>
      <c r="I4152">
        <f>IF($A4152="","",IF($E4152="",IFERROR(INDEX(Settings!$F$11:$F$18,MATCH($C4152,Settings!$D$11:$D$18,0)),0),$E4152))</f>
        <v/>
      </c>
      <c r="J4152">
        <f>IF($A4152="",0,WEEKDAY($A4152,2))</f>
        <v/>
      </c>
      <c r="K4152">
        <f>IF(OR($A4152="",$B4152=""),"",$B4152&amp;"|"&amp;$A4152)</f>
        <v/>
      </c>
      <c r="L4152">
        <f>IF($A4152="",0,IF($F4152="",IFERROR(N(INDEX(Settings!$G$11:$G$18,MATCH($C4152,Settings!$D$11:$D$18,0))),0),N($F4152)))</f>
        <v/>
      </c>
    </row>
    <row r="4153">
      <c r="A4153" s="69" t="n"/>
      <c r="B4153" s="70" t="n"/>
      <c r="C4153" s="70" t="n"/>
      <c r="D4153" s="71" t="n"/>
      <c r="E4153" s="71" t="n"/>
      <c r="F4153" s="70" t="n"/>
      <c r="G4153" s="72">
        <f>IF(OR($A4153="",$B4153=""),"",ROUND(MAX(0,MOD(I4153-H4153,1)*24-L4153/60),2))</f>
        <v/>
      </c>
      <c r="H4153">
        <f>IF($A4153="","",IF($D4153="",IFERROR(INDEX(Settings!$E$11:$E$18,MATCH($C4153,Settings!$D$11:$D$18,0)),0),$D4153))</f>
        <v/>
      </c>
      <c r="I4153">
        <f>IF($A4153="","",IF($E4153="",IFERROR(INDEX(Settings!$F$11:$F$18,MATCH($C4153,Settings!$D$11:$D$18,0)),0),$E4153))</f>
        <v/>
      </c>
      <c r="J4153">
        <f>IF($A4153="",0,WEEKDAY($A4153,2))</f>
        <v/>
      </c>
      <c r="K4153">
        <f>IF(OR($A4153="",$B4153=""),"",$B4153&amp;"|"&amp;$A4153)</f>
        <v/>
      </c>
      <c r="L4153">
        <f>IF($A4153="",0,IF($F4153="",IFERROR(N(INDEX(Settings!$G$11:$G$18,MATCH($C4153,Settings!$D$11:$D$18,0))),0),N($F4153)))</f>
        <v/>
      </c>
    </row>
    <row r="4154">
      <c r="A4154" s="69" t="n"/>
      <c r="B4154" s="70" t="n"/>
      <c r="C4154" s="70" t="n"/>
      <c r="D4154" s="71" t="n"/>
      <c r="E4154" s="71" t="n"/>
      <c r="F4154" s="70" t="n"/>
      <c r="G4154" s="72">
        <f>IF(OR($A4154="",$B4154=""),"",ROUND(MAX(0,MOD(I4154-H4154,1)*24-L4154/60),2))</f>
        <v/>
      </c>
      <c r="H4154">
        <f>IF($A4154="","",IF($D4154="",IFERROR(INDEX(Settings!$E$11:$E$18,MATCH($C4154,Settings!$D$11:$D$18,0)),0),$D4154))</f>
        <v/>
      </c>
      <c r="I4154">
        <f>IF($A4154="","",IF($E4154="",IFERROR(INDEX(Settings!$F$11:$F$18,MATCH($C4154,Settings!$D$11:$D$18,0)),0),$E4154))</f>
        <v/>
      </c>
      <c r="J4154">
        <f>IF($A4154="",0,WEEKDAY($A4154,2))</f>
        <v/>
      </c>
      <c r="K4154">
        <f>IF(OR($A4154="",$B4154=""),"",$B4154&amp;"|"&amp;$A4154)</f>
        <v/>
      </c>
      <c r="L4154">
        <f>IF($A4154="",0,IF($F4154="",IFERROR(N(INDEX(Settings!$G$11:$G$18,MATCH($C4154,Settings!$D$11:$D$18,0))),0),N($F4154)))</f>
        <v/>
      </c>
    </row>
    <row r="4155">
      <c r="A4155" s="69" t="n"/>
      <c r="B4155" s="70" t="n"/>
      <c r="C4155" s="70" t="n"/>
      <c r="D4155" s="71" t="n"/>
      <c r="E4155" s="71" t="n"/>
      <c r="F4155" s="70" t="n"/>
      <c r="G4155" s="72">
        <f>IF(OR($A4155="",$B4155=""),"",ROUND(MAX(0,MOD(I4155-H4155,1)*24-L4155/60),2))</f>
        <v/>
      </c>
      <c r="H4155">
        <f>IF($A4155="","",IF($D4155="",IFERROR(INDEX(Settings!$E$11:$E$18,MATCH($C4155,Settings!$D$11:$D$18,0)),0),$D4155))</f>
        <v/>
      </c>
      <c r="I4155">
        <f>IF($A4155="","",IF($E4155="",IFERROR(INDEX(Settings!$F$11:$F$18,MATCH($C4155,Settings!$D$11:$D$18,0)),0),$E4155))</f>
        <v/>
      </c>
      <c r="J4155">
        <f>IF($A4155="",0,WEEKDAY($A4155,2))</f>
        <v/>
      </c>
      <c r="K4155">
        <f>IF(OR($A4155="",$B4155=""),"",$B4155&amp;"|"&amp;$A4155)</f>
        <v/>
      </c>
      <c r="L4155">
        <f>IF($A4155="",0,IF($F4155="",IFERROR(N(INDEX(Settings!$G$11:$G$18,MATCH($C4155,Settings!$D$11:$D$18,0))),0),N($F4155)))</f>
        <v/>
      </c>
    </row>
    <row r="4156">
      <c r="A4156" s="69" t="n"/>
      <c r="B4156" s="70" t="n"/>
      <c r="C4156" s="70" t="n"/>
      <c r="D4156" s="71" t="n"/>
      <c r="E4156" s="71" t="n"/>
      <c r="F4156" s="70" t="n"/>
      <c r="G4156" s="72">
        <f>IF(OR($A4156="",$B4156=""),"",ROUND(MAX(0,MOD(I4156-H4156,1)*24-L4156/60),2))</f>
        <v/>
      </c>
      <c r="H4156">
        <f>IF($A4156="","",IF($D4156="",IFERROR(INDEX(Settings!$E$11:$E$18,MATCH($C4156,Settings!$D$11:$D$18,0)),0),$D4156))</f>
        <v/>
      </c>
      <c r="I4156">
        <f>IF($A4156="","",IF($E4156="",IFERROR(INDEX(Settings!$F$11:$F$18,MATCH($C4156,Settings!$D$11:$D$18,0)),0),$E4156))</f>
        <v/>
      </c>
      <c r="J4156">
        <f>IF($A4156="",0,WEEKDAY($A4156,2))</f>
        <v/>
      </c>
      <c r="K4156">
        <f>IF(OR($A4156="",$B4156=""),"",$B4156&amp;"|"&amp;$A4156)</f>
        <v/>
      </c>
      <c r="L4156">
        <f>IF($A4156="",0,IF($F4156="",IFERROR(N(INDEX(Settings!$G$11:$G$18,MATCH($C4156,Settings!$D$11:$D$18,0))),0),N($F4156)))</f>
        <v/>
      </c>
    </row>
    <row r="4157">
      <c r="A4157" s="69" t="n"/>
      <c r="B4157" s="70" t="n"/>
      <c r="C4157" s="70" t="n"/>
      <c r="D4157" s="71" t="n"/>
      <c r="E4157" s="71" t="n"/>
      <c r="F4157" s="70" t="n"/>
      <c r="G4157" s="72">
        <f>IF(OR($A4157="",$B4157=""),"",ROUND(MAX(0,MOD(I4157-H4157,1)*24-L4157/60),2))</f>
        <v/>
      </c>
      <c r="H4157">
        <f>IF($A4157="","",IF($D4157="",IFERROR(INDEX(Settings!$E$11:$E$18,MATCH($C4157,Settings!$D$11:$D$18,0)),0),$D4157))</f>
        <v/>
      </c>
      <c r="I4157">
        <f>IF($A4157="","",IF($E4157="",IFERROR(INDEX(Settings!$F$11:$F$18,MATCH($C4157,Settings!$D$11:$D$18,0)),0),$E4157))</f>
        <v/>
      </c>
      <c r="J4157">
        <f>IF($A4157="",0,WEEKDAY($A4157,2))</f>
        <v/>
      </c>
      <c r="K4157">
        <f>IF(OR($A4157="",$B4157=""),"",$B4157&amp;"|"&amp;$A4157)</f>
        <v/>
      </c>
      <c r="L4157">
        <f>IF($A4157="",0,IF($F4157="",IFERROR(N(INDEX(Settings!$G$11:$G$18,MATCH($C4157,Settings!$D$11:$D$18,0))),0),N($F4157)))</f>
        <v/>
      </c>
    </row>
    <row r="4158">
      <c r="A4158" s="69" t="n"/>
      <c r="B4158" s="70" t="n"/>
      <c r="C4158" s="70" t="n"/>
      <c r="D4158" s="71" t="n"/>
      <c r="E4158" s="71" t="n"/>
      <c r="F4158" s="70" t="n"/>
      <c r="G4158" s="72">
        <f>IF(OR($A4158="",$B4158=""),"",ROUND(MAX(0,MOD(I4158-H4158,1)*24-L4158/60),2))</f>
        <v/>
      </c>
      <c r="H4158">
        <f>IF($A4158="","",IF($D4158="",IFERROR(INDEX(Settings!$E$11:$E$18,MATCH($C4158,Settings!$D$11:$D$18,0)),0),$D4158))</f>
        <v/>
      </c>
      <c r="I4158">
        <f>IF($A4158="","",IF($E4158="",IFERROR(INDEX(Settings!$F$11:$F$18,MATCH($C4158,Settings!$D$11:$D$18,0)),0),$E4158))</f>
        <v/>
      </c>
      <c r="J4158">
        <f>IF($A4158="",0,WEEKDAY($A4158,2))</f>
        <v/>
      </c>
      <c r="K4158">
        <f>IF(OR($A4158="",$B4158=""),"",$B4158&amp;"|"&amp;$A4158)</f>
        <v/>
      </c>
      <c r="L4158">
        <f>IF($A4158="",0,IF($F4158="",IFERROR(N(INDEX(Settings!$G$11:$G$18,MATCH($C4158,Settings!$D$11:$D$18,0))),0),N($F4158)))</f>
        <v/>
      </c>
    </row>
    <row r="4159">
      <c r="A4159" s="69" t="n"/>
      <c r="B4159" s="70" t="n"/>
      <c r="C4159" s="70" t="n"/>
      <c r="D4159" s="71" t="n"/>
      <c r="E4159" s="71" t="n"/>
      <c r="F4159" s="70" t="n"/>
      <c r="G4159" s="72">
        <f>IF(OR($A4159="",$B4159=""),"",ROUND(MAX(0,MOD(I4159-H4159,1)*24-L4159/60),2))</f>
        <v/>
      </c>
      <c r="H4159">
        <f>IF($A4159="","",IF($D4159="",IFERROR(INDEX(Settings!$E$11:$E$18,MATCH($C4159,Settings!$D$11:$D$18,0)),0),$D4159))</f>
        <v/>
      </c>
      <c r="I4159">
        <f>IF($A4159="","",IF($E4159="",IFERROR(INDEX(Settings!$F$11:$F$18,MATCH($C4159,Settings!$D$11:$D$18,0)),0),$E4159))</f>
        <v/>
      </c>
      <c r="J4159">
        <f>IF($A4159="",0,WEEKDAY($A4159,2))</f>
        <v/>
      </c>
      <c r="K4159">
        <f>IF(OR($A4159="",$B4159=""),"",$B4159&amp;"|"&amp;$A4159)</f>
        <v/>
      </c>
      <c r="L4159">
        <f>IF($A4159="",0,IF($F4159="",IFERROR(N(INDEX(Settings!$G$11:$G$18,MATCH($C4159,Settings!$D$11:$D$18,0))),0),N($F4159)))</f>
        <v/>
      </c>
    </row>
    <row r="4160">
      <c r="A4160" s="69" t="n"/>
      <c r="B4160" s="70" t="n"/>
      <c r="C4160" s="70" t="n"/>
      <c r="D4160" s="71" t="n"/>
      <c r="E4160" s="71" t="n"/>
      <c r="F4160" s="70" t="n"/>
      <c r="G4160" s="72">
        <f>IF(OR($A4160="",$B4160=""),"",ROUND(MAX(0,MOD(I4160-H4160,1)*24-L4160/60),2))</f>
        <v/>
      </c>
      <c r="H4160">
        <f>IF($A4160="","",IF($D4160="",IFERROR(INDEX(Settings!$E$11:$E$18,MATCH($C4160,Settings!$D$11:$D$18,0)),0),$D4160))</f>
        <v/>
      </c>
      <c r="I4160">
        <f>IF($A4160="","",IF($E4160="",IFERROR(INDEX(Settings!$F$11:$F$18,MATCH($C4160,Settings!$D$11:$D$18,0)),0),$E4160))</f>
        <v/>
      </c>
      <c r="J4160">
        <f>IF($A4160="",0,WEEKDAY($A4160,2))</f>
        <v/>
      </c>
      <c r="K4160">
        <f>IF(OR($A4160="",$B4160=""),"",$B4160&amp;"|"&amp;$A4160)</f>
        <v/>
      </c>
      <c r="L4160">
        <f>IF($A4160="",0,IF($F4160="",IFERROR(N(INDEX(Settings!$G$11:$G$18,MATCH($C4160,Settings!$D$11:$D$18,0))),0),N($F4160)))</f>
        <v/>
      </c>
    </row>
    <row r="4161">
      <c r="A4161" s="69" t="n"/>
      <c r="B4161" s="70" t="n"/>
      <c r="C4161" s="70" t="n"/>
      <c r="D4161" s="71" t="n"/>
      <c r="E4161" s="71" t="n"/>
      <c r="F4161" s="70" t="n"/>
      <c r="G4161" s="72">
        <f>IF(OR($A4161="",$B4161=""),"",ROUND(MAX(0,MOD(I4161-H4161,1)*24-L4161/60),2))</f>
        <v/>
      </c>
      <c r="H4161">
        <f>IF($A4161="","",IF($D4161="",IFERROR(INDEX(Settings!$E$11:$E$18,MATCH($C4161,Settings!$D$11:$D$18,0)),0),$D4161))</f>
        <v/>
      </c>
      <c r="I4161">
        <f>IF($A4161="","",IF($E4161="",IFERROR(INDEX(Settings!$F$11:$F$18,MATCH($C4161,Settings!$D$11:$D$18,0)),0),$E4161))</f>
        <v/>
      </c>
      <c r="J4161">
        <f>IF($A4161="",0,WEEKDAY($A4161,2))</f>
        <v/>
      </c>
      <c r="K4161">
        <f>IF(OR($A4161="",$B4161=""),"",$B4161&amp;"|"&amp;$A4161)</f>
        <v/>
      </c>
      <c r="L4161">
        <f>IF($A4161="",0,IF($F4161="",IFERROR(N(INDEX(Settings!$G$11:$G$18,MATCH($C4161,Settings!$D$11:$D$18,0))),0),N($F4161)))</f>
        <v/>
      </c>
    </row>
    <row r="4162">
      <c r="A4162" s="69" t="n"/>
      <c r="B4162" s="70" t="n"/>
      <c r="C4162" s="70" t="n"/>
      <c r="D4162" s="71" t="n"/>
      <c r="E4162" s="71" t="n"/>
      <c r="F4162" s="70" t="n"/>
      <c r="G4162" s="72">
        <f>IF(OR($A4162="",$B4162=""),"",ROUND(MAX(0,MOD(I4162-H4162,1)*24-L4162/60),2))</f>
        <v/>
      </c>
      <c r="H4162">
        <f>IF($A4162="","",IF($D4162="",IFERROR(INDEX(Settings!$E$11:$E$18,MATCH($C4162,Settings!$D$11:$D$18,0)),0),$D4162))</f>
        <v/>
      </c>
      <c r="I4162">
        <f>IF($A4162="","",IF($E4162="",IFERROR(INDEX(Settings!$F$11:$F$18,MATCH($C4162,Settings!$D$11:$D$18,0)),0),$E4162))</f>
        <v/>
      </c>
      <c r="J4162">
        <f>IF($A4162="",0,WEEKDAY($A4162,2))</f>
        <v/>
      </c>
      <c r="K4162">
        <f>IF(OR($A4162="",$B4162=""),"",$B4162&amp;"|"&amp;$A4162)</f>
        <v/>
      </c>
      <c r="L4162">
        <f>IF($A4162="",0,IF($F4162="",IFERROR(N(INDEX(Settings!$G$11:$G$18,MATCH($C4162,Settings!$D$11:$D$18,0))),0),N($F4162)))</f>
        <v/>
      </c>
    </row>
    <row r="4163">
      <c r="A4163" s="69" t="n"/>
      <c r="B4163" s="70" t="n"/>
      <c r="C4163" s="70" t="n"/>
      <c r="D4163" s="71" t="n"/>
      <c r="E4163" s="71" t="n"/>
      <c r="F4163" s="70" t="n"/>
      <c r="G4163" s="72">
        <f>IF(OR($A4163="",$B4163=""),"",ROUND(MAX(0,MOD(I4163-H4163,1)*24-L4163/60),2))</f>
        <v/>
      </c>
      <c r="H4163">
        <f>IF($A4163="","",IF($D4163="",IFERROR(INDEX(Settings!$E$11:$E$18,MATCH($C4163,Settings!$D$11:$D$18,0)),0),$D4163))</f>
        <v/>
      </c>
      <c r="I4163">
        <f>IF($A4163="","",IF($E4163="",IFERROR(INDEX(Settings!$F$11:$F$18,MATCH($C4163,Settings!$D$11:$D$18,0)),0),$E4163))</f>
        <v/>
      </c>
      <c r="J4163">
        <f>IF($A4163="",0,WEEKDAY($A4163,2))</f>
        <v/>
      </c>
      <c r="K4163">
        <f>IF(OR($A4163="",$B4163=""),"",$B4163&amp;"|"&amp;$A4163)</f>
        <v/>
      </c>
      <c r="L4163">
        <f>IF($A4163="",0,IF($F4163="",IFERROR(N(INDEX(Settings!$G$11:$G$18,MATCH($C4163,Settings!$D$11:$D$18,0))),0),N($F4163)))</f>
        <v/>
      </c>
    </row>
    <row r="4164">
      <c r="A4164" s="69" t="n"/>
      <c r="B4164" s="70" t="n"/>
      <c r="C4164" s="70" t="n"/>
      <c r="D4164" s="71" t="n"/>
      <c r="E4164" s="71" t="n"/>
      <c r="F4164" s="70" t="n"/>
      <c r="G4164" s="72">
        <f>IF(OR($A4164="",$B4164=""),"",ROUND(MAX(0,MOD(I4164-H4164,1)*24-L4164/60),2))</f>
        <v/>
      </c>
      <c r="H4164">
        <f>IF($A4164="","",IF($D4164="",IFERROR(INDEX(Settings!$E$11:$E$18,MATCH($C4164,Settings!$D$11:$D$18,0)),0),$D4164))</f>
        <v/>
      </c>
      <c r="I4164">
        <f>IF($A4164="","",IF($E4164="",IFERROR(INDEX(Settings!$F$11:$F$18,MATCH($C4164,Settings!$D$11:$D$18,0)),0),$E4164))</f>
        <v/>
      </c>
      <c r="J4164">
        <f>IF($A4164="",0,WEEKDAY($A4164,2))</f>
        <v/>
      </c>
      <c r="K4164">
        <f>IF(OR($A4164="",$B4164=""),"",$B4164&amp;"|"&amp;$A4164)</f>
        <v/>
      </c>
      <c r="L4164">
        <f>IF($A4164="",0,IF($F4164="",IFERROR(N(INDEX(Settings!$G$11:$G$18,MATCH($C4164,Settings!$D$11:$D$18,0))),0),N($F4164)))</f>
        <v/>
      </c>
    </row>
    <row r="4165">
      <c r="A4165" s="69" t="n"/>
      <c r="B4165" s="70" t="n"/>
      <c r="C4165" s="70" t="n"/>
      <c r="D4165" s="71" t="n"/>
      <c r="E4165" s="71" t="n"/>
      <c r="F4165" s="70" t="n"/>
      <c r="G4165" s="72">
        <f>IF(OR($A4165="",$B4165=""),"",ROUND(MAX(0,MOD(I4165-H4165,1)*24-L4165/60),2))</f>
        <v/>
      </c>
      <c r="H4165">
        <f>IF($A4165="","",IF($D4165="",IFERROR(INDEX(Settings!$E$11:$E$18,MATCH($C4165,Settings!$D$11:$D$18,0)),0),$D4165))</f>
        <v/>
      </c>
      <c r="I4165">
        <f>IF($A4165="","",IF($E4165="",IFERROR(INDEX(Settings!$F$11:$F$18,MATCH($C4165,Settings!$D$11:$D$18,0)),0),$E4165))</f>
        <v/>
      </c>
      <c r="J4165">
        <f>IF($A4165="",0,WEEKDAY($A4165,2))</f>
        <v/>
      </c>
      <c r="K4165">
        <f>IF(OR($A4165="",$B4165=""),"",$B4165&amp;"|"&amp;$A4165)</f>
        <v/>
      </c>
      <c r="L4165">
        <f>IF($A4165="",0,IF($F4165="",IFERROR(N(INDEX(Settings!$G$11:$G$18,MATCH($C4165,Settings!$D$11:$D$18,0))),0),N($F4165)))</f>
        <v/>
      </c>
    </row>
    <row r="4166">
      <c r="A4166" s="69" t="n"/>
      <c r="B4166" s="70" t="n"/>
      <c r="C4166" s="70" t="n"/>
      <c r="D4166" s="71" t="n"/>
      <c r="E4166" s="71" t="n"/>
      <c r="F4166" s="70" t="n"/>
      <c r="G4166" s="72">
        <f>IF(OR($A4166="",$B4166=""),"",ROUND(MAX(0,MOD(I4166-H4166,1)*24-L4166/60),2))</f>
        <v/>
      </c>
      <c r="H4166">
        <f>IF($A4166="","",IF($D4166="",IFERROR(INDEX(Settings!$E$11:$E$18,MATCH($C4166,Settings!$D$11:$D$18,0)),0),$D4166))</f>
        <v/>
      </c>
      <c r="I4166">
        <f>IF($A4166="","",IF($E4166="",IFERROR(INDEX(Settings!$F$11:$F$18,MATCH($C4166,Settings!$D$11:$D$18,0)),0),$E4166))</f>
        <v/>
      </c>
      <c r="J4166">
        <f>IF($A4166="",0,WEEKDAY($A4166,2))</f>
        <v/>
      </c>
      <c r="K4166">
        <f>IF(OR($A4166="",$B4166=""),"",$B4166&amp;"|"&amp;$A4166)</f>
        <v/>
      </c>
      <c r="L4166">
        <f>IF($A4166="",0,IF($F4166="",IFERROR(N(INDEX(Settings!$G$11:$G$18,MATCH($C4166,Settings!$D$11:$D$18,0))),0),N($F4166)))</f>
        <v/>
      </c>
    </row>
    <row r="4167">
      <c r="A4167" s="69" t="n"/>
      <c r="B4167" s="70" t="n"/>
      <c r="C4167" s="70" t="n"/>
      <c r="D4167" s="71" t="n"/>
      <c r="E4167" s="71" t="n"/>
      <c r="F4167" s="70" t="n"/>
      <c r="G4167" s="72">
        <f>IF(OR($A4167="",$B4167=""),"",ROUND(MAX(0,MOD(I4167-H4167,1)*24-L4167/60),2))</f>
        <v/>
      </c>
      <c r="H4167">
        <f>IF($A4167="","",IF($D4167="",IFERROR(INDEX(Settings!$E$11:$E$18,MATCH($C4167,Settings!$D$11:$D$18,0)),0),$D4167))</f>
        <v/>
      </c>
      <c r="I4167">
        <f>IF($A4167="","",IF($E4167="",IFERROR(INDEX(Settings!$F$11:$F$18,MATCH($C4167,Settings!$D$11:$D$18,0)),0),$E4167))</f>
        <v/>
      </c>
      <c r="J4167">
        <f>IF($A4167="",0,WEEKDAY($A4167,2))</f>
        <v/>
      </c>
      <c r="K4167">
        <f>IF(OR($A4167="",$B4167=""),"",$B4167&amp;"|"&amp;$A4167)</f>
        <v/>
      </c>
      <c r="L4167">
        <f>IF($A4167="",0,IF($F4167="",IFERROR(N(INDEX(Settings!$G$11:$G$18,MATCH($C4167,Settings!$D$11:$D$18,0))),0),N($F4167)))</f>
        <v/>
      </c>
    </row>
    <row r="4168">
      <c r="A4168" s="69" t="n"/>
      <c r="B4168" s="70" t="n"/>
      <c r="C4168" s="70" t="n"/>
      <c r="D4168" s="71" t="n"/>
      <c r="E4168" s="71" t="n"/>
      <c r="F4168" s="70" t="n"/>
      <c r="G4168" s="72">
        <f>IF(OR($A4168="",$B4168=""),"",ROUND(MAX(0,MOD(I4168-H4168,1)*24-L4168/60),2))</f>
        <v/>
      </c>
      <c r="H4168">
        <f>IF($A4168="","",IF($D4168="",IFERROR(INDEX(Settings!$E$11:$E$18,MATCH($C4168,Settings!$D$11:$D$18,0)),0),$D4168))</f>
        <v/>
      </c>
      <c r="I4168">
        <f>IF($A4168="","",IF($E4168="",IFERROR(INDEX(Settings!$F$11:$F$18,MATCH($C4168,Settings!$D$11:$D$18,0)),0),$E4168))</f>
        <v/>
      </c>
      <c r="J4168">
        <f>IF($A4168="",0,WEEKDAY($A4168,2))</f>
        <v/>
      </c>
      <c r="K4168">
        <f>IF(OR($A4168="",$B4168=""),"",$B4168&amp;"|"&amp;$A4168)</f>
        <v/>
      </c>
      <c r="L4168">
        <f>IF($A4168="",0,IF($F4168="",IFERROR(N(INDEX(Settings!$G$11:$G$18,MATCH($C4168,Settings!$D$11:$D$18,0))),0),N($F4168)))</f>
        <v/>
      </c>
    </row>
    <row r="4169">
      <c r="A4169" s="69" t="n"/>
      <c r="B4169" s="70" t="n"/>
      <c r="C4169" s="70" t="n"/>
      <c r="D4169" s="71" t="n"/>
      <c r="E4169" s="71" t="n"/>
      <c r="F4169" s="70" t="n"/>
      <c r="G4169" s="72">
        <f>IF(OR($A4169="",$B4169=""),"",ROUND(MAX(0,MOD(I4169-H4169,1)*24-L4169/60),2))</f>
        <v/>
      </c>
      <c r="H4169">
        <f>IF($A4169="","",IF($D4169="",IFERROR(INDEX(Settings!$E$11:$E$18,MATCH($C4169,Settings!$D$11:$D$18,0)),0),$D4169))</f>
        <v/>
      </c>
      <c r="I4169">
        <f>IF($A4169="","",IF($E4169="",IFERROR(INDEX(Settings!$F$11:$F$18,MATCH($C4169,Settings!$D$11:$D$18,0)),0),$E4169))</f>
        <v/>
      </c>
      <c r="J4169">
        <f>IF($A4169="",0,WEEKDAY($A4169,2))</f>
        <v/>
      </c>
      <c r="K4169">
        <f>IF(OR($A4169="",$B4169=""),"",$B4169&amp;"|"&amp;$A4169)</f>
        <v/>
      </c>
      <c r="L4169">
        <f>IF($A4169="",0,IF($F4169="",IFERROR(N(INDEX(Settings!$G$11:$G$18,MATCH($C4169,Settings!$D$11:$D$18,0))),0),N($F4169)))</f>
        <v/>
      </c>
    </row>
    <row r="4170">
      <c r="A4170" s="69" t="n"/>
      <c r="B4170" s="70" t="n"/>
      <c r="C4170" s="70" t="n"/>
      <c r="D4170" s="71" t="n"/>
      <c r="E4170" s="71" t="n"/>
      <c r="F4170" s="70" t="n"/>
      <c r="G4170" s="72">
        <f>IF(OR($A4170="",$B4170=""),"",ROUND(MAX(0,MOD(I4170-H4170,1)*24-L4170/60),2))</f>
        <v/>
      </c>
      <c r="H4170">
        <f>IF($A4170="","",IF($D4170="",IFERROR(INDEX(Settings!$E$11:$E$18,MATCH($C4170,Settings!$D$11:$D$18,0)),0),$D4170))</f>
        <v/>
      </c>
      <c r="I4170">
        <f>IF($A4170="","",IF($E4170="",IFERROR(INDEX(Settings!$F$11:$F$18,MATCH($C4170,Settings!$D$11:$D$18,0)),0),$E4170))</f>
        <v/>
      </c>
      <c r="J4170">
        <f>IF($A4170="",0,WEEKDAY($A4170,2))</f>
        <v/>
      </c>
      <c r="K4170">
        <f>IF(OR($A4170="",$B4170=""),"",$B4170&amp;"|"&amp;$A4170)</f>
        <v/>
      </c>
      <c r="L4170">
        <f>IF($A4170="",0,IF($F4170="",IFERROR(N(INDEX(Settings!$G$11:$G$18,MATCH($C4170,Settings!$D$11:$D$18,0))),0),N($F4170)))</f>
        <v/>
      </c>
    </row>
    <row r="4171">
      <c r="A4171" s="69" t="n"/>
      <c r="B4171" s="70" t="n"/>
      <c r="C4171" s="70" t="n"/>
      <c r="D4171" s="71" t="n"/>
      <c r="E4171" s="71" t="n"/>
      <c r="F4171" s="70" t="n"/>
      <c r="G4171" s="72">
        <f>IF(OR($A4171="",$B4171=""),"",ROUND(MAX(0,MOD(I4171-H4171,1)*24-L4171/60),2))</f>
        <v/>
      </c>
      <c r="H4171">
        <f>IF($A4171="","",IF($D4171="",IFERROR(INDEX(Settings!$E$11:$E$18,MATCH($C4171,Settings!$D$11:$D$18,0)),0),$D4171))</f>
        <v/>
      </c>
      <c r="I4171">
        <f>IF($A4171="","",IF($E4171="",IFERROR(INDEX(Settings!$F$11:$F$18,MATCH($C4171,Settings!$D$11:$D$18,0)),0),$E4171))</f>
        <v/>
      </c>
      <c r="J4171">
        <f>IF($A4171="",0,WEEKDAY($A4171,2))</f>
        <v/>
      </c>
      <c r="K4171">
        <f>IF(OR($A4171="",$B4171=""),"",$B4171&amp;"|"&amp;$A4171)</f>
        <v/>
      </c>
      <c r="L4171">
        <f>IF($A4171="",0,IF($F4171="",IFERROR(N(INDEX(Settings!$G$11:$G$18,MATCH($C4171,Settings!$D$11:$D$18,0))),0),N($F4171)))</f>
        <v/>
      </c>
    </row>
    <row r="4172">
      <c r="A4172" s="69" t="n"/>
      <c r="B4172" s="70" t="n"/>
      <c r="C4172" s="70" t="n"/>
      <c r="D4172" s="71" t="n"/>
      <c r="E4172" s="71" t="n"/>
      <c r="F4172" s="70" t="n"/>
      <c r="G4172" s="72">
        <f>IF(OR($A4172="",$B4172=""),"",ROUND(MAX(0,MOD(I4172-H4172,1)*24-L4172/60),2))</f>
        <v/>
      </c>
      <c r="H4172">
        <f>IF($A4172="","",IF($D4172="",IFERROR(INDEX(Settings!$E$11:$E$18,MATCH($C4172,Settings!$D$11:$D$18,0)),0),$D4172))</f>
        <v/>
      </c>
      <c r="I4172">
        <f>IF($A4172="","",IF($E4172="",IFERROR(INDEX(Settings!$F$11:$F$18,MATCH($C4172,Settings!$D$11:$D$18,0)),0),$E4172))</f>
        <v/>
      </c>
      <c r="J4172">
        <f>IF($A4172="",0,WEEKDAY($A4172,2))</f>
        <v/>
      </c>
      <c r="K4172">
        <f>IF(OR($A4172="",$B4172=""),"",$B4172&amp;"|"&amp;$A4172)</f>
        <v/>
      </c>
      <c r="L4172">
        <f>IF($A4172="",0,IF($F4172="",IFERROR(N(INDEX(Settings!$G$11:$G$18,MATCH($C4172,Settings!$D$11:$D$18,0))),0),N($F4172)))</f>
        <v/>
      </c>
    </row>
    <row r="4173">
      <c r="A4173" s="69" t="n"/>
      <c r="B4173" s="70" t="n"/>
      <c r="C4173" s="70" t="n"/>
      <c r="D4173" s="71" t="n"/>
      <c r="E4173" s="71" t="n"/>
      <c r="F4173" s="70" t="n"/>
      <c r="G4173" s="72">
        <f>IF(OR($A4173="",$B4173=""),"",ROUND(MAX(0,MOD(I4173-H4173,1)*24-L4173/60),2))</f>
        <v/>
      </c>
      <c r="H4173">
        <f>IF($A4173="","",IF($D4173="",IFERROR(INDEX(Settings!$E$11:$E$18,MATCH($C4173,Settings!$D$11:$D$18,0)),0),$D4173))</f>
        <v/>
      </c>
      <c r="I4173">
        <f>IF($A4173="","",IF($E4173="",IFERROR(INDEX(Settings!$F$11:$F$18,MATCH($C4173,Settings!$D$11:$D$18,0)),0),$E4173))</f>
        <v/>
      </c>
      <c r="J4173">
        <f>IF($A4173="",0,WEEKDAY($A4173,2))</f>
        <v/>
      </c>
      <c r="K4173">
        <f>IF(OR($A4173="",$B4173=""),"",$B4173&amp;"|"&amp;$A4173)</f>
        <v/>
      </c>
      <c r="L4173">
        <f>IF($A4173="",0,IF($F4173="",IFERROR(N(INDEX(Settings!$G$11:$G$18,MATCH($C4173,Settings!$D$11:$D$18,0))),0),N($F4173)))</f>
        <v/>
      </c>
    </row>
    <row r="4174">
      <c r="A4174" s="69" t="n"/>
      <c r="B4174" s="70" t="n"/>
      <c r="C4174" s="70" t="n"/>
      <c r="D4174" s="71" t="n"/>
      <c r="E4174" s="71" t="n"/>
      <c r="F4174" s="70" t="n"/>
      <c r="G4174" s="72">
        <f>IF(OR($A4174="",$B4174=""),"",ROUND(MAX(0,MOD(I4174-H4174,1)*24-L4174/60),2))</f>
        <v/>
      </c>
      <c r="H4174">
        <f>IF($A4174="","",IF($D4174="",IFERROR(INDEX(Settings!$E$11:$E$18,MATCH($C4174,Settings!$D$11:$D$18,0)),0),$D4174))</f>
        <v/>
      </c>
      <c r="I4174">
        <f>IF($A4174="","",IF($E4174="",IFERROR(INDEX(Settings!$F$11:$F$18,MATCH($C4174,Settings!$D$11:$D$18,0)),0),$E4174))</f>
        <v/>
      </c>
      <c r="J4174">
        <f>IF($A4174="",0,WEEKDAY($A4174,2))</f>
        <v/>
      </c>
      <c r="K4174">
        <f>IF(OR($A4174="",$B4174=""),"",$B4174&amp;"|"&amp;$A4174)</f>
        <v/>
      </c>
      <c r="L4174">
        <f>IF($A4174="",0,IF($F4174="",IFERROR(N(INDEX(Settings!$G$11:$G$18,MATCH($C4174,Settings!$D$11:$D$18,0))),0),N($F4174)))</f>
        <v/>
      </c>
    </row>
    <row r="4175">
      <c r="A4175" s="69" t="n"/>
      <c r="B4175" s="70" t="n"/>
      <c r="C4175" s="70" t="n"/>
      <c r="D4175" s="71" t="n"/>
      <c r="E4175" s="71" t="n"/>
      <c r="F4175" s="70" t="n"/>
      <c r="G4175" s="72">
        <f>IF(OR($A4175="",$B4175=""),"",ROUND(MAX(0,MOD(I4175-H4175,1)*24-L4175/60),2))</f>
        <v/>
      </c>
      <c r="H4175">
        <f>IF($A4175="","",IF($D4175="",IFERROR(INDEX(Settings!$E$11:$E$18,MATCH($C4175,Settings!$D$11:$D$18,0)),0),$D4175))</f>
        <v/>
      </c>
      <c r="I4175">
        <f>IF($A4175="","",IF($E4175="",IFERROR(INDEX(Settings!$F$11:$F$18,MATCH($C4175,Settings!$D$11:$D$18,0)),0),$E4175))</f>
        <v/>
      </c>
      <c r="J4175">
        <f>IF($A4175="",0,WEEKDAY($A4175,2))</f>
        <v/>
      </c>
      <c r="K4175">
        <f>IF(OR($A4175="",$B4175=""),"",$B4175&amp;"|"&amp;$A4175)</f>
        <v/>
      </c>
      <c r="L4175">
        <f>IF($A4175="",0,IF($F4175="",IFERROR(N(INDEX(Settings!$G$11:$G$18,MATCH($C4175,Settings!$D$11:$D$18,0))),0),N($F4175)))</f>
        <v/>
      </c>
    </row>
    <row r="4176">
      <c r="A4176" s="69" t="n"/>
      <c r="B4176" s="70" t="n"/>
      <c r="C4176" s="70" t="n"/>
      <c r="D4176" s="71" t="n"/>
      <c r="E4176" s="71" t="n"/>
      <c r="F4176" s="70" t="n"/>
      <c r="G4176" s="72">
        <f>IF(OR($A4176="",$B4176=""),"",ROUND(MAX(0,MOD(I4176-H4176,1)*24-L4176/60),2))</f>
        <v/>
      </c>
      <c r="H4176">
        <f>IF($A4176="","",IF($D4176="",IFERROR(INDEX(Settings!$E$11:$E$18,MATCH($C4176,Settings!$D$11:$D$18,0)),0),$D4176))</f>
        <v/>
      </c>
      <c r="I4176">
        <f>IF($A4176="","",IF($E4176="",IFERROR(INDEX(Settings!$F$11:$F$18,MATCH($C4176,Settings!$D$11:$D$18,0)),0),$E4176))</f>
        <v/>
      </c>
      <c r="J4176">
        <f>IF($A4176="",0,WEEKDAY($A4176,2))</f>
        <v/>
      </c>
      <c r="K4176">
        <f>IF(OR($A4176="",$B4176=""),"",$B4176&amp;"|"&amp;$A4176)</f>
        <v/>
      </c>
      <c r="L4176">
        <f>IF($A4176="",0,IF($F4176="",IFERROR(N(INDEX(Settings!$G$11:$G$18,MATCH($C4176,Settings!$D$11:$D$18,0))),0),N($F4176)))</f>
        <v/>
      </c>
    </row>
    <row r="4177">
      <c r="A4177" s="69" t="n"/>
      <c r="B4177" s="70" t="n"/>
      <c r="C4177" s="70" t="n"/>
      <c r="D4177" s="71" t="n"/>
      <c r="E4177" s="71" t="n"/>
      <c r="F4177" s="70" t="n"/>
      <c r="G4177" s="72">
        <f>IF(OR($A4177="",$B4177=""),"",ROUND(MAX(0,MOD(I4177-H4177,1)*24-L4177/60),2))</f>
        <v/>
      </c>
      <c r="H4177">
        <f>IF($A4177="","",IF($D4177="",IFERROR(INDEX(Settings!$E$11:$E$18,MATCH($C4177,Settings!$D$11:$D$18,0)),0),$D4177))</f>
        <v/>
      </c>
      <c r="I4177">
        <f>IF($A4177="","",IF($E4177="",IFERROR(INDEX(Settings!$F$11:$F$18,MATCH($C4177,Settings!$D$11:$D$18,0)),0),$E4177))</f>
        <v/>
      </c>
      <c r="J4177">
        <f>IF($A4177="",0,WEEKDAY($A4177,2))</f>
        <v/>
      </c>
      <c r="K4177">
        <f>IF(OR($A4177="",$B4177=""),"",$B4177&amp;"|"&amp;$A4177)</f>
        <v/>
      </c>
      <c r="L4177">
        <f>IF($A4177="",0,IF($F4177="",IFERROR(N(INDEX(Settings!$G$11:$G$18,MATCH($C4177,Settings!$D$11:$D$18,0))),0),N($F4177)))</f>
        <v/>
      </c>
    </row>
    <row r="4178">
      <c r="A4178" s="69" t="n"/>
      <c r="B4178" s="70" t="n"/>
      <c r="C4178" s="70" t="n"/>
      <c r="D4178" s="71" t="n"/>
      <c r="E4178" s="71" t="n"/>
      <c r="F4178" s="70" t="n"/>
      <c r="G4178" s="72">
        <f>IF(OR($A4178="",$B4178=""),"",ROUND(MAX(0,MOD(I4178-H4178,1)*24-L4178/60),2))</f>
        <v/>
      </c>
      <c r="H4178">
        <f>IF($A4178="","",IF($D4178="",IFERROR(INDEX(Settings!$E$11:$E$18,MATCH($C4178,Settings!$D$11:$D$18,0)),0),$D4178))</f>
        <v/>
      </c>
      <c r="I4178">
        <f>IF($A4178="","",IF($E4178="",IFERROR(INDEX(Settings!$F$11:$F$18,MATCH($C4178,Settings!$D$11:$D$18,0)),0),$E4178))</f>
        <v/>
      </c>
      <c r="J4178">
        <f>IF($A4178="",0,WEEKDAY($A4178,2))</f>
        <v/>
      </c>
      <c r="K4178">
        <f>IF(OR($A4178="",$B4178=""),"",$B4178&amp;"|"&amp;$A4178)</f>
        <v/>
      </c>
      <c r="L4178">
        <f>IF($A4178="",0,IF($F4178="",IFERROR(N(INDEX(Settings!$G$11:$G$18,MATCH($C4178,Settings!$D$11:$D$18,0))),0),N($F4178)))</f>
        <v/>
      </c>
    </row>
    <row r="4179">
      <c r="A4179" s="69" t="n"/>
      <c r="B4179" s="70" t="n"/>
      <c r="C4179" s="70" t="n"/>
      <c r="D4179" s="71" t="n"/>
      <c r="E4179" s="71" t="n"/>
      <c r="F4179" s="70" t="n"/>
      <c r="G4179" s="72">
        <f>IF(OR($A4179="",$B4179=""),"",ROUND(MAX(0,MOD(I4179-H4179,1)*24-L4179/60),2))</f>
        <v/>
      </c>
      <c r="H4179">
        <f>IF($A4179="","",IF($D4179="",IFERROR(INDEX(Settings!$E$11:$E$18,MATCH($C4179,Settings!$D$11:$D$18,0)),0),$D4179))</f>
        <v/>
      </c>
      <c r="I4179">
        <f>IF($A4179="","",IF($E4179="",IFERROR(INDEX(Settings!$F$11:$F$18,MATCH($C4179,Settings!$D$11:$D$18,0)),0),$E4179))</f>
        <v/>
      </c>
      <c r="J4179">
        <f>IF($A4179="",0,WEEKDAY($A4179,2))</f>
        <v/>
      </c>
      <c r="K4179">
        <f>IF(OR($A4179="",$B4179=""),"",$B4179&amp;"|"&amp;$A4179)</f>
        <v/>
      </c>
      <c r="L4179">
        <f>IF($A4179="",0,IF($F4179="",IFERROR(N(INDEX(Settings!$G$11:$G$18,MATCH($C4179,Settings!$D$11:$D$18,0))),0),N($F4179)))</f>
        <v/>
      </c>
    </row>
    <row r="4180">
      <c r="A4180" s="69" t="n"/>
      <c r="B4180" s="70" t="n"/>
      <c r="C4180" s="70" t="n"/>
      <c r="D4180" s="71" t="n"/>
      <c r="E4180" s="71" t="n"/>
      <c r="F4180" s="70" t="n"/>
      <c r="G4180" s="72">
        <f>IF(OR($A4180="",$B4180=""),"",ROUND(MAX(0,MOD(I4180-H4180,1)*24-L4180/60),2))</f>
        <v/>
      </c>
      <c r="H4180">
        <f>IF($A4180="","",IF($D4180="",IFERROR(INDEX(Settings!$E$11:$E$18,MATCH($C4180,Settings!$D$11:$D$18,0)),0),$D4180))</f>
        <v/>
      </c>
      <c r="I4180">
        <f>IF($A4180="","",IF($E4180="",IFERROR(INDEX(Settings!$F$11:$F$18,MATCH($C4180,Settings!$D$11:$D$18,0)),0),$E4180))</f>
        <v/>
      </c>
      <c r="J4180">
        <f>IF($A4180="",0,WEEKDAY($A4180,2))</f>
        <v/>
      </c>
      <c r="K4180">
        <f>IF(OR($A4180="",$B4180=""),"",$B4180&amp;"|"&amp;$A4180)</f>
        <v/>
      </c>
      <c r="L4180">
        <f>IF($A4180="",0,IF($F4180="",IFERROR(N(INDEX(Settings!$G$11:$G$18,MATCH($C4180,Settings!$D$11:$D$18,0))),0),N($F4180)))</f>
        <v/>
      </c>
    </row>
    <row r="4181">
      <c r="A4181" s="69" t="n"/>
      <c r="B4181" s="70" t="n"/>
      <c r="C4181" s="70" t="n"/>
      <c r="D4181" s="71" t="n"/>
      <c r="E4181" s="71" t="n"/>
      <c r="F4181" s="70" t="n"/>
      <c r="G4181" s="72">
        <f>IF(OR($A4181="",$B4181=""),"",ROUND(MAX(0,MOD(I4181-H4181,1)*24-L4181/60),2))</f>
        <v/>
      </c>
      <c r="H4181">
        <f>IF($A4181="","",IF($D4181="",IFERROR(INDEX(Settings!$E$11:$E$18,MATCH($C4181,Settings!$D$11:$D$18,0)),0),$D4181))</f>
        <v/>
      </c>
      <c r="I4181">
        <f>IF($A4181="","",IF($E4181="",IFERROR(INDEX(Settings!$F$11:$F$18,MATCH($C4181,Settings!$D$11:$D$18,0)),0),$E4181))</f>
        <v/>
      </c>
      <c r="J4181">
        <f>IF($A4181="",0,WEEKDAY($A4181,2))</f>
        <v/>
      </c>
      <c r="K4181">
        <f>IF(OR($A4181="",$B4181=""),"",$B4181&amp;"|"&amp;$A4181)</f>
        <v/>
      </c>
      <c r="L4181">
        <f>IF($A4181="",0,IF($F4181="",IFERROR(N(INDEX(Settings!$G$11:$G$18,MATCH($C4181,Settings!$D$11:$D$18,0))),0),N($F4181)))</f>
        <v/>
      </c>
    </row>
    <row r="4182">
      <c r="A4182" s="69" t="n"/>
      <c r="B4182" s="70" t="n"/>
      <c r="C4182" s="70" t="n"/>
      <c r="D4182" s="71" t="n"/>
      <c r="E4182" s="71" t="n"/>
      <c r="F4182" s="70" t="n"/>
      <c r="G4182" s="72">
        <f>IF(OR($A4182="",$B4182=""),"",ROUND(MAX(0,MOD(I4182-H4182,1)*24-L4182/60),2))</f>
        <v/>
      </c>
      <c r="H4182">
        <f>IF($A4182="","",IF($D4182="",IFERROR(INDEX(Settings!$E$11:$E$18,MATCH($C4182,Settings!$D$11:$D$18,0)),0),$D4182))</f>
        <v/>
      </c>
      <c r="I4182">
        <f>IF($A4182="","",IF($E4182="",IFERROR(INDEX(Settings!$F$11:$F$18,MATCH($C4182,Settings!$D$11:$D$18,0)),0),$E4182))</f>
        <v/>
      </c>
      <c r="J4182">
        <f>IF($A4182="",0,WEEKDAY($A4182,2))</f>
        <v/>
      </c>
      <c r="K4182">
        <f>IF(OR($A4182="",$B4182=""),"",$B4182&amp;"|"&amp;$A4182)</f>
        <v/>
      </c>
      <c r="L4182">
        <f>IF($A4182="",0,IF($F4182="",IFERROR(N(INDEX(Settings!$G$11:$G$18,MATCH($C4182,Settings!$D$11:$D$18,0))),0),N($F4182)))</f>
        <v/>
      </c>
    </row>
    <row r="4183">
      <c r="A4183" s="69" t="n"/>
      <c r="B4183" s="70" t="n"/>
      <c r="C4183" s="70" t="n"/>
      <c r="D4183" s="71" t="n"/>
      <c r="E4183" s="71" t="n"/>
      <c r="F4183" s="70" t="n"/>
      <c r="G4183" s="72">
        <f>IF(OR($A4183="",$B4183=""),"",ROUND(MAX(0,MOD(I4183-H4183,1)*24-L4183/60),2))</f>
        <v/>
      </c>
      <c r="H4183">
        <f>IF($A4183="","",IF($D4183="",IFERROR(INDEX(Settings!$E$11:$E$18,MATCH($C4183,Settings!$D$11:$D$18,0)),0),$D4183))</f>
        <v/>
      </c>
      <c r="I4183">
        <f>IF($A4183="","",IF($E4183="",IFERROR(INDEX(Settings!$F$11:$F$18,MATCH($C4183,Settings!$D$11:$D$18,0)),0),$E4183))</f>
        <v/>
      </c>
      <c r="J4183">
        <f>IF($A4183="",0,WEEKDAY($A4183,2))</f>
        <v/>
      </c>
      <c r="K4183">
        <f>IF(OR($A4183="",$B4183=""),"",$B4183&amp;"|"&amp;$A4183)</f>
        <v/>
      </c>
      <c r="L4183">
        <f>IF($A4183="",0,IF($F4183="",IFERROR(N(INDEX(Settings!$G$11:$G$18,MATCH($C4183,Settings!$D$11:$D$18,0))),0),N($F4183)))</f>
        <v/>
      </c>
    </row>
    <row r="4184">
      <c r="A4184" s="69" t="n"/>
      <c r="B4184" s="70" t="n"/>
      <c r="C4184" s="70" t="n"/>
      <c r="D4184" s="71" t="n"/>
      <c r="E4184" s="71" t="n"/>
      <c r="F4184" s="70" t="n"/>
      <c r="G4184" s="72">
        <f>IF(OR($A4184="",$B4184=""),"",ROUND(MAX(0,MOD(I4184-H4184,1)*24-L4184/60),2))</f>
        <v/>
      </c>
      <c r="H4184">
        <f>IF($A4184="","",IF($D4184="",IFERROR(INDEX(Settings!$E$11:$E$18,MATCH($C4184,Settings!$D$11:$D$18,0)),0),$D4184))</f>
        <v/>
      </c>
      <c r="I4184">
        <f>IF($A4184="","",IF($E4184="",IFERROR(INDEX(Settings!$F$11:$F$18,MATCH($C4184,Settings!$D$11:$D$18,0)),0),$E4184))</f>
        <v/>
      </c>
      <c r="J4184">
        <f>IF($A4184="",0,WEEKDAY($A4184,2))</f>
        <v/>
      </c>
      <c r="K4184">
        <f>IF(OR($A4184="",$B4184=""),"",$B4184&amp;"|"&amp;$A4184)</f>
        <v/>
      </c>
      <c r="L4184">
        <f>IF($A4184="",0,IF($F4184="",IFERROR(N(INDEX(Settings!$G$11:$G$18,MATCH($C4184,Settings!$D$11:$D$18,0))),0),N($F4184)))</f>
        <v/>
      </c>
    </row>
    <row r="4185">
      <c r="A4185" s="69" t="n"/>
      <c r="B4185" s="70" t="n"/>
      <c r="C4185" s="70" t="n"/>
      <c r="D4185" s="71" t="n"/>
      <c r="E4185" s="71" t="n"/>
      <c r="F4185" s="70" t="n"/>
      <c r="G4185" s="72">
        <f>IF(OR($A4185="",$B4185=""),"",ROUND(MAX(0,MOD(I4185-H4185,1)*24-L4185/60),2))</f>
        <v/>
      </c>
      <c r="H4185">
        <f>IF($A4185="","",IF($D4185="",IFERROR(INDEX(Settings!$E$11:$E$18,MATCH($C4185,Settings!$D$11:$D$18,0)),0),$D4185))</f>
        <v/>
      </c>
      <c r="I4185">
        <f>IF($A4185="","",IF($E4185="",IFERROR(INDEX(Settings!$F$11:$F$18,MATCH($C4185,Settings!$D$11:$D$18,0)),0),$E4185))</f>
        <v/>
      </c>
      <c r="J4185">
        <f>IF($A4185="",0,WEEKDAY($A4185,2))</f>
        <v/>
      </c>
      <c r="K4185">
        <f>IF(OR($A4185="",$B4185=""),"",$B4185&amp;"|"&amp;$A4185)</f>
        <v/>
      </c>
      <c r="L4185">
        <f>IF($A4185="",0,IF($F4185="",IFERROR(N(INDEX(Settings!$G$11:$G$18,MATCH($C4185,Settings!$D$11:$D$18,0))),0),N($F4185)))</f>
        <v/>
      </c>
    </row>
    <row r="4186">
      <c r="A4186" s="69" t="n"/>
      <c r="B4186" s="70" t="n"/>
      <c r="C4186" s="70" t="n"/>
      <c r="D4186" s="71" t="n"/>
      <c r="E4186" s="71" t="n"/>
      <c r="F4186" s="70" t="n"/>
      <c r="G4186" s="72">
        <f>IF(OR($A4186="",$B4186=""),"",ROUND(MAX(0,MOD(I4186-H4186,1)*24-L4186/60),2))</f>
        <v/>
      </c>
      <c r="H4186">
        <f>IF($A4186="","",IF($D4186="",IFERROR(INDEX(Settings!$E$11:$E$18,MATCH($C4186,Settings!$D$11:$D$18,0)),0),$D4186))</f>
        <v/>
      </c>
      <c r="I4186">
        <f>IF($A4186="","",IF($E4186="",IFERROR(INDEX(Settings!$F$11:$F$18,MATCH($C4186,Settings!$D$11:$D$18,0)),0),$E4186))</f>
        <v/>
      </c>
      <c r="J4186">
        <f>IF($A4186="",0,WEEKDAY($A4186,2))</f>
        <v/>
      </c>
      <c r="K4186">
        <f>IF(OR($A4186="",$B4186=""),"",$B4186&amp;"|"&amp;$A4186)</f>
        <v/>
      </c>
      <c r="L4186">
        <f>IF($A4186="",0,IF($F4186="",IFERROR(N(INDEX(Settings!$G$11:$G$18,MATCH($C4186,Settings!$D$11:$D$18,0))),0),N($F4186)))</f>
        <v/>
      </c>
    </row>
    <row r="4187">
      <c r="A4187" s="69" t="n"/>
      <c r="B4187" s="70" t="n"/>
      <c r="C4187" s="70" t="n"/>
      <c r="D4187" s="71" t="n"/>
      <c r="E4187" s="71" t="n"/>
      <c r="F4187" s="70" t="n"/>
      <c r="G4187" s="72">
        <f>IF(OR($A4187="",$B4187=""),"",ROUND(MAX(0,MOD(I4187-H4187,1)*24-L4187/60),2))</f>
        <v/>
      </c>
      <c r="H4187">
        <f>IF($A4187="","",IF($D4187="",IFERROR(INDEX(Settings!$E$11:$E$18,MATCH($C4187,Settings!$D$11:$D$18,0)),0),$D4187))</f>
        <v/>
      </c>
      <c r="I4187">
        <f>IF($A4187="","",IF($E4187="",IFERROR(INDEX(Settings!$F$11:$F$18,MATCH($C4187,Settings!$D$11:$D$18,0)),0),$E4187))</f>
        <v/>
      </c>
      <c r="J4187">
        <f>IF($A4187="",0,WEEKDAY($A4187,2))</f>
        <v/>
      </c>
      <c r="K4187">
        <f>IF(OR($A4187="",$B4187=""),"",$B4187&amp;"|"&amp;$A4187)</f>
        <v/>
      </c>
      <c r="L4187">
        <f>IF($A4187="",0,IF($F4187="",IFERROR(N(INDEX(Settings!$G$11:$G$18,MATCH($C4187,Settings!$D$11:$D$18,0))),0),N($F4187)))</f>
        <v/>
      </c>
    </row>
    <row r="4188">
      <c r="A4188" s="69" t="n"/>
      <c r="B4188" s="70" t="n"/>
      <c r="C4188" s="70" t="n"/>
      <c r="D4188" s="71" t="n"/>
      <c r="E4188" s="71" t="n"/>
      <c r="F4188" s="70" t="n"/>
      <c r="G4188" s="72">
        <f>IF(OR($A4188="",$B4188=""),"",ROUND(MAX(0,MOD(I4188-H4188,1)*24-L4188/60),2))</f>
        <v/>
      </c>
      <c r="H4188">
        <f>IF($A4188="","",IF($D4188="",IFERROR(INDEX(Settings!$E$11:$E$18,MATCH($C4188,Settings!$D$11:$D$18,0)),0),$D4188))</f>
        <v/>
      </c>
      <c r="I4188">
        <f>IF($A4188="","",IF($E4188="",IFERROR(INDEX(Settings!$F$11:$F$18,MATCH($C4188,Settings!$D$11:$D$18,0)),0),$E4188))</f>
        <v/>
      </c>
      <c r="J4188">
        <f>IF($A4188="",0,WEEKDAY($A4188,2))</f>
        <v/>
      </c>
      <c r="K4188">
        <f>IF(OR($A4188="",$B4188=""),"",$B4188&amp;"|"&amp;$A4188)</f>
        <v/>
      </c>
      <c r="L4188">
        <f>IF($A4188="",0,IF($F4188="",IFERROR(N(INDEX(Settings!$G$11:$G$18,MATCH($C4188,Settings!$D$11:$D$18,0))),0),N($F4188)))</f>
        <v/>
      </c>
    </row>
    <row r="4189">
      <c r="A4189" s="69" t="n"/>
      <c r="B4189" s="70" t="n"/>
      <c r="C4189" s="70" t="n"/>
      <c r="D4189" s="71" t="n"/>
      <c r="E4189" s="71" t="n"/>
      <c r="F4189" s="70" t="n"/>
      <c r="G4189" s="72">
        <f>IF(OR($A4189="",$B4189=""),"",ROUND(MAX(0,MOD(I4189-H4189,1)*24-L4189/60),2))</f>
        <v/>
      </c>
      <c r="H4189">
        <f>IF($A4189="","",IF($D4189="",IFERROR(INDEX(Settings!$E$11:$E$18,MATCH($C4189,Settings!$D$11:$D$18,0)),0),$D4189))</f>
        <v/>
      </c>
      <c r="I4189">
        <f>IF($A4189="","",IF($E4189="",IFERROR(INDEX(Settings!$F$11:$F$18,MATCH($C4189,Settings!$D$11:$D$18,0)),0),$E4189))</f>
        <v/>
      </c>
      <c r="J4189">
        <f>IF($A4189="",0,WEEKDAY($A4189,2))</f>
        <v/>
      </c>
      <c r="K4189">
        <f>IF(OR($A4189="",$B4189=""),"",$B4189&amp;"|"&amp;$A4189)</f>
        <v/>
      </c>
      <c r="L4189">
        <f>IF($A4189="",0,IF($F4189="",IFERROR(N(INDEX(Settings!$G$11:$G$18,MATCH($C4189,Settings!$D$11:$D$18,0))),0),N($F4189)))</f>
        <v/>
      </c>
    </row>
    <row r="4190">
      <c r="A4190" s="69" t="n"/>
      <c r="B4190" s="70" t="n"/>
      <c r="C4190" s="70" t="n"/>
      <c r="D4190" s="71" t="n"/>
      <c r="E4190" s="71" t="n"/>
      <c r="F4190" s="70" t="n"/>
      <c r="G4190" s="72">
        <f>IF(OR($A4190="",$B4190=""),"",ROUND(MAX(0,MOD(I4190-H4190,1)*24-L4190/60),2))</f>
        <v/>
      </c>
      <c r="H4190">
        <f>IF($A4190="","",IF($D4190="",IFERROR(INDEX(Settings!$E$11:$E$18,MATCH($C4190,Settings!$D$11:$D$18,0)),0),$D4190))</f>
        <v/>
      </c>
      <c r="I4190">
        <f>IF($A4190="","",IF($E4190="",IFERROR(INDEX(Settings!$F$11:$F$18,MATCH($C4190,Settings!$D$11:$D$18,0)),0),$E4190))</f>
        <v/>
      </c>
      <c r="J4190">
        <f>IF($A4190="",0,WEEKDAY($A4190,2))</f>
        <v/>
      </c>
      <c r="K4190">
        <f>IF(OR($A4190="",$B4190=""),"",$B4190&amp;"|"&amp;$A4190)</f>
        <v/>
      </c>
      <c r="L4190">
        <f>IF($A4190="",0,IF($F4190="",IFERROR(N(INDEX(Settings!$G$11:$G$18,MATCH($C4190,Settings!$D$11:$D$18,0))),0),N($F4190)))</f>
        <v/>
      </c>
    </row>
    <row r="4191">
      <c r="A4191" s="69" t="n"/>
      <c r="B4191" s="70" t="n"/>
      <c r="C4191" s="70" t="n"/>
      <c r="D4191" s="71" t="n"/>
      <c r="E4191" s="71" t="n"/>
      <c r="F4191" s="70" t="n"/>
      <c r="G4191" s="72">
        <f>IF(OR($A4191="",$B4191=""),"",ROUND(MAX(0,MOD(I4191-H4191,1)*24-L4191/60),2))</f>
        <v/>
      </c>
      <c r="H4191">
        <f>IF($A4191="","",IF($D4191="",IFERROR(INDEX(Settings!$E$11:$E$18,MATCH($C4191,Settings!$D$11:$D$18,0)),0),$D4191))</f>
        <v/>
      </c>
      <c r="I4191">
        <f>IF($A4191="","",IF($E4191="",IFERROR(INDEX(Settings!$F$11:$F$18,MATCH($C4191,Settings!$D$11:$D$18,0)),0),$E4191))</f>
        <v/>
      </c>
      <c r="J4191">
        <f>IF($A4191="",0,WEEKDAY($A4191,2))</f>
        <v/>
      </c>
      <c r="K4191">
        <f>IF(OR($A4191="",$B4191=""),"",$B4191&amp;"|"&amp;$A4191)</f>
        <v/>
      </c>
      <c r="L4191">
        <f>IF($A4191="",0,IF($F4191="",IFERROR(N(INDEX(Settings!$G$11:$G$18,MATCH($C4191,Settings!$D$11:$D$18,0))),0),N($F4191)))</f>
        <v/>
      </c>
    </row>
    <row r="4192">
      <c r="A4192" s="69" t="n"/>
      <c r="B4192" s="70" t="n"/>
      <c r="C4192" s="70" t="n"/>
      <c r="D4192" s="71" t="n"/>
      <c r="E4192" s="71" t="n"/>
      <c r="F4192" s="70" t="n"/>
      <c r="G4192" s="72">
        <f>IF(OR($A4192="",$B4192=""),"",ROUND(MAX(0,MOD(I4192-H4192,1)*24-L4192/60),2))</f>
        <v/>
      </c>
      <c r="H4192">
        <f>IF($A4192="","",IF($D4192="",IFERROR(INDEX(Settings!$E$11:$E$18,MATCH($C4192,Settings!$D$11:$D$18,0)),0),$D4192))</f>
        <v/>
      </c>
      <c r="I4192">
        <f>IF($A4192="","",IF($E4192="",IFERROR(INDEX(Settings!$F$11:$F$18,MATCH($C4192,Settings!$D$11:$D$18,0)),0),$E4192))</f>
        <v/>
      </c>
      <c r="J4192">
        <f>IF($A4192="",0,WEEKDAY($A4192,2))</f>
        <v/>
      </c>
      <c r="K4192">
        <f>IF(OR($A4192="",$B4192=""),"",$B4192&amp;"|"&amp;$A4192)</f>
        <v/>
      </c>
      <c r="L4192">
        <f>IF($A4192="",0,IF($F4192="",IFERROR(N(INDEX(Settings!$G$11:$G$18,MATCH($C4192,Settings!$D$11:$D$18,0))),0),N($F4192)))</f>
        <v/>
      </c>
    </row>
    <row r="4193">
      <c r="A4193" s="69" t="n"/>
      <c r="B4193" s="70" t="n"/>
      <c r="C4193" s="70" t="n"/>
      <c r="D4193" s="71" t="n"/>
      <c r="E4193" s="71" t="n"/>
      <c r="F4193" s="70" t="n"/>
      <c r="G4193" s="72">
        <f>IF(OR($A4193="",$B4193=""),"",ROUND(MAX(0,MOD(I4193-H4193,1)*24-L4193/60),2))</f>
        <v/>
      </c>
      <c r="H4193">
        <f>IF($A4193="","",IF($D4193="",IFERROR(INDEX(Settings!$E$11:$E$18,MATCH($C4193,Settings!$D$11:$D$18,0)),0),$D4193))</f>
        <v/>
      </c>
      <c r="I4193">
        <f>IF($A4193="","",IF($E4193="",IFERROR(INDEX(Settings!$F$11:$F$18,MATCH($C4193,Settings!$D$11:$D$18,0)),0),$E4193))</f>
        <v/>
      </c>
      <c r="J4193">
        <f>IF($A4193="",0,WEEKDAY($A4193,2))</f>
        <v/>
      </c>
      <c r="K4193">
        <f>IF(OR($A4193="",$B4193=""),"",$B4193&amp;"|"&amp;$A4193)</f>
        <v/>
      </c>
      <c r="L4193">
        <f>IF($A4193="",0,IF($F4193="",IFERROR(N(INDEX(Settings!$G$11:$G$18,MATCH($C4193,Settings!$D$11:$D$18,0))),0),N($F4193)))</f>
        <v/>
      </c>
    </row>
    <row r="4194">
      <c r="A4194" s="69" t="n"/>
      <c r="B4194" s="70" t="n"/>
      <c r="C4194" s="70" t="n"/>
      <c r="D4194" s="71" t="n"/>
      <c r="E4194" s="71" t="n"/>
      <c r="F4194" s="70" t="n"/>
      <c r="G4194" s="72">
        <f>IF(OR($A4194="",$B4194=""),"",ROUND(MAX(0,MOD(I4194-H4194,1)*24-L4194/60),2))</f>
        <v/>
      </c>
      <c r="H4194">
        <f>IF($A4194="","",IF($D4194="",IFERROR(INDEX(Settings!$E$11:$E$18,MATCH($C4194,Settings!$D$11:$D$18,0)),0),$D4194))</f>
        <v/>
      </c>
      <c r="I4194">
        <f>IF($A4194="","",IF($E4194="",IFERROR(INDEX(Settings!$F$11:$F$18,MATCH($C4194,Settings!$D$11:$D$18,0)),0),$E4194))</f>
        <v/>
      </c>
      <c r="J4194">
        <f>IF($A4194="",0,WEEKDAY($A4194,2))</f>
        <v/>
      </c>
      <c r="K4194">
        <f>IF(OR($A4194="",$B4194=""),"",$B4194&amp;"|"&amp;$A4194)</f>
        <v/>
      </c>
      <c r="L4194">
        <f>IF($A4194="",0,IF($F4194="",IFERROR(N(INDEX(Settings!$G$11:$G$18,MATCH($C4194,Settings!$D$11:$D$18,0))),0),N($F4194)))</f>
        <v/>
      </c>
    </row>
    <row r="4195">
      <c r="A4195" s="69" t="n"/>
      <c r="B4195" s="70" t="n"/>
      <c r="C4195" s="70" t="n"/>
      <c r="D4195" s="71" t="n"/>
      <c r="E4195" s="71" t="n"/>
      <c r="F4195" s="70" t="n"/>
      <c r="G4195" s="72">
        <f>IF(OR($A4195="",$B4195=""),"",ROUND(MAX(0,MOD(I4195-H4195,1)*24-L4195/60),2))</f>
        <v/>
      </c>
      <c r="H4195">
        <f>IF($A4195="","",IF($D4195="",IFERROR(INDEX(Settings!$E$11:$E$18,MATCH($C4195,Settings!$D$11:$D$18,0)),0),$D4195))</f>
        <v/>
      </c>
      <c r="I4195">
        <f>IF($A4195="","",IF($E4195="",IFERROR(INDEX(Settings!$F$11:$F$18,MATCH($C4195,Settings!$D$11:$D$18,0)),0),$E4195))</f>
        <v/>
      </c>
      <c r="J4195">
        <f>IF($A4195="",0,WEEKDAY($A4195,2))</f>
        <v/>
      </c>
      <c r="K4195">
        <f>IF(OR($A4195="",$B4195=""),"",$B4195&amp;"|"&amp;$A4195)</f>
        <v/>
      </c>
      <c r="L4195">
        <f>IF($A4195="",0,IF($F4195="",IFERROR(N(INDEX(Settings!$G$11:$G$18,MATCH($C4195,Settings!$D$11:$D$18,0))),0),N($F4195)))</f>
        <v/>
      </c>
    </row>
    <row r="4196">
      <c r="A4196" s="69" t="n"/>
      <c r="B4196" s="70" t="n"/>
      <c r="C4196" s="70" t="n"/>
      <c r="D4196" s="71" t="n"/>
      <c r="E4196" s="71" t="n"/>
      <c r="F4196" s="70" t="n"/>
      <c r="G4196" s="72">
        <f>IF(OR($A4196="",$B4196=""),"",ROUND(MAX(0,MOD(I4196-H4196,1)*24-L4196/60),2))</f>
        <v/>
      </c>
      <c r="H4196">
        <f>IF($A4196="","",IF($D4196="",IFERROR(INDEX(Settings!$E$11:$E$18,MATCH($C4196,Settings!$D$11:$D$18,0)),0),$D4196))</f>
        <v/>
      </c>
      <c r="I4196">
        <f>IF($A4196="","",IF($E4196="",IFERROR(INDEX(Settings!$F$11:$F$18,MATCH($C4196,Settings!$D$11:$D$18,0)),0),$E4196))</f>
        <v/>
      </c>
      <c r="J4196">
        <f>IF($A4196="",0,WEEKDAY($A4196,2))</f>
        <v/>
      </c>
      <c r="K4196">
        <f>IF(OR($A4196="",$B4196=""),"",$B4196&amp;"|"&amp;$A4196)</f>
        <v/>
      </c>
      <c r="L4196">
        <f>IF($A4196="",0,IF($F4196="",IFERROR(N(INDEX(Settings!$G$11:$G$18,MATCH($C4196,Settings!$D$11:$D$18,0))),0),N($F4196)))</f>
        <v/>
      </c>
    </row>
    <row r="4197">
      <c r="A4197" s="69" t="n"/>
      <c r="B4197" s="70" t="n"/>
      <c r="C4197" s="70" t="n"/>
      <c r="D4197" s="71" t="n"/>
      <c r="E4197" s="71" t="n"/>
      <c r="F4197" s="70" t="n"/>
      <c r="G4197" s="72">
        <f>IF(OR($A4197="",$B4197=""),"",ROUND(MAX(0,MOD(I4197-H4197,1)*24-L4197/60),2))</f>
        <v/>
      </c>
      <c r="H4197">
        <f>IF($A4197="","",IF($D4197="",IFERROR(INDEX(Settings!$E$11:$E$18,MATCH($C4197,Settings!$D$11:$D$18,0)),0),$D4197))</f>
        <v/>
      </c>
      <c r="I4197">
        <f>IF($A4197="","",IF($E4197="",IFERROR(INDEX(Settings!$F$11:$F$18,MATCH($C4197,Settings!$D$11:$D$18,0)),0),$E4197))</f>
        <v/>
      </c>
      <c r="J4197">
        <f>IF($A4197="",0,WEEKDAY($A4197,2))</f>
        <v/>
      </c>
      <c r="K4197">
        <f>IF(OR($A4197="",$B4197=""),"",$B4197&amp;"|"&amp;$A4197)</f>
        <v/>
      </c>
      <c r="L4197">
        <f>IF($A4197="",0,IF($F4197="",IFERROR(N(INDEX(Settings!$G$11:$G$18,MATCH($C4197,Settings!$D$11:$D$18,0))),0),N($F4197)))</f>
        <v/>
      </c>
    </row>
    <row r="4198">
      <c r="A4198" s="69" t="n"/>
      <c r="B4198" s="70" t="n"/>
      <c r="C4198" s="70" t="n"/>
      <c r="D4198" s="71" t="n"/>
      <c r="E4198" s="71" t="n"/>
      <c r="F4198" s="70" t="n"/>
      <c r="G4198" s="72">
        <f>IF(OR($A4198="",$B4198=""),"",ROUND(MAX(0,MOD(I4198-H4198,1)*24-L4198/60),2))</f>
        <v/>
      </c>
      <c r="H4198">
        <f>IF($A4198="","",IF($D4198="",IFERROR(INDEX(Settings!$E$11:$E$18,MATCH($C4198,Settings!$D$11:$D$18,0)),0),$D4198))</f>
        <v/>
      </c>
      <c r="I4198">
        <f>IF($A4198="","",IF($E4198="",IFERROR(INDEX(Settings!$F$11:$F$18,MATCH($C4198,Settings!$D$11:$D$18,0)),0),$E4198))</f>
        <v/>
      </c>
      <c r="J4198">
        <f>IF($A4198="",0,WEEKDAY($A4198,2))</f>
        <v/>
      </c>
      <c r="K4198">
        <f>IF(OR($A4198="",$B4198=""),"",$B4198&amp;"|"&amp;$A4198)</f>
        <v/>
      </c>
      <c r="L4198">
        <f>IF($A4198="",0,IF($F4198="",IFERROR(N(INDEX(Settings!$G$11:$G$18,MATCH($C4198,Settings!$D$11:$D$18,0))),0),N($F4198)))</f>
        <v/>
      </c>
    </row>
    <row r="4199">
      <c r="A4199" s="69" t="n"/>
      <c r="B4199" s="70" t="n"/>
      <c r="C4199" s="70" t="n"/>
      <c r="D4199" s="71" t="n"/>
      <c r="E4199" s="71" t="n"/>
      <c r="F4199" s="70" t="n"/>
      <c r="G4199" s="72">
        <f>IF(OR($A4199="",$B4199=""),"",ROUND(MAX(0,MOD(I4199-H4199,1)*24-L4199/60),2))</f>
        <v/>
      </c>
      <c r="H4199">
        <f>IF($A4199="","",IF($D4199="",IFERROR(INDEX(Settings!$E$11:$E$18,MATCH($C4199,Settings!$D$11:$D$18,0)),0),$D4199))</f>
        <v/>
      </c>
      <c r="I4199">
        <f>IF($A4199="","",IF($E4199="",IFERROR(INDEX(Settings!$F$11:$F$18,MATCH($C4199,Settings!$D$11:$D$18,0)),0),$E4199))</f>
        <v/>
      </c>
      <c r="J4199">
        <f>IF($A4199="",0,WEEKDAY($A4199,2))</f>
        <v/>
      </c>
      <c r="K4199">
        <f>IF(OR($A4199="",$B4199=""),"",$B4199&amp;"|"&amp;$A4199)</f>
        <v/>
      </c>
      <c r="L4199">
        <f>IF($A4199="",0,IF($F4199="",IFERROR(N(INDEX(Settings!$G$11:$G$18,MATCH($C4199,Settings!$D$11:$D$18,0))),0),N($F4199)))</f>
        <v/>
      </c>
    </row>
    <row r="4200">
      <c r="A4200" s="69" t="n"/>
      <c r="B4200" s="70" t="n"/>
      <c r="C4200" s="70" t="n"/>
      <c r="D4200" s="71" t="n"/>
      <c r="E4200" s="71" t="n"/>
      <c r="F4200" s="70" t="n"/>
      <c r="G4200" s="72">
        <f>IF(OR($A4200="",$B4200=""),"",ROUND(MAX(0,MOD(I4200-H4200,1)*24-L4200/60),2))</f>
        <v/>
      </c>
      <c r="H4200">
        <f>IF($A4200="","",IF($D4200="",IFERROR(INDEX(Settings!$E$11:$E$18,MATCH($C4200,Settings!$D$11:$D$18,0)),0),$D4200))</f>
        <v/>
      </c>
      <c r="I4200">
        <f>IF($A4200="","",IF($E4200="",IFERROR(INDEX(Settings!$F$11:$F$18,MATCH($C4200,Settings!$D$11:$D$18,0)),0),$E4200))</f>
        <v/>
      </c>
      <c r="J4200">
        <f>IF($A4200="",0,WEEKDAY($A4200,2))</f>
        <v/>
      </c>
      <c r="K4200">
        <f>IF(OR($A4200="",$B4200=""),"",$B4200&amp;"|"&amp;$A4200)</f>
        <v/>
      </c>
      <c r="L4200">
        <f>IF($A4200="",0,IF($F4200="",IFERROR(N(INDEX(Settings!$G$11:$G$18,MATCH($C4200,Settings!$D$11:$D$18,0))),0),N($F4200)))</f>
        <v/>
      </c>
    </row>
    <row r="4201">
      <c r="A4201" s="69" t="n"/>
      <c r="B4201" s="70" t="n"/>
      <c r="C4201" s="70" t="n"/>
      <c r="D4201" s="71" t="n"/>
      <c r="E4201" s="71" t="n"/>
      <c r="F4201" s="70" t="n"/>
      <c r="G4201" s="72">
        <f>IF(OR($A4201="",$B4201=""),"",ROUND(MAX(0,MOD(I4201-H4201,1)*24-L4201/60),2))</f>
        <v/>
      </c>
      <c r="H4201">
        <f>IF($A4201="","",IF($D4201="",IFERROR(INDEX(Settings!$E$11:$E$18,MATCH($C4201,Settings!$D$11:$D$18,0)),0),$D4201))</f>
        <v/>
      </c>
      <c r="I4201">
        <f>IF($A4201="","",IF($E4201="",IFERROR(INDEX(Settings!$F$11:$F$18,MATCH($C4201,Settings!$D$11:$D$18,0)),0),$E4201))</f>
        <v/>
      </c>
      <c r="J4201">
        <f>IF($A4201="",0,WEEKDAY($A4201,2))</f>
        <v/>
      </c>
      <c r="K4201">
        <f>IF(OR($A4201="",$B4201=""),"",$B4201&amp;"|"&amp;$A4201)</f>
        <v/>
      </c>
      <c r="L4201">
        <f>IF($A4201="",0,IF($F4201="",IFERROR(N(INDEX(Settings!$G$11:$G$18,MATCH($C4201,Settings!$D$11:$D$18,0))),0),N($F4201)))</f>
        <v/>
      </c>
    </row>
    <row r="4202">
      <c r="A4202" s="69" t="n"/>
      <c r="B4202" s="70" t="n"/>
      <c r="C4202" s="70" t="n"/>
      <c r="D4202" s="71" t="n"/>
      <c r="E4202" s="71" t="n"/>
      <c r="F4202" s="70" t="n"/>
      <c r="G4202" s="72">
        <f>IF(OR($A4202="",$B4202=""),"",ROUND(MAX(0,MOD(I4202-H4202,1)*24-L4202/60),2))</f>
        <v/>
      </c>
      <c r="H4202">
        <f>IF($A4202="","",IF($D4202="",IFERROR(INDEX(Settings!$E$11:$E$18,MATCH($C4202,Settings!$D$11:$D$18,0)),0),$D4202))</f>
        <v/>
      </c>
      <c r="I4202">
        <f>IF($A4202="","",IF($E4202="",IFERROR(INDEX(Settings!$F$11:$F$18,MATCH($C4202,Settings!$D$11:$D$18,0)),0),$E4202))</f>
        <v/>
      </c>
      <c r="J4202">
        <f>IF($A4202="",0,WEEKDAY($A4202,2))</f>
        <v/>
      </c>
      <c r="K4202">
        <f>IF(OR($A4202="",$B4202=""),"",$B4202&amp;"|"&amp;$A4202)</f>
        <v/>
      </c>
      <c r="L4202">
        <f>IF($A4202="",0,IF($F4202="",IFERROR(N(INDEX(Settings!$G$11:$G$18,MATCH($C4202,Settings!$D$11:$D$18,0))),0),N($F4202)))</f>
        <v/>
      </c>
    </row>
    <row r="4203">
      <c r="A4203" s="69" t="n"/>
      <c r="B4203" s="70" t="n"/>
      <c r="C4203" s="70" t="n"/>
      <c r="D4203" s="71" t="n"/>
      <c r="E4203" s="71" t="n"/>
      <c r="F4203" s="70" t="n"/>
      <c r="G4203" s="72">
        <f>IF(OR($A4203="",$B4203=""),"",ROUND(MAX(0,MOD(I4203-H4203,1)*24-L4203/60),2))</f>
        <v/>
      </c>
      <c r="H4203">
        <f>IF($A4203="","",IF($D4203="",IFERROR(INDEX(Settings!$E$11:$E$18,MATCH($C4203,Settings!$D$11:$D$18,0)),0),$D4203))</f>
        <v/>
      </c>
      <c r="I4203">
        <f>IF($A4203="","",IF($E4203="",IFERROR(INDEX(Settings!$F$11:$F$18,MATCH($C4203,Settings!$D$11:$D$18,0)),0),$E4203))</f>
        <v/>
      </c>
      <c r="J4203">
        <f>IF($A4203="",0,WEEKDAY($A4203,2))</f>
        <v/>
      </c>
      <c r="K4203">
        <f>IF(OR($A4203="",$B4203=""),"",$B4203&amp;"|"&amp;$A4203)</f>
        <v/>
      </c>
      <c r="L4203">
        <f>IF($A4203="",0,IF($F4203="",IFERROR(N(INDEX(Settings!$G$11:$G$18,MATCH($C4203,Settings!$D$11:$D$18,0))),0),N($F4203)))</f>
        <v/>
      </c>
    </row>
    <row r="4204">
      <c r="A4204" s="69" t="n"/>
      <c r="B4204" s="70" t="n"/>
      <c r="C4204" s="70" t="n"/>
      <c r="D4204" s="71" t="n"/>
      <c r="E4204" s="71" t="n"/>
      <c r="F4204" s="70" t="n"/>
      <c r="G4204" s="72">
        <f>IF(OR($A4204="",$B4204=""),"",ROUND(MAX(0,MOD(I4204-H4204,1)*24-L4204/60),2))</f>
        <v/>
      </c>
      <c r="H4204">
        <f>IF($A4204="","",IF($D4204="",IFERROR(INDEX(Settings!$E$11:$E$18,MATCH($C4204,Settings!$D$11:$D$18,0)),0),$D4204))</f>
        <v/>
      </c>
      <c r="I4204">
        <f>IF($A4204="","",IF($E4204="",IFERROR(INDEX(Settings!$F$11:$F$18,MATCH($C4204,Settings!$D$11:$D$18,0)),0),$E4204))</f>
        <v/>
      </c>
      <c r="J4204">
        <f>IF($A4204="",0,WEEKDAY($A4204,2))</f>
        <v/>
      </c>
      <c r="K4204">
        <f>IF(OR($A4204="",$B4204=""),"",$B4204&amp;"|"&amp;$A4204)</f>
        <v/>
      </c>
      <c r="L4204">
        <f>IF($A4204="",0,IF($F4204="",IFERROR(N(INDEX(Settings!$G$11:$G$18,MATCH($C4204,Settings!$D$11:$D$18,0))),0),N($F4204)))</f>
        <v/>
      </c>
    </row>
    <row r="4205">
      <c r="A4205" s="69" t="n"/>
      <c r="B4205" s="70" t="n"/>
      <c r="C4205" s="70" t="n"/>
      <c r="D4205" s="71" t="n"/>
      <c r="E4205" s="71" t="n"/>
      <c r="F4205" s="70" t="n"/>
      <c r="G4205" s="72">
        <f>IF(OR($A4205="",$B4205=""),"",ROUND(MAX(0,MOD(I4205-H4205,1)*24-L4205/60),2))</f>
        <v/>
      </c>
      <c r="H4205">
        <f>IF($A4205="","",IF($D4205="",IFERROR(INDEX(Settings!$E$11:$E$18,MATCH($C4205,Settings!$D$11:$D$18,0)),0),$D4205))</f>
        <v/>
      </c>
      <c r="I4205">
        <f>IF($A4205="","",IF($E4205="",IFERROR(INDEX(Settings!$F$11:$F$18,MATCH($C4205,Settings!$D$11:$D$18,0)),0),$E4205))</f>
        <v/>
      </c>
      <c r="J4205">
        <f>IF($A4205="",0,WEEKDAY($A4205,2))</f>
        <v/>
      </c>
      <c r="K4205">
        <f>IF(OR($A4205="",$B4205=""),"",$B4205&amp;"|"&amp;$A4205)</f>
        <v/>
      </c>
      <c r="L4205">
        <f>IF($A4205="",0,IF($F4205="",IFERROR(N(INDEX(Settings!$G$11:$G$18,MATCH($C4205,Settings!$D$11:$D$18,0))),0),N($F4205)))</f>
        <v/>
      </c>
    </row>
    <row r="4206">
      <c r="A4206" s="69" t="n"/>
      <c r="B4206" s="70" t="n"/>
      <c r="C4206" s="70" t="n"/>
      <c r="D4206" s="71" t="n"/>
      <c r="E4206" s="71" t="n"/>
      <c r="F4206" s="70" t="n"/>
      <c r="G4206" s="72">
        <f>IF(OR($A4206="",$B4206=""),"",ROUND(MAX(0,MOD(I4206-H4206,1)*24-L4206/60),2))</f>
        <v/>
      </c>
      <c r="H4206">
        <f>IF($A4206="","",IF($D4206="",IFERROR(INDEX(Settings!$E$11:$E$18,MATCH($C4206,Settings!$D$11:$D$18,0)),0),$D4206))</f>
        <v/>
      </c>
      <c r="I4206">
        <f>IF($A4206="","",IF($E4206="",IFERROR(INDEX(Settings!$F$11:$F$18,MATCH($C4206,Settings!$D$11:$D$18,0)),0),$E4206))</f>
        <v/>
      </c>
      <c r="J4206">
        <f>IF($A4206="",0,WEEKDAY($A4206,2))</f>
        <v/>
      </c>
      <c r="K4206">
        <f>IF(OR($A4206="",$B4206=""),"",$B4206&amp;"|"&amp;$A4206)</f>
        <v/>
      </c>
      <c r="L4206">
        <f>IF($A4206="",0,IF($F4206="",IFERROR(N(INDEX(Settings!$G$11:$G$18,MATCH($C4206,Settings!$D$11:$D$18,0))),0),N($F4206)))</f>
        <v/>
      </c>
    </row>
    <row r="4207">
      <c r="A4207" s="69" t="n"/>
      <c r="B4207" s="70" t="n"/>
      <c r="C4207" s="70" t="n"/>
      <c r="D4207" s="71" t="n"/>
      <c r="E4207" s="71" t="n"/>
      <c r="F4207" s="70" t="n"/>
      <c r="G4207" s="72">
        <f>IF(OR($A4207="",$B4207=""),"",ROUND(MAX(0,MOD(I4207-H4207,1)*24-L4207/60),2))</f>
        <v/>
      </c>
      <c r="H4207">
        <f>IF($A4207="","",IF($D4207="",IFERROR(INDEX(Settings!$E$11:$E$18,MATCH($C4207,Settings!$D$11:$D$18,0)),0),$D4207))</f>
        <v/>
      </c>
      <c r="I4207">
        <f>IF($A4207="","",IF($E4207="",IFERROR(INDEX(Settings!$F$11:$F$18,MATCH($C4207,Settings!$D$11:$D$18,0)),0),$E4207))</f>
        <v/>
      </c>
      <c r="J4207">
        <f>IF($A4207="",0,WEEKDAY($A4207,2))</f>
        <v/>
      </c>
      <c r="K4207">
        <f>IF(OR($A4207="",$B4207=""),"",$B4207&amp;"|"&amp;$A4207)</f>
        <v/>
      </c>
      <c r="L4207">
        <f>IF($A4207="",0,IF($F4207="",IFERROR(N(INDEX(Settings!$G$11:$G$18,MATCH($C4207,Settings!$D$11:$D$18,0))),0),N($F4207)))</f>
        <v/>
      </c>
    </row>
    <row r="4208">
      <c r="A4208" s="69" t="n"/>
      <c r="B4208" s="70" t="n"/>
      <c r="C4208" s="70" t="n"/>
      <c r="D4208" s="71" t="n"/>
      <c r="E4208" s="71" t="n"/>
      <c r="F4208" s="70" t="n"/>
      <c r="G4208" s="72">
        <f>IF(OR($A4208="",$B4208=""),"",ROUND(MAX(0,MOD(I4208-H4208,1)*24-L4208/60),2))</f>
        <v/>
      </c>
      <c r="H4208">
        <f>IF($A4208="","",IF($D4208="",IFERROR(INDEX(Settings!$E$11:$E$18,MATCH($C4208,Settings!$D$11:$D$18,0)),0),$D4208))</f>
        <v/>
      </c>
      <c r="I4208">
        <f>IF($A4208="","",IF($E4208="",IFERROR(INDEX(Settings!$F$11:$F$18,MATCH($C4208,Settings!$D$11:$D$18,0)),0),$E4208))</f>
        <v/>
      </c>
      <c r="J4208">
        <f>IF($A4208="",0,WEEKDAY($A4208,2))</f>
        <v/>
      </c>
      <c r="K4208">
        <f>IF(OR($A4208="",$B4208=""),"",$B4208&amp;"|"&amp;$A4208)</f>
        <v/>
      </c>
      <c r="L4208">
        <f>IF($A4208="",0,IF($F4208="",IFERROR(N(INDEX(Settings!$G$11:$G$18,MATCH($C4208,Settings!$D$11:$D$18,0))),0),N($F4208)))</f>
        <v/>
      </c>
    </row>
    <row r="4209">
      <c r="A4209" s="69" t="n"/>
      <c r="B4209" s="70" t="n"/>
      <c r="C4209" s="70" t="n"/>
      <c r="D4209" s="71" t="n"/>
      <c r="E4209" s="71" t="n"/>
      <c r="F4209" s="70" t="n"/>
      <c r="G4209" s="72">
        <f>IF(OR($A4209="",$B4209=""),"",ROUND(MAX(0,MOD(I4209-H4209,1)*24-L4209/60),2))</f>
        <v/>
      </c>
      <c r="H4209">
        <f>IF($A4209="","",IF($D4209="",IFERROR(INDEX(Settings!$E$11:$E$18,MATCH($C4209,Settings!$D$11:$D$18,0)),0),$D4209))</f>
        <v/>
      </c>
      <c r="I4209">
        <f>IF($A4209="","",IF($E4209="",IFERROR(INDEX(Settings!$F$11:$F$18,MATCH($C4209,Settings!$D$11:$D$18,0)),0),$E4209))</f>
        <v/>
      </c>
      <c r="J4209">
        <f>IF($A4209="",0,WEEKDAY($A4209,2))</f>
        <v/>
      </c>
      <c r="K4209">
        <f>IF(OR($A4209="",$B4209=""),"",$B4209&amp;"|"&amp;$A4209)</f>
        <v/>
      </c>
      <c r="L4209">
        <f>IF($A4209="",0,IF($F4209="",IFERROR(N(INDEX(Settings!$G$11:$G$18,MATCH($C4209,Settings!$D$11:$D$18,0))),0),N($F4209)))</f>
        <v/>
      </c>
    </row>
    <row r="4210">
      <c r="A4210" s="69" t="n"/>
      <c r="B4210" s="70" t="n"/>
      <c r="C4210" s="70" t="n"/>
      <c r="D4210" s="71" t="n"/>
      <c r="E4210" s="71" t="n"/>
      <c r="F4210" s="70" t="n"/>
      <c r="G4210" s="72">
        <f>IF(OR($A4210="",$B4210=""),"",ROUND(MAX(0,MOD(I4210-H4210,1)*24-L4210/60),2))</f>
        <v/>
      </c>
      <c r="H4210">
        <f>IF($A4210="","",IF($D4210="",IFERROR(INDEX(Settings!$E$11:$E$18,MATCH($C4210,Settings!$D$11:$D$18,0)),0),$D4210))</f>
        <v/>
      </c>
      <c r="I4210">
        <f>IF($A4210="","",IF($E4210="",IFERROR(INDEX(Settings!$F$11:$F$18,MATCH($C4210,Settings!$D$11:$D$18,0)),0),$E4210))</f>
        <v/>
      </c>
      <c r="J4210">
        <f>IF($A4210="",0,WEEKDAY($A4210,2))</f>
        <v/>
      </c>
      <c r="K4210">
        <f>IF(OR($A4210="",$B4210=""),"",$B4210&amp;"|"&amp;$A4210)</f>
        <v/>
      </c>
      <c r="L4210">
        <f>IF($A4210="",0,IF($F4210="",IFERROR(N(INDEX(Settings!$G$11:$G$18,MATCH($C4210,Settings!$D$11:$D$18,0))),0),N($F4210)))</f>
        <v/>
      </c>
    </row>
    <row r="4211">
      <c r="A4211" s="69" t="n"/>
      <c r="B4211" s="70" t="n"/>
      <c r="C4211" s="70" t="n"/>
      <c r="D4211" s="71" t="n"/>
      <c r="E4211" s="71" t="n"/>
      <c r="F4211" s="70" t="n"/>
      <c r="G4211" s="72">
        <f>IF(OR($A4211="",$B4211=""),"",ROUND(MAX(0,MOD(I4211-H4211,1)*24-L4211/60),2))</f>
        <v/>
      </c>
      <c r="H4211">
        <f>IF($A4211="","",IF($D4211="",IFERROR(INDEX(Settings!$E$11:$E$18,MATCH($C4211,Settings!$D$11:$D$18,0)),0),$D4211))</f>
        <v/>
      </c>
      <c r="I4211">
        <f>IF($A4211="","",IF($E4211="",IFERROR(INDEX(Settings!$F$11:$F$18,MATCH($C4211,Settings!$D$11:$D$18,0)),0),$E4211))</f>
        <v/>
      </c>
      <c r="J4211">
        <f>IF($A4211="",0,WEEKDAY($A4211,2))</f>
        <v/>
      </c>
      <c r="K4211">
        <f>IF(OR($A4211="",$B4211=""),"",$B4211&amp;"|"&amp;$A4211)</f>
        <v/>
      </c>
      <c r="L4211">
        <f>IF($A4211="",0,IF($F4211="",IFERROR(N(INDEX(Settings!$G$11:$G$18,MATCH($C4211,Settings!$D$11:$D$18,0))),0),N($F4211)))</f>
        <v/>
      </c>
    </row>
    <row r="4212">
      <c r="A4212" s="69" t="n"/>
      <c r="B4212" s="70" t="n"/>
      <c r="C4212" s="70" t="n"/>
      <c r="D4212" s="71" t="n"/>
      <c r="E4212" s="71" t="n"/>
      <c r="F4212" s="70" t="n"/>
      <c r="G4212" s="72">
        <f>IF(OR($A4212="",$B4212=""),"",ROUND(MAX(0,MOD(I4212-H4212,1)*24-L4212/60),2))</f>
        <v/>
      </c>
      <c r="H4212">
        <f>IF($A4212="","",IF($D4212="",IFERROR(INDEX(Settings!$E$11:$E$18,MATCH($C4212,Settings!$D$11:$D$18,0)),0),$D4212))</f>
        <v/>
      </c>
      <c r="I4212">
        <f>IF($A4212="","",IF($E4212="",IFERROR(INDEX(Settings!$F$11:$F$18,MATCH($C4212,Settings!$D$11:$D$18,0)),0),$E4212))</f>
        <v/>
      </c>
      <c r="J4212">
        <f>IF($A4212="",0,WEEKDAY($A4212,2))</f>
        <v/>
      </c>
      <c r="K4212">
        <f>IF(OR($A4212="",$B4212=""),"",$B4212&amp;"|"&amp;$A4212)</f>
        <v/>
      </c>
      <c r="L4212">
        <f>IF($A4212="",0,IF($F4212="",IFERROR(N(INDEX(Settings!$G$11:$G$18,MATCH($C4212,Settings!$D$11:$D$18,0))),0),N($F4212)))</f>
        <v/>
      </c>
    </row>
    <row r="4213">
      <c r="A4213" s="69" t="n"/>
      <c r="B4213" s="70" t="n"/>
      <c r="C4213" s="70" t="n"/>
      <c r="D4213" s="71" t="n"/>
      <c r="E4213" s="71" t="n"/>
      <c r="F4213" s="70" t="n"/>
      <c r="G4213" s="72">
        <f>IF(OR($A4213="",$B4213=""),"",ROUND(MAX(0,MOD(I4213-H4213,1)*24-L4213/60),2))</f>
        <v/>
      </c>
      <c r="H4213">
        <f>IF($A4213="","",IF($D4213="",IFERROR(INDEX(Settings!$E$11:$E$18,MATCH($C4213,Settings!$D$11:$D$18,0)),0),$D4213))</f>
        <v/>
      </c>
      <c r="I4213">
        <f>IF($A4213="","",IF($E4213="",IFERROR(INDEX(Settings!$F$11:$F$18,MATCH($C4213,Settings!$D$11:$D$18,0)),0),$E4213))</f>
        <v/>
      </c>
      <c r="J4213">
        <f>IF($A4213="",0,WEEKDAY($A4213,2))</f>
        <v/>
      </c>
      <c r="K4213">
        <f>IF(OR($A4213="",$B4213=""),"",$B4213&amp;"|"&amp;$A4213)</f>
        <v/>
      </c>
      <c r="L4213">
        <f>IF($A4213="",0,IF($F4213="",IFERROR(N(INDEX(Settings!$G$11:$G$18,MATCH($C4213,Settings!$D$11:$D$18,0))),0),N($F4213)))</f>
        <v/>
      </c>
    </row>
    <row r="4214">
      <c r="A4214" s="69" t="n"/>
      <c r="B4214" s="70" t="n"/>
      <c r="C4214" s="70" t="n"/>
      <c r="D4214" s="71" t="n"/>
      <c r="E4214" s="71" t="n"/>
      <c r="F4214" s="70" t="n"/>
      <c r="G4214" s="72">
        <f>IF(OR($A4214="",$B4214=""),"",ROUND(MAX(0,MOD(I4214-H4214,1)*24-L4214/60),2))</f>
        <v/>
      </c>
      <c r="H4214">
        <f>IF($A4214="","",IF($D4214="",IFERROR(INDEX(Settings!$E$11:$E$18,MATCH($C4214,Settings!$D$11:$D$18,0)),0),$D4214))</f>
        <v/>
      </c>
      <c r="I4214">
        <f>IF($A4214="","",IF($E4214="",IFERROR(INDEX(Settings!$F$11:$F$18,MATCH($C4214,Settings!$D$11:$D$18,0)),0),$E4214))</f>
        <v/>
      </c>
      <c r="J4214">
        <f>IF($A4214="",0,WEEKDAY($A4214,2))</f>
        <v/>
      </c>
      <c r="K4214">
        <f>IF(OR($A4214="",$B4214=""),"",$B4214&amp;"|"&amp;$A4214)</f>
        <v/>
      </c>
      <c r="L4214">
        <f>IF($A4214="",0,IF($F4214="",IFERROR(N(INDEX(Settings!$G$11:$G$18,MATCH($C4214,Settings!$D$11:$D$18,0))),0),N($F4214)))</f>
        <v/>
      </c>
    </row>
    <row r="4215">
      <c r="A4215" s="69" t="n"/>
      <c r="B4215" s="70" t="n"/>
      <c r="C4215" s="70" t="n"/>
      <c r="D4215" s="71" t="n"/>
      <c r="E4215" s="71" t="n"/>
      <c r="F4215" s="70" t="n"/>
      <c r="G4215" s="72">
        <f>IF(OR($A4215="",$B4215=""),"",ROUND(MAX(0,MOD(I4215-H4215,1)*24-L4215/60),2))</f>
        <v/>
      </c>
      <c r="H4215">
        <f>IF($A4215="","",IF($D4215="",IFERROR(INDEX(Settings!$E$11:$E$18,MATCH($C4215,Settings!$D$11:$D$18,0)),0),$D4215))</f>
        <v/>
      </c>
      <c r="I4215">
        <f>IF($A4215="","",IF($E4215="",IFERROR(INDEX(Settings!$F$11:$F$18,MATCH($C4215,Settings!$D$11:$D$18,0)),0),$E4215))</f>
        <v/>
      </c>
      <c r="J4215">
        <f>IF($A4215="",0,WEEKDAY($A4215,2))</f>
        <v/>
      </c>
      <c r="K4215">
        <f>IF(OR($A4215="",$B4215=""),"",$B4215&amp;"|"&amp;$A4215)</f>
        <v/>
      </c>
      <c r="L4215">
        <f>IF($A4215="",0,IF($F4215="",IFERROR(N(INDEX(Settings!$G$11:$G$18,MATCH($C4215,Settings!$D$11:$D$18,0))),0),N($F4215)))</f>
        <v/>
      </c>
    </row>
    <row r="4216">
      <c r="A4216" s="69" t="n"/>
      <c r="B4216" s="70" t="n"/>
      <c r="C4216" s="70" t="n"/>
      <c r="D4216" s="71" t="n"/>
      <c r="E4216" s="71" t="n"/>
      <c r="F4216" s="70" t="n"/>
      <c r="G4216" s="72">
        <f>IF(OR($A4216="",$B4216=""),"",ROUND(MAX(0,MOD(I4216-H4216,1)*24-L4216/60),2))</f>
        <v/>
      </c>
      <c r="H4216">
        <f>IF($A4216="","",IF($D4216="",IFERROR(INDEX(Settings!$E$11:$E$18,MATCH($C4216,Settings!$D$11:$D$18,0)),0),$D4216))</f>
        <v/>
      </c>
      <c r="I4216">
        <f>IF($A4216="","",IF($E4216="",IFERROR(INDEX(Settings!$F$11:$F$18,MATCH($C4216,Settings!$D$11:$D$18,0)),0),$E4216))</f>
        <v/>
      </c>
      <c r="J4216">
        <f>IF($A4216="",0,WEEKDAY($A4216,2))</f>
        <v/>
      </c>
      <c r="K4216">
        <f>IF(OR($A4216="",$B4216=""),"",$B4216&amp;"|"&amp;$A4216)</f>
        <v/>
      </c>
      <c r="L4216">
        <f>IF($A4216="",0,IF($F4216="",IFERROR(N(INDEX(Settings!$G$11:$G$18,MATCH($C4216,Settings!$D$11:$D$18,0))),0),N($F4216)))</f>
        <v/>
      </c>
    </row>
    <row r="4217">
      <c r="A4217" s="69" t="n"/>
      <c r="B4217" s="70" t="n"/>
      <c r="C4217" s="70" t="n"/>
      <c r="D4217" s="71" t="n"/>
      <c r="E4217" s="71" t="n"/>
      <c r="F4217" s="70" t="n"/>
      <c r="G4217" s="72">
        <f>IF(OR($A4217="",$B4217=""),"",ROUND(MAX(0,MOD(I4217-H4217,1)*24-L4217/60),2))</f>
        <v/>
      </c>
      <c r="H4217">
        <f>IF($A4217="","",IF($D4217="",IFERROR(INDEX(Settings!$E$11:$E$18,MATCH($C4217,Settings!$D$11:$D$18,0)),0),$D4217))</f>
        <v/>
      </c>
      <c r="I4217">
        <f>IF($A4217="","",IF($E4217="",IFERROR(INDEX(Settings!$F$11:$F$18,MATCH($C4217,Settings!$D$11:$D$18,0)),0),$E4217))</f>
        <v/>
      </c>
      <c r="J4217">
        <f>IF($A4217="",0,WEEKDAY($A4217,2))</f>
        <v/>
      </c>
      <c r="K4217">
        <f>IF(OR($A4217="",$B4217=""),"",$B4217&amp;"|"&amp;$A4217)</f>
        <v/>
      </c>
      <c r="L4217">
        <f>IF($A4217="",0,IF($F4217="",IFERROR(N(INDEX(Settings!$G$11:$G$18,MATCH($C4217,Settings!$D$11:$D$18,0))),0),N($F4217)))</f>
        <v/>
      </c>
    </row>
    <row r="4218">
      <c r="A4218" s="69" t="n"/>
      <c r="B4218" s="70" t="n"/>
      <c r="C4218" s="70" t="n"/>
      <c r="D4218" s="71" t="n"/>
      <c r="E4218" s="71" t="n"/>
      <c r="F4218" s="70" t="n"/>
      <c r="G4218" s="72">
        <f>IF(OR($A4218="",$B4218=""),"",ROUND(MAX(0,MOD(I4218-H4218,1)*24-L4218/60),2))</f>
        <v/>
      </c>
      <c r="H4218">
        <f>IF($A4218="","",IF($D4218="",IFERROR(INDEX(Settings!$E$11:$E$18,MATCH($C4218,Settings!$D$11:$D$18,0)),0),$D4218))</f>
        <v/>
      </c>
      <c r="I4218">
        <f>IF($A4218="","",IF($E4218="",IFERROR(INDEX(Settings!$F$11:$F$18,MATCH($C4218,Settings!$D$11:$D$18,0)),0),$E4218))</f>
        <v/>
      </c>
      <c r="J4218">
        <f>IF($A4218="",0,WEEKDAY($A4218,2))</f>
        <v/>
      </c>
      <c r="K4218">
        <f>IF(OR($A4218="",$B4218=""),"",$B4218&amp;"|"&amp;$A4218)</f>
        <v/>
      </c>
      <c r="L4218">
        <f>IF($A4218="",0,IF($F4218="",IFERROR(N(INDEX(Settings!$G$11:$G$18,MATCH($C4218,Settings!$D$11:$D$18,0))),0),N($F4218)))</f>
        <v/>
      </c>
    </row>
    <row r="4219">
      <c r="A4219" s="69" t="n"/>
      <c r="B4219" s="70" t="n"/>
      <c r="C4219" s="70" t="n"/>
      <c r="D4219" s="71" t="n"/>
      <c r="E4219" s="71" t="n"/>
      <c r="F4219" s="70" t="n"/>
      <c r="G4219" s="72">
        <f>IF(OR($A4219="",$B4219=""),"",ROUND(MAX(0,MOD(I4219-H4219,1)*24-L4219/60),2))</f>
        <v/>
      </c>
      <c r="H4219">
        <f>IF($A4219="","",IF($D4219="",IFERROR(INDEX(Settings!$E$11:$E$18,MATCH($C4219,Settings!$D$11:$D$18,0)),0),$D4219))</f>
        <v/>
      </c>
      <c r="I4219">
        <f>IF($A4219="","",IF($E4219="",IFERROR(INDEX(Settings!$F$11:$F$18,MATCH($C4219,Settings!$D$11:$D$18,0)),0),$E4219))</f>
        <v/>
      </c>
      <c r="J4219">
        <f>IF($A4219="",0,WEEKDAY($A4219,2))</f>
        <v/>
      </c>
      <c r="K4219">
        <f>IF(OR($A4219="",$B4219=""),"",$B4219&amp;"|"&amp;$A4219)</f>
        <v/>
      </c>
      <c r="L4219">
        <f>IF($A4219="",0,IF($F4219="",IFERROR(N(INDEX(Settings!$G$11:$G$18,MATCH($C4219,Settings!$D$11:$D$18,0))),0),N($F4219)))</f>
        <v/>
      </c>
    </row>
    <row r="4220">
      <c r="A4220" s="69" t="n"/>
      <c r="B4220" s="70" t="n"/>
      <c r="C4220" s="70" t="n"/>
      <c r="D4220" s="71" t="n"/>
      <c r="E4220" s="71" t="n"/>
      <c r="F4220" s="70" t="n"/>
      <c r="G4220" s="72">
        <f>IF(OR($A4220="",$B4220=""),"",ROUND(MAX(0,MOD(I4220-H4220,1)*24-L4220/60),2))</f>
        <v/>
      </c>
      <c r="H4220">
        <f>IF($A4220="","",IF($D4220="",IFERROR(INDEX(Settings!$E$11:$E$18,MATCH($C4220,Settings!$D$11:$D$18,0)),0),$D4220))</f>
        <v/>
      </c>
      <c r="I4220">
        <f>IF($A4220="","",IF($E4220="",IFERROR(INDEX(Settings!$F$11:$F$18,MATCH($C4220,Settings!$D$11:$D$18,0)),0),$E4220))</f>
        <v/>
      </c>
      <c r="J4220">
        <f>IF($A4220="",0,WEEKDAY($A4220,2))</f>
        <v/>
      </c>
      <c r="K4220">
        <f>IF(OR($A4220="",$B4220=""),"",$B4220&amp;"|"&amp;$A4220)</f>
        <v/>
      </c>
      <c r="L4220">
        <f>IF($A4220="",0,IF($F4220="",IFERROR(N(INDEX(Settings!$G$11:$G$18,MATCH($C4220,Settings!$D$11:$D$18,0))),0),N($F4220)))</f>
        <v/>
      </c>
    </row>
    <row r="4221">
      <c r="A4221" s="69" t="n"/>
      <c r="B4221" s="70" t="n"/>
      <c r="C4221" s="70" t="n"/>
      <c r="D4221" s="71" t="n"/>
      <c r="E4221" s="71" t="n"/>
      <c r="F4221" s="70" t="n"/>
      <c r="G4221" s="72">
        <f>IF(OR($A4221="",$B4221=""),"",ROUND(MAX(0,MOD(I4221-H4221,1)*24-L4221/60),2))</f>
        <v/>
      </c>
      <c r="H4221">
        <f>IF($A4221="","",IF($D4221="",IFERROR(INDEX(Settings!$E$11:$E$18,MATCH($C4221,Settings!$D$11:$D$18,0)),0),$D4221))</f>
        <v/>
      </c>
      <c r="I4221">
        <f>IF($A4221="","",IF($E4221="",IFERROR(INDEX(Settings!$F$11:$F$18,MATCH($C4221,Settings!$D$11:$D$18,0)),0),$E4221))</f>
        <v/>
      </c>
      <c r="J4221">
        <f>IF($A4221="",0,WEEKDAY($A4221,2))</f>
        <v/>
      </c>
      <c r="K4221">
        <f>IF(OR($A4221="",$B4221=""),"",$B4221&amp;"|"&amp;$A4221)</f>
        <v/>
      </c>
      <c r="L4221">
        <f>IF($A4221="",0,IF($F4221="",IFERROR(N(INDEX(Settings!$G$11:$G$18,MATCH($C4221,Settings!$D$11:$D$18,0))),0),N($F4221)))</f>
        <v/>
      </c>
    </row>
    <row r="4222">
      <c r="A4222" s="69" t="n"/>
      <c r="B4222" s="70" t="n"/>
      <c r="C4222" s="70" t="n"/>
      <c r="D4222" s="71" t="n"/>
      <c r="E4222" s="71" t="n"/>
      <c r="F4222" s="70" t="n"/>
      <c r="G4222" s="72">
        <f>IF(OR($A4222="",$B4222=""),"",ROUND(MAX(0,MOD(I4222-H4222,1)*24-L4222/60),2))</f>
        <v/>
      </c>
      <c r="H4222">
        <f>IF($A4222="","",IF($D4222="",IFERROR(INDEX(Settings!$E$11:$E$18,MATCH($C4222,Settings!$D$11:$D$18,0)),0),$D4222))</f>
        <v/>
      </c>
      <c r="I4222">
        <f>IF($A4222="","",IF($E4222="",IFERROR(INDEX(Settings!$F$11:$F$18,MATCH($C4222,Settings!$D$11:$D$18,0)),0),$E4222))</f>
        <v/>
      </c>
      <c r="J4222">
        <f>IF($A4222="",0,WEEKDAY($A4222,2))</f>
        <v/>
      </c>
      <c r="K4222">
        <f>IF(OR($A4222="",$B4222=""),"",$B4222&amp;"|"&amp;$A4222)</f>
        <v/>
      </c>
      <c r="L4222">
        <f>IF($A4222="",0,IF($F4222="",IFERROR(N(INDEX(Settings!$G$11:$G$18,MATCH($C4222,Settings!$D$11:$D$18,0))),0),N($F4222)))</f>
        <v/>
      </c>
    </row>
    <row r="4223">
      <c r="A4223" s="69" t="n"/>
      <c r="B4223" s="70" t="n"/>
      <c r="C4223" s="70" t="n"/>
      <c r="D4223" s="71" t="n"/>
      <c r="E4223" s="71" t="n"/>
      <c r="F4223" s="70" t="n"/>
      <c r="G4223" s="72">
        <f>IF(OR($A4223="",$B4223=""),"",ROUND(MAX(0,MOD(I4223-H4223,1)*24-L4223/60),2))</f>
        <v/>
      </c>
      <c r="H4223">
        <f>IF($A4223="","",IF($D4223="",IFERROR(INDEX(Settings!$E$11:$E$18,MATCH($C4223,Settings!$D$11:$D$18,0)),0),$D4223))</f>
        <v/>
      </c>
      <c r="I4223">
        <f>IF($A4223="","",IF($E4223="",IFERROR(INDEX(Settings!$F$11:$F$18,MATCH($C4223,Settings!$D$11:$D$18,0)),0),$E4223))</f>
        <v/>
      </c>
      <c r="J4223">
        <f>IF($A4223="",0,WEEKDAY($A4223,2))</f>
        <v/>
      </c>
      <c r="K4223">
        <f>IF(OR($A4223="",$B4223=""),"",$B4223&amp;"|"&amp;$A4223)</f>
        <v/>
      </c>
      <c r="L4223">
        <f>IF($A4223="",0,IF($F4223="",IFERROR(N(INDEX(Settings!$G$11:$G$18,MATCH($C4223,Settings!$D$11:$D$18,0))),0),N($F4223)))</f>
        <v/>
      </c>
    </row>
    <row r="4224">
      <c r="A4224" s="69" t="n"/>
      <c r="B4224" s="70" t="n"/>
      <c r="C4224" s="70" t="n"/>
      <c r="D4224" s="71" t="n"/>
      <c r="E4224" s="71" t="n"/>
      <c r="F4224" s="70" t="n"/>
      <c r="G4224" s="72">
        <f>IF(OR($A4224="",$B4224=""),"",ROUND(MAX(0,MOD(I4224-H4224,1)*24-L4224/60),2))</f>
        <v/>
      </c>
      <c r="H4224">
        <f>IF($A4224="","",IF($D4224="",IFERROR(INDEX(Settings!$E$11:$E$18,MATCH($C4224,Settings!$D$11:$D$18,0)),0),$D4224))</f>
        <v/>
      </c>
      <c r="I4224">
        <f>IF($A4224="","",IF($E4224="",IFERROR(INDEX(Settings!$F$11:$F$18,MATCH($C4224,Settings!$D$11:$D$18,0)),0),$E4224))</f>
        <v/>
      </c>
      <c r="J4224">
        <f>IF($A4224="",0,WEEKDAY($A4224,2))</f>
        <v/>
      </c>
      <c r="K4224">
        <f>IF(OR($A4224="",$B4224=""),"",$B4224&amp;"|"&amp;$A4224)</f>
        <v/>
      </c>
      <c r="L4224">
        <f>IF($A4224="",0,IF($F4224="",IFERROR(N(INDEX(Settings!$G$11:$G$18,MATCH($C4224,Settings!$D$11:$D$18,0))),0),N($F4224)))</f>
        <v/>
      </c>
    </row>
    <row r="4225">
      <c r="A4225" s="69" t="n"/>
      <c r="B4225" s="70" t="n"/>
      <c r="C4225" s="70" t="n"/>
      <c r="D4225" s="71" t="n"/>
      <c r="E4225" s="71" t="n"/>
      <c r="F4225" s="70" t="n"/>
      <c r="G4225" s="72">
        <f>IF(OR($A4225="",$B4225=""),"",ROUND(MAX(0,MOD(I4225-H4225,1)*24-L4225/60),2))</f>
        <v/>
      </c>
      <c r="H4225">
        <f>IF($A4225="","",IF($D4225="",IFERROR(INDEX(Settings!$E$11:$E$18,MATCH($C4225,Settings!$D$11:$D$18,0)),0),$D4225))</f>
        <v/>
      </c>
      <c r="I4225">
        <f>IF($A4225="","",IF($E4225="",IFERROR(INDEX(Settings!$F$11:$F$18,MATCH($C4225,Settings!$D$11:$D$18,0)),0),$E4225))</f>
        <v/>
      </c>
      <c r="J4225">
        <f>IF($A4225="",0,WEEKDAY($A4225,2))</f>
        <v/>
      </c>
      <c r="K4225">
        <f>IF(OR($A4225="",$B4225=""),"",$B4225&amp;"|"&amp;$A4225)</f>
        <v/>
      </c>
      <c r="L4225">
        <f>IF($A4225="",0,IF($F4225="",IFERROR(N(INDEX(Settings!$G$11:$G$18,MATCH($C4225,Settings!$D$11:$D$18,0))),0),N($F4225)))</f>
        <v/>
      </c>
    </row>
    <row r="4226">
      <c r="A4226" s="69" t="n"/>
      <c r="B4226" s="70" t="n"/>
      <c r="C4226" s="70" t="n"/>
      <c r="D4226" s="71" t="n"/>
      <c r="E4226" s="71" t="n"/>
      <c r="F4226" s="70" t="n"/>
      <c r="G4226" s="72">
        <f>IF(OR($A4226="",$B4226=""),"",ROUND(MAX(0,MOD(I4226-H4226,1)*24-L4226/60),2))</f>
        <v/>
      </c>
      <c r="H4226">
        <f>IF($A4226="","",IF($D4226="",IFERROR(INDEX(Settings!$E$11:$E$18,MATCH($C4226,Settings!$D$11:$D$18,0)),0),$D4226))</f>
        <v/>
      </c>
      <c r="I4226">
        <f>IF($A4226="","",IF($E4226="",IFERROR(INDEX(Settings!$F$11:$F$18,MATCH($C4226,Settings!$D$11:$D$18,0)),0),$E4226))</f>
        <v/>
      </c>
      <c r="J4226">
        <f>IF($A4226="",0,WEEKDAY($A4226,2))</f>
        <v/>
      </c>
      <c r="K4226">
        <f>IF(OR($A4226="",$B4226=""),"",$B4226&amp;"|"&amp;$A4226)</f>
        <v/>
      </c>
      <c r="L4226">
        <f>IF($A4226="",0,IF($F4226="",IFERROR(N(INDEX(Settings!$G$11:$G$18,MATCH($C4226,Settings!$D$11:$D$18,0))),0),N($F4226)))</f>
        <v/>
      </c>
    </row>
    <row r="4227">
      <c r="A4227" s="69" t="n"/>
      <c r="B4227" s="70" t="n"/>
      <c r="C4227" s="70" t="n"/>
      <c r="D4227" s="71" t="n"/>
      <c r="E4227" s="71" t="n"/>
      <c r="F4227" s="70" t="n"/>
      <c r="G4227" s="72">
        <f>IF(OR($A4227="",$B4227=""),"",ROUND(MAX(0,MOD(I4227-H4227,1)*24-L4227/60),2))</f>
        <v/>
      </c>
      <c r="H4227">
        <f>IF($A4227="","",IF($D4227="",IFERROR(INDEX(Settings!$E$11:$E$18,MATCH($C4227,Settings!$D$11:$D$18,0)),0),$D4227))</f>
        <v/>
      </c>
      <c r="I4227">
        <f>IF($A4227="","",IF($E4227="",IFERROR(INDEX(Settings!$F$11:$F$18,MATCH($C4227,Settings!$D$11:$D$18,0)),0),$E4227))</f>
        <v/>
      </c>
      <c r="J4227">
        <f>IF($A4227="",0,WEEKDAY($A4227,2))</f>
        <v/>
      </c>
      <c r="K4227">
        <f>IF(OR($A4227="",$B4227=""),"",$B4227&amp;"|"&amp;$A4227)</f>
        <v/>
      </c>
      <c r="L4227">
        <f>IF($A4227="",0,IF($F4227="",IFERROR(N(INDEX(Settings!$G$11:$G$18,MATCH($C4227,Settings!$D$11:$D$18,0))),0),N($F4227)))</f>
        <v/>
      </c>
    </row>
    <row r="4228">
      <c r="A4228" s="69" t="n"/>
      <c r="B4228" s="70" t="n"/>
      <c r="C4228" s="70" t="n"/>
      <c r="D4228" s="71" t="n"/>
      <c r="E4228" s="71" t="n"/>
      <c r="F4228" s="70" t="n"/>
      <c r="G4228" s="72">
        <f>IF(OR($A4228="",$B4228=""),"",ROUND(MAX(0,MOD(I4228-H4228,1)*24-L4228/60),2))</f>
        <v/>
      </c>
      <c r="H4228">
        <f>IF($A4228="","",IF($D4228="",IFERROR(INDEX(Settings!$E$11:$E$18,MATCH($C4228,Settings!$D$11:$D$18,0)),0),$D4228))</f>
        <v/>
      </c>
      <c r="I4228">
        <f>IF($A4228="","",IF($E4228="",IFERROR(INDEX(Settings!$F$11:$F$18,MATCH($C4228,Settings!$D$11:$D$18,0)),0),$E4228))</f>
        <v/>
      </c>
      <c r="J4228">
        <f>IF($A4228="",0,WEEKDAY($A4228,2))</f>
        <v/>
      </c>
      <c r="K4228">
        <f>IF(OR($A4228="",$B4228=""),"",$B4228&amp;"|"&amp;$A4228)</f>
        <v/>
      </c>
      <c r="L4228">
        <f>IF($A4228="",0,IF($F4228="",IFERROR(N(INDEX(Settings!$G$11:$G$18,MATCH($C4228,Settings!$D$11:$D$18,0))),0),N($F4228)))</f>
        <v/>
      </c>
    </row>
    <row r="4229">
      <c r="A4229" s="69" t="n"/>
      <c r="B4229" s="70" t="n"/>
      <c r="C4229" s="70" t="n"/>
      <c r="D4229" s="71" t="n"/>
      <c r="E4229" s="71" t="n"/>
      <c r="F4229" s="70" t="n"/>
      <c r="G4229" s="72">
        <f>IF(OR($A4229="",$B4229=""),"",ROUND(MAX(0,MOD(I4229-H4229,1)*24-L4229/60),2))</f>
        <v/>
      </c>
      <c r="H4229">
        <f>IF($A4229="","",IF($D4229="",IFERROR(INDEX(Settings!$E$11:$E$18,MATCH($C4229,Settings!$D$11:$D$18,0)),0),$D4229))</f>
        <v/>
      </c>
      <c r="I4229">
        <f>IF($A4229="","",IF($E4229="",IFERROR(INDEX(Settings!$F$11:$F$18,MATCH($C4229,Settings!$D$11:$D$18,0)),0),$E4229))</f>
        <v/>
      </c>
      <c r="J4229">
        <f>IF($A4229="",0,WEEKDAY($A4229,2))</f>
        <v/>
      </c>
      <c r="K4229">
        <f>IF(OR($A4229="",$B4229=""),"",$B4229&amp;"|"&amp;$A4229)</f>
        <v/>
      </c>
      <c r="L4229">
        <f>IF($A4229="",0,IF($F4229="",IFERROR(N(INDEX(Settings!$G$11:$G$18,MATCH($C4229,Settings!$D$11:$D$18,0))),0),N($F4229)))</f>
        <v/>
      </c>
    </row>
    <row r="4230">
      <c r="A4230" s="69" t="n"/>
      <c r="B4230" s="70" t="n"/>
      <c r="C4230" s="70" t="n"/>
      <c r="D4230" s="71" t="n"/>
      <c r="E4230" s="71" t="n"/>
      <c r="F4230" s="70" t="n"/>
      <c r="G4230" s="72">
        <f>IF(OR($A4230="",$B4230=""),"",ROUND(MAX(0,MOD(I4230-H4230,1)*24-L4230/60),2))</f>
        <v/>
      </c>
      <c r="H4230">
        <f>IF($A4230="","",IF($D4230="",IFERROR(INDEX(Settings!$E$11:$E$18,MATCH($C4230,Settings!$D$11:$D$18,0)),0),$D4230))</f>
        <v/>
      </c>
      <c r="I4230">
        <f>IF($A4230="","",IF($E4230="",IFERROR(INDEX(Settings!$F$11:$F$18,MATCH($C4230,Settings!$D$11:$D$18,0)),0),$E4230))</f>
        <v/>
      </c>
      <c r="J4230">
        <f>IF($A4230="",0,WEEKDAY($A4230,2))</f>
        <v/>
      </c>
      <c r="K4230">
        <f>IF(OR($A4230="",$B4230=""),"",$B4230&amp;"|"&amp;$A4230)</f>
        <v/>
      </c>
      <c r="L4230">
        <f>IF($A4230="",0,IF($F4230="",IFERROR(N(INDEX(Settings!$G$11:$G$18,MATCH($C4230,Settings!$D$11:$D$18,0))),0),N($F4230)))</f>
        <v/>
      </c>
    </row>
    <row r="4231">
      <c r="A4231" s="69" t="n"/>
      <c r="B4231" s="70" t="n"/>
      <c r="C4231" s="70" t="n"/>
      <c r="D4231" s="71" t="n"/>
      <c r="E4231" s="71" t="n"/>
      <c r="F4231" s="70" t="n"/>
      <c r="G4231" s="72">
        <f>IF(OR($A4231="",$B4231=""),"",ROUND(MAX(0,MOD(I4231-H4231,1)*24-L4231/60),2))</f>
        <v/>
      </c>
      <c r="H4231">
        <f>IF($A4231="","",IF($D4231="",IFERROR(INDEX(Settings!$E$11:$E$18,MATCH($C4231,Settings!$D$11:$D$18,0)),0),$D4231))</f>
        <v/>
      </c>
      <c r="I4231">
        <f>IF($A4231="","",IF($E4231="",IFERROR(INDEX(Settings!$F$11:$F$18,MATCH($C4231,Settings!$D$11:$D$18,0)),0),$E4231))</f>
        <v/>
      </c>
      <c r="J4231">
        <f>IF($A4231="",0,WEEKDAY($A4231,2))</f>
        <v/>
      </c>
      <c r="K4231">
        <f>IF(OR($A4231="",$B4231=""),"",$B4231&amp;"|"&amp;$A4231)</f>
        <v/>
      </c>
      <c r="L4231">
        <f>IF($A4231="",0,IF($F4231="",IFERROR(N(INDEX(Settings!$G$11:$G$18,MATCH($C4231,Settings!$D$11:$D$18,0))),0),N($F4231)))</f>
        <v/>
      </c>
    </row>
    <row r="4232">
      <c r="A4232" s="69" t="n"/>
      <c r="B4232" s="70" t="n"/>
      <c r="C4232" s="70" t="n"/>
      <c r="D4232" s="71" t="n"/>
      <c r="E4232" s="71" t="n"/>
      <c r="F4232" s="70" t="n"/>
      <c r="G4232" s="72">
        <f>IF(OR($A4232="",$B4232=""),"",ROUND(MAX(0,MOD(I4232-H4232,1)*24-L4232/60),2))</f>
        <v/>
      </c>
      <c r="H4232">
        <f>IF($A4232="","",IF($D4232="",IFERROR(INDEX(Settings!$E$11:$E$18,MATCH($C4232,Settings!$D$11:$D$18,0)),0),$D4232))</f>
        <v/>
      </c>
      <c r="I4232">
        <f>IF($A4232="","",IF($E4232="",IFERROR(INDEX(Settings!$F$11:$F$18,MATCH($C4232,Settings!$D$11:$D$18,0)),0),$E4232))</f>
        <v/>
      </c>
      <c r="J4232">
        <f>IF($A4232="",0,WEEKDAY($A4232,2))</f>
        <v/>
      </c>
      <c r="K4232">
        <f>IF(OR($A4232="",$B4232=""),"",$B4232&amp;"|"&amp;$A4232)</f>
        <v/>
      </c>
      <c r="L4232">
        <f>IF($A4232="",0,IF($F4232="",IFERROR(N(INDEX(Settings!$G$11:$G$18,MATCH($C4232,Settings!$D$11:$D$18,0))),0),N($F4232)))</f>
        <v/>
      </c>
    </row>
    <row r="4233">
      <c r="A4233" s="69" t="n"/>
      <c r="B4233" s="70" t="n"/>
      <c r="C4233" s="70" t="n"/>
      <c r="D4233" s="71" t="n"/>
      <c r="E4233" s="71" t="n"/>
      <c r="F4233" s="70" t="n"/>
      <c r="G4233" s="72">
        <f>IF(OR($A4233="",$B4233=""),"",ROUND(MAX(0,MOD(I4233-H4233,1)*24-L4233/60),2))</f>
        <v/>
      </c>
      <c r="H4233">
        <f>IF($A4233="","",IF($D4233="",IFERROR(INDEX(Settings!$E$11:$E$18,MATCH($C4233,Settings!$D$11:$D$18,0)),0),$D4233))</f>
        <v/>
      </c>
      <c r="I4233">
        <f>IF($A4233="","",IF($E4233="",IFERROR(INDEX(Settings!$F$11:$F$18,MATCH($C4233,Settings!$D$11:$D$18,0)),0),$E4233))</f>
        <v/>
      </c>
      <c r="J4233">
        <f>IF($A4233="",0,WEEKDAY($A4233,2))</f>
        <v/>
      </c>
      <c r="K4233">
        <f>IF(OR($A4233="",$B4233=""),"",$B4233&amp;"|"&amp;$A4233)</f>
        <v/>
      </c>
      <c r="L4233">
        <f>IF($A4233="",0,IF($F4233="",IFERROR(N(INDEX(Settings!$G$11:$G$18,MATCH($C4233,Settings!$D$11:$D$18,0))),0),N($F4233)))</f>
        <v/>
      </c>
    </row>
    <row r="4234">
      <c r="A4234" s="69" t="n"/>
      <c r="B4234" s="70" t="n"/>
      <c r="C4234" s="70" t="n"/>
      <c r="D4234" s="71" t="n"/>
      <c r="E4234" s="71" t="n"/>
      <c r="F4234" s="70" t="n"/>
      <c r="G4234" s="72">
        <f>IF(OR($A4234="",$B4234=""),"",ROUND(MAX(0,MOD(I4234-H4234,1)*24-L4234/60),2))</f>
        <v/>
      </c>
      <c r="H4234">
        <f>IF($A4234="","",IF($D4234="",IFERROR(INDEX(Settings!$E$11:$E$18,MATCH($C4234,Settings!$D$11:$D$18,0)),0),$D4234))</f>
        <v/>
      </c>
      <c r="I4234">
        <f>IF($A4234="","",IF($E4234="",IFERROR(INDEX(Settings!$F$11:$F$18,MATCH($C4234,Settings!$D$11:$D$18,0)),0),$E4234))</f>
        <v/>
      </c>
      <c r="J4234">
        <f>IF($A4234="",0,WEEKDAY($A4234,2))</f>
        <v/>
      </c>
      <c r="K4234">
        <f>IF(OR($A4234="",$B4234=""),"",$B4234&amp;"|"&amp;$A4234)</f>
        <v/>
      </c>
      <c r="L4234">
        <f>IF($A4234="",0,IF($F4234="",IFERROR(N(INDEX(Settings!$G$11:$G$18,MATCH($C4234,Settings!$D$11:$D$18,0))),0),N($F4234)))</f>
        <v/>
      </c>
    </row>
    <row r="4235">
      <c r="A4235" s="69" t="n"/>
      <c r="B4235" s="70" t="n"/>
      <c r="C4235" s="70" t="n"/>
      <c r="D4235" s="71" t="n"/>
      <c r="E4235" s="71" t="n"/>
      <c r="F4235" s="70" t="n"/>
      <c r="G4235" s="72">
        <f>IF(OR($A4235="",$B4235=""),"",ROUND(MAX(0,MOD(I4235-H4235,1)*24-L4235/60),2))</f>
        <v/>
      </c>
      <c r="H4235">
        <f>IF($A4235="","",IF($D4235="",IFERROR(INDEX(Settings!$E$11:$E$18,MATCH($C4235,Settings!$D$11:$D$18,0)),0),$D4235))</f>
        <v/>
      </c>
      <c r="I4235">
        <f>IF($A4235="","",IF($E4235="",IFERROR(INDEX(Settings!$F$11:$F$18,MATCH($C4235,Settings!$D$11:$D$18,0)),0),$E4235))</f>
        <v/>
      </c>
      <c r="J4235">
        <f>IF($A4235="",0,WEEKDAY($A4235,2))</f>
        <v/>
      </c>
      <c r="K4235">
        <f>IF(OR($A4235="",$B4235=""),"",$B4235&amp;"|"&amp;$A4235)</f>
        <v/>
      </c>
      <c r="L4235">
        <f>IF($A4235="",0,IF($F4235="",IFERROR(N(INDEX(Settings!$G$11:$G$18,MATCH($C4235,Settings!$D$11:$D$18,0))),0),N($F4235)))</f>
        <v/>
      </c>
    </row>
    <row r="4236">
      <c r="A4236" s="69" t="n"/>
      <c r="B4236" s="70" t="n"/>
      <c r="C4236" s="70" t="n"/>
      <c r="D4236" s="71" t="n"/>
      <c r="E4236" s="71" t="n"/>
      <c r="F4236" s="70" t="n"/>
      <c r="G4236" s="72">
        <f>IF(OR($A4236="",$B4236=""),"",ROUND(MAX(0,MOD(I4236-H4236,1)*24-L4236/60),2))</f>
        <v/>
      </c>
      <c r="H4236">
        <f>IF($A4236="","",IF($D4236="",IFERROR(INDEX(Settings!$E$11:$E$18,MATCH($C4236,Settings!$D$11:$D$18,0)),0),$D4236))</f>
        <v/>
      </c>
      <c r="I4236">
        <f>IF($A4236="","",IF($E4236="",IFERROR(INDEX(Settings!$F$11:$F$18,MATCH($C4236,Settings!$D$11:$D$18,0)),0),$E4236))</f>
        <v/>
      </c>
      <c r="J4236">
        <f>IF($A4236="",0,WEEKDAY($A4236,2))</f>
        <v/>
      </c>
      <c r="K4236">
        <f>IF(OR($A4236="",$B4236=""),"",$B4236&amp;"|"&amp;$A4236)</f>
        <v/>
      </c>
      <c r="L4236">
        <f>IF($A4236="",0,IF($F4236="",IFERROR(N(INDEX(Settings!$G$11:$G$18,MATCH($C4236,Settings!$D$11:$D$18,0))),0),N($F4236)))</f>
        <v/>
      </c>
    </row>
    <row r="4237">
      <c r="A4237" s="69" t="n"/>
      <c r="B4237" s="70" t="n"/>
      <c r="C4237" s="70" t="n"/>
      <c r="D4237" s="71" t="n"/>
      <c r="E4237" s="71" t="n"/>
      <c r="F4237" s="70" t="n"/>
      <c r="G4237" s="72">
        <f>IF(OR($A4237="",$B4237=""),"",ROUND(MAX(0,MOD(I4237-H4237,1)*24-L4237/60),2))</f>
        <v/>
      </c>
      <c r="H4237">
        <f>IF($A4237="","",IF($D4237="",IFERROR(INDEX(Settings!$E$11:$E$18,MATCH($C4237,Settings!$D$11:$D$18,0)),0),$D4237))</f>
        <v/>
      </c>
      <c r="I4237">
        <f>IF($A4237="","",IF($E4237="",IFERROR(INDEX(Settings!$F$11:$F$18,MATCH($C4237,Settings!$D$11:$D$18,0)),0),$E4237))</f>
        <v/>
      </c>
      <c r="J4237">
        <f>IF($A4237="",0,WEEKDAY($A4237,2))</f>
        <v/>
      </c>
      <c r="K4237">
        <f>IF(OR($A4237="",$B4237=""),"",$B4237&amp;"|"&amp;$A4237)</f>
        <v/>
      </c>
      <c r="L4237">
        <f>IF($A4237="",0,IF($F4237="",IFERROR(N(INDEX(Settings!$G$11:$G$18,MATCH($C4237,Settings!$D$11:$D$18,0))),0),N($F4237)))</f>
        <v/>
      </c>
    </row>
    <row r="4238">
      <c r="A4238" s="69" t="n"/>
      <c r="B4238" s="70" t="n"/>
      <c r="C4238" s="70" t="n"/>
      <c r="D4238" s="71" t="n"/>
      <c r="E4238" s="71" t="n"/>
      <c r="F4238" s="70" t="n"/>
      <c r="G4238" s="72">
        <f>IF(OR($A4238="",$B4238=""),"",ROUND(MAX(0,MOD(I4238-H4238,1)*24-L4238/60),2))</f>
        <v/>
      </c>
      <c r="H4238">
        <f>IF($A4238="","",IF($D4238="",IFERROR(INDEX(Settings!$E$11:$E$18,MATCH($C4238,Settings!$D$11:$D$18,0)),0),$D4238))</f>
        <v/>
      </c>
      <c r="I4238">
        <f>IF($A4238="","",IF($E4238="",IFERROR(INDEX(Settings!$F$11:$F$18,MATCH($C4238,Settings!$D$11:$D$18,0)),0),$E4238))</f>
        <v/>
      </c>
      <c r="J4238">
        <f>IF($A4238="",0,WEEKDAY($A4238,2))</f>
        <v/>
      </c>
      <c r="K4238">
        <f>IF(OR($A4238="",$B4238=""),"",$B4238&amp;"|"&amp;$A4238)</f>
        <v/>
      </c>
      <c r="L4238">
        <f>IF($A4238="",0,IF($F4238="",IFERROR(N(INDEX(Settings!$G$11:$G$18,MATCH($C4238,Settings!$D$11:$D$18,0))),0),N($F4238)))</f>
        <v/>
      </c>
    </row>
    <row r="4239">
      <c r="A4239" s="69" t="n"/>
      <c r="B4239" s="70" t="n"/>
      <c r="C4239" s="70" t="n"/>
      <c r="D4239" s="71" t="n"/>
      <c r="E4239" s="71" t="n"/>
      <c r="F4239" s="70" t="n"/>
      <c r="G4239" s="72">
        <f>IF(OR($A4239="",$B4239=""),"",ROUND(MAX(0,MOD(I4239-H4239,1)*24-L4239/60),2))</f>
        <v/>
      </c>
      <c r="H4239">
        <f>IF($A4239="","",IF($D4239="",IFERROR(INDEX(Settings!$E$11:$E$18,MATCH($C4239,Settings!$D$11:$D$18,0)),0),$D4239))</f>
        <v/>
      </c>
      <c r="I4239">
        <f>IF($A4239="","",IF($E4239="",IFERROR(INDEX(Settings!$F$11:$F$18,MATCH($C4239,Settings!$D$11:$D$18,0)),0),$E4239))</f>
        <v/>
      </c>
      <c r="J4239">
        <f>IF($A4239="",0,WEEKDAY($A4239,2))</f>
        <v/>
      </c>
      <c r="K4239">
        <f>IF(OR($A4239="",$B4239=""),"",$B4239&amp;"|"&amp;$A4239)</f>
        <v/>
      </c>
      <c r="L4239">
        <f>IF($A4239="",0,IF($F4239="",IFERROR(N(INDEX(Settings!$G$11:$G$18,MATCH($C4239,Settings!$D$11:$D$18,0))),0),N($F4239)))</f>
        <v/>
      </c>
    </row>
    <row r="4240">
      <c r="A4240" s="69" t="n"/>
      <c r="B4240" s="70" t="n"/>
      <c r="C4240" s="70" t="n"/>
      <c r="D4240" s="71" t="n"/>
      <c r="E4240" s="71" t="n"/>
      <c r="F4240" s="70" t="n"/>
      <c r="G4240" s="72">
        <f>IF(OR($A4240="",$B4240=""),"",ROUND(MAX(0,MOD(I4240-H4240,1)*24-L4240/60),2))</f>
        <v/>
      </c>
      <c r="H4240">
        <f>IF($A4240="","",IF($D4240="",IFERROR(INDEX(Settings!$E$11:$E$18,MATCH($C4240,Settings!$D$11:$D$18,0)),0),$D4240))</f>
        <v/>
      </c>
      <c r="I4240">
        <f>IF($A4240="","",IF($E4240="",IFERROR(INDEX(Settings!$F$11:$F$18,MATCH($C4240,Settings!$D$11:$D$18,0)),0),$E4240))</f>
        <v/>
      </c>
      <c r="J4240">
        <f>IF($A4240="",0,WEEKDAY($A4240,2))</f>
        <v/>
      </c>
      <c r="K4240">
        <f>IF(OR($A4240="",$B4240=""),"",$B4240&amp;"|"&amp;$A4240)</f>
        <v/>
      </c>
      <c r="L4240">
        <f>IF($A4240="",0,IF($F4240="",IFERROR(N(INDEX(Settings!$G$11:$G$18,MATCH($C4240,Settings!$D$11:$D$18,0))),0),N($F4240)))</f>
        <v/>
      </c>
    </row>
    <row r="4241">
      <c r="A4241" s="69" t="n"/>
      <c r="B4241" s="70" t="n"/>
      <c r="C4241" s="70" t="n"/>
      <c r="D4241" s="71" t="n"/>
      <c r="E4241" s="71" t="n"/>
      <c r="F4241" s="70" t="n"/>
      <c r="G4241" s="72">
        <f>IF(OR($A4241="",$B4241=""),"",ROUND(MAX(0,MOD(I4241-H4241,1)*24-L4241/60),2))</f>
        <v/>
      </c>
      <c r="H4241">
        <f>IF($A4241="","",IF($D4241="",IFERROR(INDEX(Settings!$E$11:$E$18,MATCH($C4241,Settings!$D$11:$D$18,0)),0),$D4241))</f>
        <v/>
      </c>
      <c r="I4241">
        <f>IF($A4241="","",IF($E4241="",IFERROR(INDEX(Settings!$F$11:$F$18,MATCH($C4241,Settings!$D$11:$D$18,0)),0),$E4241))</f>
        <v/>
      </c>
      <c r="J4241">
        <f>IF($A4241="",0,WEEKDAY($A4241,2))</f>
        <v/>
      </c>
      <c r="K4241">
        <f>IF(OR($A4241="",$B4241=""),"",$B4241&amp;"|"&amp;$A4241)</f>
        <v/>
      </c>
      <c r="L4241">
        <f>IF($A4241="",0,IF($F4241="",IFERROR(N(INDEX(Settings!$G$11:$G$18,MATCH($C4241,Settings!$D$11:$D$18,0))),0),N($F4241)))</f>
        <v/>
      </c>
    </row>
    <row r="4242">
      <c r="A4242" s="69" t="n"/>
      <c r="B4242" s="70" t="n"/>
      <c r="C4242" s="70" t="n"/>
      <c r="D4242" s="71" t="n"/>
      <c r="E4242" s="71" t="n"/>
      <c r="F4242" s="70" t="n"/>
      <c r="G4242" s="72">
        <f>IF(OR($A4242="",$B4242=""),"",ROUND(MAX(0,MOD(I4242-H4242,1)*24-L4242/60),2))</f>
        <v/>
      </c>
      <c r="H4242">
        <f>IF($A4242="","",IF($D4242="",IFERROR(INDEX(Settings!$E$11:$E$18,MATCH($C4242,Settings!$D$11:$D$18,0)),0),$D4242))</f>
        <v/>
      </c>
      <c r="I4242">
        <f>IF($A4242="","",IF($E4242="",IFERROR(INDEX(Settings!$F$11:$F$18,MATCH($C4242,Settings!$D$11:$D$18,0)),0),$E4242))</f>
        <v/>
      </c>
      <c r="J4242">
        <f>IF($A4242="",0,WEEKDAY($A4242,2))</f>
        <v/>
      </c>
      <c r="K4242">
        <f>IF(OR($A4242="",$B4242=""),"",$B4242&amp;"|"&amp;$A4242)</f>
        <v/>
      </c>
      <c r="L4242">
        <f>IF($A4242="",0,IF($F4242="",IFERROR(N(INDEX(Settings!$G$11:$G$18,MATCH($C4242,Settings!$D$11:$D$18,0))),0),N($F4242)))</f>
        <v/>
      </c>
    </row>
    <row r="4243">
      <c r="A4243" s="69" t="n"/>
      <c r="B4243" s="70" t="n"/>
      <c r="C4243" s="70" t="n"/>
      <c r="D4243" s="71" t="n"/>
      <c r="E4243" s="71" t="n"/>
      <c r="F4243" s="70" t="n"/>
      <c r="G4243" s="72">
        <f>IF(OR($A4243="",$B4243=""),"",ROUND(MAX(0,MOD(I4243-H4243,1)*24-L4243/60),2))</f>
        <v/>
      </c>
      <c r="H4243">
        <f>IF($A4243="","",IF($D4243="",IFERROR(INDEX(Settings!$E$11:$E$18,MATCH($C4243,Settings!$D$11:$D$18,0)),0),$D4243))</f>
        <v/>
      </c>
      <c r="I4243">
        <f>IF($A4243="","",IF($E4243="",IFERROR(INDEX(Settings!$F$11:$F$18,MATCH($C4243,Settings!$D$11:$D$18,0)),0),$E4243))</f>
        <v/>
      </c>
      <c r="J4243">
        <f>IF($A4243="",0,WEEKDAY($A4243,2))</f>
        <v/>
      </c>
      <c r="K4243">
        <f>IF(OR($A4243="",$B4243=""),"",$B4243&amp;"|"&amp;$A4243)</f>
        <v/>
      </c>
      <c r="L4243">
        <f>IF($A4243="",0,IF($F4243="",IFERROR(N(INDEX(Settings!$G$11:$G$18,MATCH($C4243,Settings!$D$11:$D$18,0))),0),N($F4243)))</f>
        <v/>
      </c>
    </row>
    <row r="4244">
      <c r="A4244" s="69" t="n"/>
      <c r="B4244" s="70" t="n"/>
      <c r="C4244" s="70" t="n"/>
      <c r="D4244" s="71" t="n"/>
      <c r="E4244" s="71" t="n"/>
      <c r="F4244" s="70" t="n"/>
      <c r="G4244" s="72">
        <f>IF(OR($A4244="",$B4244=""),"",ROUND(MAX(0,MOD(I4244-H4244,1)*24-L4244/60),2))</f>
        <v/>
      </c>
      <c r="H4244">
        <f>IF($A4244="","",IF($D4244="",IFERROR(INDEX(Settings!$E$11:$E$18,MATCH($C4244,Settings!$D$11:$D$18,0)),0),$D4244))</f>
        <v/>
      </c>
      <c r="I4244">
        <f>IF($A4244="","",IF($E4244="",IFERROR(INDEX(Settings!$F$11:$F$18,MATCH($C4244,Settings!$D$11:$D$18,0)),0),$E4244))</f>
        <v/>
      </c>
      <c r="J4244">
        <f>IF($A4244="",0,WEEKDAY($A4244,2))</f>
        <v/>
      </c>
      <c r="K4244">
        <f>IF(OR($A4244="",$B4244=""),"",$B4244&amp;"|"&amp;$A4244)</f>
        <v/>
      </c>
      <c r="L4244">
        <f>IF($A4244="",0,IF($F4244="",IFERROR(N(INDEX(Settings!$G$11:$G$18,MATCH($C4244,Settings!$D$11:$D$18,0))),0),N($F4244)))</f>
        <v/>
      </c>
    </row>
    <row r="4245">
      <c r="A4245" s="69" t="n"/>
      <c r="B4245" s="70" t="n"/>
      <c r="C4245" s="70" t="n"/>
      <c r="D4245" s="71" t="n"/>
      <c r="E4245" s="71" t="n"/>
      <c r="F4245" s="70" t="n"/>
      <c r="G4245" s="72">
        <f>IF(OR($A4245="",$B4245=""),"",ROUND(MAX(0,MOD(I4245-H4245,1)*24-L4245/60),2))</f>
        <v/>
      </c>
      <c r="H4245">
        <f>IF($A4245="","",IF($D4245="",IFERROR(INDEX(Settings!$E$11:$E$18,MATCH($C4245,Settings!$D$11:$D$18,0)),0),$D4245))</f>
        <v/>
      </c>
      <c r="I4245">
        <f>IF($A4245="","",IF($E4245="",IFERROR(INDEX(Settings!$F$11:$F$18,MATCH($C4245,Settings!$D$11:$D$18,0)),0),$E4245))</f>
        <v/>
      </c>
      <c r="J4245">
        <f>IF($A4245="",0,WEEKDAY($A4245,2))</f>
        <v/>
      </c>
      <c r="K4245">
        <f>IF(OR($A4245="",$B4245=""),"",$B4245&amp;"|"&amp;$A4245)</f>
        <v/>
      </c>
      <c r="L4245">
        <f>IF($A4245="",0,IF($F4245="",IFERROR(N(INDEX(Settings!$G$11:$G$18,MATCH($C4245,Settings!$D$11:$D$18,0))),0),N($F4245)))</f>
        <v/>
      </c>
    </row>
    <row r="4246">
      <c r="A4246" s="69" t="n"/>
      <c r="B4246" s="70" t="n"/>
      <c r="C4246" s="70" t="n"/>
      <c r="D4246" s="71" t="n"/>
      <c r="E4246" s="71" t="n"/>
      <c r="F4246" s="70" t="n"/>
      <c r="G4246" s="72">
        <f>IF(OR($A4246="",$B4246=""),"",ROUND(MAX(0,MOD(I4246-H4246,1)*24-L4246/60),2))</f>
        <v/>
      </c>
      <c r="H4246">
        <f>IF($A4246="","",IF($D4246="",IFERROR(INDEX(Settings!$E$11:$E$18,MATCH($C4246,Settings!$D$11:$D$18,0)),0),$D4246))</f>
        <v/>
      </c>
      <c r="I4246">
        <f>IF($A4246="","",IF($E4246="",IFERROR(INDEX(Settings!$F$11:$F$18,MATCH($C4246,Settings!$D$11:$D$18,0)),0),$E4246))</f>
        <v/>
      </c>
      <c r="J4246">
        <f>IF($A4246="",0,WEEKDAY($A4246,2))</f>
        <v/>
      </c>
      <c r="K4246">
        <f>IF(OR($A4246="",$B4246=""),"",$B4246&amp;"|"&amp;$A4246)</f>
        <v/>
      </c>
      <c r="L4246">
        <f>IF($A4246="",0,IF($F4246="",IFERROR(N(INDEX(Settings!$G$11:$G$18,MATCH($C4246,Settings!$D$11:$D$18,0))),0),N($F4246)))</f>
        <v/>
      </c>
    </row>
    <row r="4247">
      <c r="A4247" s="69" t="n"/>
      <c r="B4247" s="70" t="n"/>
      <c r="C4247" s="70" t="n"/>
      <c r="D4247" s="71" t="n"/>
      <c r="E4247" s="71" t="n"/>
      <c r="F4247" s="70" t="n"/>
      <c r="G4247" s="72">
        <f>IF(OR($A4247="",$B4247=""),"",ROUND(MAX(0,MOD(I4247-H4247,1)*24-L4247/60),2))</f>
        <v/>
      </c>
      <c r="H4247">
        <f>IF($A4247="","",IF($D4247="",IFERROR(INDEX(Settings!$E$11:$E$18,MATCH($C4247,Settings!$D$11:$D$18,0)),0),$D4247))</f>
        <v/>
      </c>
      <c r="I4247">
        <f>IF($A4247="","",IF($E4247="",IFERROR(INDEX(Settings!$F$11:$F$18,MATCH($C4247,Settings!$D$11:$D$18,0)),0),$E4247))</f>
        <v/>
      </c>
      <c r="J4247">
        <f>IF($A4247="",0,WEEKDAY($A4247,2))</f>
        <v/>
      </c>
      <c r="K4247">
        <f>IF(OR($A4247="",$B4247=""),"",$B4247&amp;"|"&amp;$A4247)</f>
        <v/>
      </c>
      <c r="L4247">
        <f>IF($A4247="",0,IF($F4247="",IFERROR(N(INDEX(Settings!$G$11:$G$18,MATCH($C4247,Settings!$D$11:$D$18,0))),0),N($F4247)))</f>
        <v/>
      </c>
    </row>
    <row r="4248">
      <c r="A4248" s="69" t="n"/>
      <c r="B4248" s="70" t="n"/>
      <c r="C4248" s="70" t="n"/>
      <c r="D4248" s="71" t="n"/>
      <c r="E4248" s="71" t="n"/>
      <c r="F4248" s="70" t="n"/>
      <c r="G4248" s="72">
        <f>IF(OR($A4248="",$B4248=""),"",ROUND(MAX(0,MOD(I4248-H4248,1)*24-L4248/60),2))</f>
        <v/>
      </c>
      <c r="H4248">
        <f>IF($A4248="","",IF($D4248="",IFERROR(INDEX(Settings!$E$11:$E$18,MATCH($C4248,Settings!$D$11:$D$18,0)),0),$D4248))</f>
        <v/>
      </c>
      <c r="I4248">
        <f>IF($A4248="","",IF($E4248="",IFERROR(INDEX(Settings!$F$11:$F$18,MATCH($C4248,Settings!$D$11:$D$18,0)),0),$E4248))</f>
        <v/>
      </c>
      <c r="J4248">
        <f>IF($A4248="",0,WEEKDAY($A4248,2))</f>
        <v/>
      </c>
      <c r="K4248">
        <f>IF(OR($A4248="",$B4248=""),"",$B4248&amp;"|"&amp;$A4248)</f>
        <v/>
      </c>
      <c r="L4248">
        <f>IF($A4248="",0,IF($F4248="",IFERROR(N(INDEX(Settings!$G$11:$G$18,MATCH($C4248,Settings!$D$11:$D$18,0))),0),N($F4248)))</f>
        <v/>
      </c>
    </row>
    <row r="4249">
      <c r="A4249" s="69" t="n"/>
      <c r="B4249" s="70" t="n"/>
      <c r="C4249" s="70" t="n"/>
      <c r="D4249" s="71" t="n"/>
      <c r="E4249" s="71" t="n"/>
      <c r="F4249" s="70" t="n"/>
      <c r="G4249" s="72">
        <f>IF(OR($A4249="",$B4249=""),"",ROUND(MAX(0,MOD(I4249-H4249,1)*24-L4249/60),2))</f>
        <v/>
      </c>
      <c r="H4249">
        <f>IF($A4249="","",IF($D4249="",IFERROR(INDEX(Settings!$E$11:$E$18,MATCH($C4249,Settings!$D$11:$D$18,0)),0),$D4249))</f>
        <v/>
      </c>
      <c r="I4249">
        <f>IF($A4249="","",IF($E4249="",IFERROR(INDEX(Settings!$F$11:$F$18,MATCH($C4249,Settings!$D$11:$D$18,0)),0),$E4249))</f>
        <v/>
      </c>
      <c r="J4249">
        <f>IF($A4249="",0,WEEKDAY($A4249,2))</f>
        <v/>
      </c>
      <c r="K4249">
        <f>IF(OR($A4249="",$B4249=""),"",$B4249&amp;"|"&amp;$A4249)</f>
        <v/>
      </c>
      <c r="L4249">
        <f>IF($A4249="",0,IF($F4249="",IFERROR(N(INDEX(Settings!$G$11:$G$18,MATCH($C4249,Settings!$D$11:$D$18,0))),0),N($F4249)))</f>
        <v/>
      </c>
    </row>
    <row r="4250">
      <c r="A4250" s="69" t="n"/>
      <c r="B4250" s="70" t="n"/>
      <c r="C4250" s="70" t="n"/>
      <c r="D4250" s="71" t="n"/>
      <c r="E4250" s="71" t="n"/>
      <c r="F4250" s="70" t="n"/>
      <c r="G4250" s="72">
        <f>IF(OR($A4250="",$B4250=""),"",ROUND(MAX(0,MOD(I4250-H4250,1)*24-L4250/60),2))</f>
        <v/>
      </c>
      <c r="H4250">
        <f>IF($A4250="","",IF($D4250="",IFERROR(INDEX(Settings!$E$11:$E$18,MATCH($C4250,Settings!$D$11:$D$18,0)),0),$D4250))</f>
        <v/>
      </c>
      <c r="I4250">
        <f>IF($A4250="","",IF($E4250="",IFERROR(INDEX(Settings!$F$11:$F$18,MATCH($C4250,Settings!$D$11:$D$18,0)),0),$E4250))</f>
        <v/>
      </c>
      <c r="J4250">
        <f>IF($A4250="",0,WEEKDAY($A4250,2))</f>
        <v/>
      </c>
      <c r="K4250">
        <f>IF(OR($A4250="",$B4250=""),"",$B4250&amp;"|"&amp;$A4250)</f>
        <v/>
      </c>
      <c r="L4250">
        <f>IF($A4250="",0,IF($F4250="",IFERROR(N(INDEX(Settings!$G$11:$G$18,MATCH($C4250,Settings!$D$11:$D$18,0))),0),N($F4250)))</f>
        <v/>
      </c>
    </row>
    <row r="4251">
      <c r="A4251" s="69" t="n"/>
      <c r="B4251" s="70" t="n"/>
      <c r="C4251" s="70" t="n"/>
      <c r="D4251" s="71" t="n"/>
      <c r="E4251" s="71" t="n"/>
      <c r="F4251" s="70" t="n"/>
      <c r="G4251" s="72">
        <f>IF(OR($A4251="",$B4251=""),"",ROUND(MAX(0,MOD(I4251-H4251,1)*24-L4251/60),2))</f>
        <v/>
      </c>
      <c r="H4251">
        <f>IF($A4251="","",IF($D4251="",IFERROR(INDEX(Settings!$E$11:$E$18,MATCH($C4251,Settings!$D$11:$D$18,0)),0),$D4251))</f>
        <v/>
      </c>
      <c r="I4251">
        <f>IF($A4251="","",IF($E4251="",IFERROR(INDEX(Settings!$F$11:$F$18,MATCH($C4251,Settings!$D$11:$D$18,0)),0),$E4251))</f>
        <v/>
      </c>
      <c r="J4251">
        <f>IF($A4251="",0,WEEKDAY($A4251,2))</f>
        <v/>
      </c>
      <c r="K4251">
        <f>IF(OR($A4251="",$B4251=""),"",$B4251&amp;"|"&amp;$A4251)</f>
        <v/>
      </c>
      <c r="L4251">
        <f>IF($A4251="",0,IF($F4251="",IFERROR(N(INDEX(Settings!$G$11:$G$18,MATCH($C4251,Settings!$D$11:$D$18,0))),0),N($F4251)))</f>
        <v/>
      </c>
    </row>
    <row r="4252">
      <c r="A4252" s="69" t="n"/>
      <c r="B4252" s="70" t="n"/>
      <c r="C4252" s="70" t="n"/>
      <c r="D4252" s="71" t="n"/>
      <c r="E4252" s="71" t="n"/>
      <c r="F4252" s="70" t="n"/>
      <c r="G4252" s="72">
        <f>IF(OR($A4252="",$B4252=""),"",ROUND(MAX(0,MOD(I4252-H4252,1)*24-L4252/60),2))</f>
        <v/>
      </c>
      <c r="H4252">
        <f>IF($A4252="","",IF($D4252="",IFERROR(INDEX(Settings!$E$11:$E$18,MATCH($C4252,Settings!$D$11:$D$18,0)),0),$D4252))</f>
        <v/>
      </c>
      <c r="I4252">
        <f>IF($A4252="","",IF($E4252="",IFERROR(INDEX(Settings!$F$11:$F$18,MATCH($C4252,Settings!$D$11:$D$18,0)),0),$E4252))</f>
        <v/>
      </c>
      <c r="J4252">
        <f>IF($A4252="",0,WEEKDAY($A4252,2))</f>
        <v/>
      </c>
      <c r="K4252">
        <f>IF(OR($A4252="",$B4252=""),"",$B4252&amp;"|"&amp;$A4252)</f>
        <v/>
      </c>
      <c r="L4252">
        <f>IF($A4252="",0,IF($F4252="",IFERROR(N(INDEX(Settings!$G$11:$G$18,MATCH($C4252,Settings!$D$11:$D$18,0))),0),N($F4252)))</f>
        <v/>
      </c>
    </row>
    <row r="4253">
      <c r="A4253" s="69" t="n"/>
      <c r="B4253" s="70" t="n"/>
      <c r="C4253" s="70" t="n"/>
      <c r="D4253" s="71" t="n"/>
      <c r="E4253" s="71" t="n"/>
      <c r="F4253" s="70" t="n"/>
      <c r="G4253" s="72">
        <f>IF(OR($A4253="",$B4253=""),"",ROUND(MAX(0,MOD(I4253-H4253,1)*24-L4253/60),2))</f>
        <v/>
      </c>
      <c r="H4253">
        <f>IF($A4253="","",IF($D4253="",IFERROR(INDEX(Settings!$E$11:$E$18,MATCH($C4253,Settings!$D$11:$D$18,0)),0),$D4253))</f>
        <v/>
      </c>
      <c r="I4253">
        <f>IF($A4253="","",IF($E4253="",IFERROR(INDEX(Settings!$F$11:$F$18,MATCH($C4253,Settings!$D$11:$D$18,0)),0),$E4253))</f>
        <v/>
      </c>
      <c r="J4253">
        <f>IF($A4253="",0,WEEKDAY($A4253,2))</f>
        <v/>
      </c>
      <c r="K4253">
        <f>IF(OR($A4253="",$B4253=""),"",$B4253&amp;"|"&amp;$A4253)</f>
        <v/>
      </c>
      <c r="L4253">
        <f>IF($A4253="",0,IF($F4253="",IFERROR(N(INDEX(Settings!$G$11:$G$18,MATCH($C4253,Settings!$D$11:$D$18,0))),0),N($F4253)))</f>
        <v/>
      </c>
    </row>
    <row r="4254">
      <c r="A4254" s="69" t="n"/>
      <c r="B4254" s="70" t="n"/>
      <c r="C4254" s="70" t="n"/>
      <c r="D4254" s="71" t="n"/>
      <c r="E4254" s="71" t="n"/>
      <c r="F4254" s="70" t="n"/>
      <c r="G4254" s="72">
        <f>IF(OR($A4254="",$B4254=""),"",ROUND(MAX(0,MOD(I4254-H4254,1)*24-L4254/60),2))</f>
        <v/>
      </c>
      <c r="H4254">
        <f>IF($A4254="","",IF($D4254="",IFERROR(INDEX(Settings!$E$11:$E$18,MATCH($C4254,Settings!$D$11:$D$18,0)),0),$D4254))</f>
        <v/>
      </c>
      <c r="I4254">
        <f>IF($A4254="","",IF($E4254="",IFERROR(INDEX(Settings!$F$11:$F$18,MATCH($C4254,Settings!$D$11:$D$18,0)),0),$E4254))</f>
        <v/>
      </c>
      <c r="J4254">
        <f>IF($A4254="",0,WEEKDAY($A4254,2))</f>
        <v/>
      </c>
      <c r="K4254">
        <f>IF(OR($A4254="",$B4254=""),"",$B4254&amp;"|"&amp;$A4254)</f>
        <v/>
      </c>
      <c r="L4254">
        <f>IF($A4254="",0,IF($F4254="",IFERROR(N(INDEX(Settings!$G$11:$G$18,MATCH($C4254,Settings!$D$11:$D$18,0))),0),N($F4254)))</f>
        <v/>
      </c>
    </row>
    <row r="4255">
      <c r="A4255" s="69" t="n"/>
      <c r="B4255" s="70" t="n"/>
      <c r="C4255" s="70" t="n"/>
      <c r="D4255" s="71" t="n"/>
      <c r="E4255" s="71" t="n"/>
      <c r="F4255" s="70" t="n"/>
      <c r="G4255" s="72">
        <f>IF(OR($A4255="",$B4255=""),"",ROUND(MAX(0,MOD(I4255-H4255,1)*24-L4255/60),2))</f>
        <v/>
      </c>
      <c r="H4255">
        <f>IF($A4255="","",IF($D4255="",IFERROR(INDEX(Settings!$E$11:$E$18,MATCH($C4255,Settings!$D$11:$D$18,0)),0),$D4255))</f>
        <v/>
      </c>
      <c r="I4255">
        <f>IF($A4255="","",IF($E4255="",IFERROR(INDEX(Settings!$F$11:$F$18,MATCH($C4255,Settings!$D$11:$D$18,0)),0),$E4255))</f>
        <v/>
      </c>
      <c r="J4255">
        <f>IF($A4255="",0,WEEKDAY($A4255,2))</f>
        <v/>
      </c>
      <c r="K4255">
        <f>IF(OR($A4255="",$B4255=""),"",$B4255&amp;"|"&amp;$A4255)</f>
        <v/>
      </c>
      <c r="L4255">
        <f>IF($A4255="",0,IF($F4255="",IFERROR(N(INDEX(Settings!$G$11:$G$18,MATCH($C4255,Settings!$D$11:$D$18,0))),0),N($F4255)))</f>
        <v/>
      </c>
    </row>
    <row r="4256">
      <c r="A4256" s="69" t="n"/>
      <c r="B4256" s="70" t="n"/>
      <c r="C4256" s="70" t="n"/>
      <c r="D4256" s="71" t="n"/>
      <c r="E4256" s="71" t="n"/>
      <c r="F4256" s="70" t="n"/>
      <c r="G4256" s="72">
        <f>IF(OR($A4256="",$B4256=""),"",ROUND(MAX(0,MOD(I4256-H4256,1)*24-L4256/60),2))</f>
        <v/>
      </c>
      <c r="H4256">
        <f>IF($A4256="","",IF($D4256="",IFERROR(INDEX(Settings!$E$11:$E$18,MATCH($C4256,Settings!$D$11:$D$18,0)),0),$D4256))</f>
        <v/>
      </c>
      <c r="I4256">
        <f>IF($A4256="","",IF($E4256="",IFERROR(INDEX(Settings!$F$11:$F$18,MATCH($C4256,Settings!$D$11:$D$18,0)),0),$E4256))</f>
        <v/>
      </c>
      <c r="J4256">
        <f>IF($A4256="",0,WEEKDAY($A4256,2))</f>
        <v/>
      </c>
      <c r="K4256">
        <f>IF(OR($A4256="",$B4256=""),"",$B4256&amp;"|"&amp;$A4256)</f>
        <v/>
      </c>
      <c r="L4256">
        <f>IF($A4256="",0,IF($F4256="",IFERROR(N(INDEX(Settings!$G$11:$G$18,MATCH($C4256,Settings!$D$11:$D$18,0))),0),N($F4256)))</f>
        <v/>
      </c>
    </row>
    <row r="4257">
      <c r="A4257" s="69" t="n"/>
      <c r="B4257" s="70" t="n"/>
      <c r="C4257" s="70" t="n"/>
      <c r="D4257" s="71" t="n"/>
      <c r="E4257" s="71" t="n"/>
      <c r="F4257" s="70" t="n"/>
      <c r="G4257" s="72">
        <f>IF(OR($A4257="",$B4257=""),"",ROUND(MAX(0,MOD(I4257-H4257,1)*24-L4257/60),2))</f>
        <v/>
      </c>
      <c r="H4257">
        <f>IF($A4257="","",IF($D4257="",IFERROR(INDEX(Settings!$E$11:$E$18,MATCH($C4257,Settings!$D$11:$D$18,0)),0),$D4257))</f>
        <v/>
      </c>
      <c r="I4257">
        <f>IF($A4257="","",IF($E4257="",IFERROR(INDEX(Settings!$F$11:$F$18,MATCH($C4257,Settings!$D$11:$D$18,0)),0),$E4257))</f>
        <v/>
      </c>
      <c r="J4257">
        <f>IF($A4257="",0,WEEKDAY($A4257,2))</f>
        <v/>
      </c>
      <c r="K4257">
        <f>IF(OR($A4257="",$B4257=""),"",$B4257&amp;"|"&amp;$A4257)</f>
        <v/>
      </c>
      <c r="L4257">
        <f>IF($A4257="",0,IF($F4257="",IFERROR(N(INDEX(Settings!$G$11:$G$18,MATCH($C4257,Settings!$D$11:$D$18,0))),0),N($F4257)))</f>
        <v/>
      </c>
    </row>
    <row r="4258">
      <c r="A4258" s="69" t="n"/>
      <c r="B4258" s="70" t="n"/>
      <c r="C4258" s="70" t="n"/>
      <c r="D4258" s="71" t="n"/>
      <c r="E4258" s="71" t="n"/>
      <c r="F4258" s="70" t="n"/>
      <c r="G4258" s="72">
        <f>IF(OR($A4258="",$B4258=""),"",ROUND(MAX(0,MOD(I4258-H4258,1)*24-L4258/60),2))</f>
        <v/>
      </c>
      <c r="H4258">
        <f>IF($A4258="","",IF($D4258="",IFERROR(INDEX(Settings!$E$11:$E$18,MATCH($C4258,Settings!$D$11:$D$18,0)),0),$D4258))</f>
        <v/>
      </c>
      <c r="I4258">
        <f>IF($A4258="","",IF($E4258="",IFERROR(INDEX(Settings!$F$11:$F$18,MATCH($C4258,Settings!$D$11:$D$18,0)),0),$E4258))</f>
        <v/>
      </c>
      <c r="J4258">
        <f>IF($A4258="",0,WEEKDAY($A4258,2))</f>
        <v/>
      </c>
      <c r="K4258">
        <f>IF(OR($A4258="",$B4258=""),"",$B4258&amp;"|"&amp;$A4258)</f>
        <v/>
      </c>
      <c r="L4258">
        <f>IF($A4258="",0,IF($F4258="",IFERROR(N(INDEX(Settings!$G$11:$G$18,MATCH($C4258,Settings!$D$11:$D$18,0))),0),N($F4258)))</f>
        <v/>
      </c>
    </row>
    <row r="4259">
      <c r="A4259" s="69" t="n"/>
      <c r="B4259" s="70" t="n"/>
      <c r="C4259" s="70" t="n"/>
      <c r="D4259" s="71" t="n"/>
      <c r="E4259" s="71" t="n"/>
      <c r="F4259" s="70" t="n"/>
      <c r="G4259" s="72">
        <f>IF(OR($A4259="",$B4259=""),"",ROUND(MAX(0,MOD(I4259-H4259,1)*24-L4259/60),2))</f>
        <v/>
      </c>
      <c r="H4259">
        <f>IF($A4259="","",IF($D4259="",IFERROR(INDEX(Settings!$E$11:$E$18,MATCH($C4259,Settings!$D$11:$D$18,0)),0),$D4259))</f>
        <v/>
      </c>
      <c r="I4259">
        <f>IF($A4259="","",IF($E4259="",IFERROR(INDEX(Settings!$F$11:$F$18,MATCH($C4259,Settings!$D$11:$D$18,0)),0),$E4259))</f>
        <v/>
      </c>
      <c r="J4259">
        <f>IF($A4259="",0,WEEKDAY($A4259,2))</f>
        <v/>
      </c>
      <c r="K4259">
        <f>IF(OR($A4259="",$B4259=""),"",$B4259&amp;"|"&amp;$A4259)</f>
        <v/>
      </c>
      <c r="L4259">
        <f>IF($A4259="",0,IF($F4259="",IFERROR(N(INDEX(Settings!$G$11:$G$18,MATCH($C4259,Settings!$D$11:$D$18,0))),0),N($F4259)))</f>
        <v/>
      </c>
    </row>
    <row r="4260">
      <c r="A4260" s="69" t="n"/>
      <c r="B4260" s="70" t="n"/>
      <c r="C4260" s="70" t="n"/>
      <c r="D4260" s="71" t="n"/>
      <c r="E4260" s="71" t="n"/>
      <c r="F4260" s="70" t="n"/>
      <c r="G4260" s="72">
        <f>IF(OR($A4260="",$B4260=""),"",ROUND(MAX(0,MOD(I4260-H4260,1)*24-L4260/60),2))</f>
        <v/>
      </c>
      <c r="H4260">
        <f>IF($A4260="","",IF($D4260="",IFERROR(INDEX(Settings!$E$11:$E$18,MATCH($C4260,Settings!$D$11:$D$18,0)),0),$D4260))</f>
        <v/>
      </c>
      <c r="I4260">
        <f>IF($A4260="","",IF($E4260="",IFERROR(INDEX(Settings!$F$11:$F$18,MATCH($C4260,Settings!$D$11:$D$18,0)),0),$E4260))</f>
        <v/>
      </c>
      <c r="J4260">
        <f>IF($A4260="",0,WEEKDAY($A4260,2))</f>
        <v/>
      </c>
      <c r="K4260">
        <f>IF(OR($A4260="",$B4260=""),"",$B4260&amp;"|"&amp;$A4260)</f>
        <v/>
      </c>
      <c r="L4260">
        <f>IF($A4260="",0,IF($F4260="",IFERROR(N(INDEX(Settings!$G$11:$G$18,MATCH($C4260,Settings!$D$11:$D$18,0))),0),N($F4260)))</f>
        <v/>
      </c>
    </row>
    <row r="4261">
      <c r="A4261" s="69" t="n"/>
      <c r="B4261" s="70" t="n"/>
      <c r="C4261" s="70" t="n"/>
      <c r="D4261" s="71" t="n"/>
      <c r="E4261" s="71" t="n"/>
      <c r="F4261" s="70" t="n"/>
      <c r="G4261" s="72">
        <f>IF(OR($A4261="",$B4261=""),"",ROUND(MAX(0,MOD(I4261-H4261,1)*24-L4261/60),2))</f>
        <v/>
      </c>
      <c r="H4261">
        <f>IF($A4261="","",IF($D4261="",IFERROR(INDEX(Settings!$E$11:$E$18,MATCH($C4261,Settings!$D$11:$D$18,0)),0),$D4261))</f>
        <v/>
      </c>
      <c r="I4261">
        <f>IF($A4261="","",IF($E4261="",IFERROR(INDEX(Settings!$F$11:$F$18,MATCH($C4261,Settings!$D$11:$D$18,0)),0),$E4261))</f>
        <v/>
      </c>
      <c r="J4261">
        <f>IF($A4261="",0,WEEKDAY($A4261,2))</f>
        <v/>
      </c>
      <c r="K4261">
        <f>IF(OR($A4261="",$B4261=""),"",$B4261&amp;"|"&amp;$A4261)</f>
        <v/>
      </c>
      <c r="L4261">
        <f>IF($A4261="",0,IF($F4261="",IFERROR(N(INDEX(Settings!$G$11:$G$18,MATCH($C4261,Settings!$D$11:$D$18,0))),0),N($F4261)))</f>
        <v/>
      </c>
    </row>
    <row r="4262">
      <c r="A4262" s="69" t="n"/>
      <c r="B4262" s="70" t="n"/>
      <c r="C4262" s="70" t="n"/>
      <c r="D4262" s="71" t="n"/>
      <c r="E4262" s="71" t="n"/>
      <c r="F4262" s="70" t="n"/>
      <c r="G4262" s="72">
        <f>IF(OR($A4262="",$B4262=""),"",ROUND(MAX(0,MOD(I4262-H4262,1)*24-L4262/60),2))</f>
        <v/>
      </c>
      <c r="H4262">
        <f>IF($A4262="","",IF($D4262="",IFERROR(INDEX(Settings!$E$11:$E$18,MATCH($C4262,Settings!$D$11:$D$18,0)),0),$D4262))</f>
        <v/>
      </c>
      <c r="I4262">
        <f>IF($A4262="","",IF($E4262="",IFERROR(INDEX(Settings!$F$11:$F$18,MATCH($C4262,Settings!$D$11:$D$18,0)),0),$E4262))</f>
        <v/>
      </c>
      <c r="J4262">
        <f>IF($A4262="",0,WEEKDAY($A4262,2))</f>
        <v/>
      </c>
      <c r="K4262">
        <f>IF(OR($A4262="",$B4262=""),"",$B4262&amp;"|"&amp;$A4262)</f>
        <v/>
      </c>
      <c r="L4262">
        <f>IF($A4262="",0,IF($F4262="",IFERROR(N(INDEX(Settings!$G$11:$G$18,MATCH($C4262,Settings!$D$11:$D$18,0))),0),N($F4262)))</f>
        <v/>
      </c>
    </row>
    <row r="4263">
      <c r="A4263" s="69" t="n"/>
      <c r="B4263" s="70" t="n"/>
      <c r="C4263" s="70" t="n"/>
      <c r="D4263" s="71" t="n"/>
      <c r="E4263" s="71" t="n"/>
      <c r="F4263" s="70" t="n"/>
      <c r="G4263" s="72">
        <f>IF(OR($A4263="",$B4263=""),"",ROUND(MAX(0,MOD(I4263-H4263,1)*24-L4263/60),2))</f>
        <v/>
      </c>
      <c r="H4263">
        <f>IF($A4263="","",IF($D4263="",IFERROR(INDEX(Settings!$E$11:$E$18,MATCH($C4263,Settings!$D$11:$D$18,0)),0),$D4263))</f>
        <v/>
      </c>
      <c r="I4263">
        <f>IF($A4263="","",IF($E4263="",IFERROR(INDEX(Settings!$F$11:$F$18,MATCH($C4263,Settings!$D$11:$D$18,0)),0),$E4263))</f>
        <v/>
      </c>
      <c r="J4263">
        <f>IF($A4263="",0,WEEKDAY($A4263,2))</f>
        <v/>
      </c>
      <c r="K4263">
        <f>IF(OR($A4263="",$B4263=""),"",$B4263&amp;"|"&amp;$A4263)</f>
        <v/>
      </c>
      <c r="L4263">
        <f>IF($A4263="",0,IF($F4263="",IFERROR(N(INDEX(Settings!$G$11:$G$18,MATCH($C4263,Settings!$D$11:$D$18,0))),0),N($F4263)))</f>
        <v/>
      </c>
    </row>
    <row r="4264">
      <c r="A4264" s="69" t="n"/>
      <c r="B4264" s="70" t="n"/>
      <c r="C4264" s="70" t="n"/>
      <c r="D4264" s="71" t="n"/>
      <c r="E4264" s="71" t="n"/>
      <c r="F4264" s="70" t="n"/>
      <c r="G4264" s="72">
        <f>IF(OR($A4264="",$B4264=""),"",ROUND(MAX(0,MOD(I4264-H4264,1)*24-L4264/60),2))</f>
        <v/>
      </c>
      <c r="H4264">
        <f>IF($A4264="","",IF($D4264="",IFERROR(INDEX(Settings!$E$11:$E$18,MATCH($C4264,Settings!$D$11:$D$18,0)),0),$D4264))</f>
        <v/>
      </c>
      <c r="I4264">
        <f>IF($A4264="","",IF($E4264="",IFERROR(INDEX(Settings!$F$11:$F$18,MATCH($C4264,Settings!$D$11:$D$18,0)),0),$E4264))</f>
        <v/>
      </c>
      <c r="J4264">
        <f>IF($A4264="",0,WEEKDAY($A4264,2))</f>
        <v/>
      </c>
      <c r="K4264">
        <f>IF(OR($A4264="",$B4264=""),"",$B4264&amp;"|"&amp;$A4264)</f>
        <v/>
      </c>
      <c r="L4264">
        <f>IF($A4264="",0,IF($F4264="",IFERROR(N(INDEX(Settings!$G$11:$G$18,MATCH($C4264,Settings!$D$11:$D$18,0))),0),N($F4264)))</f>
        <v/>
      </c>
    </row>
    <row r="4265">
      <c r="A4265" s="69" t="n"/>
      <c r="B4265" s="70" t="n"/>
      <c r="C4265" s="70" t="n"/>
      <c r="D4265" s="71" t="n"/>
      <c r="E4265" s="71" t="n"/>
      <c r="F4265" s="70" t="n"/>
      <c r="G4265" s="72">
        <f>IF(OR($A4265="",$B4265=""),"",ROUND(MAX(0,MOD(I4265-H4265,1)*24-L4265/60),2))</f>
        <v/>
      </c>
      <c r="H4265">
        <f>IF($A4265="","",IF($D4265="",IFERROR(INDEX(Settings!$E$11:$E$18,MATCH($C4265,Settings!$D$11:$D$18,0)),0),$D4265))</f>
        <v/>
      </c>
      <c r="I4265">
        <f>IF($A4265="","",IF($E4265="",IFERROR(INDEX(Settings!$F$11:$F$18,MATCH($C4265,Settings!$D$11:$D$18,0)),0),$E4265))</f>
        <v/>
      </c>
      <c r="J4265">
        <f>IF($A4265="",0,WEEKDAY($A4265,2))</f>
        <v/>
      </c>
      <c r="K4265">
        <f>IF(OR($A4265="",$B4265=""),"",$B4265&amp;"|"&amp;$A4265)</f>
        <v/>
      </c>
      <c r="L4265">
        <f>IF($A4265="",0,IF($F4265="",IFERROR(N(INDEX(Settings!$G$11:$G$18,MATCH($C4265,Settings!$D$11:$D$18,0))),0),N($F4265)))</f>
        <v/>
      </c>
    </row>
    <row r="4266">
      <c r="A4266" s="69" t="n"/>
      <c r="B4266" s="70" t="n"/>
      <c r="C4266" s="70" t="n"/>
      <c r="D4266" s="71" t="n"/>
      <c r="E4266" s="71" t="n"/>
      <c r="F4266" s="70" t="n"/>
      <c r="G4266" s="72">
        <f>IF(OR($A4266="",$B4266=""),"",ROUND(MAX(0,MOD(I4266-H4266,1)*24-L4266/60),2))</f>
        <v/>
      </c>
      <c r="H4266">
        <f>IF($A4266="","",IF($D4266="",IFERROR(INDEX(Settings!$E$11:$E$18,MATCH($C4266,Settings!$D$11:$D$18,0)),0),$D4266))</f>
        <v/>
      </c>
      <c r="I4266">
        <f>IF($A4266="","",IF($E4266="",IFERROR(INDEX(Settings!$F$11:$F$18,MATCH($C4266,Settings!$D$11:$D$18,0)),0),$E4266))</f>
        <v/>
      </c>
      <c r="J4266">
        <f>IF($A4266="",0,WEEKDAY($A4266,2))</f>
        <v/>
      </c>
      <c r="K4266">
        <f>IF(OR($A4266="",$B4266=""),"",$B4266&amp;"|"&amp;$A4266)</f>
        <v/>
      </c>
      <c r="L4266">
        <f>IF($A4266="",0,IF($F4266="",IFERROR(N(INDEX(Settings!$G$11:$G$18,MATCH($C4266,Settings!$D$11:$D$18,0))),0),N($F4266)))</f>
        <v/>
      </c>
    </row>
    <row r="4267">
      <c r="A4267" s="69" t="n"/>
      <c r="B4267" s="70" t="n"/>
      <c r="C4267" s="70" t="n"/>
      <c r="D4267" s="71" t="n"/>
      <c r="E4267" s="71" t="n"/>
      <c r="F4267" s="70" t="n"/>
      <c r="G4267" s="72">
        <f>IF(OR($A4267="",$B4267=""),"",ROUND(MAX(0,MOD(I4267-H4267,1)*24-L4267/60),2))</f>
        <v/>
      </c>
      <c r="H4267">
        <f>IF($A4267="","",IF($D4267="",IFERROR(INDEX(Settings!$E$11:$E$18,MATCH($C4267,Settings!$D$11:$D$18,0)),0),$D4267))</f>
        <v/>
      </c>
      <c r="I4267">
        <f>IF($A4267="","",IF($E4267="",IFERROR(INDEX(Settings!$F$11:$F$18,MATCH($C4267,Settings!$D$11:$D$18,0)),0),$E4267))</f>
        <v/>
      </c>
      <c r="J4267">
        <f>IF($A4267="",0,WEEKDAY($A4267,2))</f>
        <v/>
      </c>
      <c r="K4267">
        <f>IF(OR($A4267="",$B4267=""),"",$B4267&amp;"|"&amp;$A4267)</f>
        <v/>
      </c>
      <c r="L4267">
        <f>IF($A4267="",0,IF($F4267="",IFERROR(N(INDEX(Settings!$G$11:$G$18,MATCH($C4267,Settings!$D$11:$D$18,0))),0),N($F4267)))</f>
        <v/>
      </c>
    </row>
    <row r="4268">
      <c r="A4268" s="69" t="n"/>
      <c r="B4268" s="70" t="n"/>
      <c r="C4268" s="70" t="n"/>
      <c r="D4268" s="71" t="n"/>
      <c r="E4268" s="71" t="n"/>
      <c r="F4268" s="70" t="n"/>
      <c r="G4268" s="72">
        <f>IF(OR($A4268="",$B4268=""),"",ROUND(MAX(0,MOD(I4268-H4268,1)*24-L4268/60),2))</f>
        <v/>
      </c>
      <c r="H4268">
        <f>IF($A4268="","",IF($D4268="",IFERROR(INDEX(Settings!$E$11:$E$18,MATCH($C4268,Settings!$D$11:$D$18,0)),0),$D4268))</f>
        <v/>
      </c>
      <c r="I4268">
        <f>IF($A4268="","",IF($E4268="",IFERROR(INDEX(Settings!$F$11:$F$18,MATCH($C4268,Settings!$D$11:$D$18,0)),0),$E4268))</f>
        <v/>
      </c>
      <c r="J4268">
        <f>IF($A4268="",0,WEEKDAY($A4268,2))</f>
        <v/>
      </c>
      <c r="K4268">
        <f>IF(OR($A4268="",$B4268=""),"",$B4268&amp;"|"&amp;$A4268)</f>
        <v/>
      </c>
      <c r="L4268">
        <f>IF($A4268="",0,IF($F4268="",IFERROR(N(INDEX(Settings!$G$11:$G$18,MATCH($C4268,Settings!$D$11:$D$18,0))),0),N($F4268)))</f>
        <v/>
      </c>
    </row>
    <row r="4269">
      <c r="A4269" s="69" t="n"/>
      <c r="B4269" s="70" t="n"/>
      <c r="C4269" s="70" t="n"/>
      <c r="D4269" s="71" t="n"/>
      <c r="E4269" s="71" t="n"/>
      <c r="F4269" s="70" t="n"/>
      <c r="G4269" s="72">
        <f>IF(OR($A4269="",$B4269=""),"",ROUND(MAX(0,MOD(I4269-H4269,1)*24-L4269/60),2))</f>
        <v/>
      </c>
      <c r="H4269">
        <f>IF($A4269="","",IF($D4269="",IFERROR(INDEX(Settings!$E$11:$E$18,MATCH($C4269,Settings!$D$11:$D$18,0)),0),$D4269))</f>
        <v/>
      </c>
      <c r="I4269">
        <f>IF($A4269="","",IF($E4269="",IFERROR(INDEX(Settings!$F$11:$F$18,MATCH($C4269,Settings!$D$11:$D$18,0)),0),$E4269))</f>
        <v/>
      </c>
      <c r="J4269">
        <f>IF($A4269="",0,WEEKDAY($A4269,2))</f>
        <v/>
      </c>
      <c r="K4269">
        <f>IF(OR($A4269="",$B4269=""),"",$B4269&amp;"|"&amp;$A4269)</f>
        <v/>
      </c>
      <c r="L4269">
        <f>IF($A4269="",0,IF($F4269="",IFERROR(N(INDEX(Settings!$G$11:$G$18,MATCH($C4269,Settings!$D$11:$D$18,0))),0),N($F4269)))</f>
        <v/>
      </c>
    </row>
    <row r="4270">
      <c r="A4270" s="69" t="n"/>
      <c r="B4270" s="70" t="n"/>
      <c r="C4270" s="70" t="n"/>
      <c r="D4270" s="71" t="n"/>
      <c r="E4270" s="71" t="n"/>
      <c r="F4270" s="70" t="n"/>
      <c r="G4270" s="72">
        <f>IF(OR($A4270="",$B4270=""),"",ROUND(MAX(0,MOD(I4270-H4270,1)*24-L4270/60),2))</f>
        <v/>
      </c>
      <c r="H4270">
        <f>IF($A4270="","",IF($D4270="",IFERROR(INDEX(Settings!$E$11:$E$18,MATCH($C4270,Settings!$D$11:$D$18,0)),0),$D4270))</f>
        <v/>
      </c>
      <c r="I4270">
        <f>IF($A4270="","",IF($E4270="",IFERROR(INDEX(Settings!$F$11:$F$18,MATCH($C4270,Settings!$D$11:$D$18,0)),0),$E4270))</f>
        <v/>
      </c>
      <c r="J4270">
        <f>IF($A4270="",0,WEEKDAY($A4270,2))</f>
        <v/>
      </c>
      <c r="K4270">
        <f>IF(OR($A4270="",$B4270=""),"",$B4270&amp;"|"&amp;$A4270)</f>
        <v/>
      </c>
      <c r="L4270">
        <f>IF($A4270="",0,IF($F4270="",IFERROR(N(INDEX(Settings!$G$11:$G$18,MATCH($C4270,Settings!$D$11:$D$18,0))),0),N($F4270)))</f>
        <v/>
      </c>
    </row>
    <row r="4271">
      <c r="A4271" s="69" t="n"/>
      <c r="B4271" s="70" t="n"/>
      <c r="C4271" s="70" t="n"/>
      <c r="D4271" s="71" t="n"/>
      <c r="E4271" s="71" t="n"/>
      <c r="F4271" s="70" t="n"/>
      <c r="G4271" s="72">
        <f>IF(OR($A4271="",$B4271=""),"",ROUND(MAX(0,MOD(I4271-H4271,1)*24-L4271/60),2))</f>
        <v/>
      </c>
      <c r="H4271">
        <f>IF($A4271="","",IF($D4271="",IFERROR(INDEX(Settings!$E$11:$E$18,MATCH($C4271,Settings!$D$11:$D$18,0)),0),$D4271))</f>
        <v/>
      </c>
      <c r="I4271">
        <f>IF($A4271="","",IF($E4271="",IFERROR(INDEX(Settings!$F$11:$F$18,MATCH($C4271,Settings!$D$11:$D$18,0)),0),$E4271))</f>
        <v/>
      </c>
      <c r="J4271">
        <f>IF($A4271="",0,WEEKDAY($A4271,2))</f>
        <v/>
      </c>
      <c r="K4271">
        <f>IF(OR($A4271="",$B4271=""),"",$B4271&amp;"|"&amp;$A4271)</f>
        <v/>
      </c>
      <c r="L4271">
        <f>IF($A4271="",0,IF($F4271="",IFERROR(N(INDEX(Settings!$G$11:$G$18,MATCH($C4271,Settings!$D$11:$D$18,0))),0),N($F4271)))</f>
        <v/>
      </c>
    </row>
    <row r="4272">
      <c r="A4272" s="69" t="n"/>
      <c r="B4272" s="70" t="n"/>
      <c r="C4272" s="70" t="n"/>
      <c r="D4272" s="71" t="n"/>
      <c r="E4272" s="71" t="n"/>
      <c r="F4272" s="70" t="n"/>
      <c r="G4272" s="72">
        <f>IF(OR($A4272="",$B4272=""),"",ROUND(MAX(0,MOD(I4272-H4272,1)*24-L4272/60),2))</f>
        <v/>
      </c>
      <c r="H4272">
        <f>IF($A4272="","",IF($D4272="",IFERROR(INDEX(Settings!$E$11:$E$18,MATCH($C4272,Settings!$D$11:$D$18,0)),0),$D4272))</f>
        <v/>
      </c>
      <c r="I4272">
        <f>IF($A4272="","",IF($E4272="",IFERROR(INDEX(Settings!$F$11:$F$18,MATCH($C4272,Settings!$D$11:$D$18,0)),0),$E4272))</f>
        <v/>
      </c>
      <c r="J4272">
        <f>IF($A4272="",0,WEEKDAY($A4272,2))</f>
        <v/>
      </c>
      <c r="K4272">
        <f>IF(OR($A4272="",$B4272=""),"",$B4272&amp;"|"&amp;$A4272)</f>
        <v/>
      </c>
      <c r="L4272">
        <f>IF($A4272="",0,IF($F4272="",IFERROR(N(INDEX(Settings!$G$11:$G$18,MATCH($C4272,Settings!$D$11:$D$18,0))),0),N($F4272)))</f>
        <v/>
      </c>
    </row>
    <row r="4273">
      <c r="A4273" s="69" t="n"/>
      <c r="B4273" s="70" t="n"/>
      <c r="C4273" s="70" t="n"/>
      <c r="D4273" s="71" t="n"/>
      <c r="E4273" s="71" t="n"/>
      <c r="F4273" s="70" t="n"/>
      <c r="G4273" s="72">
        <f>IF(OR($A4273="",$B4273=""),"",ROUND(MAX(0,MOD(I4273-H4273,1)*24-L4273/60),2))</f>
        <v/>
      </c>
      <c r="H4273">
        <f>IF($A4273="","",IF($D4273="",IFERROR(INDEX(Settings!$E$11:$E$18,MATCH($C4273,Settings!$D$11:$D$18,0)),0),$D4273))</f>
        <v/>
      </c>
      <c r="I4273">
        <f>IF($A4273="","",IF($E4273="",IFERROR(INDEX(Settings!$F$11:$F$18,MATCH($C4273,Settings!$D$11:$D$18,0)),0),$E4273))</f>
        <v/>
      </c>
      <c r="J4273">
        <f>IF($A4273="",0,WEEKDAY($A4273,2))</f>
        <v/>
      </c>
      <c r="K4273">
        <f>IF(OR($A4273="",$B4273=""),"",$B4273&amp;"|"&amp;$A4273)</f>
        <v/>
      </c>
      <c r="L4273">
        <f>IF($A4273="",0,IF($F4273="",IFERROR(N(INDEX(Settings!$G$11:$G$18,MATCH($C4273,Settings!$D$11:$D$18,0))),0),N($F4273)))</f>
        <v/>
      </c>
    </row>
    <row r="4274">
      <c r="A4274" s="69" t="n"/>
      <c r="B4274" s="70" t="n"/>
      <c r="C4274" s="70" t="n"/>
      <c r="D4274" s="71" t="n"/>
      <c r="E4274" s="71" t="n"/>
      <c r="F4274" s="70" t="n"/>
      <c r="G4274" s="72">
        <f>IF(OR($A4274="",$B4274=""),"",ROUND(MAX(0,MOD(I4274-H4274,1)*24-L4274/60),2))</f>
        <v/>
      </c>
      <c r="H4274">
        <f>IF($A4274="","",IF($D4274="",IFERROR(INDEX(Settings!$E$11:$E$18,MATCH($C4274,Settings!$D$11:$D$18,0)),0),$D4274))</f>
        <v/>
      </c>
      <c r="I4274">
        <f>IF($A4274="","",IF($E4274="",IFERROR(INDEX(Settings!$F$11:$F$18,MATCH($C4274,Settings!$D$11:$D$18,0)),0),$E4274))</f>
        <v/>
      </c>
      <c r="J4274">
        <f>IF($A4274="",0,WEEKDAY($A4274,2))</f>
        <v/>
      </c>
      <c r="K4274">
        <f>IF(OR($A4274="",$B4274=""),"",$B4274&amp;"|"&amp;$A4274)</f>
        <v/>
      </c>
      <c r="L4274">
        <f>IF($A4274="",0,IF($F4274="",IFERROR(N(INDEX(Settings!$G$11:$G$18,MATCH($C4274,Settings!$D$11:$D$18,0))),0),N($F4274)))</f>
        <v/>
      </c>
    </row>
    <row r="4275">
      <c r="A4275" s="69" t="n"/>
      <c r="B4275" s="70" t="n"/>
      <c r="C4275" s="70" t="n"/>
      <c r="D4275" s="71" t="n"/>
      <c r="E4275" s="71" t="n"/>
      <c r="F4275" s="70" t="n"/>
      <c r="G4275" s="72">
        <f>IF(OR($A4275="",$B4275=""),"",ROUND(MAX(0,MOD(I4275-H4275,1)*24-L4275/60),2))</f>
        <v/>
      </c>
      <c r="H4275">
        <f>IF($A4275="","",IF($D4275="",IFERROR(INDEX(Settings!$E$11:$E$18,MATCH($C4275,Settings!$D$11:$D$18,0)),0),$D4275))</f>
        <v/>
      </c>
      <c r="I4275">
        <f>IF($A4275="","",IF($E4275="",IFERROR(INDEX(Settings!$F$11:$F$18,MATCH($C4275,Settings!$D$11:$D$18,0)),0),$E4275))</f>
        <v/>
      </c>
      <c r="J4275">
        <f>IF($A4275="",0,WEEKDAY($A4275,2))</f>
        <v/>
      </c>
      <c r="K4275">
        <f>IF(OR($A4275="",$B4275=""),"",$B4275&amp;"|"&amp;$A4275)</f>
        <v/>
      </c>
      <c r="L4275">
        <f>IF($A4275="",0,IF($F4275="",IFERROR(N(INDEX(Settings!$G$11:$G$18,MATCH($C4275,Settings!$D$11:$D$18,0))),0),N($F4275)))</f>
        <v/>
      </c>
    </row>
    <row r="4276">
      <c r="A4276" s="69" t="n"/>
      <c r="B4276" s="70" t="n"/>
      <c r="C4276" s="70" t="n"/>
      <c r="D4276" s="71" t="n"/>
      <c r="E4276" s="71" t="n"/>
      <c r="F4276" s="70" t="n"/>
      <c r="G4276" s="72">
        <f>IF(OR($A4276="",$B4276=""),"",ROUND(MAX(0,MOD(I4276-H4276,1)*24-L4276/60),2))</f>
        <v/>
      </c>
      <c r="H4276">
        <f>IF($A4276="","",IF($D4276="",IFERROR(INDEX(Settings!$E$11:$E$18,MATCH($C4276,Settings!$D$11:$D$18,0)),0),$D4276))</f>
        <v/>
      </c>
      <c r="I4276">
        <f>IF($A4276="","",IF($E4276="",IFERROR(INDEX(Settings!$F$11:$F$18,MATCH($C4276,Settings!$D$11:$D$18,0)),0),$E4276))</f>
        <v/>
      </c>
      <c r="J4276">
        <f>IF($A4276="",0,WEEKDAY($A4276,2))</f>
        <v/>
      </c>
      <c r="K4276">
        <f>IF(OR($A4276="",$B4276=""),"",$B4276&amp;"|"&amp;$A4276)</f>
        <v/>
      </c>
      <c r="L4276">
        <f>IF($A4276="",0,IF($F4276="",IFERROR(N(INDEX(Settings!$G$11:$G$18,MATCH($C4276,Settings!$D$11:$D$18,0))),0),N($F4276)))</f>
        <v/>
      </c>
    </row>
    <row r="4277">
      <c r="A4277" s="69" t="n"/>
      <c r="B4277" s="70" t="n"/>
      <c r="C4277" s="70" t="n"/>
      <c r="D4277" s="71" t="n"/>
      <c r="E4277" s="71" t="n"/>
      <c r="F4277" s="70" t="n"/>
      <c r="G4277" s="72">
        <f>IF(OR($A4277="",$B4277=""),"",ROUND(MAX(0,MOD(I4277-H4277,1)*24-L4277/60),2))</f>
        <v/>
      </c>
      <c r="H4277">
        <f>IF($A4277="","",IF($D4277="",IFERROR(INDEX(Settings!$E$11:$E$18,MATCH($C4277,Settings!$D$11:$D$18,0)),0),$D4277))</f>
        <v/>
      </c>
      <c r="I4277">
        <f>IF($A4277="","",IF($E4277="",IFERROR(INDEX(Settings!$F$11:$F$18,MATCH($C4277,Settings!$D$11:$D$18,0)),0),$E4277))</f>
        <v/>
      </c>
      <c r="J4277">
        <f>IF($A4277="",0,WEEKDAY($A4277,2))</f>
        <v/>
      </c>
      <c r="K4277">
        <f>IF(OR($A4277="",$B4277=""),"",$B4277&amp;"|"&amp;$A4277)</f>
        <v/>
      </c>
      <c r="L4277">
        <f>IF($A4277="",0,IF($F4277="",IFERROR(N(INDEX(Settings!$G$11:$G$18,MATCH($C4277,Settings!$D$11:$D$18,0))),0),N($F4277)))</f>
        <v/>
      </c>
    </row>
    <row r="4278">
      <c r="A4278" s="69" t="n"/>
      <c r="B4278" s="70" t="n"/>
      <c r="C4278" s="70" t="n"/>
      <c r="D4278" s="71" t="n"/>
      <c r="E4278" s="71" t="n"/>
      <c r="F4278" s="70" t="n"/>
      <c r="G4278" s="72">
        <f>IF(OR($A4278="",$B4278=""),"",ROUND(MAX(0,MOD(I4278-H4278,1)*24-L4278/60),2))</f>
        <v/>
      </c>
      <c r="H4278">
        <f>IF($A4278="","",IF($D4278="",IFERROR(INDEX(Settings!$E$11:$E$18,MATCH($C4278,Settings!$D$11:$D$18,0)),0),$D4278))</f>
        <v/>
      </c>
      <c r="I4278">
        <f>IF($A4278="","",IF($E4278="",IFERROR(INDEX(Settings!$F$11:$F$18,MATCH($C4278,Settings!$D$11:$D$18,0)),0),$E4278))</f>
        <v/>
      </c>
      <c r="J4278">
        <f>IF($A4278="",0,WEEKDAY($A4278,2))</f>
        <v/>
      </c>
      <c r="K4278">
        <f>IF(OR($A4278="",$B4278=""),"",$B4278&amp;"|"&amp;$A4278)</f>
        <v/>
      </c>
      <c r="L4278">
        <f>IF($A4278="",0,IF($F4278="",IFERROR(N(INDEX(Settings!$G$11:$G$18,MATCH($C4278,Settings!$D$11:$D$18,0))),0),N($F4278)))</f>
        <v/>
      </c>
    </row>
    <row r="4279">
      <c r="A4279" s="69" t="n"/>
      <c r="B4279" s="70" t="n"/>
      <c r="C4279" s="70" t="n"/>
      <c r="D4279" s="71" t="n"/>
      <c r="E4279" s="71" t="n"/>
      <c r="F4279" s="70" t="n"/>
      <c r="G4279" s="72">
        <f>IF(OR($A4279="",$B4279=""),"",ROUND(MAX(0,MOD(I4279-H4279,1)*24-L4279/60),2))</f>
        <v/>
      </c>
      <c r="H4279">
        <f>IF($A4279="","",IF($D4279="",IFERROR(INDEX(Settings!$E$11:$E$18,MATCH($C4279,Settings!$D$11:$D$18,0)),0),$D4279))</f>
        <v/>
      </c>
      <c r="I4279">
        <f>IF($A4279="","",IF($E4279="",IFERROR(INDEX(Settings!$F$11:$F$18,MATCH($C4279,Settings!$D$11:$D$18,0)),0),$E4279))</f>
        <v/>
      </c>
      <c r="J4279">
        <f>IF($A4279="",0,WEEKDAY($A4279,2))</f>
        <v/>
      </c>
      <c r="K4279">
        <f>IF(OR($A4279="",$B4279=""),"",$B4279&amp;"|"&amp;$A4279)</f>
        <v/>
      </c>
      <c r="L4279">
        <f>IF($A4279="",0,IF($F4279="",IFERROR(N(INDEX(Settings!$G$11:$G$18,MATCH($C4279,Settings!$D$11:$D$18,0))),0),N($F4279)))</f>
        <v/>
      </c>
    </row>
    <row r="4280">
      <c r="A4280" s="69" t="n"/>
      <c r="B4280" s="70" t="n"/>
      <c r="C4280" s="70" t="n"/>
      <c r="D4280" s="71" t="n"/>
      <c r="E4280" s="71" t="n"/>
      <c r="F4280" s="70" t="n"/>
      <c r="G4280" s="72">
        <f>IF(OR($A4280="",$B4280=""),"",ROUND(MAX(0,MOD(I4280-H4280,1)*24-L4280/60),2))</f>
        <v/>
      </c>
      <c r="H4280">
        <f>IF($A4280="","",IF($D4280="",IFERROR(INDEX(Settings!$E$11:$E$18,MATCH($C4280,Settings!$D$11:$D$18,0)),0),$D4280))</f>
        <v/>
      </c>
      <c r="I4280">
        <f>IF($A4280="","",IF($E4280="",IFERROR(INDEX(Settings!$F$11:$F$18,MATCH($C4280,Settings!$D$11:$D$18,0)),0),$E4280))</f>
        <v/>
      </c>
      <c r="J4280">
        <f>IF($A4280="",0,WEEKDAY($A4280,2))</f>
        <v/>
      </c>
      <c r="K4280">
        <f>IF(OR($A4280="",$B4280=""),"",$B4280&amp;"|"&amp;$A4280)</f>
        <v/>
      </c>
      <c r="L4280">
        <f>IF($A4280="",0,IF($F4280="",IFERROR(N(INDEX(Settings!$G$11:$G$18,MATCH($C4280,Settings!$D$11:$D$18,0))),0),N($F4280)))</f>
        <v/>
      </c>
    </row>
    <row r="4281">
      <c r="A4281" s="69" t="n"/>
      <c r="B4281" s="70" t="n"/>
      <c r="C4281" s="70" t="n"/>
      <c r="D4281" s="71" t="n"/>
      <c r="E4281" s="71" t="n"/>
      <c r="F4281" s="70" t="n"/>
      <c r="G4281" s="72">
        <f>IF(OR($A4281="",$B4281=""),"",ROUND(MAX(0,MOD(I4281-H4281,1)*24-L4281/60),2))</f>
        <v/>
      </c>
      <c r="H4281">
        <f>IF($A4281="","",IF($D4281="",IFERROR(INDEX(Settings!$E$11:$E$18,MATCH($C4281,Settings!$D$11:$D$18,0)),0),$D4281))</f>
        <v/>
      </c>
      <c r="I4281">
        <f>IF($A4281="","",IF($E4281="",IFERROR(INDEX(Settings!$F$11:$F$18,MATCH($C4281,Settings!$D$11:$D$18,0)),0),$E4281))</f>
        <v/>
      </c>
      <c r="J4281">
        <f>IF($A4281="",0,WEEKDAY($A4281,2))</f>
        <v/>
      </c>
      <c r="K4281">
        <f>IF(OR($A4281="",$B4281=""),"",$B4281&amp;"|"&amp;$A4281)</f>
        <v/>
      </c>
      <c r="L4281">
        <f>IF($A4281="",0,IF($F4281="",IFERROR(N(INDEX(Settings!$G$11:$G$18,MATCH($C4281,Settings!$D$11:$D$18,0))),0),N($F4281)))</f>
        <v/>
      </c>
    </row>
    <row r="4282">
      <c r="A4282" s="69" t="n"/>
      <c r="B4282" s="70" t="n"/>
      <c r="C4282" s="70" t="n"/>
      <c r="D4282" s="71" t="n"/>
      <c r="E4282" s="71" t="n"/>
      <c r="F4282" s="70" t="n"/>
      <c r="G4282" s="72">
        <f>IF(OR($A4282="",$B4282=""),"",ROUND(MAX(0,MOD(I4282-H4282,1)*24-L4282/60),2))</f>
        <v/>
      </c>
      <c r="H4282">
        <f>IF($A4282="","",IF($D4282="",IFERROR(INDEX(Settings!$E$11:$E$18,MATCH($C4282,Settings!$D$11:$D$18,0)),0),$D4282))</f>
        <v/>
      </c>
      <c r="I4282">
        <f>IF($A4282="","",IF($E4282="",IFERROR(INDEX(Settings!$F$11:$F$18,MATCH($C4282,Settings!$D$11:$D$18,0)),0),$E4282))</f>
        <v/>
      </c>
      <c r="J4282">
        <f>IF($A4282="",0,WEEKDAY($A4282,2))</f>
        <v/>
      </c>
      <c r="K4282">
        <f>IF(OR($A4282="",$B4282=""),"",$B4282&amp;"|"&amp;$A4282)</f>
        <v/>
      </c>
      <c r="L4282">
        <f>IF($A4282="",0,IF($F4282="",IFERROR(N(INDEX(Settings!$G$11:$G$18,MATCH($C4282,Settings!$D$11:$D$18,0))),0),N($F4282)))</f>
        <v/>
      </c>
    </row>
    <row r="4283">
      <c r="A4283" s="69" t="n"/>
      <c r="B4283" s="70" t="n"/>
      <c r="C4283" s="70" t="n"/>
      <c r="D4283" s="71" t="n"/>
      <c r="E4283" s="71" t="n"/>
      <c r="F4283" s="70" t="n"/>
      <c r="G4283" s="72">
        <f>IF(OR($A4283="",$B4283=""),"",ROUND(MAX(0,MOD(I4283-H4283,1)*24-L4283/60),2))</f>
        <v/>
      </c>
      <c r="H4283">
        <f>IF($A4283="","",IF($D4283="",IFERROR(INDEX(Settings!$E$11:$E$18,MATCH($C4283,Settings!$D$11:$D$18,0)),0),$D4283))</f>
        <v/>
      </c>
      <c r="I4283">
        <f>IF($A4283="","",IF($E4283="",IFERROR(INDEX(Settings!$F$11:$F$18,MATCH($C4283,Settings!$D$11:$D$18,0)),0),$E4283))</f>
        <v/>
      </c>
      <c r="J4283">
        <f>IF($A4283="",0,WEEKDAY($A4283,2))</f>
        <v/>
      </c>
      <c r="K4283">
        <f>IF(OR($A4283="",$B4283=""),"",$B4283&amp;"|"&amp;$A4283)</f>
        <v/>
      </c>
      <c r="L4283">
        <f>IF($A4283="",0,IF($F4283="",IFERROR(N(INDEX(Settings!$G$11:$G$18,MATCH($C4283,Settings!$D$11:$D$18,0))),0),N($F4283)))</f>
        <v/>
      </c>
    </row>
    <row r="4284">
      <c r="A4284" s="69" t="n"/>
      <c r="B4284" s="70" t="n"/>
      <c r="C4284" s="70" t="n"/>
      <c r="D4284" s="71" t="n"/>
      <c r="E4284" s="71" t="n"/>
      <c r="F4284" s="70" t="n"/>
      <c r="G4284" s="72">
        <f>IF(OR($A4284="",$B4284=""),"",ROUND(MAX(0,MOD(I4284-H4284,1)*24-L4284/60),2))</f>
        <v/>
      </c>
      <c r="H4284">
        <f>IF($A4284="","",IF($D4284="",IFERROR(INDEX(Settings!$E$11:$E$18,MATCH($C4284,Settings!$D$11:$D$18,0)),0),$D4284))</f>
        <v/>
      </c>
      <c r="I4284">
        <f>IF($A4284="","",IF($E4284="",IFERROR(INDEX(Settings!$F$11:$F$18,MATCH($C4284,Settings!$D$11:$D$18,0)),0),$E4284))</f>
        <v/>
      </c>
      <c r="J4284">
        <f>IF($A4284="",0,WEEKDAY($A4284,2))</f>
        <v/>
      </c>
      <c r="K4284">
        <f>IF(OR($A4284="",$B4284=""),"",$B4284&amp;"|"&amp;$A4284)</f>
        <v/>
      </c>
      <c r="L4284">
        <f>IF($A4284="",0,IF($F4284="",IFERROR(N(INDEX(Settings!$G$11:$G$18,MATCH($C4284,Settings!$D$11:$D$18,0))),0),N($F4284)))</f>
        <v/>
      </c>
    </row>
    <row r="4285">
      <c r="A4285" s="69" t="n"/>
      <c r="B4285" s="70" t="n"/>
      <c r="C4285" s="70" t="n"/>
      <c r="D4285" s="71" t="n"/>
      <c r="E4285" s="71" t="n"/>
      <c r="F4285" s="70" t="n"/>
      <c r="G4285" s="72">
        <f>IF(OR($A4285="",$B4285=""),"",ROUND(MAX(0,MOD(I4285-H4285,1)*24-L4285/60),2))</f>
        <v/>
      </c>
      <c r="H4285">
        <f>IF($A4285="","",IF($D4285="",IFERROR(INDEX(Settings!$E$11:$E$18,MATCH($C4285,Settings!$D$11:$D$18,0)),0),$D4285))</f>
        <v/>
      </c>
      <c r="I4285">
        <f>IF($A4285="","",IF($E4285="",IFERROR(INDEX(Settings!$F$11:$F$18,MATCH($C4285,Settings!$D$11:$D$18,0)),0),$E4285))</f>
        <v/>
      </c>
      <c r="J4285">
        <f>IF($A4285="",0,WEEKDAY($A4285,2))</f>
        <v/>
      </c>
      <c r="K4285">
        <f>IF(OR($A4285="",$B4285=""),"",$B4285&amp;"|"&amp;$A4285)</f>
        <v/>
      </c>
      <c r="L4285">
        <f>IF($A4285="",0,IF($F4285="",IFERROR(N(INDEX(Settings!$G$11:$G$18,MATCH($C4285,Settings!$D$11:$D$18,0))),0),N($F4285)))</f>
        <v/>
      </c>
    </row>
    <row r="4286">
      <c r="A4286" s="69" t="n"/>
      <c r="B4286" s="70" t="n"/>
      <c r="C4286" s="70" t="n"/>
      <c r="D4286" s="71" t="n"/>
      <c r="E4286" s="71" t="n"/>
      <c r="F4286" s="70" t="n"/>
      <c r="G4286" s="72">
        <f>IF(OR($A4286="",$B4286=""),"",ROUND(MAX(0,MOD(I4286-H4286,1)*24-L4286/60),2))</f>
        <v/>
      </c>
      <c r="H4286">
        <f>IF($A4286="","",IF($D4286="",IFERROR(INDEX(Settings!$E$11:$E$18,MATCH($C4286,Settings!$D$11:$D$18,0)),0),$D4286))</f>
        <v/>
      </c>
      <c r="I4286">
        <f>IF($A4286="","",IF($E4286="",IFERROR(INDEX(Settings!$F$11:$F$18,MATCH($C4286,Settings!$D$11:$D$18,0)),0),$E4286))</f>
        <v/>
      </c>
      <c r="J4286">
        <f>IF($A4286="",0,WEEKDAY($A4286,2))</f>
        <v/>
      </c>
      <c r="K4286">
        <f>IF(OR($A4286="",$B4286=""),"",$B4286&amp;"|"&amp;$A4286)</f>
        <v/>
      </c>
      <c r="L4286">
        <f>IF($A4286="",0,IF($F4286="",IFERROR(N(INDEX(Settings!$G$11:$G$18,MATCH($C4286,Settings!$D$11:$D$18,0))),0),N($F4286)))</f>
        <v/>
      </c>
    </row>
    <row r="4287">
      <c r="A4287" s="69" t="n"/>
      <c r="B4287" s="70" t="n"/>
      <c r="C4287" s="70" t="n"/>
      <c r="D4287" s="71" t="n"/>
      <c r="E4287" s="71" t="n"/>
      <c r="F4287" s="70" t="n"/>
      <c r="G4287" s="72">
        <f>IF(OR($A4287="",$B4287=""),"",ROUND(MAX(0,MOD(I4287-H4287,1)*24-L4287/60),2))</f>
        <v/>
      </c>
      <c r="H4287">
        <f>IF($A4287="","",IF($D4287="",IFERROR(INDEX(Settings!$E$11:$E$18,MATCH($C4287,Settings!$D$11:$D$18,0)),0),$D4287))</f>
        <v/>
      </c>
      <c r="I4287">
        <f>IF($A4287="","",IF($E4287="",IFERROR(INDEX(Settings!$F$11:$F$18,MATCH($C4287,Settings!$D$11:$D$18,0)),0),$E4287))</f>
        <v/>
      </c>
      <c r="J4287">
        <f>IF($A4287="",0,WEEKDAY($A4287,2))</f>
        <v/>
      </c>
      <c r="K4287">
        <f>IF(OR($A4287="",$B4287=""),"",$B4287&amp;"|"&amp;$A4287)</f>
        <v/>
      </c>
      <c r="L4287">
        <f>IF($A4287="",0,IF($F4287="",IFERROR(N(INDEX(Settings!$G$11:$G$18,MATCH($C4287,Settings!$D$11:$D$18,0))),0),N($F4287)))</f>
        <v/>
      </c>
    </row>
    <row r="4288">
      <c r="A4288" s="69" t="n"/>
      <c r="B4288" s="70" t="n"/>
      <c r="C4288" s="70" t="n"/>
      <c r="D4288" s="71" t="n"/>
      <c r="E4288" s="71" t="n"/>
      <c r="F4288" s="70" t="n"/>
      <c r="G4288" s="72">
        <f>IF(OR($A4288="",$B4288=""),"",ROUND(MAX(0,MOD(I4288-H4288,1)*24-L4288/60),2))</f>
        <v/>
      </c>
      <c r="H4288">
        <f>IF($A4288="","",IF($D4288="",IFERROR(INDEX(Settings!$E$11:$E$18,MATCH($C4288,Settings!$D$11:$D$18,0)),0),$D4288))</f>
        <v/>
      </c>
      <c r="I4288">
        <f>IF($A4288="","",IF($E4288="",IFERROR(INDEX(Settings!$F$11:$F$18,MATCH($C4288,Settings!$D$11:$D$18,0)),0),$E4288))</f>
        <v/>
      </c>
      <c r="J4288">
        <f>IF($A4288="",0,WEEKDAY($A4288,2))</f>
        <v/>
      </c>
      <c r="K4288">
        <f>IF(OR($A4288="",$B4288=""),"",$B4288&amp;"|"&amp;$A4288)</f>
        <v/>
      </c>
      <c r="L4288">
        <f>IF($A4288="",0,IF($F4288="",IFERROR(N(INDEX(Settings!$G$11:$G$18,MATCH($C4288,Settings!$D$11:$D$18,0))),0),N($F4288)))</f>
        <v/>
      </c>
    </row>
    <row r="4289">
      <c r="A4289" s="69" t="n"/>
      <c r="B4289" s="70" t="n"/>
      <c r="C4289" s="70" t="n"/>
      <c r="D4289" s="71" t="n"/>
      <c r="E4289" s="71" t="n"/>
      <c r="F4289" s="70" t="n"/>
      <c r="G4289" s="72">
        <f>IF(OR($A4289="",$B4289=""),"",ROUND(MAX(0,MOD(I4289-H4289,1)*24-L4289/60),2))</f>
        <v/>
      </c>
      <c r="H4289">
        <f>IF($A4289="","",IF($D4289="",IFERROR(INDEX(Settings!$E$11:$E$18,MATCH($C4289,Settings!$D$11:$D$18,0)),0),$D4289))</f>
        <v/>
      </c>
      <c r="I4289">
        <f>IF($A4289="","",IF($E4289="",IFERROR(INDEX(Settings!$F$11:$F$18,MATCH($C4289,Settings!$D$11:$D$18,0)),0),$E4289))</f>
        <v/>
      </c>
      <c r="J4289">
        <f>IF($A4289="",0,WEEKDAY($A4289,2))</f>
        <v/>
      </c>
      <c r="K4289">
        <f>IF(OR($A4289="",$B4289=""),"",$B4289&amp;"|"&amp;$A4289)</f>
        <v/>
      </c>
      <c r="L4289">
        <f>IF($A4289="",0,IF($F4289="",IFERROR(N(INDEX(Settings!$G$11:$G$18,MATCH($C4289,Settings!$D$11:$D$18,0))),0),N($F4289)))</f>
        <v/>
      </c>
    </row>
    <row r="4290">
      <c r="A4290" s="69" t="n"/>
      <c r="B4290" s="70" t="n"/>
      <c r="C4290" s="70" t="n"/>
      <c r="D4290" s="71" t="n"/>
      <c r="E4290" s="71" t="n"/>
      <c r="F4290" s="70" t="n"/>
      <c r="G4290" s="72">
        <f>IF(OR($A4290="",$B4290=""),"",ROUND(MAX(0,MOD(I4290-H4290,1)*24-L4290/60),2))</f>
        <v/>
      </c>
      <c r="H4290">
        <f>IF($A4290="","",IF($D4290="",IFERROR(INDEX(Settings!$E$11:$E$18,MATCH($C4290,Settings!$D$11:$D$18,0)),0),$D4290))</f>
        <v/>
      </c>
      <c r="I4290">
        <f>IF($A4290="","",IF($E4290="",IFERROR(INDEX(Settings!$F$11:$F$18,MATCH($C4290,Settings!$D$11:$D$18,0)),0),$E4290))</f>
        <v/>
      </c>
      <c r="J4290">
        <f>IF($A4290="",0,WEEKDAY($A4290,2))</f>
        <v/>
      </c>
      <c r="K4290">
        <f>IF(OR($A4290="",$B4290=""),"",$B4290&amp;"|"&amp;$A4290)</f>
        <v/>
      </c>
      <c r="L4290">
        <f>IF($A4290="",0,IF($F4290="",IFERROR(N(INDEX(Settings!$G$11:$G$18,MATCH($C4290,Settings!$D$11:$D$18,0))),0),N($F4290)))</f>
        <v/>
      </c>
    </row>
    <row r="4291">
      <c r="A4291" s="69" t="n"/>
      <c r="B4291" s="70" t="n"/>
      <c r="C4291" s="70" t="n"/>
      <c r="D4291" s="71" t="n"/>
      <c r="E4291" s="71" t="n"/>
      <c r="F4291" s="70" t="n"/>
      <c r="G4291" s="72">
        <f>IF(OR($A4291="",$B4291=""),"",ROUND(MAX(0,MOD(I4291-H4291,1)*24-L4291/60),2))</f>
        <v/>
      </c>
      <c r="H4291">
        <f>IF($A4291="","",IF($D4291="",IFERROR(INDEX(Settings!$E$11:$E$18,MATCH($C4291,Settings!$D$11:$D$18,0)),0),$D4291))</f>
        <v/>
      </c>
      <c r="I4291">
        <f>IF($A4291="","",IF($E4291="",IFERROR(INDEX(Settings!$F$11:$F$18,MATCH($C4291,Settings!$D$11:$D$18,0)),0),$E4291))</f>
        <v/>
      </c>
      <c r="J4291">
        <f>IF($A4291="",0,WEEKDAY($A4291,2))</f>
        <v/>
      </c>
      <c r="K4291">
        <f>IF(OR($A4291="",$B4291=""),"",$B4291&amp;"|"&amp;$A4291)</f>
        <v/>
      </c>
      <c r="L4291">
        <f>IF($A4291="",0,IF($F4291="",IFERROR(N(INDEX(Settings!$G$11:$G$18,MATCH($C4291,Settings!$D$11:$D$18,0))),0),N($F4291)))</f>
        <v/>
      </c>
    </row>
    <row r="4292">
      <c r="A4292" s="69" t="n"/>
      <c r="B4292" s="70" t="n"/>
      <c r="C4292" s="70" t="n"/>
      <c r="D4292" s="71" t="n"/>
      <c r="E4292" s="71" t="n"/>
      <c r="F4292" s="70" t="n"/>
      <c r="G4292" s="72">
        <f>IF(OR($A4292="",$B4292=""),"",ROUND(MAX(0,MOD(I4292-H4292,1)*24-L4292/60),2))</f>
        <v/>
      </c>
      <c r="H4292">
        <f>IF($A4292="","",IF($D4292="",IFERROR(INDEX(Settings!$E$11:$E$18,MATCH($C4292,Settings!$D$11:$D$18,0)),0),$D4292))</f>
        <v/>
      </c>
      <c r="I4292">
        <f>IF($A4292="","",IF($E4292="",IFERROR(INDEX(Settings!$F$11:$F$18,MATCH($C4292,Settings!$D$11:$D$18,0)),0),$E4292))</f>
        <v/>
      </c>
      <c r="J4292">
        <f>IF($A4292="",0,WEEKDAY($A4292,2))</f>
        <v/>
      </c>
      <c r="K4292">
        <f>IF(OR($A4292="",$B4292=""),"",$B4292&amp;"|"&amp;$A4292)</f>
        <v/>
      </c>
      <c r="L4292">
        <f>IF($A4292="",0,IF($F4292="",IFERROR(N(INDEX(Settings!$G$11:$G$18,MATCH($C4292,Settings!$D$11:$D$18,0))),0),N($F4292)))</f>
        <v/>
      </c>
    </row>
    <row r="4293">
      <c r="A4293" s="69" t="n"/>
      <c r="B4293" s="70" t="n"/>
      <c r="C4293" s="70" t="n"/>
      <c r="D4293" s="71" t="n"/>
      <c r="E4293" s="71" t="n"/>
      <c r="F4293" s="70" t="n"/>
      <c r="G4293" s="72">
        <f>IF(OR($A4293="",$B4293=""),"",ROUND(MAX(0,MOD(I4293-H4293,1)*24-L4293/60),2))</f>
        <v/>
      </c>
      <c r="H4293">
        <f>IF($A4293="","",IF($D4293="",IFERROR(INDEX(Settings!$E$11:$E$18,MATCH($C4293,Settings!$D$11:$D$18,0)),0),$D4293))</f>
        <v/>
      </c>
      <c r="I4293">
        <f>IF($A4293="","",IF($E4293="",IFERROR(INDEX(Settings!$F$11:$F$18,MATCH($C4293,Settings!$D$11:$D$18,0)),0),$E4293))</f>
        <v/>
      </c>
      <c r="J4293">
        <f>IF($A4293="",0,WEEKDAY($A4293,2))</f>
        <v/>
      </c>
      <c r="K4293">
        <f>IF(OR($A4293="",$B4293=""),"",$B4293&amp;"|"&amp;$A4293)</f>
        <v/>
      </c>
      <c r="L4293">
        <f>IF($A4293="",0,IF($F4293="",IFERROR(N(INDEX(Settings!$G$11:$G$18,MATCH($C4293,Settings!$D$11:$D$18,0))),0),N($F4293)))</f>
        <v/>
      </c>
    </row>
    <row r="4294">
      <c r="A4294" s="69" t="n"/>
      <c r="B4294" s="70" t="n"/>
      <c r="C4294" s="70" t="n"/>
      <c r="D4294" s="71" t="n"/>
      <c r="E4294" s="71" t="n"/>
      <c r="F4294" s="70" t="n"/>
      <c r="G4294" s="72">
        <f>IF(OR($A4294="",$B4294=""),"",ROUND(MAX(0,MOD(I4294-H4294,1)*24-L4294/60),2))</f>
        <v/>
      </c>
      <c r="H4294">
        <f>IF($A4294="","",IF($D4294="",IFERROR(INDEX(Settings!$E$11:$E$18,MATCH($C4294,Settings!$D$11:$D$18,0)),0),$D4294))</f>
        <v/>
      </c>
      <c r="I4294">
        <f>IF($A4294="","",IF($E4294="",IFERROR(INDEX(Settings!$F$11:$F$18,MATCH($C4294,Settings!$D$11:$D$18,0)),0),$E4294))</f>
        <v/>
      </c>
      <c r="J4294">
        <f>IF($A4294="",0,WEEKDAY($A4294,2))</f>
        <v/>
      </c>
      <c r="K4294">
        <f>IF(OR($A4294="",$B4294=""),"",$B4294&amp;"|"&amp;$A4294)</f>
        <v/>
      </c>
      <c r="L4294">
        <f>IF($A4294="",0,IF($F4294="",IFERROR(N(INDEX(Settings!$G$11:$G$18,MATCH($C4294,Settings!$D$11:$D$18,0))),0),N($F4294)))</f>
        <v/>
      </c>
    </row>
    <row r="4295">
      <c r="A4295" s="69" t="n"/>
      <c r="B4295" s="70" t="n"/>
      <c r="C4295" s="70" t="n"/>
      <c r="D4295" s="71" t="n"/>
      <c r="E4295" s="71" t="n"/>
      <c r="F4295" s="70" t="n"/>
      <c r="G4295" s="72">
        <f>IF(OR($A4295="",$B4295=""),"",ROUND(MAX(0,MOD(I4295-H4295,1)*24-L4295/60),2))</f>
        <v/>
      </c>
      <c r="H4295">
        <f>IF($A4295="","",IF($D4295="",IFERROR(INDEX(Settings!$E$11:$E$18,MATCH($C4295,Settings!$D$11:$D$18,0)),0),$D4295))</f>
        <v/>
      </c>
      <c r="I4295">
        <f>IF($A4295="","",IF($E4295="",IFERROR(INDEX(Settings!$F$11:$F$18,MATCH($C4295,Settings!$D$11:$D$18,0)),0),$E4295))</f>
        <v/>
      </c>
      <c r="J4295">
        <f>IF($A4295="",0,WEEKDAY($A4295,2))</f>
        <v/>
      </c>
      <c r="K4295">
        <f>IF(OR($A4295="",$B4295=""),"",$B4295&amp;"|"&amp;$A4295)</f>
        <v/>
      </c>
      <c r="L4295">
        <f>IF($A4295="",0,IF($F4295="",IFERROR(N(INDEX(Settings!$G$11:$G$18,MATCH($C4295,Settings!$D$11:$D$18,0))),0),N($F4295)))</f>
        <v/>
      </c>
    </row>
    <row r="4296">
      <c r="A4296" s="69" t="n"/>
      <c r="B4296" s="70" t="n"/>
      <c r="C4296" s="70" t="n"/>
      <c r="D4296" s="71" t="n"/>
      <c r="E4296" s="71" t="n"/>
      <c r="F4296" s="70" t="n"/>
      <c r="G4296" s="72">
        <f>IF(OR($A4296="",$B4296=""),"",ROUND(MAX(0,MOD(I4296-H4296,1)*24-L4296/60),2))</f>
        <v/>
      </c>
      <c r="H4296">
        <f>IF($A4296="","",IF($D4296="",IFERROR(INDEX(Settings!$E$11:$E$18,MATCH($C4296,Settings!$D$11:$D$18,0)),0),$D4296))</f>
        <v/>
      </c>
      <c r="I4296">
        <f>IF($A4296="","",IF($E4296="",IFERROR(INDEX(Settings!$F$11:$F$18,MATCH($C4296,Settings!$D$11:$D$18,0)),0),$E4296))</f>
        <v/>
      </c>
      <c r="J4296">
        <f>IF($A4296="",0,WEEKDAY($A4296,2))</f>
        <v/>
      </c>
      <c r="K4296">
        <f>IF(OR($A4296="",$B4296=""),"",$B4296&amp;"|"&amp;$A4296)</f>
        <v/>
      </c>
      <c r="L4296">
        <f>IF($A4296="",0,IF($F4296="",IFERROR(N(INDEX(Settings!$G$11:$G$18,MATCH($C4296,Settings!$D$11:$D$18,0))),0),N($F4296)))</f>
        <v/>
      </c>
    </row>
    <row r="4297">
      <c r="A4297" s="69" t="n"/>
      <c r="B4297" s="70" t="n"/>
      <c r="C4297" s="70" t="n"/>
      <c r="D4297" s="71" t="n"/>
      <c r="E4297" s="71" t="n"/>
      <c r="F4297" s="70" t="n"/>
      <c r="G4297" s="72">
        <f>IF(OR($A4297="",$B4297=""),"",ROUND(MAX(0,MOD(I4297-H4297,1)*24-L4297/60),2))</f>
        <v/>
      </c>
      <c r="H4297">
        <f>IF($A4297="","",IF($D4297="",IFERROR(INDEX(Settings!$E$11:$E$18,MATCH($C4297,Settings!$D$11:$D$18,0)),0),$D4297))</f>
        <v/>
      </c>
      <c r="I4297">
        <f>IF($A4297="","",IF($E4297="",IFERROR(INDEX(Settings!$F$11:$F$18,MATCH($C4297,Settings!$D$11:$D$18,0)),0),$E4297))</f>
        <v/>
      </c>
      <c r="J4297">
        <f>IF($A4297="",0,WEEKDAY($A4297,2))</f>
        <v/>
      </c>
      <c r="K4297">
        <f>IF(OR($A4297="",$B4297=""),"",$B4297&amp;"|"&amp;$A4297)</f>
        <v/>
      </c>
      <c r="L4297">
        <f>IF($A4297="",0,IF($F4297="",IFERROR(N(INDEX(Settings!$G$11:$G$18,MATCH($C4297,Settings!$D$11:$D$18,0))),0),N($F4297)))</f>
        <v/>
      </c>
    </row>
    <row r="4298">
      <c r="A4298" s="69" t="n"/>
      <c r="B4298" s="70" t="n"/>
      <c r="C4298" s="70" t="n"/>
      <c r="D4298" s="71" t="n"/>
      <c r="E4298" s="71" t="n"/>
      <c r="F4298" s="70" t="n"/>
      <c r="G4298" s="72">
        <f>IF(OR($A4298="",$B4298=""),"",ROUND(MAX(0,MOD(I4298-H4298,1)*24-L4298/60),2))</f>
        <v/>
      </c>
      <c r="H4298">
        <f>IF($A4298="","",IF($D4298="",IFERROR(INDEX(Settings!$E$11:$E$18,MATCH($C4298,Settings!$D$11:$D$18,0)),0),$D4298))</f>
        <v/>
      </c>
      <c r="I4298">
        <f>IF($A4298="","",IF($E4298="",IFERROR(INDEX(Settings!$F$11:$F$18,MATCH($C4298,Settings!$D$11:$D$18,0)),0),$E4298))</f>
        <v/>
      </c>
      <c r="J4298">
        <f>IF($A4298="",0,WEEKDAY($A4298,2))</f>
        <v/>
      </c>
      <c r="K4298">
        <f>IF(OR($A4298="",$B4298=""),"",$B4298&amp;"|"&amp;$A4298)</f>
        <v/>
      </c>
      <c r="L4298">
        <f>IF($A4298="",0,IF($F4298="",IFERROR(N(INDEX(Settings!$G$11:$G$18,MATCH($C4298,Settings!$D$11:$D$18,0))),0),N($F4298)))</f>
        <v/>
      </c>
    </row>
    <row r="4299">
      <c r="A4299" s="69" t="n"/>
      <c r="B4299" s="70" t="n"/>
      <c r="C4299" s="70" t="n"/>
      <c r="D4299" s="71" t="n"/>
      <c r="E4299" s="71" t="n"/>
      <c r="F4299" s="70" t="n"/>
      <c r="G4299" s="72">
        <f>IF(OR($A4299="",$B4299=""),"",ROUND(MAX(0,MOD(I4299-H4299,1)*24-L4299/60),2))</f>
        <v/>
      </c>
      <c r="H4299">
        <f>IF($A4299="","",IF($D4299="",IFERROR(INDEX(Settings!$E$11:$E$18,MATCH($C4299,Settings!$D$11:$D$18,0)),0),$D4299))</f>
        <v/>
      </c>
      <c r="I4299">
        <f>IF($A4299="","",IF($E4299="",IFERROR(INDEX(Settings!$F$11:$F$18,MATCH($C4299,Settings!$D$11:$D$18,0)),0),$E4299))</f>
        <v/>
      </c>
      <c r="J4299">
        <f>IF($A4299="",0,WEEKDAY($A4299,2))</f>
        <v/>
      </c>
      <c r="K4299">
        <f>IF(OR($A4299="",$B4299=""),"",$B4299&amp;"|"&amp;$A4299)</f>
        <v/>
      </c>
      <c r="L4299">
        <f>IF($A4299="",0,IF($F4299="",IFERROR(N(INDEX(Settings!$G$11:$G$18,MATCH($C4299,Settings!$D$11:$D$18,0))),0),N($F4299)))</f>
        <v/>
      </c>
    </row>
    <row r="4300">
      <c r="A4300" s="69" t="n"/>
      <c r="B4300" s="70" t="n"/>
      <c r="C4300" s="70" t="n"/>
      <c r="D4300" s="71" t="n"/>
      <c r="E4300" s="71" t="n"/>
      <c r="F4300" s="70" t="n"/>
      <c r="G4300" s="72">
        <f>IF(OR($A4300="",$B4300=""),"",ROUND(MAX(0,MOD(I4300-H4300,1)*24-L4300/60),2))</f>
        <v/>
      </c>
      <c r="H4300">
        <f>IF($A4300="","",IF($D4300="",IFERROR(INDEX(Settings!$E$11:$E$18,MATCH($C4300,Settings!$D$11:$D$18,0)),0),$D4300))</f>
        <v/>
      </c>
      <c r="I4300">
        <f>IF($A4300="","",IF($E4300="",IFERROR(INDEX(Settings!$F$11:$F$18,MATCH($C4300,Settings!$D$11:$D$18,0)),0),$E4300))</f>
        <v/>
      </c>
      <c r="J4300">
        <f>IF($A4300="",0,WEEKDAY($A4300,2))</f>
        <v/>
      </c>
      <c r="K4300">
        <f>IF(OR($A4300="",$B4300=""),"",$B4300&amp;"|"&amp;$A4300)</f>
        <v/>
      </c>
      <c r="L4300">
        <f>IF($A4300="",0,IF($F4300="",IFERROR(N(INDEX(Settings!$G$11:$G$18,MATCH($C4300,Settings!$D$11:$D$18,0))),0),N($F4300)))</f>
        <v/>
      </c>
    </row>
    <row r="4301">
      <c r="A4301" s="69" t="n"/>
      <c r="B4301" s="70" t="n"/>
      <c r="C4301" s="70" t="n"/>
      <c r="D4301" s="71" t="n"/>
      <c r="E4301" s="71" t="n"/>
      <c r="F4301" s="70" t="n"/>
      <c r="G4301" s="72">
        <f>IF(OR($A4301="",$B4301=""),"",ROUND(MAX(0,MOD(I4301-H4301,1)*24-L4301/60),2))</f>
        <v/>
      </c>
      <c r="H4301">
        <f>IF($A4301="","",IF($D4301="",IFERROR(INDEX(Settings!$E$11:$E$18,MATCH($C4301,Settings!$D$11:$D$18,0)),0),$D4301))</f>
        <v/>
      </c>
      <c r="I4301">
        <f>IF($A4301="","",IF($E4301="",IFERROR(INDEX(Settings!$F$11:$F$18,MATCH($C4301,Settings!$D$11:$D$18,0)),0),$E4301))</f>
        <v/>
      </c>
      <c r="J4301">
        <f>IF($A4301="",0,WEEKDAY($A4301,2))</f>
        <v/>
      </c>
      <c r="K4301">
        <f>IF(OR($A4301="",$B4301=""),"",$B4301&amp;"|"&amp;$A4301)</f>
        <v/>
      </c>
      <c r="L4301">
        <f>IF($A4301="",0,IF($F4301="",IFERROR(N(INDEX(Settings!$G$11:$G$18,MATCH($C4301,Settings!$D$11:$D$18,0))),0),N($F4301)))</f>
        <v/>
      </c>
    </row>
    <row r="4302">
      <c r="A4302" s="69" t="n"/>
      <c r="B4302" s="70" t="n"/>
      <c r="C4302" s="70" t="n"/>
      <c r="D4302" s="71" t="n"/>
      <c r="E4302" s="71" t="n"/>
      <c r="F4302" s="70" t="n"/>
      <c r="G4302" s="72">
        <f>IF(OR($A4302="",$B4302=""),"",ROUND(MAX(0,MOD(I4302-H4302,1)*24-L4302/60),2))</f>
        <v/>
      </c>
      <c r="H4302">
        <f>IF($A4302="","",IF($D4302="",IFERROR(INDEX(Settings!$E$11:$E$18,MATCH($C4302,Settings!$D$11:$D$18,0)),0),$D4302))</f>
        <v/>
      </c>
      <c r="I4302">
        <f>IF($A4302="","",IF($E4302="",IFERROR(INDEX(Settings!$F$11:$F$18,MATCH($C4302,Settings!$D$11:$D$18,0)),0),$E4302))</f>
        <v/>
      </c>
      <c r="J4302">
        <f>IF($A4302="",0,WEEKDAY($A4302,2))</f>
        <v/>
      </c>
      <c r="K4302">
        <f>IF(OR($A4302="",$B4302=""),"",$B4302&amp;"|"&amp;$A4302)</f>
        <v/>
      </c>
      <c r="L4302">
        <f>IF($A4302="",0,IF($F4302="",IFERROR(N(INDEX(Settings!$G$11:$G$18,MATCH($C4302,Settings!$D$11:$D$18,0))),0),N($F4302)))</f>
        <v/>
      </c>
    </row>
    <row r="4303">
      <c r="A4303" s="69" t="n"/>
      <c r="B4303" s="70" t="n"/>
      <c r="C4303" s="70" t="n"/>
      <c r="D4303" s="71" t="n"/>
      <c r="E4303" s="71" t="n"/>
      <c r="F4303" s="70" t="n"/>
      <c r="G4303" s="72">
        <f>IF(OR($A4303="",$B4303=""),"",ROUND(MAX(0,MOD(I4303-H4303,1)*24-L4303/60),2))</f>
        <v/>
      </c>
      <c r="H4303">
        <f>IF($A4303="","",IF($D4303="",IFERROR(INDEX(Settings!$E$11:$E$18,MATCH($C4303,Settings!$D$11:$D$18,0)),0),$D4303))</f>
        <v/>
      </c>
      <c r="I4303">
        <f>IF($A4303="","",IF($E4303="",IFERROR(INDEX(Settings!$F$11:$F$18,MATCH($C4303,Settings!$D$11:$D$18,0)),0),$E4303))</f>
        <v/>
      </c>
      <c r="J4303">
        <f>IF($A4303="",0,WEEKDAY($A4303,2))</f>
        <v/>
      </c>
      <c r="K4303">
        <f>IF(OR($A4303="",$B4303=""),"",$B4303&amp;"|"&amp;$A4303)</f>
        <v/>
      </c>
      <c r="L4303">
        <f>IF($A4303="",0,IF($F4303="",IFERROR(N(INDEX(Settings!$G$11:$G$18,MATCH($C4303,Settings!$D$11:$D$18,0))),0),N($F4303)))</f>
        <v/>
      </c>
    </row>
    <row r="4304">
      <c r="A4304" s="69" t="n"/>
      <c r="B4304" s="70" t="n"/>
      <c r="C4304" s="70" t="n"/>
      <c r="D4304" s="71" t="n"/>
      <c r="E4304" s="71" t="n"/>
      <c r="F4304" s="70" t="n"/>
      <c r="G4304" s="72">
        <f>IF(OR($A4304="",$B4304=""),"",ROUND(MAX(0,MOD(I4304-H4304,1)*24-L4304/60),2))</f>
        <v/>
      </c>
      <c r="H4304">
        <f>IF($A4304="","",IF($D4304="",IFERROR(INDEX(Settings!$E$11:$E$18,MATCH($C4304,Settings!$D$11:$D$18,0)),0),$D4304))</f>
        <v/>
      </c>
      <c r="I4304">
        <f>IF($A4304="","",IF($E4304="",IFERROR(INDEX(Settings!$F$11:$F$18,MATCH($C4304,Settings!$D$11:$D$18,0)),0),$E4304))</f>
        <v/>
      </c>
      <c r="J4304">
        <f>IF($A4304="",0,WEEKDAY($A4304,2))</f>
        <v/>
      </c>
      <c r="K4304">
        <f>IF(OR($A4304="",$B4304=""),"",$B4304&amp;"|"&amp;$A4304)</f>
        <v/>
      </c>
      <c r="L4304">
        <f>IF($A4304="",0,IF($F4304="",IFERROR(N(INDEX(Settings!$G$11:$G$18,MATCH($C4304,Settings!$D$11:$D$18,0))),0),N($F4304)))</f>
        <v/>
      </c>
    </row>
    <row r="4305">
      <c r="A4305" s="69" t="n"/>
      <c r="B4305" s="70" t="n"/>
      <c r="C4305" s="70" t="n"/>
      <c r="D4305" s="71" t="n"/>
      <c r="E4305" s="71" t="n"/>
      <c r="F4305" s="70" t="n"/>
      <c r="G4305" s="72">
        <f>IF(OR($A4305="",$B4305=""),"",ROUND(MAX(0,MOD(I4305-H4305,1)*24-L4305/60),2))</f>
        <v/>
      </c>
      <c r="H4305">
        <f>IF($A4305="","",IF($D4305="",IFERROR(INDEX(Settings!$E$11:$E$18,MATCH($C4305,Settings!$D$11:$D$18,0)),0),$D4305))</f>
        <v/>
      </c>
      <c r="I4305">
        <f>IF($A4305="","",IF($E4305="",IFERROR(INDEX(Settings!$F$11:$F$18,MATCH($C4305,Settings!$D$11:$D$18,0)),0),$E4305))</f>
        <v/>
      </c>
      <c r="J4305">
        <f>IF($A4305="",0,WEEKDAY($A4305,2))</f>
        <v/>
      </c>
      <c r="K4305">
        <f>IF(OR($A4305="",$B4305=""),"",$B4305&amp;"|"&amp;$A4305)</f>
        <v/>
      </c>
      <c r="L4305">
        <f>IF($A4305="",0,IF($F4305="",IFERROR(N(INDEX(Settings!$G$11:$G$18,MATCH($C4305,Settings!$D$11:$D$18,0))),0),N($F4305)))</f>
        <v/>
      </c>
    </row>
    <row r="4306">
      <c r="A4306" s="69" t="n"/>
      <c r="B4306" s="70" t="n"/>
      <c r="C4306" s="70" t="n"/>
      <c r="D4306" s="71" t="n"/>
      <c r="E4306" s="71" t="n"/>
      <c r="F4306" s="70" t="n"/>
      <c r="G4306" s="72">
        <f>IF(OR($A4306="",$B4306=""),"",ROUND(MAX(0,MOD(I4306-H4306,1)*24-L4306/60),2))</f>
        <v/>
      </c>
      <c r="H4306">
        <f>IF($A4306="","",IF($D4306="",IFERROR(INDEX(Settings!$E$11:$E$18,MATCH($C4306,Settings!$D$11:$D$18,0)),0),$D4306))</f>
        <v/>
      </c>
      <c r="I4306">
        <f>IF($A4306="","",IF($E4306="",IFERROR(INDEX(Settings!$F$11:$F$18,MATCH($C4306,Settings!$D$11:$D$18,0)),0),$E4306))</f>
        <v/>
      </c>
      <c r="J4306">
        <f>IF($A4306="",0,WEEKDAY($A4306,2))</f>
        <v/>
      </c>
      <c r="K4306">
        <f>IF(OR($A4306="",$B4306=""),"",$B4306&amp;"|"&amp;$A4306)</f>
        <v/>
      </c>
      <c r="L4306">
        <f>IF($A4306="",0,IF($F4306="",IFERROR(N(INDEX(Settings!$G$11:$G$18,MATCH($C4306,Settings!$D$11:$D$18,0))),0),N($F4306)))</f>
        <v/>
      </c>
    </row>
    <row r="4307">
      <c r="A4307" s="69" t="n"/>
      <c r="B4307" s="70" t="n"/>
      <c r="C4307" s="70" t="n"/>
      <c r="D4307" s="71" t="n"/>
      <c r="E4307" s="71" t="n"/>
      <c r="F4307" s="70" t="n"/>
      <c r="G4307" s="72">
        <f>IF(OR($A4307="",$B4307=""),"",ROUND(MAX(0,MOD(I4307-H4307,1)*24-L4307/60),2))</f>
        <v/>
      </c>
      <c r="H4307">
        <f>IF($A4307="","",IF($D4307="",IFERROR(INDEX(Settings!$E$11:$E$18,MATCH($C4307,Settings!$D$11:$D$18,0)),0),$D4307))</f>
        <v/>
      </c>
      <c r="I4307">
        <f>IF($A4307="","",IF($E4307="",IFERROR(INDEX(Settings!$F$11:$F$18,MATCH($C4307,Settings!$D$11:$D$18,0)),0),$E4307))</f>
        <v/>
      </c>
      <c r="J4307">
        <f>IF($A4307="",0,WEEKDAY($A4307,2))</f>
        <v/>
      </c>
      <c r="K4307">
        <f>IF(OR($A4307="",$B4307=""),"",$B4307&amp;"|"&amp;$A4307)</f>
        <v/>
      </c>
      <c r="L4307">
        <f>IF($A4307="",0,IF($F4307="",IFERROR(N(INDEX(Settings!$G$11:$G$18,MATCH($C4307,Settings!$D$11:$D$18,0))),0),N($F4307)))</f>
        <v/>
      </c>
    </row>
    <row r="4308">
      <c r="A4308" s="69" t="n"/>
      <c r="B4308" s="70" t="n"/>
      <c r="C4308" s="70" t="n"/>
      <c r="D4308" s="71" t="n"/>
      <c r="E4308" s="71" t="n"/>
      <c r="F4308" s="70" t="n"/>
      <c r="G4308" s="72">
        <f>IF(OR($A4308="",$B4308=""),"",ROUND(MAX(0,MOD(I4308-H4308,1)*24-L4308/60),2))</f>
        <v/>
      </c>
      <c r="H4308">
        <f>IF($A4308="","",IF($D4308="",IFERROR(INDEX(Settings!$E$11:$E$18,MATCH($C4308,Settings!$D$11:$D$18,0)),0),$D4308))</f>
        <v/>
      </c>
      <c r="I4308">
        <f>IF($A4308="","",IF($E4308="",IFERROR(INDEX(Settings!$F$11:$F$18,MATCH($C4308,Settings!$D$11:$D$18,0)),0),$E4308))</f>
        <v/>
      </c>
      <c r="J4308">
        <f>IF($A4308="",0,WEEKDAY($A4308,2))</f>
        <v/>
      </c>
      <c r="K4308">
        <f>IF(OR($A4308="",$B4308=""),"",$B4308&amp;"|"&amp;$A4308)</f>
        <v/>
      </c>
      <c r="L4308">
        <f>IF($A4308="",0,IF($F4308="",IFERROR(N(INDEX(Settings!$G$11:$G$18,MATCH($C4308,Settings!$D$11:$D$18,0))),0),N($F4308)))</f>
        <v/>
      </c>
    </row>
    <row r="4309">
      <c r="A4309" s="69" t="n"/>
      <c r="B4309" s="70" t="n"/>
      <c r="C4309" s="70" t="n"/>
      <c r="D4309" s="71" t="n"/>
      <c r="E4309" s="71" t="n"/>
      <c r="F4309" s="70" t="n"/>
      <c r="G4309" s="72">
        <f>IF(OR($A4309="",$B4309=""),"",ROUND(MAX(0,MOD(I4309-H4309,1)*24-L4309/60),2))</f>
        <v/>
      </c>
      <c r="H4309">
        <f>IF($A4309="","",IF($D4309="",IFERROR(INDEX(Settings!$E$11:$E$18,MATCH($C4309,Settings!$D$11:$D$18,0)),0),$D4309))</f>
        <v/>
      </c>
      <c r="I4309">
        <f>IF($A4309="","",IF($E4309="",IFERROR(INDEX(Settings!$F$11:$F$18,MATCH($C4309,Settings!$D$11:$D$18,0)),0),$E4309))</f>
        <v/>
      </c>
      <c r="J4309">
        <f>IF($A4309="",0,WEEKDAY($A4309,2))</f>
        <v/>
      </c>
      <c r="K4309">
        <f>IF(OR($A4309="",$B4309=""),"",$B4309&amp;"|"&amp;$A4309)</f>
        <v/>
      </c>
      <c r="L4309">
        <f>IF($A4309="",0,IF($F4309="",IFERROR(N(INDEX(Settings!$G$11:$G$18,MATCH($C4309,Settings!$D$11:$D$18,0))),0),N($F4309)))</f>
        <v/>
      </c>
    </row>
    <row r="4310">
      <c r="A4310" s="69" t="n"/>
      <c r="B4310" s="70" t="n"/>
      <c r="C4310" s="70" t="n"/>
      <c r="D4310" s="71" t="n"/>
      <c r="E4310" s="71" t="n"/>
      <c r="F4310" s="70" t="n"/>
      <c r="G4310" s="72">
        <f>IF(OR($A4310="",$B4310=""),"",ROUND(MAX(0,MOD(I4310-H4310,1)*24-L4310/60),2))</f>
        <v/>
      </c>
      <c r="H4310">
        <f>IF($A4310="","",IF($D4310="",IFERROR(INDEX(Settings!$E$11:$E$18,MATCH($C4310,Settings!$D$11:$D$18,0)),0),$D4310))</f>
        <v/>
      </c>
      <c r="I4310">
        <f>IF($A4310="","",IF($E4310="",IFERROR(INDEX(Settings!$F$11:$F$18,MATCH($C4310,Settings!$D$11:$D$18,0)),0),$E4310))</f>
        <v/>
      </c>
      <c r="J4310">
        <f>IF($A4310="",0,WEEKDAY($A4310,2))</f>
        <v/>
      </c>
      <c r="K4310">
        <f>IF(OR($A4310="",$B4310=""),"",$B4310&amp;"|"&amp;$A4310)</f>
        <v/>
      </c>
      <c r="L4310">
        <f>IF($A4310="",0,IF($F4310="",IFERROR(N(INDEX(Settings!$G$11:$G$18,MATCH($C4310,Settings!$D$11:$D$18,0))),0),N($F4310)))</f>
        <v/>
      </c>
    </row>
    <row r="4311">
      <c r="A4311" s="69" t="n"/>
      <c r="B4311" s="70" t="n"/>
      <c r="C4311" s="70" t="n"/>
      <c r="D4311" s="71" t="n"/>
      <c r="E4311" s="71" t="n"/>
      <c r="F4311" s="70" t="n"/>
      <c r="G4311" s="72">
        <f>IF(OR($A4311="",$B4311=""),"",ROUND(MAX(0,MOD(I4311-H4311,1)*24-L4311/60),2))</f>
        <v/>
      </c>
      <c r="H4311">
        <f>IF($A4311="","",IF($D4311="",IFERROR(INDEX(Settings!$E$11:$E$18,MATCH($C4311,Settings!$D$11:$D$18,0)),0),$D4311))</f>
        <v/>
      </c>
      <c r="I4311">
        <f>IF($A4311="","",IF($E4311="",IFERROR(INDEX(Settings!$F$11:$F$18,MATCH($C4311,Settings!$D$11:$D$18,0)),0),$E4311))</f>
        <v/>
      </c>
      <c r="J4311">
        <f>IF($A4311="",0,WEEKDAY($A4311,2))</f>
        <v/>
      </c>
      <c r="K4311">
        <f>IF(OR($A4311="",$B4311=""),"",$B4311&amp;"|"&amp;$A4311)</f>
        <v/>
      </c>
      <c r="L4311">
        <f>IF($A4311="",0,IF($F4311="",IFERROR(N(INDEX(Settings!$G$11:$G$18,MATCH($C4311,Settings!$D$11:$D$18,0))),0),N($F4311)))</f>
        <v/>
      </c>
    </row>
    <row r="4312">
      <c r="A4312" s="69" t="n"/>
      <c r="B4312" s="70" t="n"/>
      <c r="C4312" s="70" t="n"/>
      <c r="D4312" s="71" t="n"/>
      <c r="E4312" s="71" t="n"/>
      <c r="F4312" s="70" t="n"/>
      <c r="G4312" s="72">
        <f>IF(OR($A4312="",$B4312=""),"",ROUND(MAX(0,MOD(I4312-H4312,1)*24-L4312/60),2))</f>
        <v/>
      </c>
      <c r="H4312">
        <f>IF($A4312="","",IF($D4312="",IFERROR(INDEX(Settings!$E$11:$E$18,MATCH($C4312,Settings!$D$11:$D$18,0)),0),$D4312))</f>
        <v/>
      </c>
      <c r="I4312">
        <f>IF($A4312="","",IF($E4312="",IFERROR(INDEX(Settings!$F$11:$F$18,MATCH($C4312,Settings!$D$11:$D$18,0)),0),$E4312))</f>
        <v/>
      </c>
      <c r="J4312">
        <f>IF($A4312="",0,WEEKDAY($A4312,2))</f>
        <v/>
      </c>
      <c r="K4312">
        <f>IF(OR($A4312="",$B4312=""),"",$B4312&amp;"|"&amp;$A4312)</f>
        <v/>
      </c>
      <c r="L4312">
        <f>IF($A4312="",0,IF($F4312="",IFERROR(N(INDEX(Settings!$G$11:$G$18,MATCH($C4312,Settings!$D$11:$D$18,0))),0),N($F4312)))</f>
        <v/>
      </c>
    </row>
    <row r="4313">
      <c r="A4313" s="69" t="n"/>
      <c r="B4313" s="70" t="n"/>
      <c r="C4313" s="70" t="n"/>
      <c r="D4313" s="71" t="n"/>
      <c r="E4313" s="71" t="n"/>
      <c r="F4313" s="70" t="n"/>
      <c r="G4313" s="72">
        <f>IF(OR($A4313="",$B4313=""),"",ROUND(MAX(0,MOD(I4313-H4313,1)*24-L4313/60),2))</f>
        <v/>
      </c>
      <c r="H4313">
        <f>IF($A4313="","",IF($D4313="",IFERROR(INDEX(Settings!$E$11:$E$18,MATCH($C4313,Settings!$D$11:$D$18,0)),0),$D4313))</f>
        <v/>
      </c>
      <c r="I4313">
        <f>IF($A4313="","",IF($E4313="",IFERROR(INDEX(Settings!$F$11:$F$18,MATCH($C4313,Settings!$D$11:$D$18,0)),0),$E4313))</f>
        <v/>
      </c>
      <c r="J4313">
        <f>IF($A4313="",0,WEEKDAY($A4313,2))</f>
        <v/>
      </c>
      <c r="K4313">
        <f>IF(OR($A4313="",$B4313=""),"",$B4313&amp;"|"&amp;$A4313)</f>
        <v/>
      </c>
      <c r="L4313">
        <f>IF($A4313="",0,IF($F4313="",IFERROR(N(INDEX(Settings!$G$11:$G$18,MATCH($C4313,Settings!$D$11:$D$18,0))),0),N($F4313)))</f>
        <v/>
      </c>
    </row>
    <row r="4314">
      <c r="A4314" s="69" t="n"/>
      <c r="B4314" s="70" t="n"/>
      <c r="C4314" s="70" t="n"/>
      <c r="D4314" s="71" t="n"/>
      <c r="E4314" s="71" t="n"/>
      <c r="F4314" s="70" t="n"/>
      <c r="G4314" s="72">
        <f>IF(OR($A4314="",$B4314=""),"",ROUND(MAX(0,MOD(I4314-H4314,1)*24-L4314/60),2))</f>
        <v/>
      </c>
      <c r="H4314">
        <f>IF($A4314="","",IF($D4314="",IFERROR(INDEX(Settings!$E$11:$E$18,MATCH($C4314,Settings!$D$11:$D$18,0)),0),$D4314))</f>
        <v/>
      </c>
      <c r="I4314">
        <f>IF($A4314="","",IF($E4314="",IFERROR(INDEX(Settings!$F$11:$F$18,MATCH($C4314,Settings!$D$11:$D$18,0)),0),$E4314))</f>
        <v/>
      </c>
      <c r="J4314">
        <f>IF($A4314="",0,WEEKDAY($A4314,2))</f>
        <v/>
      </c>
      <c r="K4314">
        <f>IF(OR($A4314="",$B4314=""),"",$B4314&amp;"|"&amp;$A4314)</f>
        <v/>
      </c>
      <c r="L4314">
        <f>IF($A4314="",0,IF($F4314="",IFERROR(N(INDEX(Settings!$G$11:$G$18,MATCH($C4314,Settings!$D$11:$D$18,0))),0),N($F4314)))</f>
        <v/>
      </c>
    </row>
    <row r="4315">
      <c r="A4315" s="69" t="n"/>
      <c r="B4315" s="70" t="n"/>
      <c r="C4315" s="70" t="n"/>
      <c r="D4315" s="71" t="n"/>
      <c r="E4315" s="71" t="n"/>
      <c r="F4315" s="70" t="n"/>
      <c r="G4315" s="72">
        <f>IF(OR($A4315="",$B4315=""),"",ROUND(MAX(0,MOD(I4315-H4315,1)*24-L4315/60),2))</f>
        <v/>
      </c>
      <c r="H4315">
        <f>IF($A4315="","",IF($D4315="",IFERROR(INDEX(Settings!$E$11:$E$18,MATCH($C4315,Settings!$D$11:$D$18,0)),0),$D4315))</f>
        <v/>
      </c>
      <c r="I4315">
        <f>IF($A4315="","",IF($E4315="",IFERROR(INDEX(Settings!$F$11:$F$18,MATCH($C4315,Settings!$D$11:$D$18,0)),0),$E4315))</f>
        <v/>
      </c>
      <c r="J4315">
        <f>IF($A4315="",0,WEEKDAY($A4315,2))</f>
        <v/>
      </c>
      <c r="K4315">
        <f>IF(OR($A4315="",$B4315=""),"",$B4315&amp;"|"&amp;$A4315)</f>
        <v/>
      </c>
      <c r="L4315">
        <f>IF($A4315="",0,IF($F4315="",IFERROR(N(INDEX(Settings!$G$11:$G$18,MATCH($C4315,Settings!$D$11:$D$18,0))),0),N($F4315)))</f>
        <v/>
      </c>
    </row>
    <row r="4316">
      <c r="A4316" s="69" t="n"/>
      <c r="B4316" s="70" t="n"/>
      <c r="C4316" s="70" t="n"/>
      <c r="D4316" s="71" t="n"/>
      <c r="E4316" s="71" t="n"/>
      <c r="F4316" s="70" t="n"/>
      <c r="G4316" s="72">
        <f>IF(OR($A4316="",$B4316=""),"",ROUND(MAX(0,MOD(I4316-H4316,1)*24-L4316/60),2))</f>
        <v/>
      </c>
      <c r="H4316">
        <f>IF($A4316="","",IF($D4316="",IFERROR(INDEX(Settings!$E$11:$E$18,MATCH($C4316,Settings!$D$11:$D$18,0)),0),$D4316))</f>
        <v/>
      </c>
      <c r="I4316">
        <f>IF($A4316="","",IF($E4316="",IFERROR(INDEX(Settings!$F$11:$F$18,MATCH($C4316,Settings!$D$11:$D$18,0)),0),$E4316))</f>
        <v/>
      </c>
      <c r="J4316">
        <f>IF($A4316="",0,WEEKDAY($A4316,2))</f>
        <v/>
      </c>
      <c r="K4316">
        <f>IF(OR($A4316="",$B4316=""),"",$B4316&amp;"|"&amp;$A4316)</f>
        <v/>
      </c>
      <c r="L4316">
        <f>IF($A4316="",0,IF($F4316="",IFERROR(N(INDEX(Settings!$G$11:$G$18,MATCH($C4316,Settings!$D$11:$D$18,0))),0),N($F4316)))</f>
        <v/>
      </c>
    </row>
    <row r="4317">
      <c r="A4317" s="69" t="n"/>
      <c r="B4317" s="70" t="n"/>
      <c r="C4317" s="70" t="n"/>
      <c r="D4317" s="71" t="n"/>
      <c r="E4317" s="71" t="n"/>
      <c r="F4317" s="70" t="n"/>
      <c r="G4317" s="72">
        <f>IF(OR($A4317="",$B4317=""),"",ROUND(MAX(0,MOD(I4317-H4317,1)*24-L4317/60),2))</f>
        <v/>
      </c>
      <c r="H4317">
        <f>IF($A4317="","",IF($D4317="",IFERROR(INDEX(Settings!$E$11:$E$18,MATCH($C4317,Settings!$D$11:$D$18,0)),0),$D4317))</f>
        <v/>
      </c>
      <c r="I4317">
        <f>IF($A4317="","",IF($E4317="",IFERROR(INDEX(Settings!$F$11:$F$18,MATCH($C4317,Settings!$D$11:$D$18,0)),0),$E4317))</f>
        <v/>
      </c>
      <c r="J4317">
        <f>IF($A4317="",0,WEEKDAY($A4317,2))</f>
        <v/>
      </c>
      <c r="K4317">
        <f>IF(OR($A4317="",$B4317=""),"",$B4317&amp;"|"&amp;$A4317)</f>
        <v/>
      </c>
      <c r="L4317">
        <f>IF($A4317="",0,IF($F4317="",IFERROR(N(INDEX(Settings!$G$11:$G$18,MATCH($C4317,Settings!$D$11:$D$18,0))),0),N($F4317)))</f>
        <v/>
      </c>
    </row>
    <row r="4318">
      <c r="A4318" s="69" t="n"/>
      <c r="B4318" s="70" t="n"/>
      <c r="C4318" s="70" t="n"/>
      <c r="D4318" s="71" t="n"/>
      <c r="E4318" s="71" t="n"/>
      <c r="F4318" s="70" t="n"/>
      <c r="G4318" s="72">
        <f>IF(OR($A4318="",$B4318=""),"",ROUND(MAX(0,MOD(I4318-H4318,1)*24-L4318/60),2))</f>
        <v/>
      </c>
      <c r="H4318">
        <f>IF($A4318="","",IF($D4318="",IFERROR(INDEX(Settings!$E$11:$E$18,MATCH($C4318,Settings!$D$11:$D$18,0)),0),$D4318))</f>
        <v/>
      </c>
      <c r="I4318">
        <f>IF($A4318="","",IF($E4318="",IFERROR(INDEX(Settings!$F$11:$F$18,MATCH($C4318,Settings!$D$11:$D$18,0)),0),$E4318))</f>
        <v/>
      </c>
      <c r="J4318">
        <f>IF($A4318="",0,WEEKDAY($A4318,2))</f>
        <v/>
      </c>
      <c r="K4318">
        <f>IF(OR($A4318="",$B4318=""),"",$B4318&amp;"|"&amp;$A4318)</f>
        <v/>
      </c>
      <c r="L4318">
        <f>IF($A4318="",0,IF($F4318="",IFERROR(N(INDEX(Settings!$G$11:$G$18,MATCH($C4318,Settings!$D$11:$D$18,0))),0),N($F4318)))</f>
        <v/>
      </c>
    </row>
    <row r="4319">
      <c r="A4319" s="69" t="n"/>
      <c r="B4319" s="70" t="n"/>
      <c r="C4319" s="70" t="n"/>
      <c r="D4319" s="71" t="n"/>
      <c r="E4319" s="71" t="n"/>
      <c r="F4319" s="70" t="n"/>
      <c r="G4319" s="72">
        <f>IF(OR($A4319="",$B4319=""),"",ROUND(MAX(0,MOD(I4319-H4319,1)*24-L4319/60),2))</f>
        <v/>
      </c>
      <c r="H4319">
        <f>IF($A4319="","",IF($D4319="",IFERROR(INDEX(Settings!$E$11:$E$18,MATCH($C4319,Settings!$D$11:$D$18,0)),0),$D4319))</f>
        <v/>
      </c>
      <c r="I4319">
        <f>IF($A4319="","",IF($E4319="",IFERROR(INDEX(Settings!$F$11:$F$18,MATCH($C4319,Settings!$D$11:$D$18,0)),0),$E4319))</f>
        <v/>
      </c>
      <c r="J4319">
        <f>IF($A4319="",0,WEEKDAY($A4319,2))</f>
        <v/>
      </c>
      <c r="K4319">
        <f>IF(OR($A4319="",$B4319=""),"",$B4319&amp;"|"&amp;$A4319)</f>
        <v/>
      </c>
      <c r="L4319">
        <f>IF($A4319="",0,IF($F4319="",IFERROR(N(INDEX(Settings!$G$11:$G$18,MATCH($C4319,Settings!$D$11:$D$18,0))),0),N($F4319)))</f>
        <v/>
      </c>
    </row>
    <row r="4320">
      <c r="A4320" s="69" t="n"/>
      <c r="B4320" s="70" t="n"/>
      <c r="C4320" s="70" t="n"/>
      <c r="D4320" s="71" t="n"/>
      <c r="E4320" s="71" t="n"/>
      <c r="F4320" s="70" t="n"/>
      <c r="G4320" s="72">
        <f>IF(OR($A4320="",$B4320=""),"",ROUND(MAX(0,MOD(I4320-H4320,1)*24-L4320/60),2))</f>
        <v/>
      </c>
      <c r="H4320">
        <f>IF($A4320="","",IF($D4320="",IFERROR(INDEX(Settings!$E$11:$E$18,MATCH($C4320,Settings!$D$11:$D$18,0)),0),$D4320))</f>
        <v/>
      </c>
      <c r="I4320">
        <f>IF($A4320="","",IF($E4320="",IFERROR(INDEX(Settings!$F$11:$F$18,MATCH($C4320,Settings!$D$11:$D$18,0)),0),$E4320))</f>
        <v/>
      </c>
      <c r="J4320">
        <f>IF($A4320="",0,WEEKDAY($A4320,2))</f>
        <v/>
      </c>
      <c r="K4320">
        <f>IF(OR($A4320="",$B4320=""),"",$B4320&amp;"|"&amp;$A4320)</f>
        <v/>
      </c>
      <c r="L4320">
        <f>IF($A4320="",0,IF($F4320="",IFERROR(N(INDEX(Settings!$G$11:$G$18,MATCH($C4320,Settings!$D$11:$D$18,0))),0),N($F4320)))</f>
        <v/>
      </c>
    </row>
    <row r="4321">
      <c r="A4321" s="69" t="n"/>
      <c r="B4321" s="70" t="n"/>
      <c r="C4321" s="70" t="n"/>
      <c r="D4321" s="71" t="n"/>
      <c r="E4321" s="71" t="n"/>
      <c r="F4321" s="70" t="n"/>
      <c r="G4321" s="72">
        <f>IF(OR($A4321="",$B4321=""),"",ROUND(MAX(0,MOD(I4321-H4321,1)*24-L4321/60),2))</f>
        <v/>
      </c>
      <c r="H4321">
        <f>IF($A4321="","",IF($D4321="",IFERROR(INDEX(Settings!$E$11:$E$18,MATCH($C4321,Settings!$D$11:$D$18,0)),0),$D4321))</f>
        <v/>
      </c>
      <c r="I4321">
        <f>IF($A4321="","",IF($E4321="",IFERROR(INDEX(Settings!$F$11:$F$18,MATCH($C4321,Settings!$D$11:$D$18,0)),0),$E4321))</f>
        <v/>
      </c>
      <c r="J4321">
        <f>IF($A4321="",0,WEEKDAY($A4321,2))</f>
        <v/>
      </c>
      <c r="K4321">
        <f>IF(OR($A4321="",$B4321=""),"",$B4321&amp;"|"&amp;$A4321)</f>
        <v/>
      </c>
      <c r="L4321">
        <f>IF($A4321="",0,IF($F4321="",IFERROR(N(INDEX(Settings!$G$11:$G$18,MATCH($C4321,Settings!$D$11:$D$18,0))),0),N($F4321)))</f>
        <v/>
      </c>
    </row>
    <row r="4322">
      <c r="A4322" s="69" t="n"/>
      <c r="B4322" s="70" t="n"/>
      <c r="C4322" s="70" t="n"/>
      <c r="D4322" s="71" t="n"/>
      <c r="E4322" s="71" t="n"/>
      <c r="F4322" s="70" t="n"/>
      <c r="G4322" s="72">
        <f>IF(OR($A4322="",$B4322=""),"",ROUND(MAX(0,MOD(I4322-H4322,1)*24-L4322/60),2))</f>
        <v/>
      </c>
      <c r="H4322">
        <f>IF($A4322="","",IF($D4322="",IFERROR(INDEX(Settings!$E$11:$E$18,MATCH($C4322,Settings!$D$11:$D$18,0)),0),$D4322))</f>
        <v/>
      </c>
      <c r="I4322">
        <f>IF($A4322="","",IF($E4322="",IFERROR(INDEX(Settings!$F$11:$F$18,MATCH($C4322,Settings!$D$11:$D$18,0)),0),$E4322))</f>
        <v/>
      </c>
      <c r="J4322">
        <f>IF($A4322="",0,WEEKDAY($A4322,2))</f>
        <v/>
      </c>
      <c r="K4322">
        <f>IF(OR($A4322="",$B4322=""),"",$B4322&amp;"|"&amp;$A4322)</f>
        <v/>
      </c>
      <c r="L4322">
        <f>IF($A4322="",0,IF($F4322="",IFERROR(N(INDEX(Settings!$G$11:$G$18,MATCH($C4322,Settings!$D$11:$D$18,0))),0),N($F4322)))</f>
        <v/>
      </c>
    </row>
    <row r="4323">
      <c r="A4323" s="69" t="n"/>
      <c r="B4323" s="70" t="n"/>
      <c r="C4323" s="70" t="n"/>
      <c r="D4323" s="71" t="n"/>
      <c r="E4323" s="71" t="n"/>
      <c r="F4323" s="70" t="n"/>
      <c r="G4323" s="72">
        <f>IF(OR($A4323="",$B4323=""),"",ROUND(MAX(0,MOD(I4323-H4323,1)*24-L4323/60),2))</f>
        <v/>
      </c>
      <c r="H4323">
        <f>IF($A4323="","",IF($D4323="",IFERROR(INDEX(Settings!$E$11:$E$18,MATCH($C4323,Settings!$D$11:$D$18,0)),0),$D4323))</f>
        <v/>
      </c>
      <c r="I4323">
        <f>IF($A4323="","",IF($E4323="",IFERROR(INDEX(Settings!$F$11:$F$18,MATCH($C4323,Settings!$D$11:$D$18,0)),0),$E4323))</f>
        <v/>
      </c>
      <c r="J4323">
        <f>IF($A4323="",0,WEEKDAY($A4323,2))</f>
        <v/>
      </c>
      <c r="K4323">
        <f>IF(OR($A4323="",$B4323=""),"",$B4323&amp;"|"&amp;$A4323)</f>
        <v/>
      </c>
      <c r="L4323">
        <f>IF($A4323="",0,IF($F4323="",IFERROR(N(INDEX(Settings!$G$11:$G$18,MATCH($C4323,Settings!$D$11:$D$18,0))),0),N($F4323)))</f>
        <v/>
      </c>
    </row>
    <row r="4324">
      <c r="A4324" s="69" t="n"/>
      <c r="B4324" s="70" t="n"/>
      <c r="C4324" s="70" t="n"/>
      <c r="D4324" s="71" t="n"/>
      <c r="E4324" s="71" t="n"/>
      <c r="F4324" s="70" t="n"/>
      <c r="G4324" s="72">
        <f>IF(OR($A4324="",$B4324=""),"",ROUND(MAX(0,MOD(I4324-H4324,1)*24-L4324/60),2))</f>
        <v/>
      </c>
      <c r="H4324">
        <f>IF($A4324="","",IF($D4324="",IFERROR(INDEX(Settings!$E$11:$E$18,MATCH($C4324,Settings!$D$11:$D$18,0)),0),$D4324))</f>
        <v/>
      </c>
      <c r="I4324">
        <f>IF($A4324="","",IF($E4324="",IFERROR(INDEX(Settings!$F$11:$F$18,MATCH($C4324,Settings!$D$11:$D$18,0)),0),$E4324))</f>
        <v/>
      </c>
      <c r="J4324">
        <f>IF($A4324="",0,WEEKDAY($A4324,2))</f>
        <v/>
      </c>
      <c r="K4324">
        <f>IF(OR($A4324="",$B4324=""),"",$B4324&amp;"|"&amp;$A4324)</f>
        <v/>
      </c>
      <c r="L4324">
        <f>IF($A4324="",0,IF($F4324="",IFERROR(N(INDEX(Settings!$G$11:$G$18,MATCH($C4324,Settings!$D$11:$D$18,0))),0),N($F4324)))</f>
        <v/>
      </c>
    </row>
    <row r="4325">
      <c r="A4325" s="69" t="n"/>
      <c r="B4325" s="70" t="n"/>
      <c r="C4325" s="70" t="n"/>
      <c r="D4325" s="71" t="n"/>
      <c r="E4325" s="71" t="n"/>
      <c r="F4325" s="70" t="n"/>
      <c r="G4325" s="72">
        <f>IF(OR($A4325="",$B4325=""),"",ROUND(MAX(0,MOD(I4325-H4325,1)*24-L4325/60),2))</f>
        <v/>
      </c>
      <c r="H4325">
        <f>IF($A4325="","",IF($D4325="",IFERROR(INDEX(Settings!$E$11:$E$18,MATCH($C4325,Settings!$D$11:$D$18,0)),0),$D4325))</f>
        <v/>
      </c>
      <c r="I4325">
        <f>IF($A4325="","",IF($E4325="",IFERROR(INDEX(Settings!$F$11:$F$18,MATCH($C4325,Settings!$D$11:$D$18,0)),0),$E4325))</f>
        <v/>
      </c>
      <c r="J4325">
        <f>IF($A4325="",0,WEEKDAY($A4325,2))</f>
        <v/>
      </c>
      <c r="K4325">
        <f>IF(OR($A4325="",$B4325=""),"",$B4325&amp;"|"&amp;$A4325)</f>
        <v/>
      </c>
      <c r="L4325">
        <f>IF($A4325="",0,IF($F4325="",IFERROR(N(INDEX(Settings!$G$11:$G$18,MATCH($C4325,Settings!$D$11:$D$18,0))),0),N($F4325)))</f>
        <v/>
      </c>
    </row>
    <row r="4326">
      <c r="A4326" s="69" t="n"/>
      <c r="B4326" s="70" t="n"/>
      <c r="C4326" s="70" t="n"/>
      <c r="D4326" s="71" t="n"/>
      <c r="E4326" s="71" t="n"/>
      <c r="F4326" s="70" t="n"/>
      <c r="G4326" s="72">
        <f>IF(OR($A4326="",$B4326=""),"",ROUND(MAX(0,MOD(I4326-H4326,1)*24-L4326/60),2))</f>
        <v/>
      </c>
      <c r="H4326">
        <f>IF($A4326="","",IF($D4326="",IFERROR(INDEX(Settings!$E$11:$E$18,MATCH($C4326,Settings!$D$11:$D$18,0)),0),$D4326))</f>
        <v/>
      </c>
      <c r="I4326">
        <f>IF($A4326="","",IF($E4326="",IFERROR(INDEX(Settings!$F$11:$F$18,MATCH($C4326,Settings!$D$11:$D$18,0)),0),$E4326))</f>
        <v/>
      </c>
      <c r="J4326">
        <f>IF($A4326="",0,WEEKDAY($A4326,2))</f>
        <v/>
      </c>
      <c r="K4326">
        <f>IF(OR($A4326="",$B4326=""),"",$B4326&amp;"|"&amp;$A4326)</f>
        <v/>
      </c>
      <c r="L4326">
        <f>IF($A4326="",0,IF($F4326="",IFERROR(N(INDEX(Settings!$G$11:$G$18,MATCH($C4326,Settings!$D$11:$D$18,0))),0),N($F4326)))</f>
        <v/>
      </c>
    </row>
    <row r="4327">
      <c r="A4327" s="69" t="n"/>
      <c r="B4327" s="70" t="n"/>
      <c r="C4327" s="70" t="n"/>
      <c r="D4327" s="71" t="n"/>
      <c r="E4327" s="71" t="n"/>
      <c r="F4327" s="70" t="n"/>
      <c r="G4327" s="72">
        <f>IF(OR($A4327="",$B4327=""),"",ROUND(MAX(0,MOD(I4327-H4327,1)*24-L4327/60),2))</f>
        <v/>
      </c>
      <c r="H4327">
        <f>IF($A4327="","",IF($D4327="",IFERROR(INDEX(Settings!$E$11:$E$18,MATCH($C4327,Settings!$D$11:$D$18,0)),0),$D4327))</f>
        <v/>
      </c>
      <c r="I4327">
        <f>IF($A4327="","",IF($E4327="",IFERROR(INDEX(Settings!$F$11:$F$18,MATCH($C4327,Settings!$D$11:$D$18,0)),0),$E4327))</f>
        <v/>
      </c>
      <c r="J4327">
        <f>IF($A4327="",0,WEEKDAY($A4327,2))</f>
        <v/>
      </c>
      <c r="K4327">
        <f>IF(OR($A4327="",$B4327=""),"",$B4327&amp;"|"&amp;$A4327)</f>
        <v/>
      </c>
      <c r="L4327">
        <f>IF($A4327="",0,IF($F4327="",IFERROR(N(INDEX(Settings!$G$11:$G$18,MATCH($C4327,Settings!$D$11:$D$18,0))),0),N($F4327)))</f>
        <v/>
      </c>
    </row>
    <row r="4328">
      <c r="A4328" s="69" t="n"/>
      <c r="B4328" s="70" t="n"/>
      <c r="C4328" s="70" t="n"/>
      <c r="D4328" s="71" t="n"/>
      <c r="E4328" s="71" t="n"/>
      <c r="F4328" s="70" t="n"/>
      <c r="G4328" s="72">
        <f>IF(OR($A4328="",$B4328=""),"",ROUND(MAX(0,MOD(I4328-H4328,1)*24-L4328/60),2))</f>
        <v/>
      </c>
      <c r="H4328">
        <f>IF($A4328="","",IF($D4328="",IFERROR(INDEX(Settings!$E$11:$E$18,MATCH($C4328,Settings!$D$11:$D$18,0)),0),$D4328))</f>
        <v/>
      </c>
      <c r="I4328">
        <f>IF($A4328="","",IF($E4328="",IFERROR(INDEX(Settings!$F$11:$F$18,MATCH($C4328,Settings!$D$11:$D$18,0)),0),$E4328))</f>
        <v/>
      </c>
      <c r="J4328">
        <f>IF($A4328="",0,WEEKDAY($A4328,2))</f>
        <v/>
      </c>
      <c r="K4328">
        <f>IF(OR($A4328="",$B4328=""),"",$B4328&amp;"|"&amp;$A4328)</f>
        <v/>
      </c>
      <c r="L4328">
        <f>IF($A4328="",0,IF($F4328="",IFERROR(N(INDEX(Settings!$G$11:$G$18,MATCH($C4328,Settings!$D$11:$D$18,0))),0),N($F4328)))</f>
        <v/>
      </c>
    </row>
    <row r="4329">
      <c r="A4329" s="69" t="n"/>
      <c r="B4329" s="70" t="n"/>
      <c r="C4329" s="70" t="n"/>
      <c r="D4329" s="71" t="n"/>
      <c r="E4329" s="71" t="n"/>
      <c r="F4329" s="70" t="n"/>
      <c r="G4329" s="72">
        <f>IF(OR($A4329="",$B4329=""),"",ROUND(MAX(0,MOD(I4329-H4329,1)*24-L4329/60),2))</f>
        <v/>
      </c>
      <c r="H4329">
        <f>IF($A4329="","",IF($D4329="",IFERROR(INDEX(Settings!$E$11:$E$18,MATCH($C4329,Settings!$D$11:$D$18,0)),0),$D4329))</f>
        <v/>
      </c>
      <c r="I4329">
        <f>IF($A4329="","",IF($E4329="",IFERROR(INDEX(Settings!$F$11:$F$18,MATCH($C4329,Settings!$D$11:$D$18,0)),0),$E4329))</f>
        <v/>
      </c>
      <c r="J4329">
        <f>IF($A4329="",0,WEEKDAY($A4329,2))</f>
        <v/>
      </c>
      <c r="K4329">
        <f>IF(OR($A4329="",$B4329=""),"",$B4329&amp;"|"&amp;$A4329)</f>
        <v/>
      </c>
      <c r="L4329">
        <f>IF($A4329="",0,IF($F4329="",IFERROR(N(INDEX(Settings!$G$11:$G$18,MATCH($C4329,Settings!$D$11:$D$18,0))),0),N($F4329)))</f>
        <v/>
      </c>
    </row>
    <row r="4330">
      <c r="A4330" s="69" t="n"/>
      <c r="B4330" s="70" t="n"/>
      <c r="C4330" s="70" t="n"/>
      <c r="D4330" s="71" t="n"/>
      <c r="E4330" s="71" t="n"/>
      <c r="F4330" s="70" t="n"/>
      <c r="G4330" s="72">
        <f>IF(OR($A4330="",$B4330=""),"",ROUND(MAX(0,MOD(I4330-H4330,1)*24-L4330/60),2))</f>
        <v/>
      </c>
      <c r="H4330">
        <f>IF($A4330="","",IF($D4330="",IFERROR(INDEX(Settings!$E$11:$E$18,MATCH($C4330,Settings!$D$11:$D$18,0)),0),$D4330))</f>
        <v/>
      </c>
      <c r="I4330">
        <f>IF($A4330="","",IF($E4330="",IFERROR(INDEX(Settings!$F$11:$F$18,MATCH($C4330,Settings!$D$11:$D$18,0)),0),$E4330))</f>
        <v/>
      </c>
      <c r="J4330">
        <f>IF($A4330="",0,WEEKDAY($A4330,2))</f>
        <v/>
      </c>
      <c r="K4330">
        <f>IF(OR($A4330="",$B4330=""),"",$B4330&amp;"|"&amp;$A4330)</f>
        <v/>
      </c>
      <c r="L4330">
        <f>IF($A4330="",0,IF($F4330="",IFERROR(N(INDEX(Settings!$G$11:$G$18,MATCH($C4330,Settings!$D$11:$D$18,0))),0),N($F4330)))</f>
        <v/>
      </c>
    </row>
    <row r="4331">
      <c r="A4331" s="69" t="n"/>
      <c r="B4331" s="70" t="n"/>
      <c r="C4331" s="70" t="n"/>
      <c r="D4331" s="71" t="n"/>
      <c r="E4331" s="71" t="n"/>
      <c r="F4331" s="70" t="n"/>
      <c r="G4331" s="72">
        <f>IF(OR($A4331="",$B4331=""),"",ROUND(MAX(0,MOD(I4331-H4331,1)*24-L4331/60),2))</f>
        <v/>
      </c>
      <c r="H4331">
        <f>IF($A4331="","",IF($D4331="",IFERROR(INDEX(Settings!$E$11:$E$18,MATCH($C4331,Settings!$D$11:$D$18,0)),0),$D4331))</f>
        <v/>
      </c>
      <c r="I4331">
        <f>IF($A4331="","",IF($E4331="",IFERROR(INDEX(Settings!$F$11:$F$18,MATCH($C4331,Settings!$D$11:$D$18,0)),0),$E4331))</f>
        <v/>
      </c>
      <c r="J4331">
        <f>IF($A4331="",0,WEEKDAY($A4331,2))</f>
        <v/>
      </c>
      <c r="K4331">
        <f>IF(OR($A4331="",$B4331=""),"",$B4331&amp;"|"&amp;$A4331)</f>
        <v/>
      </c>
      <c r="L4331">
        <f>IF($A4331="",0,IF($F4331="",IFERROR(N(INDEX(Settings!$G$11:$G$18,MATCH($C4331,Settings!$D$11:$D$18,0))),0),N($F4331)))</f>
        <v/>
      </c>
    </row>
    <row r="4332">
      <c r="A4332" s="69" t="n"/>
      <c r="B4332" s="70" t="n"/>
      <c r="C4332" s="70" t="n"/>
      <c r="D4332" s="71" t="n"/>
      <c r="E4332" s="71" t="n"/>
      <c r="F4332" s="70" t="n"/>
      <c r="G4332" s="72">
        <f>IF(OR($A4332="",$B4332=""),"",ROUND(MAX(0,MOD(I4332-H4332,1)*24-L4332/60),2))</f>
        <v/>
      </c>
      <c r="H4332">
        <f>IF($A4332="","",IF($D4332="",IFERROR(INDEX(Settings!$E$11:$E$18,MATCH($C4332,Settings!$D$11:$D$18,0)),0),$D4332))</f>
        <v/>
      </c>
      <c r="I4332">
        <f>IF($A4332="","",IF($E4332="",IFERROR(INDEX(Settings!$F$11:$F$18,MATCH($C4332,Settings!$D$11:$D$18,0)),0),$E4332))</f>
        <v/>
      </c>
      <c r="J4332">
        <f>IF($A4332="",0,WEEKDAY($A4332,2))</f>
        <v/>
      </c>
      <c r="K4332">
        <f>IF(OR($A4332="",$B4332=""),"",$B4332&amp;"|"&amp;$A4332)</f>
        <v/>
      </c>
      <c r="L4332">
        <f>IF($A4332="",0,IF($F4332="",IFERROR(N(INDEX(Settings!$G$11:$G$18,MATCH($C4332,Settings!$D$11:$D$18,0))),0),N($F4332)))</f>
        <v/>
      </c>
    </row>
    <row r="4333">
      <c r="A4333" s="69" t="n"/>
      <c r="B4333" s="70" t="n"/>
      <c r="C4333" s="70" t="n"/>
      <c r="D4333" s="71" t="n"/>
      <c r="E4333" s="71" t="n"/>
      <c r="F4333" s="70" t="n"/>
      <c r="G4333" s="72">
        <f>IF(OR($A4333="",$B4333=""),"",ROUND(MAX(0,MOD(I4333-H4333,1)*24-L4333/60),2))</f>
        <v/>
      </c>
      <c r="H4333">
        <f>IF($A4333="","",IF($D4333="",IFERROR(INDEX(Settings!$E$11:$E$18,MATCH($C4333,Settings!$D$11:$D$18,0)),0),$D4333))</f>
        <v/>
      </c>
      <c r="I4333">
        <f>IF($A4333="","",IF($E4333="",IFERROR(INDEX(Settings!$F$11:$F$18,MATCH($C4333,Settings!$D$11:$D$18,0)),0),$E4333))</f>
        <v/>
      </c>
      <c r="J4333">
        <f>IF($A4333="",0,WEEKDAY($A4333,2))</f>
        <v/>
      </c>
      <c r="K4333">
        <f>IF(OR($A4333="",$B4333=""),"",$B4333&amp;"|"&amp;$A4333)</f>
        <v/>
      </c>
      <c r="L4333">
        <f>IF($A4333="",0,IF($F4333="",IFERROR(N(INDEX(Settings!$G$11:$G$18,MATCH($C4333,Settings!$D$11:$D$18,0))),0),N($F4333)))</f>
        <v/>
      </c>
    </row>
    <row r="4334">
      <c r="A4334" s="69" t="n"/>
      <c r="B4334" s="70" t="n"/>
      <c r="C4334" s="70" t="n"/>
      <c r="D4334" s="71" t="n"/>
      <c r="E4334" s="71" t="n"/>
      <c r="F4334" s="70" t="n"/>
      <c r="G4334" s="72">
        <f>IF(OR($A4334="",$B4334=""),"",ROUND(MAX(0,MOD(I4334-H4334,1)*24-L4334/60),2))</f>
        <v/>
      </c>
      <c r="H4334">
        <f>IF($A4334="","",IF($D4334="",IFERROR(INDEX(Settings!$E$11:$E$18,MATCH($C4334,Settings!$D$11:$D$18,0)),0),$D4334))</f>
        <v/>
      </c>
      <c r="I4334">
        <f>IF($A4334="","",IF($E4334="",IFERROR(INDEX(Settings!$F$11:$F$18,MATCH($C4334,Settings!$D$11:$D$18,0)),0),$E4334))</f>
        <v/>
      </c>
      <c r="J4334">
        <f>IF($A4334="",0,WEEKDAY($A4334,2))</f>
        <v/>
      </c>
      <c r="K4334">
        <f>IF(OR($A4334="",$B4334=""),"",$B4334&amp;"|"&amp;$A4334)</f>
        <v/>
      </c>
      <c r="L4334">
        <f>IF($A4334="",0,IF($F4334="",IFERROR(N(INDEX(Settings!$G$11:$G$18,MATCH($C4334,Settings!$D$11:$D$18,0))),0),N($F4334)))</f>
        <v/>
      </c>
    </row>
    <row r="4335">
      <c r="A4335" s="69" t="n"/>
      <c r="B4335" s="70" t="n"/>
      <c r="C4335" s="70" t="n"/>
      <c r="D4335" s="71" t="n"/>
      <c r="E4335" s="71" t="n"/>
      <c r="F4335" s="70" t="n"/>
      <c r="G4335" s="72">
        <f>IF(OR($A4335="",$B4335=""),"",ROUND(MAX(0,MOD(I4335-H4335,1)*24-L4335/60),2))</f>
        <v/>
      </c>
      <c r="H4335">
        <f>IF($A4335="","",IF($D4335="",IFERROR(INDEX(Settings!$E$11:$E$18,MATCH($C4335,Settings!$D$11:$D$18,0)),0),$D4335))</f>
        <v/>
      </c>
      <c r="I4335">
        <f>IF($A4335="","",IF($E4335="",IFERROR(INDEX(Settings!$F$11:$F$18,MATCH($C4335,Settings!$D$11:$D$18,0)),0),$E4335))</f>
        <v/>
      </c>
      <c r="J4335">
        <f>IF($A4335="",0,WEEKDAY($A4335,2))</f>
        <v/>
      </c>
      <c r="K4335">
        <f>IF(OR($A4335="",$B4335=""),"",$B4335&amp;"|"&amp;$A4335)</f>
        <v/>
      </c>
      <c r="L4335">
        <f>IF($A4335="",0,IF($F4335="",IFERROR(N(INDEX(Settings!$G$11:$G$18,MATCH($C4335,Settings!$D$11:$D$18,0))),0),N($F4335)))</f>
        <v/>
      </c>
    </row>
    <row r="4336">
      <c r="A4336" s="69" t="n"/>
      <c r="B4336" s="70" t="n"/>
      <c r="C4336" s="70" t="n"/>
      <c r="D4336" s="71" t="n"/>
      <c r="E4336" s="71" t="n"/>
      <c r="F4336" s="70" t="n"/>
      <c r="G4336" s="72">
        <f>IF(OR($A4336="",$B4336=""),"",ROUND(MAX(0,MOD(I4336-H4336,1)*24-L4336/60),2))</f>
        <v/>
      </c>
      <c r="H4336">
        <f>IF($A4336="","",IF($D4336="",IFERROR(INDEX(Settings!$E$11:$E$18,MATCH($C4336,Settings!$D$11:$D$18,0)),0),$D4336))</f>
        <v/>
      </c>
      <c r="I4336">
        <f>IF($A4336="","",IF($E4336="",IFERROR(INDEX(Settings!$F$11:$F$18,MATCH($C4336,Settings!$D$11:$D$18,0)),0),$E4336))</f>
        <v/>
      </c>
      <c r="J4336">
        <f>IF($A4336="",0,WEEKDAY($A4336,2))</f>
        <v/>
      </c>
      <c r="K4336">
        <f>IF(OR($A4336="",$B4336=""),"",$B4336&amp;"|"&amp;$A4336)</f>
        <v/>
      </c>
      <c r="L4336">
        <f>IF($A4336="",0,IF($F4336="",IFERROR(N(INDEX(Settings!$G$11:$G$18,MATCH($C4336,Settings!$D$11:$D$18,0))),0),N($F4336)))</f>
        <v/>
      </c>
    </row>
    <row r="4337">
      <c r="A4337" s="69" t="n"/>
      <c r="B4337" s="70" t="n"/>
      <c r="C4337" s="70" t="n"/>
      <c r="D4337" s="71" t="n"/>
      <c r="E4337" s="71" t="n"/>
      <c r="F4337" s="70" t="n"/>
      <c r="G4337" s="72">
        <f>IF(OR($A4337="",$B4337=""),"",ROUND(MAX(0,MOD(I4337-H4337,1)*24-L4337/60),2))</f>
        <v/>
      </c>
      <c r="H4337">
        <f>IF($A4337="","",IF($D4337="",IFERROR(INDEX(Settings!$E$11:$E$18,MATCH($C4337,Settings!$D$11:$D$18,0)),0),$D4337))</f>
        <v/>
      </c>
      <c r="I4337">
        <f>IF($A4337="","",IF($E4337="",IFERROR(INDEX(Settings!$F$11:$F$18,MATCH($C4337,Settings!$D$11:$D$18,0)),0),$E4337))</f>
        <v/>
      </c>
      <c r="J4337">
        <f>IF($A4337="",0,WEEKDAY($A4337,2))</f>
        <v/>
      </c>
      <c r="K4337">
        <f>IF(OR($A4337="",$B4337=""),"",$B4337&amp;"|"&amp;$A4337)</f>
        <v/>
      </c>
      <c r="L4337">
        <f>IF($A4337="",0,IF($F4337="",IFERROR(N(INDEX(Settings!$G$11:$G$18,MATCH($C4337,Settings!$D$11:$D$18,0))),0),N($F4337)))</f>
        <v/>
      </c>
    </row>
    <row r="4338">
      <c r="A4338" s="69" t="n"/>
      <c r="B4338" s="70" t="n"/>
      <c r="C4338" s="70" t="n"/>
      <c r="D4338" s="71" t="n"/>
      <c r="E4338" s="71" t="n"/>
      <c r="F4338" s="70" t="n"/>
      <c r="G4338" s="72">
        <f>IF(OR($A4338="",$B4338=""),"",ROUND(MAX(0,MOD(I4338-H4338,1)*24-L4338/60),2))</f>
        <v/>
      </c>
      <c r="H4338">
        <f>IF($A4338="","",IF($D4338="",IFERROR(INDEX(Settings!$E$11:$E$18,MATCH($C4338,Settings!$D$11:$D$18,0)),0),$D4338))</f>
        <v/>
      </c>
      <c r="I4338">
        <f>IF($A4338="","",IF($E4338="",IFERROR(INDEX(Settings!$F$11:$F$18,MATCH($C4338,Settings!$D$11:$D$18,0)),0),$E4338))</f>
        <v/>
      </c>
      <c r="J4338">
        <f>IF($A4338="",0,WEEKDAY($A4338,2))</f>
        <v/>
      </c>
      <c r="K4338">
        <f>IF(OR($A4338="",$B4338=""),"",$B4338&amp;"|"&amp;$A4338)</f>
        <v/>
      </c>
      <c r="L4338">
        <f>IF($A4338="",0,IF($F4338="",IFERROR(N(INDEX(Settings!$G$11:$G$18,MATCH($C4338,Settings!$D$11:$D$18,0))),0),N($F4338)))</f>
        <v/>
      </c>
    </row>
    <row r="4339">
      <c r="A4339" s="69" t="n"/>
      <c r="B4339" s="70" t="n"/>
      <c r="C4339" s="70" t="n"/>
      <c r="D4339" s="71" t="n"/>
      <c r="E4339" s="71" t="n"/>
      <c r="F4339" s="70" t="n"/>
      <c r="G4339" s="72">
        <f>IF(OR($A4339="",$B4339=""),"",ROUND(MAX(0,MOD(I4339-H4339,1)*24-L4339/60),2))</f>
        <v/>
      </c>
      <c r="H4339">
        <f>IF($A4339="","",IF($D4339="",IFERROR(INDEX(Settings!$E$11:$E$18,MATCH($C4339,Settings!$D$11:$D$18,0)),0),$D4339))</f>
        <v/>
      </c>
      <c r="I4339">
        <f>IF($A4339="","",IF($E4339="",IFERROR(INDEX(Settings!$F$11:$F$18,MATCH($C4339,Settings!$D$11:$D$18,0)),0),$E4339))</f>
        <v/>
      </c>
      <c r="J4339">
        <f>IF($A4339="",0,WEEKDAY($A4339,2))</f>
        <v/>
      </c>
      <c r="K4339">
        <f>IF(OR($A4339="",$B4339=""),"",$B4339&amp;"|"&amp;$A4339)</f>
        <v/>
      </c>
      <c r="L4339">
        <f>IF($A4339="",0,IF($F4339="",IFERROR(N(INDEX(Settings!$G$11:$G$18,MATCH($C4339,Settings!$D$11:$D$18,0))),0),N($F4339)))</f>
        <v/>
      </c>
    </row>
    <row r="4340">
      <c r="A4340" s="69" t="n"/>
      <c r="B4340" s="70" t="n"/>
      <c r="C4340" s="70" t="n"/>
      <c r="D4340" s="71" t="n"/>
      <c r="E4340" s="71" t="n"/>
      <c r="F4340" s="70" t="n"/>
      <c r="G4340" s="72">
        <f>IF(OR($A4340="",$B4340=""),"",ROUND(MAX(0,MOD(I4340-H4340,1)*24-L4340/60),2))</f>
        <v/>
      </c>
      <c r="H4340">
        <f>IF($A4340="","",IF($D4340="",IFERROR(INDEX(Settings!$E$11:$E$18,MATCH($C4340,Settings!$D$11:$D$18,0)),0),$D4340))</f>
        <v/>
      </c>
      <c r="I4340">
        <f>IF($A4340="","",IF($E4340="",IFERROR(INDEX(Settings!$F$11:$F$18,MATCH($C4340,Settings!$D$11:$D$18,0)),0),$E4340))</f>
        <v/>
      </c>
      <c r="J4340">
        <f>IF($A4340="",0,WEEKDAY($A4340,2))</f>
        <v/>
      </c>
      <c r="K4340">
        <f>IF(OR($A4340="",$B4340=""),"",$B4340&amp;"|"&amp;$A4340)</f>
        <v/>
      </c>
      <c r="L4340">
        <f>IF($A4340="",0,IF($F4340="",IFERROR(N(INDEX(Settings!$G$11:$G$18,MATCH($C4340,Settings!$D$11:$D$18,0))),0),N($F4340)))</f>
        <v/>
      </c>
    </row>
    <row r="4341">
      <c r="A4341" s="69" t="n"/>
      <c r="B4341" s="70" t="n"/>
      <c r="C4341" s="70" t="n"/>
      <c r="D4341" s="71" t="n"/>
      <c r="E4341" s="71" t="n"/>
      <c r="F4341" s="70" t="n"/>
      <c r="G4341" s="72">
        <f>IF(OR($A4341="",$B4341=""),"",ROUND(MAX(0,MOD(I4341-H4341,1)*24-L4341/60),2))</f>
        <v/>
      </c>
      <c r="H4341">
        <f>IF($A4341="","",IF($D4341="",IFERROR(INDEX(Settings!$E$11:$E$18,MATCH($C4341,Settings!$D$11:$D$18,0)),0),$D4341))</f>
        <v/>
      </c>
      <c r="I4341">
        <f>IF($A4341="","",IF($E4341="",IFERROR(INDEX(Settings!$F$11:$F$18,MATCH($C4341,Settings!$D$11:$D$18,0)),0),$E4341))</f>
        <v/>
      </c>
      <c r="J4341">
        <f>IF($A4341="",0,WEEKDAY($A4341,2))</f>
        <v/>
      </c>
      <c r="K4341">
        <f>IF(OR($A4341="",$B4341=""),"",$B4341&amp;"|"&amp;$A4341)</f>
        <v/>
      </c>
      <c r="L4341">
        <f>IF($A4341="",0,IF($F4341="",IFERROR(N(INDEX(Settings!$G$11:$G$18,MATCH($C4341,Settings!$D$11:$D$18,0))),0),N($F4341)))</f>
        <v/>
      </c>
    </row>
    <row r="4342">
      <c r="A4342" s="69" t="n"/>
      <c r="B4342" s="70" t="n"/>
      <c r="C4342" s="70" t="n"/>
      <c r="D4342" s="71" t="n"/>
      <c r="E4342" s="71" t="n"/>
      <c r="F4342" s="70" t="n"/>
      <c r="G4342" s="72">
        <f>IF(OR($A4342="",$B4342=""),"",ROUND(MAX(0,MOD(I4342-H4342,1)*24-L4342/60),2))</f>
        <v/>
      </c>
      <c r="H4342">
        <f>IF($A4342="","",IF($D4342="",IFERROR(INDEX(Settings!$E$11:$E$18,MATCH($C4342,Settings!$D$11:$D$18,0)),0),$D4342))</f>
        <v/>
      </c>
      <c r="I4342">
        <f>IF($A4342="","",IF($E4342="",IFERROR(INDEX(Settings!$F$11:$F$18,MATCH($C4342,Settings!$D$11:$D$18,0)),0),$E4342))</f>
        <v/>
      </c>
      <c r="J4342">
        <f>IF($A4342="",0,WEEKDAY($A4342,2))</f>
        <v/>
      </c>
      <c r="K4342">
        <f>IF(OR($A4342="",$B4342=""),"",$B4342&amp;"|"&amp;$A4342)</f>
        <v/>
      </c>
      <c r="L4342">
        <f>IF($A4342="",0,IF($F4342="",IFERROR(N(INDEX(Settings!$G$11:$G$18,MATCH($C4342,Settings!$D$11:$D$18,0))),0),N($F4342)))</f>
        <v/>
      </c>
    </row>
    <row r="4343">
      <c r="A4343" s="69" t="n"/>
      <c r="B4343" s="70" t="n"/>
      <c r="C4343" s="70" t="n"/>
      <c r="D4343" s="71" t="n"/>
      <c r="E4343" s="71" t="n"/>
      <c r="F4343" s="70" t="n"/>
      <c r="G4343" s="72">
        <f>IF(OR($A4343="",$B4343=""),"",ROUND(MAX(0,MOD(I4343-H4343,1)*24-L4343/60),2))</f>
        <v/>
      </c>
      <c r="H4343">
        <f>IF($A4343="","",IF($D4343="",IFERROR(INDEX(Settings!$E$11:$E$18,MATCH($C4343,Settings!$D$11:$D$18,0)),0),$D4343))</f>
        <v/>
      </c>
      <c r="I4343">
        <f>IF($A4343="","",IF($E4343="",IFERROR(INDEX(Settings!$F$11:$F$18,MATCH($C4343,Settings!$D$11:$D$18,0)),0),$E4343))</f>
        <v/>
      </c>
      <c r="J4343">
        <f>IF($A4343="",0,WEEKDAY($A4343,2))</f>
        <v/>
      </c>
      <c r="K4343">
        <f>IF(OR($A4343="",$B4343=""),"",$B4343&amp;"|"&amp;$A4343)</f>
        <v/>
      </c>
      <c r="L4343">
        <f>IF($A4343="",0,IF($F4343="",IFERROR(N(INDEX(Settings!$G$11:$G$18,MATCH($C4343,Settings!$D$11:$D$18,0))),0),N($F4343)))</f>
        <v/>
      </c>
    </row>
    <row r="4344">
      <c r="A4344" s="69" t="n"/>
      <c r="B4344" s="70" t="n"/>
      <c r="C4344" s="70" t="n"/>
      <c r="D4344" s="71" t="n"/>
      <c r="E4344" s="71" t="n"/>
      <c r="F4344" s="70" t="n"/>
      <c r="G4344" s="72">
        <f>IF(OR($A4344="",$B4344=""),"",ROUND(MAX(0,MOD(I4344-H4344,1)*24-L4344/60),2))</f>
        <v/>
      </c>
      <c r="H4344">
        <f>IF($A4344="","",IF($D4344="",IFERROR(INDEX(Settings!$E$11:$E$18,MATCH($C4344,Settings!$D$11:$D$18,0)),0),$D4344))</f>
        <v/>
      </c>
      <c r="I4344">
        <f>IF($A4344="","",IF($E4344="",IFERROR(INDEX(Settings!$F$11:$F$18,MATCH($C4344,Settings!$D$11:$D$18,0)),0),$E4344))</f>
        <v/>
      </c>
      <c r="J4344">
        <f>IF($A4344="",0,WEEKDAY($A4344,2))</f>
        <v/>
      </c>
      <c r="K4344">
        <f>IF(OR($A4344="",$B4344=""),"",$B4344&amp;"|"&amp;$A4344)</f>
        <v/>
      </c>
      <c r="L4344">
        <f>IF($A4344="",0,IF($F4344="",IFERROR(N(INDEX(Settings!$G$11:$G$18,MATCH($C4344,Settings!$D$11:$D$18,0))),0),N($F4344)))</f>
        <v/>
      </c>
    </row>
    <row r="4345">
      <c r="A4345" s="69" t="n"/>
      <c r="B4345" s="70" t="n"/>
      <c r="C4345" s="70" t="n"/>
      <c r="D4345" s="71" t="n"/>
      <c r="E4345" s="71" t="n"/>
      <c r="F4345" s="70" t="n"/>
      <c r="G4345" s="72">
        <f>IF(OR($A4345="",$B4345=""),"",ROUND(MAX(0,MOD(I4345-H4345,1)*24-L4345/60),2))</f>
        <v/>
      </c>
      <c r="H4345">
        <f>IF($A4345="","",IF($D4345="",IFERROR(INDEX(Settings!$E$11:$E$18,MATCH($C4345,Settings!$D$11:$D$18,0)),0),$D4345))</f>
        <v/>
      </c>
      <c r="I4345">
        <f>IF($A4345="","",IF($E4345="",IFERROR(INDEX(Settings!$F$11:$F$18,MATCH($C4345,Settings!$D$11:$D$18,0)),0),$E4345))</f>
        <v/>
      </c>
      <c r="J4345">
        <f>IF($A4345="",0,WEEKDAY($A4345,2))</f>
        <v/>
      </c>
      <c r="K4345">
        <f>IF(OR($A4345="",$B4345=""),"",$B4345&amp;"|"&amp;$A4345)</f>
        <v/>
      </c>
      <c r="L4345">
        <f>IF($A4345="",0,IF($F4345="",IFERROR(N(INDEX(Settings!$G$11:$G$18,MATCH($C4345,Settings!$D$11:$D$18,0))),0),N($F4345)))</f>
        <v/>
      </c>
    </row>
    <row r="4346">
      <c r="A4346" s="69" t="n"/>
      <c r="B4346" s="70" t="n"/>
      <c r="C4346" s="70" t="n"/>
      <c r="D4346" s="71" t="n"/>
      <c r="E4346" s="71" t="n"/>
      <c r="F4346" s="70" t="n"/>
      <c r="G4346" s="72">
        <f>IF(OR($A4346="",$B4346=""),"",ROUND(MAX(0,MOD(I4346-H4346,1)*24-L4346/60),2))</f>
        <v/>
      </c>
      <c r="H4346">
        <f>IF($A4346="","",IF($D4346="",IFERROR(INDEX(Settings!$E$11:$E$18,MATCH($C4346,Settings!$D$11:$D$18,0)),0),$D4346))</f>
        <v/>
      </c>
      <c r="I4346">
        <f>IF($A4346="","",IF($E4346="",IFERROR(INDEX(Settings!$F$11:$F$18,MATCH($C4346,Settings!$D$11:$D$18,0)),0),$E4346))</f>
        <v/>
      </c>
      <c r="J4346">
        <f>IF($A4346="",0,WEEKDAY($A4346,2))</f>
        <v/>
      </c>
      <c r="K4346">
        <f>IF(OR($A4346="",$B4346=""),"",$B4346&amp;"|"&amp;$A4346)</f>
        <v/>
      </c>
      <c r="L4346">
        <f>IF($A4346="",0,IF($F4346="",IFERROR(N(INDEX(Settings!$G$11:$G$18,MATCH($C4346,Settings!$D$11:$D$18,0))),0),N($F4346)))</f>
        <v/>
      </c>
    </row>
    <row r="4347">
      <c r="A4347" s="69" t="n"/>
      <c r="B4347" s="70" t="n"/>
      <c r="C4347" s="70" t="n"/>
      <c r="D4347" s="71" t="n"/>
      <c r="E4347" s="71" t="n"/>
      <c r="F4347" s="70" t="n"/>
      <c r="G4347" s="72">
        <f>IF(OR($A4347="",$B4347=""),"",ROUND(MAX(0,MOD(I4347-H4347,1)*24-L4347/60),2))</f>
        <v/>
      </c>
      <c r="H4347">
        <f>IF($A4347="","",IF($D4347="",IFERROR(INDEX(Settings!$E$11:$E$18,MATCH($C4347,Settings!$D$11:$D$18,0)),0),$D4347))</f>
        <v/>
      </c>
      <c r="I4347">
        <f>IF($A4347="","",IF($E4347="",IFERROR(INDEX(Settings!$F$11:$F$18,MATCH($C4347,Settings!$D$11:$D$18,0)),0),$E4347))</f>
        <v/>
      </c>
      <c r="J4347">
        <f>IF($A4347="",0,WEEKDAY($A4347,2))</f>
        <v/>
      </c>
      <c r="K4347">
        <f>IF(OR($A4347="",$B4347=""),"",$B4347&amp;"|"&amp;$A4347)</f>
        <v/>
      </c>
      <c r="L4347">
        <f>IF($A4347="",0,IF($F4347="",IFERROR(N(INDEX(Settings!$G$11:$G$18,MATCH($C4347,Settings!$D$11:$D$18,0))),0),N($F4347)))</f>
        <v/>
      </c>
    </row>
    <row r="4348">
      <c r="A4348" s="69" t="n"/>
      <c r="B4348" s="70" t="n"/>
      <c r="C4348" s="70" t="n"/>
      <c r="D4348" s="71" t="n"/>
      <c r="E4348" s="71" t="n"/>
      <c r="F4348" s="70" t="n"/>
      <c r="G4348" s="72">
        <f>IF(OR($A4348="",$B4348=""),"",ROUND(MAX(0,MOD(I4348-H4348,1)*24-L4348/60),2))</f>
        <v/>
      </c>
      <c r="H4348">
        <f>IF($A4348="","",IF($D4348="",IFERROR(INDEX(Settings!$E$11:$E$18,MATCH($C4348,Settings!$D$11:$D$18,0)),0),$D4348))</f>
        <v/>
      </c>
      <c r="I4348">
        <f>IF($A4348="","",IF($E4348="",IFERROR(INDEX(Settings!$F$11:$F$18,MATCH($C4348,Settings!$D$11:$D$18,0)),0),$E4348))</f>
        <v/>
      </c>
      <c r="J4348">
        <f>IF($A4348="",0,WEEKDAY($A4348,2))</f>
        <v/>
      </c>
      <c r="K4348">
        <f>IF(OR($A4348="",$B4348=""),"",$B4348&amp;"|"&amp;$A4348)</f>
        <v/>
      </c>
      <c r="L4348">
        <f>IF($A4348="",0,IF($F4348="",IFERROR(N(INDEX(Settings!$G$11:$G$18,MATCH($C4348,Settings!$D$11:$D$18,0))),0),N($F4348)))</f>
        <v/>
      </c>
    </row>
    <row r="4349">
      <c r="A4349" s="69" t="n"/>
      <c r="B4349" s="70" t="n"/>
      <c r="C4349" s="70" t="n"/>
      <c r="D4349" s="71" t="n"/>
      <c r="E4349" s="71" t="n"/>
      <c r="F4349" s="70" t="n"/>
      <c r="G4349" s="72">
        <f>IF(OR($A4349="",$B4349=""),"",ROUND(MAX(0,MOD(I4349-H4349,1)*24-L4349/60),2))</f>
        <v/>
      </c>
      <c r="H4349">
        <f>IF($A4349="","",IF($D4349="",IFERROR(INDEX(Settings!$E$11:$E$18,MATCH($C4349,Settings!$D$11:$D$18,0)),0),$D4349))</f>
        <v/>
      </c>
      <c r="I4349">
        <f>IF($A4349="","",IF($E4349="",IFERROR(INDEX(Settings!$F$11:$F$18,MATCH($C4349,Settings!$D$11:$D$18,0)),0),$E4349))</f>
        <v/>
      </c>
      <c r="J4349">
        <f>IF($A4349="",0,WEEKDAY($A4349,2))</f>
        <v/>
      </c>
      <c r="K4349">
        <f>IF(OR($A4349="",$B4349=""),"",$B4349&amp;"|"&amp;$A4349)</f>
        <v/>
      </c>
      <c r="L4349">
        <f>IF($A4349="",0,IF($F4349="",IFERROR(N(INDEX(Settings!$G$11:$G$18,MATCH($C4349,Settings!$D$11:$D$18,0))),0),N($F4349)))</f>
        <v/>
      </c>
    </row>
    <row r="4350">
      <c r="A4350" s="69" t="n"/>
      <c r="B4350" s="70" t="n"/>
      <c r="C4350" s="70" t="n"/>
      <c r="D4350" s="71" t="n"/>
      <c r="E4350" s="71" t="n"/>
      <c r="F4350" s="70" t="n"/>
      <c r="G4350" s="72">
        <f>IF(OR($A4350="",$B4350=""),"",ROUND(MAX(0,MOD(I4350-H4350,1)*24-L4350/60),2))</f>
        <v/>
      </c>
      <c r="H4350">
        <f>IF($A4350="","",IF($D4350="",IFERROR(INDEX(Settings!$E$11:$E$18,MATCH($C4350,Settings!$D$11:$D$18,0)),0),$D4350))</f>
        <v/>
      </c>
      <c r="I4350">
        <f>IF($A4350="","",IF($E4350="",IFERROR(INDEX(Settings!$F$11:$F$18,MATCH($C4350,Settings!$D$11:$D$18,0)),0),$E4350))</f>
        <v/>
      </c>
      <c r="J4350">
        <f>IF($A4350="",0,WEEKDAY($A4350,2))</f>
        <v/>
      </c>
      <c r="K4350">
        <f>IF(OR($A4350="",$B4350=""),"",$B4350&amp;"|"&amp;$A4350)</f>
        <v/>
      </c>
      <c r="L4350">
        <f>IF($A4350="",0,IF($F4350="",IFERROR(N(INDEX(Settings!$G$11:$G$18,MATCH($C4350,Settings!$D$11:$D$18,0))),0),N($F4350)))</f>
        <v/>
      </c>
    </row>
    <row r="4351">
      <c r="A4351" s="69" t="n"/>
      <c r="B4351" s="70" t="n"/>
      <c r="C4351" s="70" t="n"/>
      <c r="D4351" s="71" t="n"/>
      <c r="E4351" s="71" t="n"/>
      <c r="F4351" s="70" t="n"/>
      <c r="G4351" s="72">
        <f>IF(OR($A4351="",$B4351=""),"",ROUND(MAX(0,MOD(I4351-H4351,1)*24-L4351/60),2))</f>
        <v/>
      </c>
      <c r="H4351">
        <f>IF($A4351="","",IF($D4351="",IFERROR(INDEX(Settings!$E$11:$E$18,MATCH($C4351,Settings!$D$11:$D$18,0)),0),$D4351))</f>
        <v/>
      </c>
      <c r="I4351">
        <f>IF($A4351="","",IF($E4351="",IFERROR(INDEX(Settings!$F$11:$F$18,MATCH($C4351,Settings!$D$11:$D$18,0)),0),$E4351))</f>
        <v/>
      </c>
      <c r="J4351">
        <f>IF($A4351="",0,WEEKDAY($A4351,2))</f>
        <v/>
      </c>
      <c r="K4351">
        <f>IF(OR($A4351="",$B4351=""),"",$B4351&amp;"|"&amp;$A4351)</f>
        <v/>
      </c>
      <c r="L4351">
        <f>IF($A4351="",0,IF($F4351="",IFERROR(N(INDEX(Settings!$G$11:$G$18,MATCH($C4351,Settings!$D$11:$D$18,0))),0),N($F4351)))</f>
        <v/>
      </c>
    </row>
    <row r="4352">
      <c r="A4352" s="69" t="n"/>
      <c r="B4352" s="70" t="n"/>
      <c r="C4352" s="70" t="n"/>
      <c r="D4352" s="71" t="n"/>
      <c r="E4352" s="71" t="n"/>
      <c r="F4352" s="70" t="n"/>
      <c r="G4352" s="72">
        <f>IF(OR($A4352="",$B4352=""),"",ROUND(MAX(0,MOD(I4352-H4352,1)*24-L4352/60),2))</f>
        <v/>
      </c>
      <c r="H4352">
        <f>IF($A4352="","",IF($D4352="",IFERROR(INDEX(Settings!$E$11:$E$18,MATCH($C4352,Settings!$D$11:$D$18,0)),0),$D4352))</f>
        <v/>
      </c>
      <c r="I4352">
        <f>IF($A4352="","",IF($E4352="",IFERROR(INDEX(Settings!$F$11:$F$18,MATCH($C4352,Settings!$D$11:$D$18,0)),0),$E4352))</f>
        <v/>
      </c>
      <c r="J4352">
        <f>IF($A4352="",0,WEEKDAY($A4352,2))</f>
        <v/>
      </c>
      <c r="K4352">
        <f>IF(OR($A4352="",$B4352=""),"",$B4352&amp;"|"&amp;$A4352)</f>
        <v/>
      </c>
      <c r="L4352">
        <f>IF($A4352="",0,IF($F4352="",IFERROR(N(INDEX(Settings!$G$11:$G$18,MATCH($C4352,Settings!$D$11:$D$18,0))),0),N($F4352)))</f>
        <v/>
      </c>
    </row>
    <row r="4353">
      <c r="A4353" s="69" t="n"/>
      <c r="B4353" s="70" t="n"/>
      <c r="C4353" s="70" t="n"/>
      <c r="D4353" s="71" t="n"/>
      <c r="E4353" s="71" t="n"/>
      <c r="F4353" s="70" t="n"/>
      <c r="G4353" s="72">
        <f>IF(OR($A4353="",$B4353=""),"",ROUND(MAX(0,MOD(I4353-H4353,1)*24-L4353/60),2))</f>
        <v/>
      </c>
      <c r="H4353">
        <f>IF($A4353="","",IF($D4353="",IFERROR(INDEX(Settings!$E$11:$E$18,MATCH($C4353,Settings!$D$11:$D$18,0)),0),$D4353))</f>
        <v/>
      </c>
      <c r="I4353">
        <f>IF($A4353="","",IF($E4353="",IFERROR(INDEX(Settings!$F$11:$F$18,MATCH($C4353,Settings!$D$11:$D$18,0)),0),$E4353))</f>
        <v/>
      </c>
      <c r="J4353">
        <f>IF($A4353="",0,WEEKDAY($A4353,2))</f>
        <v/>
      </c>
      <c r="K4353">
        <f>IF(OR($A4353="",$B4353=""),"",$B4353&amp;"|"&amp;$A4353)</f>
        <v/>
      </c>
      <c r="L4353">
        <f>IF($A4353="",0,IF($F4353="",IFERROR(N(INDEX(Settings!$G$11:$G$18,MATCH($C4353,Settings!$D$11:$D$18,0))),0),N($F4353)))</f>
        <v/>
      </c>
    </row>
    <row r="4354">
      <c r="A4354" s="69" t="n"/>
      <c r="B4354" s="70" t="n"/>
      <c r="C4354" s="70" t="n"/>
      <c r="D4354" s="71" t="n"/>
      <c r="E4354" s="71" t="n"/>
      <c r="F4354" s="70" t="n"/>
      <c r="G4354" s="72">
        <f>IF(OR($A4354="",$B4354=""),"",ROUND(MAX(0,MOD(I4354-H4354,1)*24-L4354/60),2))</f>
        <v/>
      </c>
      <c r="H4354">
        <f>IF($A4354="","",IF($D4354="",IFERROR(INDEX(Settings!$E$11:$E$18,MATCH($C4354,Settings!$D$11:$D$18,0)),0),$D4354))</f>
        <v/>
      </c>
      <c r="I4354">
        <f>IF($A4354="","",IF($E4354="",IFERROR(INDEX(Settings!$F$11:$F$18,MATCH($C4354,Settings!$D$11:$D$18,0)),0),$E4354))</f>
        <v/>
      </c>
      <c r="J4354">
        <f>IF($A4354="",0,WEEKDAY($A4354,2))</f>
        <v/>
      </c>
      <c r="K4354">
        <f>IF(OR($A4354="",$B4354=""),"",$B4354&amp;"|"&amp;$A4354)</f>
        <v/>
      </c>
      <c r="L4354">
        <f>IF($A4354="",0,IF($F4354="",IFERROR(N(INDEX(Settings!$G$11:$G$18,MATCH($C4354,Settings!$D$11:$D$18,0))),0),N($F4354)))</f>
        <v/>
      </c>
    </row>
    <row r="4355">
      <c r="A4355" s="69" t="n"/>
      <c r="B4355" s="70" t="n"/>
      <c r="C4355" s="70" t="n"/>
      <c r="D4355" s="71" t="n"/>
      <c r="E4355" s="71" t="n"/>
      <c r="F4355" s="70" t="n"/>
      <c r="G4355" s="72">
        <f>IF(OR($A4355="",$B4355=""),"",ROUND(MAX(0,MOD(I4355-H4355,1)*24-L4355/60),2))</f>
        <v/>
      </c>
      <c r="H4355">
        <f>IF($A4355="","",IF($D4355="",IFERROR(INDEX(Settings!$E$11:$E$18,MATCH($C4355,Settings!$D$11:$D$18,0)),0),$D4355))</f>
        <v/>
      </c>
      <c r="I4355">
        <f>IF($A4355="","",IF($E4355="",IFERROR(INDEX(Settings!$F$11:$F$18,MATCH($C4355,Settings!$D$11:$D$18,0)),0),$E4355))</f>
        <v/>
      </c>
      <c r="J4355">
        <f>IF($A4355="",0,WEEKDAY($A4355,2))</f>
        <v/>
      </c>
      <c r="K4355">
        <f>IF(OR($A4355="",$B4355=""),"",$B4355&amp;"|"&amp;$A4355)</f>
        <v/>
      </c>
      <c r="L4355">
        <f>IF($A4355="",0,IF($F4355="",IFERROR(N(INDEX(Settings!$G$11:$G$18,MATCH($C4355,Settings!$D$11:$D$18,0))),0),N($F4355)))</f>
        <v/>
      </c>
    </row>
    <row r="4356">
      <c r="A4356" s="69" t="n"/>
      <c r="B4356" s="70" t="n"/>
      <c r="C4356" s="70" t="n"/>
      <c r="D4356" s="71" t="n"/>
      <c r="E4356" s="71" t="n"/>
      <c r="F4356" s="70" t="n"/>
      <c r="G4356" s="72">
        <f>IF(OR($A4356="",$B4356=""),"",ROUND(MAX(0,MOD(I4356-H4356,1)*24-L4356/60),2))</f>
        <v/>
      </c>
      <c r="H4356">
        <f>IF($A4356="","",IF($D4356="",IFERROR(INDEX(Settings!$E$11:$E$18,MATCH($C4356,Settings!$D$11:$D$18,0)),0),$D4356))</f>
        <v/>
      </c>
      <c r="I4356">
        <f>IF($A4356="","",IF($E4356="",IFERROR(INDEX(Settings!$F$11:$F$18,MATCH($C4356,Settings!$D$11:$D$18,0)),0),$E4356))</f>
        <v/>
      </c>
      <c r="J4356">
        <f>IF($A4356="",0,WEEKDAY($A4356,2))</f>
        <v/>
      </c>
      <c r="K4356">
        <f>IF(OR($A4356="",$B4356=""),"",$B4356&amp;"|"&amp;$A4356)</f>
        <v/>
      </c>
      <c r="L4356">
        <f>IF($A4356="",0,IF($F4356="",IFERROR(N(INDEX(Settings!$G$11:$G$18,MATCH($C4356,Settings!$D$11:$D$18,0))),0),N($F4356)))</f>
        <v/>
      </c>
    </row>
    <row r="4357">
      <c r="A4357" s="69" t="n"/>
      <c r="B4357" s="70" t="n"/>
      <c r="C4357" s="70" t="n"/>
      <c r="D4357" s="71" t="n"/>
      <c r="E4357" s="71" t="n"/>
      <c r="F4357" s="70" t="n"/>
      <c r="G4357" s="72">
        <f>IF(OR($A4357="",$B4357=""),"",ROUND(MAX(0,MOD(I4357-H4357,1)*24-L4357/60),2))</f>
        <v/>
      </c>
      <c r="H4357">
        <f>IF($A4357="","",IF($D4357="",IFERROR(INDEX(Settings!$E$11:$E$18,MATCH($C4357,Settings!$D$11:$D$18,0)),0),$D4357))</f>
        <v/>
      </c>
      <c r="I4357">
        <f>IF($A4357="","",IF($E4357="",IFERROR(INDEX(Settings!$F$11:$F$18,MATCH($C4357,Settings!$D$11:$D$18,0)),0),$E4357))</f>
        <v/>
      </c>
      <c r="J4357">
        <f>IF($A4357="",0,WEEKDAY($A4357,2))</f>
        <v/>
      </c>
      <c r="K4357">
        <f>IF(OR($A4357="",$B4357=""),"",$B4357&amp;"|"&amp;$A4357)</f>
        <v/>
      </c>
      <c r="L4357">
        <f>IF($A4357="",0,IF($F4357="",IFERROR(N(INDEX(Settings!$G$11:$G$18,MATCH($C4357,Settings!$D$11:$D$18,0))),0),N($F4357)))</f>
        <v/>
      </c>
    </row>
    <row r="4358">
      <c r="A4358" s="69" t="n"/>
      <c r="B4358" s="70" t="n"/>
      <c r="C4358" s="70" t="n"/>
      <c r="D4358" s="71" t="n"/>
      <c r="E4358" s="71" t="n"/>
      <c r="F4358" s="70" t="n"/>
      <c r="G4358" s="72">
        <f>IF(OR($A4358="",$B4358=""),"",ROUND(MAX(0,MOD(I4358-H4358,1)*24-L4358/60),2))</f>
        <v/>
      </c>
      <c r="H4358">
        <f>IF($A4358="","",IF($D4358="",IFERROR(INDEX(Settings!$E$11:$E$18,MATCH($C4358,Settings!$D$11:$D$18,0)),0),$D4358))</f>
        <v/>
      </c>
      <c r="I4358">
        <f>IF($A4358="","",IF($E4358="",IFERROR(INDEX(Settings!$F$11:$F$18,MATCH($C4358,Settings!$D$11:$D$18,0)),0),$E4358))</f>
        <v/>
      </c>
      <c r="J4358">
        <f>IF($A4358="",0,WEEKDAY($A4358,2))</f>
        <v/>
      </c>
      <c r="K4358">
        <f>IF(OR($A4358="",$B4358=""),"",$B4358&amp;"|"&amp;$A4358)</f>
        <v/>
      </c>
      <c r="L4358">
        <f>IF($A4358="",0,IF($F4358="",IFERROR(N(INDEX(Settings!$G$11:$G$18,MATCH($C4358,Settings!$D$11:$D$18,0))),0),N($F4358)))</f>
        <v/>
      </c>
    </row>
    <row r="4359">
      <c r="A4359" s="69" t="n"/>
      <c r="B4359" s="70" t="n"/>
      <c r="C4359" s="70" t="n"/>
      <c r="D4359" s="71" t="n"/>
      <c r="E4359" s="71" t="n"/>
      <c r="F4359" s="70" t="n"/>
      <c r="G4359" s="72">
        <f>IF(OR($A4359="",$B4359=""),"",ROUND(MAX(0,MOD(I4359-H4359,1)*24-L4359/60),2))</f>
        <v/>
      </c>
      <c r="H4359">
        <f>IF($A4359="","",IF($D4359="",IFERROR(INDEX(Settings!$E$11:$E$18,MATCH($C4359,Settings!$D$11:$D$18,0)),0),$D4359))</f>
        <v/>
      </c>
      <c r="I4359">
        <f>IF($A4359="","",IF($E4359="",IFERROR(INDEX(Settings!$F$11:$F$18,MATCH($C4359,Settings!$D$11:$D$18,0)),0),$E4359))</f>
        <v/>
      </c>
      <c r="J4359">
        <f>IF($A4359="",0,WEEKDAY($A4359,2))</f>
        <v/>
      </c>
      <c r="K4359">
        <f>IF(OR($A4359="",$B4359=""),"",$B4359&amp;"|"&amp;$A4359)</f>
        <v/>
      </c>
      <c r="L4359">
        <f>IF($A4359="",0,IF($F4359="",IFERROR(N(INDEX(Settings!$G$11:$G$18,MATCH($C4359,Settings!$D$11:$D$18,0))),0),N($F4359)))</f>
        <v/>
      </c>
    </row>
    <row r="4360">
      <c r="A4360" s="69" t="n"/>
      <c r="B4360" s="70" t="n"/>
      <c r="C4360" s="70" t="n"/>
      <c r="D4360" s="71" t="n"/>
      <c r="E4360" s="71" t="n"/>
      <c r="F4360" s="70" t="n"/>
      <c r="G4360" s="72">
        <f>IF(OR($A4360="",$B4360=""),"",ROUND(MAX(0,MOD(I4360-H4360,1)*24-L4360/60),2))</f>
        <v/>
      </c>
      <c r="H4360">
        <f>IF($A4360="","",IF($D4360="",IFERROR(INDEX(Settings!$E$11:$E$18,MATCH($C4360,Settings!$D$11:$D$18,0)),0),$D4360))</f>
        <v/>
      </c>
      <c r="I4360">
        <f>IF($A4360="","",IF($E4360="",IFERROR(INDEX(Settings!$F$11:$F$18,MATCH($C4360,Settings!$D$11:$D$18,0)),0),$E4360))</f>
        <v/>
      </c>
      <c r="J4360">
        <f>IF($A4360="",0,WEEKDAY($A4360,2))</f>
        <v/>
      </c>
      <c r="K4360">
        <f>IF(OR($A4360="",$B4360=""),"",$B4360&amp;"|"&amp;$A4360)</f>
        <v/>
      </c>
      <c r="L4360">
        <f>IF($A4360="",0,IF($F4360="",IFERROR(N(INDEX(Settings!$G$11:$G$18,MATCH($C4360,Settings!$D$11:$D$18,0))),0),N($F4360)))</f>
        <v/>
      </c>
    </row>
    <row r="4361">
      <c r="A4361" s="69" t="n"/>
      <c r="B4361" s="70" t="n"/>
      <c r="C4361" s="70" t="n"/>
      <c r="D4361" s="71" t="n"/>
      <c r="E4361" s="71" t="n"/>
      <c r="F4361" s="70" t="n"/>
      <c r="G4361" s="72">
        <f>IF(OR($A4361="",$B4361=""),"",ROUND(MAX(0,MOD(I4361-H4361,1)*24-L4361/60),2))</f>
        <v/>
      </c>
      <c r="H4361">
        <f>IF($A4361="","",IF($D4361="",IFERROR(INDEX(Settings!$E$11:$E$18,MATCH($C4361,Settings!$D$11:$D$18,0)),0),$D4361))</f>
        <v/>
      </c>
      <c r="I4361">
        <f>IF($A4361="","",IF($E4361="",IFERROR(INDEX(Settings!$F$11:$F$18,MATCH($C4361,Settings!$D$11:$D$18,0)),0),$E4361))</f>
        <v/>
      </c>
      <c r="J4361">
        <f>IF($A4361="",0,WEEKDAY($A4361,2))</f>
        <v/>
      </c>
      <c r="K4361">
        <f>IF(OR($A4361="",$B4361=""),"",$B4361&amp;"|"&amp;$A4361)</f>
        <v/>
      </c>
      <c r="L4361">
        <f>IF($A4361="",0,IF($F4361="",IFERROR(N(INDEX(Settings!$G$11:$G$18,MATCH($C4361,Settings!$D$11:$D$18,0))),0),N($F4361)))</f>
        <v/>
      </c>
    </row>
    <row r="4362">
      <c r="A4362" s="69" t="n"/>
      <c r="B4362" s="70" t="n"/>
      <c r="C4362" s="70" t="n"/>
      <c r="D4362" s="71" t="n"/>
      <c r="E4362" s="71" t="n"/>
      <c r="F4362" s="70" t="n"/>
      <c r="G4362" s="72">
        <f>IF(OR($A4362="",$B4362=""),"",ROUND(MAX(0,MOD(I4362-H4362,1)*24-L4362/60),2))</f>
        <v/>
      </c>
      <c r="H4362">
        <f>IF($A4362="","",IF($D4362="",IFERROR(INDEX(Settings!$E$11:$E$18,MATCH($C4362,Settings!$D$11:$D$18,0)),0),$D4362))</f>
        <v/>
      </c>
      <c r="I4362">
        <f>IF($A4362="","",IF($E4362="",IFERROR(INDEX(Settings!$F$11:$F$18,MATCH($C4362,Settings!$D$11:$D$18,0)),0),$E4362))</f>
        <v/>
      </c>
      <c r="J4362">
        <f>IF($A4362="",0,WEEKDAY($A4362,2))</f>
        <v/>
      </c>
      <c r="K4362">
        <f>IF(OR($A4362="",$B4362=""),"",$B4362&amp;"|"&amp;$A4362)</f>
        <v/>
      </c>
      <c r="L4362">
        <f>IF($A4362="",0,IF($F4362="",IFERROR(N(INDEX(Settings!$G$11:$G$18,MATCH($C4362,Settings!$D$11:$D$18,0))),0),N($F4362)))</f>
        <v/>
      </c>
    </row>
    <row r="4363">
      <c r="A4363" s="69" t="n"/>
      <c r="B4363" s="70" t="n"/>
      <c r="C4363" s="70" t="n"/>
      <c r="D4363" s="71" t="n"/>
      <c r="E4363" s="71" t="n"/>
      <c r="F4363" s="70" t="n"/>
      <c r="G4363" s="72">
        <f>IF(OR($A4363="",$B4363=""),"",ROUND(MAX(0,MOD(I4363-H4363,1)*24-L4363/60),2))</f>
        <v/>
      </c>
      <c r="H4363">
        <f>IF($A4363="","",IF($D4363="",IFERROR(INDEX(Settings!$E$11:$E$18,MATCH($C4363,Settings!$D$11:$D$18,0)),0),$D4363))</f>
        <v/>
      </c>
      <c r="I4363">
        <f>IF($A4363="","",IF($E4363="",IFERROR(INDEX(Settings!$F$11:$F$18,MATCH($C4363,Settings!$D$11:$D$18,0)),0),$E4363))</f>
        <v/>
      </c>
      <c r="J4363">
        <f>IF($A4363="",0,WEEKDAY($A4363,2))</f>
        <v/>
      </c>
      <c r="K4363">
        <f>IF(OR($A4363="",$B4363=""),"",$B4363&amp;"|"&amp;$A4363)</f>
        <v/>
      </c>
      <c r="L4363">
        <f>IF($A4363="",0,IF($F4363="",IFERROR(N(INDEX(Settings!$G$11:$G$18,MATCH($C4363,Settings!$D$11:$D$18,0))),0),N($F4363)))</f>
        <v/>
      </c>
    </row>
    <row r="4364">
      <c r="A4364" s="69" t="n"/>
      <c r="B4364" s="70" t="n"/>
      <c r="C4364" s="70" t="n"/>
      <c r="D4364" s="71" t="n"/>
      <c r="E4364" s="71" t="n"/>
      <c r="F4364" s="70" t="n"/>
      <c r="G4364" s="72">
        <f>IF(OR($A4364="",$B4364=""),"",ROUND(MAX(0,MOD(I4364-H4364,1)*24-L4364/60),2))</f>
        <v/>
      </c>
      <c r="H4364">
        <f>IF($A4364="","",IF($D4364="",IFERROR(INDEX(Settings!$E$11:$E$18,MATCH($C4364,Settings!$D$11:$D$18,0)),0),$D4364))</f>
        <v/>
      </c>
      <c r="I4364">
        <f>IF($A4364="","",IF($E4364="",IFERROR(INDEX(Settings!$F$11:$F$18,MATCH($C4364,Settings!$D$11:$D$18,0)),0),$E4364))</f>
        <v/>
      </c>
      <c r="J4364">
        <f>IF($A4364="",0,WEEKDAY($A4364,2))</f>
        <v/>
      </c>
      <c r="K4364">
        <f>IF(OR($A4364="",$B4364=""),"",$B4364&amp;"|"&amp;$A4364)</f>
        <v/>
      </c>
      <c r="L4364">
        <f>IF($A4364="",0,IF($F4364="",IFERROR(N(INDEX(Settings!$G$11:$G$18,MATCH($C4364,Settings!$D$11:$D$18,0))),0),N($F4364)))</f>
        <v/>
      </c>
    </row>
    <row r="4365">
      <c r="A4365" s="69" t="n"/>
      <c r="B4365" s="70" t="n"/>
      <c r="C4365" s="70" t="n"/>
      <c r="D4365" s="71" t="n"/>
      <c r="E4365" s="71" t="n"/>
      <c r="F4365" s="70" t="n"/>
      <c r="G4365" s="72">
        <f>IF(OR($A4365="",$B4365=""),"",ROUND(MAX(0,MOD(I4365-H4365,1)*24-L4365/60),2))</f>
        <v/>
      </c>
      <c r="H4365">
        <f>IF($A4365="","",IF($D4365="",IFERROR(INDEX(Settings!$E$11:$E$18,MATCH($C4365,Settings!$D$11:$D$18,0)),0),$D4365))</f>
        <v/>
      </c>
      <c r="I4365">
        <f>IF($A4365="","",IF($E4365="",IFERROR(INDEX(Settings!$F$11:$F$18,MATCH($C4365,Settings!$D$11:$D$18,0)),0),$E4365))</f>
        <v/>
      </c>
      <c r="J4365">
        <f>IF($A4365="",0,WEEKDAY($A4365,2))</f>
        <v/>
      </c>
      <c r="K4365">
        <f>IF(OR($A4365="",$B4365=""),"",$B4365&amp;"|"&amp;$A4365)</f>
        <v/>
      </c>
      <c r="L4365">
        <f>IF($A4365="",0,IF($F4365="",IFERROR(N(INDEX(Settings!$G$11:$G$18,MATCH($C4365,Settings!$D$11:$D$18,0))),0),N($F4365)))</f>
        <v/>
      </c>
    </row>
    <row r="4366">
      <c r="A4366" s="69" t="n"/>
      <c r="B4366" s="70" t="n"/>
      <c r="C4366" s="70" t="n"/>
      <c r="D4366" s="71" t="n"/>
      <c r="E4366" s="71" t="n"/>
      <c r="F4366" s="70" t="n"/>
      <c r="G4366" s="72">
        <f>IF(OR($A4366="",$B4366=""),"",ROUND(MAX(0,MOD(I4366-H4366,1)*24-L4366/60),2))</f>
        <v/>
      </c>
      <c r="H4366">
        <f>IF($A4366="","",IF($D4366="",IFERROR(INDEX(Settings!$E$11:$E$18,MATCH($C4366,Settings!$D$11:$D$18,0)),0),$D4366))</f>
        <v/>
      </c>
      <c r="I4366">
        <f>IF($A4366="","",IF($E4366="",IFERROR(INDEX(Settings!$F$11:$F$18,MATCH($C4366,Settings!$D$11:$D$18,0)),0),$E4366))</f>
        <v/>
      </c>
      <c r="J4366">
        <f>IF($A4366="",0,WEEKDAY($A4366,2))</f>
        <v/>
      </c>
      <c r="K4366">
        <f>IF(OR($A4366="",$B4366=""),"",$B4366&amp;"|"&amp;$A4366)</f>
        <v/>
      </c>
      <c r="L4366">
        <f>IF($A4366="",0,IF($F4366="",IFERROR(N(INDEX(Settings!$G$11:$G$18,MATCH($C4366,Settings!$D$11:$D$18,0))),0),N($F4366)))</f>
        <v/>
      </c>
    </row>
    <row r="4367">
      <c r="A4367" s="69" t="n"/>
      <c r="B4367" s="70" t="n"/>
      <c r="C4367" s="70" t="n"/>
      <c r="D4367" s="71" t="n"/>
      <c r="E4367" s="71" t="n"/>
      <c r="F4367" s="70" t="n"/>
      <c r="G4367" s="72">
        <f>IF(OR($A4367="",$B4367=""),"",ROUND(MAX(0,MOD(I4367-H4367,1)*24-L4367/60),2))</f>
        <v/>
      </c>
      <c r="H4367">
        <f>IF($A4367="","",IF($D4367="",IFERROR(INDEX(Settings!$E$11:$E$18,MATCH($C4367,Settings!$D$11:$D$18,0)),0),$D4367))</f>
        <v/>
      </c>
      <c r="I4367">
        <f>IF($A4367="","",IF($E4367="",IFERROR(INDEX(Settings!$F$11:$F$18,MATCH($C4367,Settings!$D$11:$D$18,0)),0),$E4367))</f>
        <v/>
      </c>
      <c r="J4367">
        <f>IF($A4367="",0,WEEKDAY($A4367,2))</f>
        <v/>
      </c>
      <c r="K4367">
        <f>IF(OR($A4367="",$B4367=""),"",$B4367&amp;"|"&amp;$A4367)</f>
        <v/>
      </c>
      <c r="L4367">
        <f>IF($A4367="",0,IF($F4367="",IFERROR(N(INDEX(Settings!$G$11:$G$18,MATCH($C4367,Settings!$D$11:$D$18,0))),0),N($F4367)))</f>
        <v/>
      </c>
    </row>
    <row r="4368">
      <c r="A4368" s="69" t="n"/>
      <c r="B4368" s="70" t="n"/>
      <c r="C4368" s="70" t="n"/>
      <c r="D4368" s="71" t="n"/>
      <c r="E4368" s="71" t="n"/>
      <c r="F4368" s="70" t="n"/>
      <c r="G4368" s="72">
        <f>IF(OR($A4368="",$B4368=""),"",ROUND(MAX(0,MOD(I4368-H4368,1)*24-L4368/60),2))</f>
        <v/>
      </c>
      <c r="H4368">
        <f>IF($A4368="","",IF($D4368="",IFERROR(INDEX(Settings!$E$11:$E$18,MATCH($C4368,Settings!$D$11:$D$18,0)),0),$D4368))</f>
        <v/>
      </c>
      <c r="I4368">
        <f>IF($A4368="","",IF($E4368="",IFERROR(INDEX(Settings!$F$11:$F$18,MATCH($C4368,Settings!$D$11:$D$18,0)),0),$E4368))</f>
        <v/>
      </c>
      <c r="J4368">
        <f>IF($A4368="",0,WEEKDAY($A4368,2))</f>
        <v/>
      </c>
      <c r="K4368">
        <f>IF(OR($A4368="",$B4368=""),"",$B4368&amp;"|"&amp;$A4368)</f>
        <v/>
      </c>
      <c r="L4368">
        <f>IF($A4368="",0,IF($F4368="",IFERROR(N(INDEX(Settings!$G$11:$G$18,MATCH($C4368,Settings!$D$11:$D$18,0))),0),N($F4368)))</f>
        <v/>
      </c>
    </row>
    <row r="4369">
      <c r="A4369" s="69" t="n"/>
      <c r="B4369" s="70" t="n"/>
      <c r="C4369" s="70" t="n"/>
      <c r="D4369" s="71" t="n"/>
      <c r="E4369" s="71" t="n"/>
      <c r="F4369" s="70" t="n"/>
      <c r="G4369" s="72">
        <f>IF(OR($A4369="",$B4369=""),"",ROUND(MAX(0,MOD(I4369-H4369,1)*24-L4369/60),2))</f>
        <v/>
      </c>
      <c r="H4369">
        <f>IF($A4369="","",IF($D4369="",IFERROR(INDEX(Settings!$E$11:$E$18,MATCH($C4369,Settings!$D$11:$D$18,0)),0),$D4369))</f>
        <v/>
      </c>
      <c r="I4369">
        <f>IF($A4369="","",IF($E4369="",IFERROR(INDEX(Settings!$F$11:$F$18,MATCH($C4369,Settings!$D$11:$D$18,0)),0),$E4369))</f>
        <v/>
      </c>
      <c r="J4369">
        <f>IF($A4369="",0,WEEKDAY($A4369,2))</f>
        <v/>
      </c>
      <c r="K4369">
        <f>IF(OR($A4369="",$B4369=""),"",$B4369&amp;"|"&amp;$A4369)</f>
        <v/>
      </c>
      <c r="L4369">
        <f>IF($A4369="",0,IF($F4369="",IFERROR(N(INDEX(Settings!$G$11:$G$18,MATCH($C4369,Settings!$D$11:$D$18,0))),0),N($F4369)))</f>
        <v/>
      </c>
    </row>
    <row r="4370">
      <c r="A4370" s="69" t="n"/>
      <c r="B4370" s="70" t="n"/>
      <c r="C4370" s="70" t="n"/>
      <c r="D4370" s="71" t="n"/>
      <c r="E4370" s="71" t="n"/>
      <c r="F4370" s="70" t="n"/>
      <c r="G4370" s="72">
        <f>IF(OR($A4370="",$B4370=""),"",ROUND(MAX(0,MOD(I4370-H4370,1)*24-L4370/60),2))</f>
        <v/>
      </c>
      <c r="H4370">
        <f>IF($A4370="","",IF($D4370="",IFERROR(INDEX(Settings!$E$11:$E$18,MATCH($C4370,Settings!$D$11:$D$18,0)),0),$D4370))</f>
        <v/>
      </c>
      <c r="I4370">
        <f>IF($A4370="","",IF($E4370="",IFERROR(INDEX(Settings!$F$11:$F$18,MATCH($C4370,Settings!$D$11:$D$18,0)),0),$E4370))</f>
        <v/>
      </c>
      <c r="J4370">
        <f>IF($A4370="",0,WEEKDAY($A4370,2))</f>
        <v/>
      </c>
      <c r="K4370">
        <f>IF(OR($A4370="",$B4370=""),"",$B4370&amp;"|"&amp;$A4370)</f>
        <v/>
      </c>
      <c r="L4370">
        <f>IF($A4370="",0,IF($F4370="",IFERROR(N(INDEX(Settings!$G$11:$G$18,MATCH($C4370,Settings!$D$11:$D$18,0))),0),N($F4370)))</f>
        <v/>
      </c>
    </row>
    <row r="4371">
      <c r="A4371" s="69" t="n"/>
      <c r="B4371" s="70" t="n"/>
      <c r="C4371" s="70" t="n"/>
      <c r="D4371" s="71" t="n"/>
      <c r="E4371" s="71" t="n"/>
      <c r="F4371" s="70" t="n"/>
      <c r="G4371" s="72">
        <f>IF(OR($A4371="",$B4371=""),"",ROUND(MAX(0,MOD(I4371-H4371,1)*24-L4371/60),2))</f>
        <v/>
      </c>
      <c r="H4371">
        <f>IF($A4371="","",IF($D4371="",IFERROR(INDEX(Settings!$E$11:$E$18,MATCH($C4371,Settings!$D$11:$D$18,0)),0),$D4371))</f>
        <v/>
      </c>
      <c r="I4371">
        <f>IF($A4371="","",IF($E4371="",IFERROR(INDEX(Settings!$F$11:$F$18,MATCH($C4371,Settings!$D$11:$D$18,0)),0),$E4371))</f>
        <v/>
      </c>
      <c r="J4371">
        <f>IF($A4371="",0,WEEKDAY($A4371,2))</f>
        <v/>
      </c>
      <c r="K4371">
        <f>IF(OR($A4371="",$B4371=""),"",$B4371&amp;"|"&amp;$A4371)</f>
        <v/>
      </c>
      <c r="L4371">
        <f>IF($A4371="",0,IF($F4371="",IFERROR(N(INDEX(Settings!$G$11:$G$18,MATCH($C4371,Settings!$D$11:$D$18,0))),0),N($F4371)))</f>
        <v/>
      </c>
    </row>
    <row r="4372">
      <c r="A4372" s="69" t="n"/>
      <c r="B4372" s="70" t="n"/>
      <c r="C4372" s="70" t="n"/>
      <c r="D4372" s="71" t="n"/>
      <c r="E4372" s="71" t="n"/>
      <c r="F4372" s="70" t="n"/>
      <c r="G4372" s="72">
        <f>IF(OR($A4372="",$B4372=""),"",ROUND(MAX(0,MOD(I4372-H4372,1)*24-L4372/60),2))</f>
        <v/>
      </c>
      <c r="H4372">
        <f>IF($A4372="","",IF($D4372="",IFERROR(INDEX(Settings!$E$11:$E$18,MATCH($C4372,Settings!$D$11:$D$18,0)),0),$D4372))</f>
        <v/>
      </c>
      <c r="I4372">
        <f>IF($A4372="","",IF($E4372="",IFERROR(INDEX(Settings!$F$11:$F$18,MATCH($C4372,Settings!$D$11:$D$18,0)),0),$E4372))</f>
        <v/>
      </c>
      <c r="J4372">
        <f>IF($A4372="",0,WEEKDAY($A4372,2))</f>
        <v/>
      </c>
      <c r="K4372">
        <f>IF(OR($A4372="",$B4372=""),"",$B4372&amp;"|"&amp;$A4372)</f>
        <v/>
      </c>
      <c r="L4372">
        <f>IF($A4372="",0,IF($F4372="",IFERROR(N(INDEX(Settings!$G$11:$G$18,MATCH($C4372,Settings!$D$11:$D$18,0))),0),N($F4372)))</f>
        <v/>
      </c>
    </row>
    <row r="4373">
      <c r="A4373" s="69" t="n"/>
      <c r="B4373" s="70" t="n"/>
      <c r="C4373" s="70" t="n"/>
      <c r="D4373" s="71" t="n"/>
      <c r="E4373" s="71" t="n"/>
      <c r="F4373" s="70" t="n"/>
      <c r="G4373" s="72">
        <f>IF(OR($A4373="",$B4373=""),"",ROUND(MAX(0,MOD(I4373-H4373,1)*24-L4373/60),2))</f>
        <v/>
      </c>
      <c r="H4373">
        <f>IF($A4373="","",IF($D4373="",IFERROR(INDEX(Settings!$E$11:$E$18,MATCH($C4373,Settings!$D$11:$D$18,0)),0),$D4373))</f>
        <v/>
      </c>
      <c r="I4373">
        <f>IF($A4373="","",IF($E4373="",IFERROR(INDEX(Settings!$F$11:$F$18,MATCH($C4373,Settings!$D$11:$D$18,0)),0),$E4373))</f>
        <v/>
      </c>
      <c r="J4373">
        <f>IF($A4373="",0,WEEKDAY($A4373,2))</f>
        <v/>
      </c>
      <c r="K4373">
        <f>IF(OR($A4373="",$B4373=""),"",$B4373&amp;"|"&amp;$A4373)</f>
        <v/>
      </c>
      <c r="L4373">
        <f>IF($A4373="",0,IF($F4373="",IFERROR(N(INDEX(Settings!$G$11:$G$18,MATCH($C4373,Settings!$D$11:$D$18,0))),0),N($F4373)))</f>
        <v/>
      </c>
    </row>
    <row r="4374">
      <c r="A4374" s="69" t="n"/>
      <c r="B4374" s="70" t="n"/>
      <c r="C4374" s="70" t="n"/>
      <c r="D4374" s="71" t="n"/>
      <c r="E4374" s="71" t="n"/>
      <c r="F4374" s="70" t="n"/>
      <c r="G4374" s="72">
        <f>IF(OR($A4374="",$B4374=""),"",ROUND(MAX(0,MOD(I4374-H4374,1)*24-L4374/60),2))</f>
        <v/>
      </c>
      <c r="H4374">
        <f>IF($A4374="","",IF($D4374="",IFERROR(INDEX(Settings!$E$11:$E$18,MATCH($C4374,Settings!$D$11:$D$18,0)),0),$D4374))</f>
        <v/>
      </c>
      <c r="I4374">
        <f>IF($A4374="","",IF($E4374="",IFERROR(INDEX(Settings!$F$11:$F$18,MATCH($C4374,Settings!$D$11:$D$18,0)),0),$E4374))</f>
        <v/>
      </c>
      <c r="J4374">
        <f>IF($A4374="",0,WEEKDAY($A4374,2))</f>
        <v/>
      </c>
      <c r="K4374">
        <f>IF(OR($A4374="",$B4374=""),"",$B4374&amp;"|"&amp;$A4374)</f>
        <v/>
      </c>
      <c r="L4374">
        <f>IF($A4374="",0,IF($F4374="",IFERROR(N(INDEX(Settings!$G$11:$G$18,MATCH($C4374,Settings!$D$11:$D$18,0))),0),N($F4374)))</f>
        <v/>
      </c>
    </row>
    <row r="4375">
      <c r="A4375" s="69" t="n"/>
      <c r="B4375" s="70" t="n"/>
      <c r="C4375" s="70" t="n"/>
      <c r="D4375" s="71" t="n"/>
      <c r="E4375" s="71" t="n"/>
      <c r="F4375" s="70" t="n"/>
      <c r="G4375" s="72">
        <f>IF(OR($A4375="",$B4375=""),"",ROUND(MAX(0,MOD(I4375-H4375,1)*24-L4375/60),2))</f>
        <v/>
      </c>
      <c r="H4375">
        <f>IF($A4375="","",IF($D4375="",IFERROR(INDEX(Settings!$E$11:$E$18,MATCH($C4375,Settings!$D$11:$D$18,0)),0),$D4375))</f>
        <v/>
      </c>
      <c r="I4375">
        <f>IF($A4375="","",IF($E4375="",IFERROR(INDEX(Settings!$F$11:$F$18,MATCH($C4375,Settings!$D$11:$D$18,0)),0),$E4375))</f>
        <v/>
      </c>
      <c r="J4375">
        <f>IF($A4375="",0,WEEKDAY($A4375,2))</f>
        <v/>
      </c>
      <c r="K4375">
        <f>IF(OR($A4375="",$B4375=""),"",$B4375&amp;"|"&amp;$A4375)</f>
        <v/>
      </c>
      <c r="L4375">
        <f>IF($A4375="",0,IF($F4375="",IFERROR(N(INDEX(Settings!$G$11:$G$18,MATCH($C4375,Settings!$D$11:$D$18,0))),0),N($F4375)))</f>
        <v/>
      </c>
    </row>
    <row r="4376">
      <c r="A4376" s="69" t="n"/>
      <c r="B4376" s="70" t="n"/>
      <c r="C4376" s="70" t="n"/>
      <c r="D4376" s="71" t="n"/>
      <c r="E4376" s="71" t="n"/>
      <c r="F4376" s="70" t="n"/>
      <c r="G4376" s="72">
        <f>IF(OR($A4376="",$B4376=""),"",ROUND(MAX(0,MOD(I4376-H4376,1)*24-L4376/60),2))</f>
        <v/>
      </c>
      <c r="H4376">
        <f>IF($A4376="","",IF($D4376="",IFERROR(INDEX(Settings!$E$11:$E$18,MATCH($C4376,Settings!$D$11:$D$18,0)),0),$D4376))</f>
        <v/>
      </c>
      <c r="I4376">
        <f>IF($A4376="","",IF($E4376="",IFERROR(INDEX(Settings!$F$11:$F$18,MATCH($C4376,Settings!$D$11:$D$18,0)),0),$E4376))</f>
        <v/>
      </c>
      <c r="J4376">
        <f>IF($A4376="",0,WEEKDAY($A4376,2))</f>
        <v/>
      </c>
      <c r="K4376">
        <f>IF(OR($A4376="",$B4376=""),"",$B4376&amp;"|"&amp;$A4376)</f>
        <v/>
      </c>
      <c r="L4376">
        <f>IF($A4376="",0,IF($F4376="",IFERROR(N(INDEX(Settings!$G$11:$G$18,MATCH($C4376,Settings!$D$11:$D$18,0))),0),N($F4376)))</f>
        <v/>
      </c>
    </row>
    <row r="4377">
      <c r="A4377" s="69" t="n"/>
      <c r="B4377" s="70" t="n"/>
      <c r="C4377" s="70" t="n"/>
      <c r="D4377" s="71" t="n"/>
      <c r="E4377" s="71" t="n"/>
      <c r="F4377" s="70" t="n"/>
      <c r="G4377" s="72">
        <f>IF(OR($A4377="",$B4377=""),"",ROUND(MAX(0,MOD(I4377-H4377,1)*24-L4377/60),2))</f>
        <v/>
      </c>
      <c r="H4377">
        <f>IF($A4377="","",IF($D4377="",IFERROR(INDEX(Settings!$E$11:$E$18,MATCH($C4377,Settings!$D$11:$D$18,0)),0),$D4377))</f>
        <v/>
      </c>
      <c r="I4377">
        <f>IF($A4377="","",IF($E4377="",IFERROR(INDEX(Settings!$F$11:$F$18,MATCH($C4377,Settings!$D$11:$D$18,0)),0),$E4377))</f>
        <v/>
      </c>
      <c r="J4377">
        <f>IF($A4377="",0,WEEKDAY($A4377,2))</f>
        <v/>
      </c>
      <c r="K4377">
        <f>IF(OR($A4377="",$B4377=""),"",$B4377&amp;"|"&amp;$A4377)</f>
        <v/>
      </c>
      <c r="L4377">
        <f>IF($A4377="",0,IF($F4377="",IFERROR(N(INDEX(Settings!$G$11:$G$18,MATCH($C4377,Settings!$D$11:$D$18,0))),0),N($F4377)))</f>
        <v/>
      </c>
    </row>
    <row r="4378">
      <c r="A4378" s="69" t="n"/>
      <c r="B4378" s="70" t="n"/>
      <c r="C4378" s="70" t="n"/>
      <c r="D4378" s="71" t="n"/>
      <c r="E4378" s="71" t="n"/>
      <c r="F4378" s="70" t="n"/>
      <c r="G4378" s="72">
        <f>IF(OR($A4378="",$B4378=""),"",ROUND(MAX(0,MOD(I4378-H4378,1)*24-L4378/60),2))</f>
        <v/>
      </c>
      <c r="H4378">
        <f>IF($A4378="","",IF($D4378="",IFERROR(INDEX(Settings!$E$11:$E$18,MATCH($C4378,Settings!$D$11:$D$18,0)),0),$D4378))</f>
        <v/>
      </c>
      <c r="I4378">
        <f>IF($A4378="","",IF($E4378="",IFERROR(INDEX(Settings!$F$11:$F$18,MATCH($C4378,Settings!$D$11:$D$18,0)),0),$E4378))</f>
        <v/>
      </c>
      <c r="J4378">
        <f>IF($A4378="",0,WEEKDAY($A4378,2))</f>
        <v/>
      </c>
      <c r="K4378">
        <f>IF(OR($A4378="",$B4378=""),"",$B4378&amp;"|"&amp;$A4378)</f>
        <v/>
      </c>
      <c r="L4378">
        <f>IF($A4378="",0,IF($F4378="",IFERROR(N(INDEX(Settings!$G$11:$G$18,MATCH($C4378,Settings!$D$11:$D$18,0))),0),N($F4378)))</f>
        <v/>
      </c>
    </row>
    <row r="4379">
      <c r="A4379" s="69" t="n"/>
      <c r="B4379" s="70" t="n"/>
      <c r="C4379" s="70" t="n"/>
      <c r="D4379" s="71" t="n"/>
      <c r="E4379" s="71" t="n"/>
      <c r="F4379" s="70" t="n"/>
      <c r="G4379" s="72">
        <f>IF(OR($A4379="",$B4379=""),"",ROUND(MAX(0,MOD(I4379-H4379,1)*24-L4379/60),2))</f>
        <v/>
      </c>
      <c r="H4379">
        <f>IF($A4379="","",IF($D4379="",IFERROR(INDEX(Settings!$E$11:$E$18,MATCH($C4379,Settings!$D$11:$D$18,0)),0),$D4379))</f>
        <v/>
      </c>
      <c r="I4379">
        <f>IF($A4379="","",IF($E4379="",IFERROR(INDEX(Settings!$F$11:$F$18,MATCH($C4379,Settings!$D$11:$D$18,0)),0),$E4379))</f>
        <v/>
      </c>
      <c r="J4379">
        <f>IF($A4379="",0,WEEKDAY($A4379,2))</f>
        <v/>
      </c>
      <c r="K4379">
        <f>IF(OR($A4379="",$B4379=""),"",$B4379&amp;"|"&amp;$A4379)</f>
        <v/>
      </c>
      <c r="L4379">
        <f>IF($A4379="",0,IF($F4379="",IFERROR(N(INDEX(Settings!$G$11:$G$18,MATCH($C4379,Settings!$D$11:$D$18,0))),0),N($F4379)))</f>
        <v/>
      </c>
    </row>
    <row r="4380">
      <c r="A4380" s="69" t="n"/>
      <c r="B4380" s="70" t="n"/>
      <c r="C4380" s="70" t="n"/>
      <c r="D4380" s="71" t="n"/>
      <c r="E4380" s="71" t="n"/>
      <c r="F4380" s="70" t="n"/>
      <c r="G4380" s="72">
        <f>IF(OR($A4380="",$B4380=""),"",ROUND(MAX(0,MOD(I4380-H4380,1)*24-L4380/60),2))</f>
        <v/>
      </c>
      <c r="H4380">
        <f>IF($A4380="","",IF($D4380="",IFERROR(INDEX(Settings!$E$11:$E$18,MATCH($C4380,Settings!$D$11:$D$18,0)),0),$D4380))</f>
        <v/>
      </c>
      <c r="I4380">
        <f>IF($A4380="","",IF($E4380="",IFERROR(INDEX(Settings!$F$11:$F$18,MATCH($C4380,Settings!$D$11:$D$18,0)),0),$E4380))</f>
        <v/>
      </c>
      <c r="J4380">
        <f>IF($A4380="",0,WEEKDAY($A4380,2))</f>
        <v/>
      </c>
      <c r="K4380">
        <f>IF(OR($A4380="",$B4380=""),"",$B4380&amp;"|"&amp;$A4380)</f>
        <v/>
      </c>
      <c r="L4380">
        <f>IF($A4380="",0,IF($F4380="",IFERROR(N(INDEX(Settings!$G$11:$G$18,MATCH($C4380,Settings!$D$11:$D$18,0))),0),N($F4380)))</f>
        <v/>
      </c>
    </row>
    <row r="4381">
      <c r="A4381" s="69" t="n"/>
      <c r="B4381" s="70" t="n"/>
      <c r="C4381" s="70" t="n"/>
      <c r="D4381" s="71" t="n"/>
      <c r="E4381" s="71" t="n"/>
      <c r="F4381" s="70" t="n"/>
      <c r="G4381" s="72">
        <f>IF(OR($A4381="",$B4381=""),"",ROUND(MAX(0,MOD(I4381-H4381,1)*24-L4381/60),2))</f>
        <v/>
      </c>
      <c r="H4381">
        <f>IF($A4381="","",IF($D4381="",IFERROR(INDEX(Settings!$E$11:$E$18,MATCH($C4381,Settings!$D$11:$D$18,0)),0),$D4381))</f>
        <v/>
      </c>
      <c r="I4381">
        <f>IF($A4381="","",IF($E4381="",IFERROR(INDEX(Settings!$F$11:$F$18,MATCH($C4381,Settings!$D$11:$D$18,0)),0),$E4381))</f>
        <v/>
      </c>
      <c r="J4381">
        <f>IF($A4381="",0,WEEKDAY($A4381,2))</f>
        <v/>
      </c>
      <c r="K4381">
        <f>IF(OR($A4381="",$B4381=""),"",$B4381&amp;"|"&amp;$A4381)</f>
        <v/>
      </c>
      <c r="L4381">
        <f>IF($A4381="",0,IF($F4381="",IFERROR(N(INDEX(Settings!$G$11:$G$18,MATCH($C4381,Settings!$D$11:$D$18,0))),0),N($F4381)))</f>
        <v/>
      </c>
    </row>
    <row r="4382">
      <c r="A4382" s="69" t="n"/>
      <c r="B4382" s="70" t="n"/>
      <c r="C4382" s="70" t="n"/>
      <c r="D4382" s="71" t="n"/>
      <c r="E4382" s="71" t="n"/>
      <c r="F4382" s="70" t="n"/>
      <c r="G4382" s="72">
        <f>IF(OR($A4382="",$B4382=""),"",ROUND(MAX(0,MOD(I4382-H4382,1)*24-L4382/60),2))</f>
        <v/>
      </c>
      <c r="H4382">
        <f>IF($A4382="","",IF($D4382="",IFERROR(INDEX(Settings!$E$11:$E$18,MATCH($C4382,Settings!$D$11:$D$18,0)),0),$D4382))</f>
        <v/>
      </c>
      <c r="I4382">
        <f>IF($A4382="","",IF($E4382="",IFERROR(INDEX(Settings!$F$11:$F$18,MATCH($C4382,Settings!$D$11:$D$18,0)),0),$E4382))</f>
        <v/>
      </c>
      <c r="J4382">
        <f>IF($A4382="",0,WEEKDAY($A4382,2))</f>
        <v/>
      </c>
      <c r="K4382">
        <f>IF(OR($A4382="",$B4382=""),"",$B4382&amp;"|"&amp;$A4382)</f>
        <v/>
      </c>
      <c r="L4382">
        <f>IF($A4382="",0,IF($F4382="",IFERROR(N(INDEX(Settings!$G$11:$G$18,MATCH($C4382,Settings!$D$11:$D$18,0))),0),N($F4382)))</f>
        <v/>
      </c>
    </row>
    <row r="4383">
      <c r="A4383" s="69" t="n"/>
      <c r="B4383" s="70" t="n"/>
      <c r="C4383" s="70" t="n"/>
      <c r="D4383" s="71" t="n"/>
      <c r="E4383" s="71" t="n"/>
      <c r="F4383" s="70" t="n"/>
      <c r="G4383" s="72">
        <f>IF(OR($A4383="",$B4383=""),"",ROUND(MAX(0,MOD(I4383-H4383,1)*24-L4383/60),2))</f>
        <v/>
      </c>
      <c r="H4383">
        <f>IF($A4383="","",IF($D4383="",IFERROR(INDEX(Settings!$E$11:$E$18,MATCH($C4383,Settings!$D$11:$D$18,0)),0),$D4383))</f>
        <v/>
      </c>
      <c r="I4383">
        <f>IF($A4383="","",IF($E4383="",IFERROR(INDEX(Settings!$F$11:$F$18,MATCH($C4383,Settings!$D$11:$D$18,0)),0),$E4383))</f>
        <v/>
      </c>
      <c r="J4383">
        <f>IF($A4383="",0,WEEKDAY($A4383,2))</f>
        <v/>
      </c>
      <c r="K4383">
        <f>IF(OR($A4383="",$B4383=""),"",$B4383&amp;"|"&amp;$A4383)</f>
        <v/>
      </c>
      <c r="L4383">
        <f>IF($A4383="",0,IF($F4383="",IFERROR(N(INDEX(Settings!$G$11:$G$18,MATCH($C4383,Settings!$D$11:$D$18,0))),0),N($F4383)))</f>
        <v/>
      </c>
    </row>
    <row r="4384">
      <c r="A4384" s="69" t="n"/>
      <c r="B4384" s="70" t="n"/>
      <c r="C4384" s="70" t="n"/>
      <c r="D4384" s="71" t="n"/>
      <c r="E4384" s="71" t="n"/>
      <c r="F4384" s="70" t="n"/>
      <c r="G4384" s="72">
        <f>IF(OR($A4384="",$B4384=""),"",ROUND(MAX(0,MOD(I4384-H4384,1)*24-L4384/60),2))</f>
        <v/>
      </c>
      <c r="H4384">
        <f>IF($A4384="","",IF($D4384="",IFERROR(INDEX(Settings!$E$11:$E$18,MATCH($C4384,Settings!$D$11:$D$18,0)),0),$D4384))</f>
        <v/>
      </c>
      <c r="I4384">
        <f>IF($A4384="","",IF($E4384="",IFERROR(INDEX(Settings!$F$11:$F$18,MATCH($C4384,Settings!$D$11:$D$18,0)),0),$E4384))</f>
        <v/>
      </c>
      <c r="J4384">
        <f>IF($A4384="",0,WEEKDAY($A4384,2))</f>
        <v/>
      </c>
      <c r="K4384">
        <f>IF(OR($A4384="",$B4384=""),"",$B4384&amp;"|"&amp;$A4384)</f>
        <v/>
      </c>
      <c r="L4384">
        <f>IF($A4384="",0,IF($F4384="",IFERROR(N(INDEX(Settings!$G$11:$G$18,MATCH($C4384,Settings!$D$11:$D$18,0))),0),N($F4384)))</f>
        <v/>
      </c>
    </row>
    <row r="4385">
      <c r="A4385" s="69" t="n"/>
      <c r="B4385" s="70" t="n"/>
      <c r="C4385" s="70" t="n"/>
      <c r="D4385" s="71" t="n"/>
      <c r="E4385" s="71" t="n"/>
      <c r="F4385" s="70" t="n"/>
      <c r="G4385" s="72">
        <f>IF(OR($A4385="",$B4385=""),"",ROUND(MAX(0,MOD(I4385-H4385,1)*24-L4385/60),2))</f>
        <v/>
      </c>
      <c r="H4385">
        <f>IF($A4385="","",IF($D4385="",IFERROR(INDEX(Settings!$E$11:$E$18,MATCH($C4385,Settings!$D$11:$D$18,0)),0),$D4385))</f>
        <v/>
      </c>
      <c r="I4385">
        <f>IF($A4385="","",IF($E4385="",IFERROR(INDEX(Settings!$F$11:$F$18,MATCH($C4385,Settings!$D$11:$D$18,0)),0),$E4385))</f>
        <v/>
      </c>
      <c r="J4385">
        <f>IF($A4385="",0,WEEKDAY($A4385,2))</f>
        <v/>
      </c>
      <c r="K4385">
        <f>IF(OR($A4385="",$B4385=""),"",$B4385&amp;"|"&amp;$A4385)</f>
        <v/>
      </c>
      <c r="L4385">
        <f>IF($A4385="",0,IF($F4385="",IFERROR(N(INDEX(Settings!$G$11:$G$18,MATCH($C4385,Settings!$D$11:$D$18,0))),0),N($F4385)))</f>
        <v/>
      </c>
    </row>
    <row r="4386">
      <c r="A4386" s="69" t="n"/>
      <c r="B4386" s="70" t="n"/>
      <c r="C4386" s="70" t="n"/>
      <c r="D4386" s="71" t="n"/>
      <c r="E4386" s="71" t="n"/>
      <c r="F4386" s="70" t="n"/>
      <c r="G4386" s="72">
        <f>IF(OR($A4386="",$B4386=""),"",ROUND(MAX(0,MOD(I4386-H4386,1)*24-L4386/60),2))</f>
        <v/>
      </c>
      <c r="H4386">
        <f>IF($A4386="","",IF($D4386="",IFERROR(INDEX(Settings!$E$11:$E$18,MATCH($C4386,Settings!$D$11:$D$18,0)),0),$D4386))</f>
        <v/>
      </c>
      <c r="I4386">
        <f>IF($A4386="","",IF($E4386="",IFERROR(INDEX(Settings!$F$11:$F$18,MATCH($C4386,Settings!$D$11:$D$18,0)),0),$E4386))</f>
        <v/>
      </c>
      <c r="J4386">
        <f>IF($A4386="",0,WEEKDAY($A4386,2))</f>
        <v/>
      </c>
      <c r="K4386">
        <f>IF(OR($A4386="",$B4386=""),"",$B4386&amp;"|"&amp;$A4386)</f>
        <v/>
      </c>
      <c r="L4386">
        <f>IF($A4386="",0,IF($F4386="",IFERROR(N(INDEX(Settings!$G$11:$G$18,MATCH($C4386,Settings!$D$11:$D$18,0))),0),N($F4386)))</f>
        <v/>
      </c>
    </row>
    <row r="4387">
      <c r="A4387" s="69" t="n"/>
      <c r="B4387" s="70" t="n"/>
      <c r="C4387" s="70" t="n"/>
      <c r="D4387" s="71" t="n"/>
      <c r="E4387" s="71" t="n"/>
      <c r="F4387" s="70" t="n"/>
      <c r="G4387" s="72">
        <f>IF(OR($A4387="",$B4387=""),"",ROUND(MAX(0,MOD(I4387-H4387,1)*24-L4387/60),2))</f>
        <v/>
      </c>
      <c r="H4387">
        <f>IF($A4387="","",IF($D4387="",IFERROR(INDEX(Settings!$E$11:$E$18,MATCH($C4387,Settings!$D$11:$D$18,0)),0),$D4387))</f>
        <v/>
      </c>
      <c r="I4387">
        <f>IF($A4387="","",IF($E4387="",IFERROR(INDEX(Settings!$F$11:$F$18,MATCH($C4387,Settings!$D$11:$D$18,0)),0),$E4387))</f>
        <v/>
      </c>
      <c r="J4387">
        <f>IF($A4387="",0,WEEKDAY($A4387,2))</f>
        <v/>
      </c>
      <c r="K4387">
        <f>IF(OR($A4387="",$B4387=""),"",$B4387&amp;"|"&amp;$A4387)</f>
        <v/>
      </c>
      <c r="L4387">
        <f>IF($A4387="",0,IF($F4387="",IFERROR(N(INDEX(Settings!$G$11:$G$18,MATCH($C4387,Settings!$D$11:$D$18,0))),0),N($F4387)))</f>
        <v/>
      </c>
    </row>
    <row r="4388">
      <c r="A4388" s="69" t="n"/>
      <c r="B4388" s="70" t="n"/>
      <c r="C4388" s="70" t="n"/>
      <c r="D4388" s="71" t="n"/>
      <c r="E4388" s="71" t="n"/>
      <c r="F4388" s="70" t="n"/>
      <c r="G4388" s="72">
        <f>IF(OR($A4388="",$B4388=""),"",ROUND(MAX(0,MOD(I4388-H4388,1)*24-L4388/60),2))</f>
        <v/>
      </c>
      <c r="H4388">
        <f>IF($A4388="","",IF($D4388="",IFERROR(INDEX(Settings!$E$11:$E$18,MATCH($C4388,Settings!$D$11:$D$18,0)),0),$D4388))</f>
        <v/>
      </c>
      <c r="I4388">
        <f>IF($A4388="","",IF($E4388="",IFERROR(INDEX(Settings!$F$11:$F$18,MATCH($C4388,Settings!$D$11:$D$18,0)),0),$E4388))</f>
        <v/>
      </c>
      <c r="J4388">
        <f>IF($A4388="",0,WEEKDAY($A4388,2))</f>
        <v/>
      </c>
      <c r="K4388">
        <f>IF(OR($A4388="",$B4388=""),"",$B4388&amp;"|"&amp;$A4388)</f>
        <v/>
      </c>
      <c r="L4388">
        <f>IF($A4388="",0,IF($F4388="",IFERROR(N(INDEX(Settings!$G$11:$G$18,MATCH($C4388,Settings!$D$11:$D$18,0))),0),N($F4388)))</f>
        <v/>
      </c>
    </row>
    <row r="4389">
      <c r="A4389" s="69" t="n"/>
      <c r="B4389" s="70" t="n"/>
      <c r="C4389" s="70" t="n"/>
      <c r="D4389" s="71" t="n"/>
      <c r="E4389" s="71" t="n"/>
      <c r="F4389" s="70" t="n"/>
      <c r="G4389" s="72">
        <f>IF(OR($A4389="",$B4389=""),"",ROUND(MAX(0,MOD(I4389-H4389,1)*24-L4389/60),2))</f>
        <v/>
      </c>
      <c r="H4389">
        <f>IF($A4389="","",IF($D4389="",IFERROR(INDEX(Settings!$E$11:$E$18,MATCH($C4389,Settings!$D$11:$D$18,0)),0),$D4389))</f>
        <v/>
      </c>
      <c r="I4389">
        <f>IF($A4389="","",IF($E4389="",IFERROR(INDEX(Settings!$F$11:$F$18,MATCH($C4389,Settings!$D$11:$D$18,0)),0),$E4389))</f>
        <v/>
      </c>
      <c r="J4389">
        <f>IF($A4389="",0,WEEKDAY($A4389,2))</f>
        <v/>
      </c>
      <c r="K4389">
        <f>IF(OR($A4389="",$B4389=""),"",$B4389&amp;"|"&amp;$A4389)</f>
        <v/>
      </c>
      <c r="L4389">
        <f>IF($A4389="",0,IF($F4389="",IFERROR(N(INDEX(Settings!$G$11:$G$18,MATCH($C4389,Settings!$D$11:$D$18,0))),0),N($F4389)))</f>
        <v/>
      </c>
    </row>
    <row r="4390">
      <c r="A4390" s="69" t="n"/>
      <c r="B4390" s="70" t="n"/>
      <c r="C4390" s="70" t="n"/>
      <c r="D4390" s="71" t="n"/>
      <c r="E4390" s="71" t="n"/>
      <c r="F4390" s="70" t="n"/>
      <c r="G4390" s="72">
        <f>IF(OR($A4390="",$B4390=""),"",ROUND(MAX(0,MOD(I4390-H4390,1)*24-L4390/60),2))</f>
        <v/>
      </c>
      <c r="H4390">
        <f>IF($A4390="","",IF($D4390="",IFERROR(INDEX(Settings!$E$11:$E$18,MATCH($C4390,Settings!$D$11:$D$18,0)),0),$D4390))</f>
        <v/>
      </c>
      <c r="I4390">
        <f>IF($A4390="","",IF($E4390="",IFERROR(INDEX(Settings!$F$11:$F$18,MATCH($C4390,Settings!$D$11:$D$18,0)),0),$E4390))</f>
        <v/>
      </c>
      <c r="J4390">
        <f>IF($A4390="",0,WEEKDAY($A4390,2))</f>
        <v/>
      </c>
      <c r="K4390">
        <f>IF(OR($A4390="",$B4390=""),"",$B4390&amp;"|"&amp;$A4390)</f>
        <v/>
      </c>
      <c r="L4390">
        <f>IF($A4390="",0,IF($F4390="",IFERROR(N(INDEX(Settings!$G$11:$G$18,MATCH($C4390,Settings!$D$11:$D$18,0))),0),N($F4390)))</f>
        <v/>
      </c>
    </row>
    <row r="4391">
      <c r="A4391" s="69" t="n"/>
      <c r="B4391" s="70" t="n"/>
      <c r="C4391" s="70" t="n"/>
      <c r="D4391" s="71" t="n"/>
      <c r="E4391" s="71" t="n"/>
      <c r="F4391" s="70" t="n"/>
      <c r="G4391" s="72">
        <f>IF(OR($A4391="",$B4391=""),"",ROUND(MAX(0,MOD(I4391-H4391,1)*24-L4391/60),2))</f>
        <v/>
      </c>
      <c r="H4391">
        <f>IF($A4391="","",IF($D4391="",IFERROR(INDEX(Settings!$E$11:$E$18,MATCH($C4391,Settings!$D$11:$D$18,0)),0),$D4391))</f>
        <v/>
      </c>
      <c r="I4391">
        <f>IF($A4391="","",IF($E4391="",IFERROR(INDEX(Settings!$F$11:$F$18,MATCH($C4391,Settings!$D$11:$D$18,0)),0),$E4391))</f>
        <v/>
      </c>
      <c r="J4391">
        <f>IF($A4391="",0,WEEKDAY($A4391,2))</f>
        <v/>
      </c>
      <c r="K4391">
        <f>IF(OR($A4391="",$B4391=""),"",$B4391&amp;"|"&amp;$A4391)</f>
        <v/>
      </c>
      <c r="L4391">
        <f>IF($A4391="",0,IF($F4391="",IFERROR(N(INDEX(Settings!$G$11:$G$18,MATCH($C4391,Settings!$D$11:$D$18,0))),0),N($F4391)))</f>
        <v/>
      </c>
    </row>
    <row r="4392">
      <c r="A4392" s="69" t="n"/>
      <c r="B4392" s="70" t="n"/>
      <c r="C4392" s="70" t="n"/>
      <c r="D4392" s="71" t="n"/>
      <c r="E4392" s="71" t="n"/>
      <c r="F4392" s="70" t="n"/>
      <c r="G4392" s="72">
        <f>IF(OR($A4392="",$B4392=""),"",ROUND(MAX(0,MOD(I4392-H4392,1)*24-L4392/60),2))</f>
        <v/>
      </c>
      <c r="H4392">
        <f>IF($A4392="","",IF($D4392="",IFERROR(INDEX(Settings!$E$11:$E$18,MATCH($C4392,Settings!$D$11:$D$18,0)),0),$D4392))</f>
        <v/>
      </c>
      <c r="I4392">
        <f>IF($A4392="","",IF($E4392="",IFERROR(INDEX(Settings!$F$11:$F$18,MATCH($C4392,Settings!$D$11:$D$18,0)),0),$E4392))</f>
        <v/>
      </c>
      <c r="J4392">
        <f>IF($A4392="",0,WEEKDAY($A4392,2))</f>
        <v/>
      </c>
      <c r="K4392">
        <f>IF(OR($A4392="",$B4392=""),"",$B4392&amp;"|"&amp;$A4392)</f>
        <v/>
      </c>
      <c r="L4392">
        <f>IF($A4392="",0,IF($F4392="",IFERROR(N(INDEX(Settings!$G$11:$G$18,MATCH($C4392,Settings!$D$11:$D$18,0))),0),N($F4392)))</f>
        <v/>
      </c>
    </row>
    <row r="4393">
      <c r="A4393" s="69" t="n"/>
      <c r="B4393" s="70" t="n"/>
      <c r="C4393" s="70" t="n"/>
      <c r="D4393" s="71" t="n"/>
      <c r="E4393" s="71" t="n"/>
      <c r="F4393" s="70" t="n"/>
      <c r="G4393" s="72">
        <f>IF(OR($A4393="",$B4393=""),"",ROUND(MAX(0,MOD(I4393-H4393,1)*24-L4393/60),2))</f>
        <v/>
      </c>
      <c r="H4393">
        <f>IF($A4393="","",IF($D4393="",IFERROR(INDEX(Settings!$E$11:$E$18,MATCH($C4393,Settings!$D$11:$D$18,0)),0),$D4393))</f>
        <v/>
      </c>
      <c r="I4393">
        <f>IF($A4393="","",IF($E4393="",IFERROR(INDEX(Settings!$F$11:$F$18,MATCH($C4393,Settings!$D$11:$D$18,0)),0),$E4393))</f>
        <v/>
      </c>
      <c r="J4393">
        <f>IF($A4393="",0,WEEKDAY($A4393,2))</f>
        <v/>
      </c>
      <c r="K4393">
        <f>IF(OR($A4393="",$B4393=""),"",$B4393&amp;"|"&amp;$A4393)</f>
        <v/>
      </c>
      <c r="L4393">
        <f>IF($A4393="",0,IF($F4393="",IFERROR(N(INDEX(Settings!$G$11:$G$18,MATCH($C4393,Settings!$D$11:$D$18,0))),0),N($F4393)))</f>
        <v/>
      </c>
    </row>
    <row r="4394">
      <c r="A4394" s="69" t="n"/>
      <c r="B4394" s="70" t="n"/>
      <c r="C4394" s="70" t="n"/>
      <c r="D4394" s="71" t="n"/>
      <c r="E4394" s="71" t="n"/>
      <c r="F4394" s="70" t="n"/>
      <c r="G4394" s="72">
        <f>IF(OR($A4394="",$B4394=""),"",ROUND(MAX(0,MOD(I4394-H4394,1)*24-L4394/60),2))</f>
        <v/>
      </c>
      <c r="H4394">
        <f>IF($A4394="","",IF($D4394="",IFERROR(INDEX(Settings!$E$11:$E$18,MATCH($C4394,Settings!$D$11:$D$18,0)),0),$D4394))</f>
        <v/>
      </c>
      <c r="I4394">
        <f>IF($A4394="","",IF($E4394="",IFERROR(INDEX(Settings!$F$11:$F$18,MATCH($C4394,Settings!$D$11:$D$18,0)),0),$E4394))</f>
        <v/>
      </c>
      <c r="J4394">
        <f>IF($A4394="",0,WEEKDAY($A4394,2))</f>
        <v/>
      </c>
      <c r="K4394">
        <f>IF(OR($A4394="",$B4394=""),"",$B4394&amp;"|"&amp;$A4394)</f>
        <v/>
      </c>
      <c r="L4394">
        <f>IF($A4394="",0,IF($F4394="",IFERROR(N(INDEX(Settings!$G$11:$G$18,MATCH($C4394,Settings!$D$11:$D$18,0))),0),N($F4394)))</f>
        <v/>
      </c>
    </row>
    <row r="4395">
      <c r="A4395" s="69" t="n"/>
      <c r="B4395" s="70" t="n"/>
      <c r="C4395" s="70" t="n"/>
      <c r="D4395" s="71" t="n"/>
      <c r="E4395" s="71" t="n"/>
      <c r="F4395" s="70" t="n"/>
      <c r="G4395" s="72">
        <f>IF(OR($A4395="",$B4395=""),"",ROUND(MAX(0,MOD(I4395-H4395,1)*24-L4395/60),2))</f>
        <v/>
      </c>
      <c r="H4395">
        <f>IF($A4395="","",IF($D4395="",IFERROR(INDEX(Settings!$E$11:$E$18,MATCH($C4395,Settings!$D$11:$D$18,0)),0),$D4395))</f>
        <v/>
      </c>
      <c r="I4395">
        <f>IF($A4395="","",IF($E4395="",IFERROR(INDEX(Settings!$F$11:$F$18,MATCH($C4395,Settings!$D$11:$D$18,0)),0),$E4395))</f>
        <v/>
      </c>
      <c r="J4395">
        <f>IF($A4395="",0,WEEKDAY($A4395,2))</f>
        <v/>
      </c>
      <c r="K4395">
        <f>IF(OR($A4395="",$B4395=""),"",$B4395&amp;"|"&amp;$A4395)</f>
        <v/>
      </c>
      <c r="L4395">
        <f>IF($A4395="",0,IF($F4395="",IFERROR(N(INDEX(Settings!$G$11:$G$18,MATCH($C4395,Settings!$D$11:$D$18,0))),0),N($F4395)))</f>
        <v/>
      </c>
    </row>
    <row r="4396">
      <c r="A4396" s="69" t="n"/>
      <c r="B4396" s="70" t="n"/>
      <c r="C4396" s="70" t="n"/>
      <c r="D4396" s="71" t="n"/>
      <c r="E4396" s="71" t="n"/>
      <c r="F4396" s="70" t="n"/>
      <c r="G4396" s="72">
        <f>IF(OR($A4396="",$B4396=""),"",ROUND(MAX(0,MOD(I4396-H4396,1)*24-L4396/60),2))</f>
        <v/>
      </c>
      <c r="H4396">
        <f>IF($A4396="","",IF($D4396="",IFERROR(INDEX(Settings!$E$11:$E$18,MATCH($C4396,Settings!$D$11:$D$18,0)),0),$D4396))</f>
        <v/>
      </c>
      <c r="I4396">
        <f>IF($A4396="","",IF($E4396="",IFERROR(INDEX(Settings!$F$11:$F$18,MATCH($C4396,Settings!$D$11:$D$18,0)),0),$E4396))</f>
        <v/>
      </c>
      <c r="J4396">
        <f>IF($A4396="",0,WEEKDAY($A4396,2))</f>
        <v/>
      </c>
      <c r="K4396">
        <f>IF(OR($A4396="",$B4396=""),"",$B4396&amp;"|"&amp;$A4396)</f>
        <v/>
      </c>
      <c r="L4396">
        <f>IF($A4396="",0,IF($F4396="",IFERROR(N(INDEX(Settings!$G$11:$G$18,MATCH($C4396,Settings!$D$11:$D$18,0))),0),N($F4396)))</f>
        <v/>
      </c>
    </row>
    <row r="4397">
      <c r="A4397" s="69" t="n"/>
      <c r="B4397" s="70" t="n"/>
      <c r="C4397" s="70" t="n"/>
      <c r="D4397" s="71" t="n"/>
      <c r="E4397" s="71" t="n"/>
      <c r="F4397" s="70" t="n"/>
      <c r="G4397" s="72">
        <f>IF(OR($A4397="",$B4397=""),"",ROUND(MAX(0,MOD(I4397-H4397,1)*24-L4397/60),2))</f>
        <v/>
      </c>
      <c r="H4397">
        <f>IF($A4397="","",IF($D4397="",IFERROR(INDEX(Settings!$E$11:$E$18,MATCH($C4397,Settings!$D$11:$D$18,0)),0),$D4397))</f>
        <v/>
      </c>
      <c r="I4397">
        <f>IF($A4397="","",IF($E4397="",IFERROR(INDEX(Settings!$F$11:$F$18,MATCH($C4397,Settings!$D$11:$D$18,0)),0),$E4397))</f>
        <v/>
      </c>
      <c r="J4397">
        <f>IF($A4397="",0,WEEKDAY($A4397,2))</f>
        <v/>
      </c>
      <c r="K4397">
        <f>IF(OR($A4397="",$B4397=""),"",$B4397&amp;"|"&amp;$A4397)</f>
        <v/>
      </c>
      <c r="L4397">
        <f>IF($A4397="",0,IF($F4397="",IFERROR(N(INDEX(Settings!$G$11:$G$18,MATCH($C4397,Settings!$D$11:$D$18,0))),0),N($F4397)))</f>
        <v/>
      </c>
    </row>
    <row r="4398">
      <c r="A4398" s="69" t="n"/>
      <c r="B4398" s="70" t="n"/>
      <c r="C4398" s="70" t="n"/>
      <c r="D4398" s="71" t="n"/>
      <c r="E4398" s="71" t="n"/>
      <c r="F4398" s="70" t="n"/>
      <c r="G4398" s="72">
        <f>IF(OR($A4398="",$B4398=""),"",ROUND(MAX(0,MOD(I4398-H4398,1)*24-L4398/60),2))</f>
        <v/>
      </c>
      <c r="H4398">
        <f>IF($A4398="","",IF($D4398="",IFERROR(INDEX(Settings!$E$11:$E$18,MATCH($C4398,Settings!$D$11:$D$18,0)),0),$D4398))</f>
        <v/>
      </c>
      <c r="I4398">
        <f>IF($A4398="","",IF($E4398="",IFERROR(INDEX(Settings!$F$11:$F$18,MATCH($C4398,Settings!$D$11:$D$18,0)),0),$E4398))</f>
        <v/>
      </c>
      <c r="J4398">
        <f>IF($A4398="",0,WEEKDAY($A4398,2))</f>
        <v/>
      </c>
      <c r="K4398">
        <f>IF(OR($A4398="",$B4398=""),"",$B4398&amp;"|"&amp;$A4398)</f>
        <v/>
      </c>
      <c r="L4398">
        <f>IF($A4398="",0,IF($F4398="",IFERROR(N(INDEX(Settings!$G$11:$G$18,MATCH($C4398,Settings!$D$11:$D$18,0))),0),N($F4398)))</f>
        <v/>
      </c>
    </row>
    <row r="4399">
      <c r="A4399" s="69" t="n"/>
      <c r="B4399" s="70" t="n"/>
      <c r="C4399" s="70" t="n"/>
      <c r="D4399" s="71" t="n"/>
      <c r="E4399" s="71" t="n"/>
      <c r="F4399" s="70" t="n"/>
      <c r="G4399" s="72">
        <f>IF(OR($A4399="",$B4399=""),"",ROUND(MAX(0,MOD(I4399-H4399,1)*24-L4399/60),2))</f>
        <v/>
      </c>
      <c r="H4399">
        <f>IF($A4399="","",IF($D4399="",IFERROR(INDEX(Settings!$E$11:$E$18,MATCH($C4399,Settings!$D$11:$D$18,0)),0),$D4399))</f>
        <v/>
      </c>
      <c r="I4399">
        <f>IF($A4399="","",IF($E4399="",IFERROR(INDEX(Settings!$F$11:$F$18,MATCH($C4399,Settings!$D$11:$D$18,0)),0),$E4399))</f>
        <v/>
      </c>
      <c r="J4399">
        <f>IF($A4399="",0,WEEKDAY($A4399,2))</f>
        <v/>
      </c>
      <c r="K4399">
        <f>IF(OR($A4399="",$B4399=""),"",$B4399&amp;"|"&amp;$A4399)</f>
        <v/>
      </c>
      <c r="L4399">
        <f>IF($A4399="",0,IF($F4399="",IFERROR(N(INDEX(Settings!$G$11:$G$18,MATCH($C4399,Settings!$D$11:$D$18,0))),0),N($F4399)))</f>
        <v/>
      </c>
    </row>
    <row r="4400">
      <c r="A4400" s="69" t="n"/>
      <c r="B4400" s="70" t="n"/>
      <c r="C4400" s="70" t="n"/>
      <c r="D4400" s="71" t="n"/>
      <c r="E4400" s="71" t="n"/>
      <c r="F4400" s="70" t="n"/>
      <c r="G4400" s="72">
        <f>IF(OR($A4400="",$B4400=""),"",ROUND(MAX(0,MOD(I4400-H4400,1)*24-L4400/60),2))</f>
        <v/>
      </c>
      <c r="H4400">
        <f>IF($A4400="","",IF($D4400="",IFERROR(INDEX(Settings!$E$11:$E$18,MATCH($C4400,Settings!$D$11:$D$18,0)),0),$D4400))</f>
        <v/>
      </c>
      <c r="I4400">
        <f>IF($A4400="","",IF($E4400="",IFERROR(INDEX(Settings!$F$11:$F$18,MATCH($C4400,Settings!$D$11:$D$18,0)),0),$E4400))</f>
        <v/>
      </c>
      <c r="J4400">
        <f>IF($A4400="",0,WEEKDAY($A4400,2))</f>
        <v/>
      </c>
      <c r="K4400">
        <f>IF(OR($A4400="",$B4400=""),"",$B4400&amp;"|"&amp;$A4400)</f>
        <v/>
      </c>
      <c r="L4400">
        <f>IF($A4400="",0,IF($F4400="",IFERROR(N(INDEX(Settings!$G$11:$G$18,MATCH($C4400,Settings!$D$11:$D$18,0))),0),N($F4400)))</f>
        <v/>
      </c>
    </row>
    <row r="4401">
      <c r="A4401" s="69" t="n"/>
      <c r="B4401" s="70" t="n"/>
      <c r="C4401" s="70" t="n"/>
      <c r="D4401" s="71" t="n"/>
      <c r="E4401" s="71" t="n"/>
      <c r="F4401" s="70" t="n"/>
      <c r="G4401" s="72">
        <f>IF(OR($A4401="",$B4401=""),"",ROUND(MAX(0,MOD(I4401-H4401,1)*24-L4401/60),2))</f>
        <v/>
      </c>
      <c r="H4401">
        <f>IF($A4401="","",IF($D4401="",IFERROR(INDEX(Settings!$E$11:$E$18,MATCH($C4401,Settings!$D$11:$D$18,0)),0),$D4401))</f>
        <v/>
      </c>
      <c r="I4401">
        <f>IF($A4401="","",IF($E4401="",IFERROR(INDEX(Settings!$F$11:$F$18,MATCH($C4401,Settings!$D$11:$D$18,0)),0),$E4401))</f>
        <v/>
      </c>
      <c r="J4401">
        <f>IF($A4401="",0,WEEKDAY($A4401,2))</f>
        <v/>
      </c>
      <c r="K4401">
        <f>IF(OR($A4401="",$B4401=""),"",$B4401&amp;"|"&amp;$A4401)</f>
        <v/>
      </c>
      <c r="L4401">
        <f>IF($A4401="",0,IF($F4401="",IFERROR(N(INDEX(Settings!$G$11:$G$18,MATCH($C4401,Settings!$D$11:$D$18,0))),0),N($F4401)))</f>
        <v/>
      </c>
    </row>
    <row r="4402">
      <c r="A4402" s="69" t="n"/>
      <c r="B4402" s="70" t="n"/>
      <c r="C4402" s="70" t="n"/>
      <c r="D4402" s="71" t="n"/>
      <c r="E4402" s="71" t="n"/>
      <c r="F4402" s="70" t="n"/>
      <c r="G4402" s="72">
        <f>IF(OR($A4402="",$B4402=""),"",ROUND(MAX(0,MOD(I4402-H4402,1)*24-L4402/60),2))</f>
        <v/>
      </c>
      <c r="H4402">
        <f>IF($A4402="","",IF($D4402="",IFERROR(INDEX(Settings!$E$11:$E$18,MATCH($C4402,Settings!$D$11:$D$18,0)),0),$D4402))</f>
        <v/>
      </c>
      <c r="I4402">
        <f>IF($A4402="","",IF($E4402="",IFERROR(INDEX(Settings!$F$11:$F$18,MATCH($C4402,Settings!$D$11:$D$18,0)),0),$E4402))</f>
        <v/>
      </c>
      <c r="J4402">
        <f>IF($A4402="",0,WEEKDAY($A4402,2))</f>
        <v/>
      </c>
      <c r="K4402">
        <f>IF(OR($A4402="",$B4402=""),"",$B4402&amp;"|"&amp;$A4402)</f>
        <v/>
      </c>
      <c r="L4402">
        <f>IF($A4402="",0,IF($F4402="",IFERROR(N(INDEX(Settings!$G$11:$G$18,MATCH($C4402,Settings!$D$11:$D$18,0))),0),N($F4402)))</f>
        <v/>
      </c>
    </row>
    <row r="4403">
      <c r="A4403" s="69" t="n"/>
      <c r="B4403" s="70" t="n"/>
      <c r="C4403" s="70" t="n"/>
      <c r="D4403" s="71" t="n"/>
      <c r="E4403" s="71" t="n"/>
      <c r="F4403" s="70" t="n"/>
      <c r="G4403" s="72">
        <f>IF(OR($A4403="",$B4403=""),"",ROUND(MAX(0,MOD(I4403-H4403,1)*24-L4403/60),2))</f>
        <v/>
      </c>
      <c r="H4403">
        <f>IF($A4403="","",IF($D4403="",IFERROR(INDEX(Settings!$E$11:$E$18,MATCH($C4403,Settings!$D$11:$D$18,0)),0),$D4403))</f>
        <v/>
      </c>
      <c r="I4403">
        <f>IF($A4403="","",IF($E4403="",IFERROR(INDEX(Settings!$F$11:$F$18,MATCH($C4403,Settings!$D$11:$D$18,0)),0),$E4403))</f>
        <v/>
      </c>
      <c r="J4403">
        <f>IF($A4403="",0,WEEKDAY($A4403,2))</f>
        <v/>
      </c>
      <c r="K4403">
        <f>IF(OR($A4403="",$B4403=""),"",$B4403&amp;"|"&amp;$A4403)</f>
        <v/>
      </c>
      <c r="L4403">
        <f>IF($A4403="",0,IF($F4403="",IFERROR(N(INDEX(Settings!$G$11:$G$18,MATCH($C4403,Settings!$D$11:$D$18,0))),0),N($F4403)))</f>
        <v/>
      </c>
    </row>
    <row r="4404">
      <c r="A4404" s="69" t="n"/>
      <c r="B4404" s="70" t="n"/>
      <c r="C4404" s="70" t="n"/>
      <c r="D4404" s="71" t="n"/>
      <c r="E4404" s="71" t="n"/>
      <c r="F4404" s="70" t="n"/>
      <c r="G4404" s="72">
        <f>IF(OR($A4404="",$B4404=""),"",ROUND(MAX(0,MOD(I4404-H4404,1)*24-L4404/60),2))</f>
        <v/>
      </c>
      <c r="H4404">
        <f>IF($A4404="","",IF($D4404="",IFERROR(INDEX(Settings!$E$11:$E$18,MATCH($C4404,Settings!$D$11:$D$18,0)),0),$D4404))</f>
        <v/>
      </c>
      <c r="I4404">
        <f>IF($A4404="","",IF($E4404="",IFERROR(INDEX(Settings!$F$11:$F$18,MATCH($C4404,Settings!$D$11:$D$18,0)),0),$E4404))</f>
        <v/>
      </c>
      <c r="J4404">
        <f>IF($A4404="",0,WEEKDAY($A4404,2))</f>
        <v/>
      </c>
      <c r="K4404">
        <f>IF(OR($A4404="",$B4404=""),"",$B4404&amp;"|"&amp;$A4404)</f>
        <v/>
      </c>
      <c r="L4404">
        <f>IF($A4404="",0,IF($F4404="",IFERROR(N(INDEX(Settings!$G$11:$G$18,MATCH($C4404,Settings!$D$11:$D$18,0))),0),N($F4404)))</f>
        <v/>
      </c>
    </row>
    <row r="4405">
      <c r="A4405" s="69" t="n"/>
      <c r="B4405" s="70" t="n"/>
      <c r="C4405" s="70" t="n"/>
      <c r="D4405" s="71" t="n"/>
      <c r="E4405" s="71" t="n"/>
      <c r="F4405" s="70" t="n"/>
      <c r="G4405" s="72">
        <f>IF(OR($A4405="",$B4405=""),"",ROUND(MAX(0,MOD(I4405-H4405,1)*24-L4405/60),2))</f>
        <v/>
      </c>
      <c r="H4405">
        <f>IF($A4405="","",IF($D4405="",IFERROR(INDEX(Settings!$E$11:$E$18,MATCH($C4405,Settings!$D$11:$D$18,0)),0),$D4405))</f>
        <v/>
      </c>
      <c r="I4405">
        <f>IF($A4405="","",IF($E4405="",IFERROR(INDEX(Settings!$F$11:$F$18,MATCH($C4405,Settings!$D$11:$D$18,0)),0),$E4405))</f>
        <v/>
      </c>
      <c r="J4405">
        <f>IF($A4405="",0,WEEKDAY($A4405,2))</f>
        <v/>
      </c>
      <c r="K4405">
        <f>IF(OR($A4405="",$B4405=""),"",$B4405&amp;"|"&amp;$A4405)</f>
        <v/>
      </c>
      <c r="L4405">
        <f>IF($A4405="",0,IF($F4405="",IFERROR(N(INDEX(Settings!$G$11:$G$18,MATCH($C4405,Settings!$D$11:$D$18,0))),0),N($F4405)))</f>
        <v/>
      </c>
    </row>
    <row r="4406">
      <c r="A4406" s="69" t="n"/>
      <c r="B4406" s="70" t="n"/>
      <c r="C4406" s="70" t="n"/>
      <c r="D4406" s="71" t="n"/>
      <c r="E4406" s="71" t="n"/>
      <c r="F4406" s="70" t="n"/>
      <c r="G4406" s="72">
        <f>IF(OR($A4406="",$B4406=""),"",ROUND(MAX(0,MOD(I4406-H4406,1)*24-L4406/60),2))</f>
        <v/>
      </c>
      <c r="H4406">
        <f>IF($A4406="","",IF($D4406="",IFERROR(INDEX(Settings!$E$11:$E$18,MATCH($C4406,Settings!$D$11:$D$18,0)),0),$D4406))</f>
        <v/>
      </c>
      <c r="I4406">
        <f>IF($A4406="","",IF($E4406="",IFERROR(INDEX(Settings!$F$11:$F$18,MATCH($C4406,Settings!$D$11:$D$18,0)),0),$E4406))</f>
        <v/>
      </c>
      <c r="J4406">
        <f>IF($A4406="",0,WEEKDAY($A4406,2))</f>
        <v/>
      </c>
      <c r="K4406">
        <f>IF(OR($A4406="",$B4406=""),"",$B4406&amp;"|"&amp;$A4406)</f>
        <v/>
      </c>
      <c r="L4406">
        <f>IF($A4406="",0,IF($F4406="",IFERROR(N(INDEX(Settings!$G$11:$G$18,MATCH($C4406,Settings!$D$11:$D$18,0))),0),N($F4406)))</f>
        <v/>
      </c>
    </row>
    <row r="4407">
      <c r="A4407" s="69" t="n"/>
      <c r="B4407" s="70" t="n"/>
      <c r="C4407" s="70" t="n"/>
      <c r="D4407" s="71" t="n"/>
      <c r="E4407" s="71" t="n"/>
      <c r="F4407" s="70" t="n"/>
      <c r="G4407" s="72">
        <f>IF(OR($A4407="",$B4407=""),"",ROUND(MAX(0,MOD(I4407-H4407,1)*24-L4407/60),2))</f>
        <v/>
      </c>
      <c r="H4407">
        <f>IF($A4407="","",IF($D4407="",IFERROR(INDEX(Settings!$E$11:$E$18,MATCH($C4407,Settings!$D$11:$D$18,0)),0),$D4407))</f>
        <v/>
      </c>
      <c r="I4407">
        <f>IF($A4407="","",IF($E4407="",IFERROR(INDEX(Settings!$F$11:$F$18,MATCH($C4407,Settings!$D$11:$D$18,0)),0),$E4407))</f>
        <v/>
      </c>
      <c r="J4407">
        <f>IF($A4407="",0,WEEKDAY($A4407,2))</f>
        <v/>
      </c>
      <c r="K4407">
        <f>IF(OR($A4407="",$B4407=""),"",$B4407&amp;"|"&amp;$A4407)</f>
        <v/>
      </c>
      <c r="L4407">
        <f>IF($A4407="",0,IF($F4407="",IFERROR(N(INDEX(Settings!$G$11:$G$18,MATCH($C4407,Settings!$D$11:$D$18,0))),0),N($F4407)))</f>
        <v/>
      </c>
    </row>
    <row r="4408">
      <c r="A4408" s="69" t="n"/>
      <c r="B4408" s="70" t="n"/>
      <c r="C4408" s="70" t="n"/>
      <c r="D4408" s="71" t="n"/>
      <c r="E4408" s="71" t="n"/>
      <c r="F4408" s="70" t="n"/>
      <c r="G4408" s="72">
        <f>IF(OR($A4408="",$B4408=""),"",ROUND(MAX(0,MOD(I4408-H4408,1)*24-L4408/60),2))</f>
        <v/>
      </c>
      <c r="H4408">
        <f>IF($A4408="","",IF($D4408="",IFERROR(INDEX(Settings!$E$11:$E$18,MATCH($C4408,Settings!$D$11:$D$18,0)),0),$D4408))</f>
        <v/>
      </c>
      <c r="I4408">
        <f>IF($A4408="","",IF($E4408="",IFERROR(INDEX(Settings!$F$11:$F$18,MATCH($C4408,Settings!$D$11:$D$18,0)),0),$E4408))</f>
        <v/>
      </c>
      <c r="J4408">
        <f>IF($A4408="",0,WEEKDAY($A4408,2))</f>
        <v/>
      </c>
      <c r="K4408">
        <f>IF(OR($A4408="",$B4408=""),"",$B4408&amp;"|"&amp;$A4408)</f>
        <v/>
      </c>
      <c r="L4408">
        <f>IF($A4408="",0,IF($F4408="",IFERROR(N(INDEX(Settings!$G$11:$G$18,MATCH($C4408,Settings!$D$11:$D$18,0))),0),N($F4408)))</f>
        <v/>
      </c>
    </row>
    <row r="4409">
      <c r="A4409" s="69" t="n"/>
      <c r="B4409" s="70" t="n"/>
      <c r="C4409" s="70" t="n"/>
      <c r="D4409" s="71" t="n"/>
      <c r="E4409" s="71" t="n"/>
      <c r="F4409" s="70" t="n"/>
      <c r="G4409" s="72">
        <f>IF(OR($A4409="",$B4409=""),"",ROUND(MAX(0,MOD(I4409-H4409,1)*24-L4409/60),2))</f>
        <v/>
      </c>
      <c r="H4409">
        <f>IF($A4409="","",IF($D4409="",IFERROR(INDEX(Settings!$E$11:$E$18,MATCH($C4409,Settings!$D$11:$D$18,0)),0),$D4409))</f>
        <v/>
      </c>
      <c r="I4409">
        <f>IF($A4409="","",IF($E4409="",IFERROR(INDEX(Settings!$F$11:$F$18,MATCH($C4409,Settings!$D$11:$D$18,0)),0),$E4409))</f>
        <v/>
      </c>
      <c r="J4409">
        <f>IF($A4409="",0,WEEKDAY($A4409,2))</f>
        <v/>
      </c>
      <c r="K4409">
        <f>IF(OR($A4409="",$B4409=""),"",$B4409&amp;"|"&amp;$A4409)</f>
        <v/>
      </c>
      <c r="L4409">
        <f>IF($A4409="",0,IF($F4409="",IFERROR(N(INDEX(Settings!$G$11:$G$18,MATCH($C4409,Settings!$D$11:$D$18,0))),0),N($F4409)))</f>
        <v/>
      </c>
    </row>
    <row r="4410">
      <c r="A4410" s="69" t="n"/>
      <c r="B4410" s="70" t="n"/>
      <c r="C4410" s="70" t="n"/>
      <c r="D4410" s="71" t="n"/>
      <c r="E4410" s="71" t="n"/>
      <c r="F4410" s="70" t="n"/>
      <c r="G4410" s="72">
        <f>IF(OR($A4410="",$B4410=""),"",ROUND(MAX(0,MOD(I4410-H4410,1)*24-L4410/60),2))</f>
        <v/>
      </c>
      <c r="H4410">
        <f>IF($A4410="","",IF($D4410="",IFERROR(INDEX(Settings!$E$11:$E$18,MATCH($C4410,Settings!$D$11:$D$18,0)),0),$D4410))</f>
        <v/>
      </c>
      <c r="I4410">
        <f>IF($A4410="","",IF($E4410="",IFERROR(INDEX(Settings!$F$11:$F$18,MATCH($C4410,Settings!$D$11:$D$18,0)),0),$E4410))</f>
        <v/>
      </c>
      <c r="J4410">
        <f>IF($A4410="",0,WEEKDAY($A4410,2))</f>
        <v/>
      </c>
      <c r="K4410">
        <f>IF(OR($A4410="",$B4410=""),"",$B4410&amp;"|"&amp;$A4410)</f>
        <v/>
      </c>
      <c r="L4410">
        <f>IF($A4410="",0,IF($F4410="",IFERROR(N(INDEX(Settings!$G$11:$G$18,MATCH($C4410,Settings!$D$11:$D$18,0))),0),N($F4410)))</f>
        <v/>
      </c>
    </row>
    <row r="4411">
      <c r="A4411" s="69" t="n"/>
      <c r="B4411" s="70" t="n"/>
      <c r="C4411" s="70" t="n"/>
      <c r="D4411" s="71" t="n"/>
      <c r="E4411" s="71" t="n"/>
      <c r="F4411" s="70" t="n"/>
      <c r="G4411" s="72">
        <f>IF(OR($A4411="",$B4411=""),"",ROUND(MAX(0,MOD(I4411-H4411,1)*24-L4411/60),2))</f>
        <v/>
      </c>
      <c r="H4411">
        <f>IF($A4411="","",IF($D4411="",IFERROR(INDEX(Settings!$E$11:$E$18,MATCH($C4411,Settings!$D$11:$D$18,0)),0),$D4411))</f>
        <v/>
      </c>
      <c r="I4411">
        <f>IF($A4411="","",IF($E4411="",IFERROR(INDEX(Settings!$F$11:$F$18,MATCH($C4411,Settings!$D$11:$D$18,0)),0),$E4411))</f>
        <v/>
      </c>
      <c r="J4411">
        <f>IF($A4411="",0,WEEKDAY($A4411,2))</f>
        <v/>
      </c>
      <c r="K4411">
        <f>IF(OR($A4411="",$B4411=""),"",$B4411&amp;"|"&amp;$A4411)</f>
        <v/>
      </c>
      <c r="L4411">
        <f>IF($A4411="",0,IF($F4411="",IFERROR(N(INDEX(Settings!$G$11:$G$18,MATCH($C4411,Settings!$D$11:$D$18,0))),0),N($F4411)))</f>
        <v/>
      </c>
    </row>
    <row r="4412">
      <c r="A4412" s="69" t="n"/>
      <c r="B4412" s="70" t="n"/>
      <c r="C4412" s="70" t="n"/>
      <c r="D4412" s="71" t="n"/>
      <c r="E4412" s="71" t="n"/>
      <c r="F4412" s="70" t="n"/>
      <c r="G4412" s="72">
        <f>IF(OR($A4412="",$B4412=""),"",ROUND(MAX(0,MOD(I4412-H4412,1)*24-L4412/60),2))</f>
        <v/>
      </c>
      <c r="H4412">
        <f>IF($A4412="","",IF($D4412="",IFERROR(INDEX(Settings!$E$11:$E$18,MATCH($C4412,Settings!$D$11:$D$18,0)),0),$D4412))</f>
        <v/>
      </c>
      <c r="I4412">
        <f>IF($A4412="","",IF($E4412="",IFERROR(INDEX(Settings!$F$11:$F$18,MATCH($C4412,Settings!$D$11:$D$18,0)),0),$E4412))</f>
        <v/>
      </c>
      <c r="J4412">
        <f>IF($A4412="",0,WEEKDAY($A4412,2))</f>
        <v/>
      </c>
      <c r="K4412">
        <f>IF(OR($A4412="",$B4412=""),"",$B4412&amp;"|"&amp;$A4412)</f>
        <v/>
      </c>
      <c r="L4412">
        <f>IF($A4412="",0,IF($F4412="",IFERROR(N(INDEX(Settings!$G$11:$G$18,MATCH($C4412,Settings!$D$11:$D$18,0))),0),N($F4412)))</f>
        <v/>
      </c>
    </row>
    <row r="4413">
      <c r="A4413" s="69" t="n"/>
      <c r="B4413" s="70" t="n"/>
      <c r="C4413" s="70" t="n"/>
      <c r="D4413" s="71" t="n"/>
      <c r="E4413" s="71" t="n"/>
      <c r="F4413" s="70" t="n"/>
      <c r="G4413" s="72">
        <f>IF(OR($A4413="",$B4413=""),"",ROUND(MAX(0,MOD(I4413-H4413,1)*24-L4413/60),2))</f>
        <v/>
      </c>
      <c r="H4413">
        <f>IF($A4413="","",IF($D4413="",IFERROR(INDEX(Settings!$E$11:$E$18,MATCH($C4413,Settings!$D$11:$D$18,0)),0),$D4413))</f>
        <v/>
      </c>
      <c r="I4413">
        <f>IF($A4413="","",IF($E4413="",IFERROR(INDEX(Settings!$F$11:$F$18,MATCH($C4413,Settings!$D$11:$D$18,0)),0),$E4413))</f>
        <v/>
      </c>
      <c r="J4413">
        <f>IF($A4413="",0,WEEKDAY($A4413,2))</f>
        <v/>
      </c>
      <c r="K4413">
        <f>IF(OR($A4413="",$B4413=""),"",$B4413&amp;"|"&amp;$A4413)</f>
        <v/>
      </c>
      <c r="L4413">
        <f>IF($A4413="",0,IF($F4413="",IFERROR(N(INDEX(Settings!$G$11:$G$18,MATCH($C4413,Settings!$D$11:$D$18,0))),0),N($F4413)))</f>
        <v/>
      </c>
    </row>
    <row r="4414">
      <c r="A4414" s="69" t="n"/>
      <c r="B4414" s="70" t="n"/>
      <c r="C4414" s="70" t="n"/>
      <c r="D4414" s="71" t="n"/>
      <c r="E4414" s="71" t="n"/>
      <c r="F4414" s="70" t="n"/>
      <c r="G4414" s="72">
        <f>IF(OR($A4414="",$B4414=""),"",ROUND(MAX(0,MOD(I4414-H4414,1)*24-L4414/60),2))</f>
        <v/>
      </c>
      <c r="H4414">
        <f>IF($A4414="","",IF($D4414="",IFERROR(INDEX(Settings!$E$11:$E$18,MATCH($C4414,Settings!$D$11:$D$18,0)),0),$D4414))</f>
        <v/>
      </c>
      <c r="I4414">
        <f>IF($A4414="","",IF($E4414="",IFERROR(INDEX(Settings!$F$11:$F$18,MATCH($C4414,Settings!$D$11:$D$18,0)),0),$E4414))</f>
        <v/>
      </c>
      <c r="J4414">
        <f>IF($A4414="",0,WEEKDAY($A4414,2))</f>
        <v/>
      </c>
      <c r="K4414">
        <f>IF(OR($A4414="",$B4414=""),"",$B4414&amp;"|"&amp;$A4414)</f>
        <v/>
      </c>
      <c r="L4414">
        <f>IF($A4414="",0,IF($F4414="",IFERROR(N(INDEX(Settings!$G$11:$G$18,MATCH($C4414,Settings!$D$11:$D$18,0))),0),N($F4414)))</f>
        <v/>
      </c>
    </row>
    <row r="4415">
      <c r="A4415" s="69" t="n"/>
      <c r="B4415" s="70" t="n"/>
      <c r="C4415" s="70" t="n"/>
      <c r="D4415" s="71" t="n"/>
      <c r="E4415" s="71" t="n"/>
      <c r="F4415" s="70" t="n"/>
      <c r="G4415" s="72">
        <f>IF(OR($A4415="",$B4415=""),"",ROUND(MAX(0,MOD(I4415-H4415,1)*24-L4415/60),2))</f>
        <v/>
      </c>
      <c r="H4415">
        <f>IF($A4415="","",IF($D4415="",IFERROR(INDEX(Settings!$E$11:$E$18,MATCH($C4415,Settings!$D$11:$D$18,0)),0),$D4415))</f>
        <v/>
      </c>
      <c r="I4415">
        <f>IF($A4415="","",IF($E4415="",IFERROR(INDEX(Settings!$F$11:$F$18,MATCH($C4415,Settings!$D$11:$D$18,0)),0),$E4415))</f>
        <v/>
      </c>
      <c r="J4415">
        <f>IF($A4415="",0,WEEKDAY($A4415,2))</f>
        <v/>
      </c>
      <c r="K4415">
        <f>IF(OR($A4415="",$B4415=""),"",$B4415&amp;"|"&amp;$A4415)</f>
        <v/>
      </c>
      <c r="L4415">
        <f>IF($A4415="",0,IF($F4415="",IFERROR(N(INDEX(Settings!$G$11:$G$18,MATCH($C4415,Settings!$D$11:$D$18,0))),0),N($F4415)))</f>
        <v/>
      </c>
    </row>
    <row r="4416">
      <c r="A4416" s="69" t="n"/>
      <c r="B4416" s="70" t="n"/>
      <c r="C4416" s="70" t="n"/>
      <c r="D4416" s="71" t="n"/>
      <c r="E4416" s="71" t="n"/>
      <c r="F4416" s="70" t="n"/>
      <c r="G4416" s="72">
        <f>IF(OR($A4416="",$B4416=""),"",ROUND(MAX(0,MOD(I4416-H4416,1)*24-L4416/60),2))</f>
        <v/>
      </c>
      <c r="H4416">
        <f>IF($A4416="","",IF($D4416="",IFERROR(INDEX(Settings!$E$11:$E$18,MATCH($C4416,Settings!$D$11:$D$18,0)),0),$D4416))</f>
        <v/>
      </c>
      <c r="I4416">
        <f>IF($A4416="","",IF($E4416="",IFERROR(INDEX(Settings!$F$11:$F$18,MATCH($C4416,Settings!$D$11:$D$18,0)),0),$E4416))</f>
        <v/>
      </c>
      <c r="J4416">
        <f>IF($A4416="",0,WEEKDAY($A4416,2))</f>
        <v/>
      </c>
      <c r="K4416">
        <f>IF(OR($A4416="",$B4416=""),"",$B4416&amp;"|"&amp;$A4416)</f>
        <v/>
      </c>
      <c r="L4416">
        <f>IF($A4416="",0,IF($F4416="",IFERROR(N(INDEX(Settings!$G$11:$G$18,MATCH($C4416,Settings!$D$11:$D$18,0))),0),N($F4416)))</f>
        <v/>
      </c>
    </row>
    <row r="4417">
      <c r="A4417" s="69" t="n"/>
      <c r="B4417" s="70" t="n"/>
      <c r="C4417" s="70" t="n"/>
      <c r="D4417" s="71" t="n"/>
      <c r="E4417" s="71" t="n"/>
      <c r="F4417" s="70" t="n"/>
      <c r="G4417" s="72">
        <f>IF(OR($A4417="",$B4417=""),"",ROUND(MAX(0,MOD(I4417-H4417,1)*24-L4417/60),2))</f>
        <v/>
      </c>
      <c r="H4417">
        <f>IF($A4417="","",IF($D4417="",IFERROR(INDEX(Settings!$E$11:$E$18,MATCH($C4417,Settings!$D$11:$D$18,0)),0),$D4417))</f>
        <v/>
      </c>
      <c r="I4417">
        <f>IF($A4417="","",IF($E4417="",IFERROR(INDEX(Settings!$F$11:$F$18,MATCH($C4417,Settings!$D$11:$D$18,0)),0),$E4417))</f>
        <v/>
      </c>
      <c r="J4417">
        <f>IF($A4417="",0,WEEKDAY($A4417,2))</f>
        <v/>
      </c>
      <c r="K4417">
        <f>IF(OR($A4417="",$B4417=""),"",$B4417&amp;"|"&amp;$A4417)</f>
        <v/>
      </c>
      <c r="L4417">
        <f>IF($A4417="",0,IF($F4417="",IFERROR(N(INDEX(Settings!$G$11:$G$18,MATCH($C4417,Settings!$D$11:$D$18,0))),0),N($F4417)))</f>
        <v/>
      </c>
    </row>
    <row r="4418">
      <c r="A4418" s="69" t="n"/>
      <c r="B4418" s="70" t="n"/>
      <c r="C4418" s="70" t="n"/>
      <c r="D4418" s="71" t="n"/>
      <c r="E4418" s="71" t="n"/>
      <c r="F4418" s="70" t="n"/>
      <c r="G4418" s="72">
        <f>IF(OR($A4418="",$B4418=""),"",ROUND(MAX(0,MOD(I4418-H4418,1)*24-L4418/60),2))</f>
        <v/>
      </c>
      <c r="H4418">
        <f>IF($A4418="","",IF($D4418="",IFERROR(INDEX(Settings!$E$11:$E$18,MATCH($C4418,Settings!$D$11:$D$18,0)),0),$D4418))</f>
        <v/>
      </c>
      <c r="I4418">
        <f>IF($A4418="","",IF($E4418="",IFERROR(INDEX(Settings!$F$11:$F$18,MATCH($C4418,Settings!$D$11:$D$18,0)),0),$E4418))</f>
        <v/>
      </c>
      <c r="J4418">
        <f>IF($A4418="",0,WEEKDAY($A4418,2))</f>
        <v/>
      </c>
      <c r="K4418">
        <f>IF(OR($A4418="",$B4418=""),"",$B4418&amp;"|"&amp;$A4418)</f>
        <v/>
      </c>
      <c r="L4418">
        <f>IF($A4418="",0,IF($F4418="",IFERROR(N(INDEX(Settings!$G$11:$G$18,MATCH($C4418,Settings!$D$11:$D$18,0))),0),N($F4418)))</f>
        <v/>
      </c>
    </row>
    <row r="4419">
      <c r="A4419" s="69" t="n"/>
      <c r="B4419" s="70" t="n"/>
      <c r="C4419" s="70" t="n"/>
      <c r="D4419" s="71" t="n"/>
      <c r="E4419" s="71" t="n"/>
      <c r="F4419" s="70" t="n"/>
      <c r="G4419" s="72">
        <f>IF(OR($A4419="",$B4419=""),"",ROUND(MAX(0,MOD(I4419-H4419,1)*24-L4419/60),2))</f>
        <v/>
      </c>
      <c r="H4419">
        <f>IF($A4419="","",IF($D4419="",IFERROR(INDEX(Settings!$E$11:$E$18,MATCH($C4419,Settings!$D$11:$D$18,0)),0),$D4419))</f>
        <v/>
      </c>
      <c r="I4419">
        <f>IF($A4419="","",IF($E4419="",IFERROR(INDEX(Settings!$F$11:$F$18,MATCH($C4419,Settings!$D$11:$D$18,0)),0),$E4419))</f>
        <v/>
      </c>
      <c r="J4419">
        <f>IF($A4419="",0,WEEKDAY($A4419,2))</f>
        <v/>
      </c>
      <c r="K4419">
        <f>IF(OR($A4419="",$B4419=""),"",$B4419&amp;"|"&amp;$A4419)</f>
        <v/>
      </c>
      <c r="L4419">
        <f>IF($A4419="",0,IF($F4419="",IFERROR(N(INDEX(Settings!$G$11:$G$18,MATCH($C4419,Settings!$D$11:$D$18,0))),0),N($F4419)))</f>
        <v/>
      </c>
    </row>
    <row r="4420">
      <c r="A4420" s="69" t="n"/>
      <c r="B4420" s="70" t="n"/>
      <c r="C4420" s="70" t="n"/>
      <c r="D4420" s="71" t="n"/>
      <c r="E4420" s="71" t="n"/>
      <c r="F4420" s="70" t="n"/>
      <c r="G4420" s="72">
        <f>IF(OR($A4420="",$B4420=""),"",ROUND(MAX(0,MOD(I4420-H4420,1)*24-L4420/60),2))</f>
        <v/>
      </c>
      <c r="H4420">
        <f>IF($A4420="","",IF($D4420="",IFERROR(INDEX(Settings!$E$11:$E$18,MATCH($C4420,Settings!$D$11:$D$18,0)),0),$D4420))</f>
        <v/>
      </c>
      <c r="I4420">
        <f>IF($A4420="","",IF($E4420="",IFERROR(INDEX(Settings!$F$11:$F$18,MATCH($C4420,Settings!$D$11:$D$18,0)),0),$E4420))</f>
        <v/>
      </c>
      <c r="J4420">
        <f>IF($A4420="",0,WEEKDAY($A4420,2))</f>
        <v/>
      </c>
      <c r="K4420">
        <f>IF(OR($A4420="",$B4420=""),"",$B4420&amp;"|"&amp;$A4420)</f>
        <v/>
      </c>
      <c r="L4420">
        <f>IF($A4420="",0,IF($F4420="",IFERROR(N(INDEX(Settings!$G$11:$G$18,MATCH($C4420,Settings!$D$11:$D$18,0))),0),N($F4420)))</f>
        <v/>
      </c>
    </row>
    <row r="4421">
      <c r="A4421" s="69" t="n"/>
      <c r="B4421" s="70" t="n"/>
      <c r="C4421" s="70" t="n"/>
      <c r="D4421" s="71" t="n"/>
      <c r="E4421" s="71" t="n"/>
      <c r="F4421" s="70" t="n"/>
      <c r="G4421" s="72">
        <f>IF(OR($A4421="",$B4421=""),"",ROUND(MAX(0,MOD(I4421-H4421,1)*24-L4421/60),2))</f>
        <v/>
      </c>
      <c r="H4421">
        <f>IF($A4421="","",IF($D4421="",IFERROR(INDEX(Settings!$E$11:$E$18,MATCH($C4421,Settings!$D$11:$D$18,0)),0),$D4421))</f>
        <v/>
      </c>
      <c r="I4421">
        <f>IF($A4421="","",IF($E4421="",IFERROR(INDEX(Settings!$F$11:$F$18,MATCH($C4421,Settings!$D$11:$D$18,0)),0),$E4421))</f>
        <v/>
      </c>
      <c r="J4421">
        <f>IF($A4421="",0,WEEKDAY($A4421,2))</f>
        <v/>
      </c>
      <c r="K4421">
        <f>IF(OR($A4421="",$B4421=""),"",$B4421&amp;"|"&amp;$A4421)</f>
        <v/>
      </c>
      <c r="L4421">
        <f>IF($A4421="",0,IF($F4421="",IFERROR(N(INDEX(Settings!$G$11:$G$18,MATCH($C4421,Settings!$D$11:$D$18,0))),0),N($F4421)))</f>
        <v/>
      </c>
    </row>
    <row r="4422">
      <c r="A4422" s="69" t="n"/>
      <c r="B4422" s="70" t="n"/>
      <c r="C4422" s="70" t="n"/>
      <c r="D4422" s="71" t="n"/>
      <c r="E4422" s="71" t="n"/>
      <c r="F4422" s="70" t="n"/>
      <c r="G4422" s="72">
        <f>IF(OR($A4422="",$B4422=""),"",ROUND(MAX(0,MOD(I4422-H4422,1)*24-L4422/60),2))</f>
        <v/>
      </c>
      <c r="H4422">
        <f>IF($A4422="","",IF($D4422="",IFERROR(INDEX(Settings!$E$11:$E$18,MATCH($C4422,Settings!$D$11:$D$18,0)),0),$D4422))</f>
        <v/>
      </c>
      <c r="I4422">
        <f>IF($A4422="","",IF($E4422="",IFERROR(INDEX(Settings!$F$11:$F$18,MATCH($C4422,Settings!$D$11:$D$18,0)),0),$E4422))</f>
        <v/>
      </c>
      <c r="J4422">
        <f>IF($A4422="",0,WEEKDAY($A4422,2))</f>
        <v/>
      </c>
      <c r="K4422">
        <f>IF(OR($A4422="",$B4422=""),"",$B4422&amp;"|"&amp;$A4422)</f>
        <v/>
      </c>
      <c r="L4422">
        <f>IF($A4422="",0,IF($F4422="",IFERROR(N(INDEX(Settings!$G$11:$G$18,MATCH($C4422,Settings!$D$11:$D$18,0))),0),N($F4422)))</f>
        <v/>
      </c>
    </row>
    <row r="4423">
      <c r="A4423" s="69" t="n"/>
      <c r="B4423" s="70" t="n"/>
      <c r="C4423" s="70" t="n"/>
      <c r="D4423" s="71" t="n"/>
      <c r="E4423" s="71" t="n"/>
      <c r="F4423" s="70" t="n"/>
      <c r="G4423" s="72">
        <f>IF(OR($A4423="",$B4423=""),"",ROUND(MAX(0,MOD(I4423-H4423,1)*24-L4423/60),2))</f>
        <v/>
      </c>
      <c r="H4423">
        <f>IF($A4423="","",IF($D4423="",IFERROR(INDEX(Settings!$E$11:$E$18,MATCH($C4423,Settings!$D$11:$D$18,0)),0),$D4423))</f>
        <v/>
      </c>
      <c r="I4423">
        <f>IF($A4423="","",IF($E4423="",IFERROR(INDEX(Settings!$F$11:$F$18,MATCH($C4423,Settings!$D$11:$D$18,0)),0),$E4423))</f>
        <v/>
      </c>
      <c r="J4423">
        <f>IF($A4423="",0,WEEKDAY($A4423,2))</f>
        <v/>
      </c>
      <c r="K4423">
        <f>IF(OR($A4423="",$B4423=""),"",$B4423&amp;"|"&amp;$A4423)</f>
        <v/>
      </c>
      <c r="L4423">
        <f>IF($A4423="",0,IF($F4423="",IFERROR(N(INDEX(Settings!$G$11:$G$18,MATCH($C4423,Settings!$D$11:$D$18,0))),0),N($F4423)))</f>
        <v/>
      </c>
    </row>
    <row r="4424">
      <c r="A4424" s="69" t="n"/>
      <c r="B4424" s="70" t="n"/>
      <c r="C4424" s="70" t="n"/>
      <c r="D4424" s="71" t="n"/>
      <c r="E4424" s="71" t="n"/>
      <c r="F4424" s="70" t="n"/>
      <c r="G4424" s="72">
        <f>IF(OR($A4424="",$B4424=""),"",ROUND(MAX(0,MOD(I4424-H4424,1)*24-L4424/60),2))</f>
        <v/>
      </c>
      <c r="H4424">
        <f>IF($A4424="","",IF($D4424="",IFERROR(INDEX(Settings!$E$11:$E$18,MATCH($C4424,Settings!$D$11:$D$18,0)),0),$D4424))</f>
        <v/>
      </c>
      <c r="I4424">
        <f>IF($A4424="","",IF($E4424="",IFERROR(INDEX(Settings!$F$11:$F$18,MATCH($C4424,Settings!$D$11:$D$18,0)),0),$E4424))</f>
        <v/>
      </c>
      <c r="J4424">
        <f>IF($A4424="",0,WEEKDAY($A4424,2))</f>
        <v/>
      </c>
      <c r="K4424">
        <f>IF(OR($A4424="",$B4424=""),"",$B4424&amp;"|"&amp;$A4424)</f>
        <v/>
      </c>
      <c r="L4424">
        <f>IF($A4424="",0,IF($F4424="",IFERROR(N(INDEX(Settings!$G$11:$G$18,MATCH($C4424,Settings!$D$11:$D$18,0))),0),N($F4424)))</f>
        <v/>
      </c>
    </row>
    <row r="4425">
      <c r="A4425" s="69" t="n"/>
      <c r="B4425" s="70" t="n"/>
      <c r="C4425" s="70" t="n"/>
      <c r="D4425" s="71" t="n"/>
      <c r="E4425" s="71" t="n"/>
      <c r="F4425" s="70" t="n"/>
      <c r="G4425" s="72">
        <f>IF(OR($A4425="",$B4425=""),"",ROUND(MAX(0,MOD(I4425-H4425,1)*24-L4425/60),2))</f>
        <v/>
      </c>
      <c r="H4425">
        <f>IF($A4425="","",IF($D4425="",IFERROR(INDEX(Settings!$E$11:$E$18,MATCH($C4425,Settings!$D$11:$D$18,0)),0),$D4425))</f>
        <v/>
      </c>
      <c r="I4425">
        <f>IF($A4425="","",IF($E4425="",IFERROR(INDEX(Settings!$F$11:$F$18,MATCH($C4425,Settings!$D$11:$D$18,0)),0),$E4425))</f>
        <v/>
      </c>
      <c r="J4425">
        <f>IF($A4425="",0,WEEKDAY($A4425,2))</f>
        <v/>
      </c>
      <c r="K4425">
        <f>IF(OR($A4425="",$B4425=""),"",$B4425&amp;"|"&amp;$A4425)</f>
        <v/>
      </c>
      <c r="L4425">
        <f>IF($A4425="",0,IF($F4425="",IFERROR(N(INDEX(Settings!$G$11:$G$18,MATCH($C4425,Settings!$D$11:$D$18,0))),0),N($F4425)))</f>
        <v/>
      </c>
    </row>
    <row r="4426">
      <c r="A4426" s="69" t="n"/>
      <c r="B4426" s="70" t="n"/>
      <c r="C4426" s="70" t="n"/>
      <c r="D4426" s="71" t="n"/>
      <c r="E4426" s="71" t="n"/>
      <c r="F4426" s="70" t="n"/>
      <c r="G4426" s="72">
        <f>IF(OR($A4426="",$B4426=""),"",ROUND(MAX(0,MOD(I4426-H4426,1)*24-L4426/60),2))</f>
        <v/>
      </c>
      <c r="H4426">
        <f>IF($A4426="","",IF($D4426="",IFERROR(INDEX(Settings!$E$11:$E$18,MATCH($C4426,Settings!$D$11:$D$18,0)),0),$D4426))</f>
        <v/>
      </c>
      <c r="I4426">
        <f>IF($A4426="","",IF($E4426="",IFERROR(INDEX(Settings!$F$11:$F$18,MATCH($C4426,Settings!$D$11:$D$18,0)),0),$E4426))</f>
        <v/>
      </c>
      <c r="J4426">
        <f>IF($A4426="",0,WEEKDAY($A4426,2))</f>
        <v/>
      </c>
      <c r="K4426">
        <f>IF(OR($A4426="",$B4426=""),"",$B4426&amp;"|"&amp;$A4426)</f>
        <v/>
      </c>
      <c r="L4426">
        <f>IF($A4426="",0,IF($F4426="",IFERROR(N(INDEX(Settings!$G$11:$G$18,MATCH($C4426,Settings!$D$11:$D$18,0))),0),N($F4426)))</f>
        <v/>
      </c>
    </row>
    <row r="4427">
      <c r="A4427" s="69" t="n"/>
      <c r="B4427" s="70" t="n"/>
      <c r="C4427" s="70" t="n"/>
      <c r="D4427" s="71" t="n"/>
      <c r="E4427" s="71" t="n"/>
      <c r="F4427" s="70" t="n"/>
      <c r="G4427" s="72">
        <f>IF(OR($A4427="",$B4427=""),"",ROUND(MAX(0,MOD(I4427-H4427,1)*24-L4427/60),2))</f>
        <v/>
      </c>
      <c r="H4427">
        <f>IF($A4427="","",IF($D4427="",IFERROR(INDEX(Settings!$E$11:$E$18,MATCH($C4427,Settings!$D$11:$D$18,0)),0),$D4427))</f>
        <v/>
      </c>
      <c r="I4427">
        <f>IF($A4427="","",IF($E4427="",IFERROR(INDEX(Settings!$F$11:$F$18,MATCH($C4427,Settings!$D$11:$D$18,0)),0),$E4427))</f>
        <v/>
      </c>
      <c r="J4427">
        <f>IF($A4427="",0,WEEKDAY($A4427,2))</f>
        <v/>
      </c>
      <c r="K4427">
        <f>IF(OR($A4427="",$B4427=""),"",$B4427&amp;"|"&amp;$A4427)</f>
        <v/>
      </c>
      <c r="L4427">
        <f>IF($A4427="",0,IF($F4427="",IFERROR(N(INDEX(Settings!$G$11:$G$18,MATCH($C4427,Settings!$D$11:$D$18,0))),0),N($F4427)))</f>
        <v/>
      </c>
    </row>
    <row r="4428">
      <c r="A4428" s="69" t="n"/>
      <c r="B4428" s="70" t="n"/>
      <c r="C4428" s="70" t="n"/>
      <c r="D4428" s="71" t="n"/>
      <c r="E4428" s="71" t="n"/>
      <c r="F4428" s="70" t="n"/>
      <c r="G4428" s="72">
        <f>IF(OR($A4428="",$B4428=""),"",ROUND(MAX(0,MOD(I4428-H4428,1)*24-L4428/60),2))</f>
        <v/>
      </c>
      <c r="H4428">
        <f>IF($A4428="","",IF($D4428="",IFERROR(INDEX(Settings!$E$11:$E$18,MATCH($C4428,Settings!$D$11:$D$18,0)),0),$D4428))</f>
        <v/>
      </c>
      <c r="I4428">
        <f>IF($A4428="","",IF($E4428="",IFERROR(INDEX(Settings!$F$11:$F$18,MATCH($C4428,Settings!$D$11:$D$18,0)),0),$E4428))</f>
        <v/>
      </c>
      <c r="J4428">
        <f>IF($A4428="",0,WEEKDAY($A4428,2))</f>
        <v/>
      </c>
      <c r="K4428">
        <f>IF(OR($A4428="",$B4428=""),"",$B4428&amp;"|"&amp;$A4428)</f>
        <v/>
      </c>
      <c r="L4428">
        <f>IF($A4428="",0,IF($F4428="",IFERROR(N(INDEX(Settings!$G$11:$G$18,MATCH($C4428,Settings!$D$11:$D$18,0))),0),N($F4428)))</f>
        <v/>
      </c>
    </row>
    <row r="4429">
      <c r="A4429" s="69" t="n"/>
      <c r="B4429" s="70" t="n"/>
      <c r="C4429" s="70" t="n"/>
      <c r="D4429" s="71" t="n"/>
      <c r="E4429" s="71" t="n"/>
      <c r="F4429" s="70" t="n"/>
      <c r="G4429" s="72">
        <f>IF(OR($A4429="",$B4429=""),"",ROUND(MAX(0,MOD(I4429-H4429,1)*24-L4429/60),2))</f>
        <v/>
      </c>
      <c r="H4429">
        <f>IF($A4429="","",IF($D4429="",IFERROR(INDEX(Settings!$E$11:$E$18,MATCH($C4429,Settings!$D$11:$D$18,0)),0),$D4429))</f>
        <v/>
      </c>
      <c r="I4429">
        <f>IF($A4429="","",IF($E4429="",IFERROR(INDEX(Settings!$F$11:$F$18,MATCH($C4429,Settings!$D$11:$D$18,0)),0),$E4429))</f>
        <v/>
      </c>
      <c r="J4429">
        <f>IF($A4429="",0,WEEKDAY($A4429,2))</f>
        <v/>
      </c>
      <c r="K4429">
        <f>IF(OR($A4429="",$B4429=""),"",$B4429&amp;"|"&amp;$A4429)</f>
        <v/>
      </c>
      <c r="L4429">
        <f>IF($A4429="",0,IF($F4429="",IFERROR(N(INDEX(Settings!$G$11:$G$18,MATCH($C4429,Settings!$D$11:$D$18,0))),0),N($F4429)))</f>
        <v/>
      </c>
    </row>
    <row r="4430">
      <c r="A4430" s="69" t="n"/>
      <c r="B4430" s="70" t="n"/>
      <c r="C4430" s="70" t="n"/>
      <c r="D4430" s="71" t="n"/>
      <c r="E4430" s="71" t="n"/>
      <c r="F4430" s="70" t="n"/>
      <c r="G4430" s="72">
        <f>IF(OR($A4430="",$B4430=""),"",ROUND(MAX(0,MOD(I4430-H4430,1)*24-L4430/60),2))</f>
        <v/>
      </c>
      <c r="H4430">
        <f>IF($A4430="","",IF($D4430="",IFERROR(INDEX(Settings!$E$11:$E$18,MATCH($C4430,Settings!$D$11:$D$18,0)),0),$D4430))</f>
        <v/>
      </c>
      <c r="I4430">
        <f>IF($A4430="","",IF($E4430="",IFERROR(INDEX(Settings!$F$11:$F$18,MATCH($C4430,Settings!$D$11:$D$18,0)),0),$E4430))</f>
        <v/>
      </c>
      <c r="J4430">
        <f>IF($A4430="",0,WEEKDAY($A4430,2))</f>
        <v/>
      </c>
      <c r="K4430">
        <f>IF(OR($A4430="",$B4430=""),"",$B4430&amp;"|"&amp;$A4430)</f>
        <v/>
      </c>
      <c r="L4430">
        <f>IF($A4430="",0,IF($F4430="",IFERROR(N(INDEX(Settings!$G$11:$G$18,MATCH($C4430,Settings!$D$11:$D$18,0))),0),N($F4430)))</f>
        <v/>
      </c>
    </row>
    <row r="4431">
      <c r="A4431" s="69" t="n"/>
      <c r="B4431" s="70" t="n"/>
      <c r="C4431" s="70" t="n"/>
      <c r="D4431" s="71" t="n"/>
      <c r="E4431" s="71" t="n"/>
      <c r="F4431" s="70" t="n"/>
      <c r="G4431" s="72">
        <f>IF(OR($A4431="",$B4431=""),"",ROUND(MAX(0,MOD(I4431-H4431,1)*24-L4431/60),2))</f>
        <v/>
      </c>
      <c r="H4431">
        <f>IF($A4431="","",IF($D4431="",IFERROR(INDEX(Settings!$E$11:$E$18,MATCH($C4431,Settings!$D$11:$D$18,0)),0),$D4431))</f>
        <v/>
      </c>
      <c r="I4431">
        <f>IF($A4431="","",IF($E4431="",IFERROR(INDEX(Settings!$F$11:$F$18,MATCH($C4431,Settings!$D$11:$D$18,0)),0),$E4431))</f>
        <v/>
      </c>
      <c r="J4431">
        <f>IF($A4431="",0,WEEKDAY($A4431,2))</f>
        <v/>
      </c>
      <c r="K4431">
        <f>IF(OR($A4431="",$B4431=""),"",$B4431&amp;"|"&amp;$A4431)</f>
        <v/>
      </c>
      <c r="L4431">
        <f>IF($A4431="",0,IF($F4431="",IFERROR(N(INDEX(Settings!$G$11:$G$18,MATCH($C4431,Settings!$D$11:$D$18,0))),0),N($F4431)))</f>
        <v/>
      </c>
    </row>
    <row r="4432">
      <c r="A4432" s="69" t="n"/>
      <c r="B4432" s="70" t="n"/>
      <c r="C4432" s="70" t="n"/>
      <c r="D4432" s="71" t="n"/>
      <c r="E4432" s="71" t="n"/>
      <c r="F4432" s="70" t="n"/>
      <c r="G4432" s="72">
        <f>IF(OR($A4432="",$B4432=""),"",ROUND(MAX(0,MOD(I4432-H4432,1)*24-L4432/60),2))</f>
        <v/>
      </c>
      <c r="H4432">
        <f>IF($A4432="","",IF($D4432="",IFERROR(INDEX(Settings!$E$11:$E$18,MATCH($C4432,Settings!$D$11:$D$18,0)),0),$D4432))</f>
        <v/>
      </c>
      <c r="I4432">
        <f>IF($A4432="","",IF($E4432="",IFERROR(INDEX(Settings!$F$11:$F$18,MATCH($C4432,Settings!$D$11:$D$18,0)),0),$E4432))</f>
        <v/>
      </c>
      <c r="J4432">
        <f>IF($A4432="",0,WEEKDAY($A4432,2))</f>
        <v/>
      </c>
      <c r="K4432">
        <f>IF(OR($A4432="",$B4432=""),"",$B4432&amp;"|"&amp;$A4432)</f>
        <v/>
      </c>
      <c r="L4432">
        <f>IF($A4432="",0,IF($F4432="",IFERROR(N(INDEX(Settings!$G$11:$G$18,MATCH($C4432,Settings!$D$11:$D$18,0))),0),N($F4432)))</f>
        <v/>
      </c>
    </row>
    <row r="4433">
      <c r="A4433" s="69" t="n"/>
      <c r="B4433" s="70" t="n"/>
      <c r="C4433" s="70" t="n"/>
      <c r="D4433" s="71" t="n"/>
      <c r="E4433" s="71" t="n"/>
      <c r="F4433" s="70" t="n"/>
      <c r="G4433" s="72">
        <f>IF(OR($A4433="",$B4433=""),"",ROUND(MAX(0,MOD(I4433-H4433,1)*24-L4433/60),2))</f>
        <v/>
      </c>
      <c r="H4433">
        <f>IF($A4433="","",IF($D4433="",IFERROR(INDEX(Settings!$E$11:$E$18,MATCH($C4433,Settings!$D$11:$D$18,0)),0),$D4433))</f>
        <v/>
      </c>
      <c r="I4433">
        <f>IF($A4433="","",IF($E4433="",IFERROR(INDEX(Settings!$F$11:$F$18,MATCH($C4433,Settings!$D$11:$D$18,0)),0),$E4433))</f>
        <v/>
      </c>
      <c r="J4433">
        <f>IF($A4433="",0,WEEKDAY($A4433,2))</f>
        <v/>
      </c>
      <c r="K4433">
        <f>IF(OR($A4433="",$B4433=""),"",$B4433&amp;"|"&amp;$A4433)</f>
        <v/>
      </c>
      <c r="L4433">
        <f>IF($A4433="",0,IF($F4433="",IFERROR(N(INDEX(Settings!$G$11:$G$18,MATCH($C4433,Settings!$D$11:$D$18,0))),0),N($F4433)))</f>
        <v/>
      </c>
    </row>
    <row r="4434">
      <c r="A4434" s="69" t="n"/>
      <c r="B4434" s="70" t="n"/>
      <c r="C4434" s="70" t="n"/>
      <c r="D4434" s="71" t="n"/>
      <c r="E4434" s="71" t="n"/>
      <c r="F4434" s="70" t="n"/>
      <c r="G4434" s="72">
        <f>IF(OR($A4434="",$B4434=""),"",ROUND(MAX(0,MOD(I4434-H4434,1)*24-L4434/60),2))</f>
        <v/>
      </c>
      <c r="H4434">
        <f>IF($A4434="","",IF($D4434="",IFERROR(INDEX(Settings!$E$11:$E$18,MATCH($C4434,Settings!$D$11:$D$18,0)),0),$D4434))</f>
        <v/>
      </c>
      <c r="I4434">
        <f>IF($A4434="","",IF($E4434="",IFERROR(INDEX(Settings!$F$11:$F$18,MATCH($C4434,Settings!$D$11:$D$18,0)),0),$E4434))</f>
        <v/>
      </c>
      <c r="J4434">
        <f>IF($A4434="",0,WEEKDAY($A4434,2))</f>
        <v/>
      </c>
      <c r="K4434">
        <f>IF(OR($A4434="",$B4434=""),"",$B4434&amp;"|"&amp;$A4434)</f>
        <v/>
      </c>
      <c r="L4434">
        <f>IF($A4434="",0,IF($F4434="",IFERROR(N(INDEX(Settings!$G$11:$G$18,MATCH($C4434,Settings!$D$11:$D$18,0))),0),N($F4434)))</f>
        <v/>
      </c>
    </row>
    <row r="4435">
      <c r="A4435" s="69" t="n"/>
      <c r="B4435" s="70" t="n"/>
      <c r="C4435" s="70" t="n"/>
      <c r="D4435" s="71" t="n"/>
      <c r="E4435" s="71" t="n"/>
      <c r="F4435" s="70" t="n"/>
      <c r="G4435" s="72">
        <f>IF(OR($A4435="",$B4435=""),"",ROUND(MAX(0,MOD(I4435-H4435,1)*24-L4435/60),2))</f>
        <v/>
      </c>
      <c r="H4435">
        <f>IF($A4435="","",IF($D4435="",IFERROR(INDEX(Settings!$E$11:$E$18,MATCH($C4435,Settings!$D$11:$D$18,0)),0),$D4435))</f>
        <v/>
      </c>
      <c r="I4435">
        <f>IF($A4435="","",IF($E4435="",IFERROR(INDEX(Settings!$F$11:$F$18,MATCH($C4435,Settings!$D$11:$D$18,0)),0),$E4435))</f>
        <v/>
      </c>
      <c r="J4435">
        <f>IF($A4435="",0,WEEKDAY($A4435,2))</f>
        <v/>
      </c>
      <c r="K4435">
        <f>IF(OR($A4435="",$B4435=""),"",$B4435&amp;"|"&amp;$A4435)</f>
        <v/>
      </c>
      <c r="L4435">
        <f>IF($A4435="",0,IF($F4435="",IFERROR(N(INDEX(Settings!$G$11:$G$18,MATCH($C4435,Settings!$D$11:$D$18,0))),0),N($F4435)))</f>
        <v/>
      </c>
    </row>
    <row r="4436">
      <c r="A4436" s="69" t="n"/>
      <c r="B4436" s="70" t="n"/>
      <c r="C4436" s="70" t="n"/>
      <c r="D4436" s="71" t="n"/>
      <c r="E4436" s="71" t="n"/>
      <c r="F4436" s="70" t="n"/>
      <c r="G4436" s="72">
        <f>IF(OR($A4436="",$B4436=""),"",ROUND(MAX(0,MOD(I4436-H4436,1)*24-L4436/60),2))</f>
        <v/>
      </c>
      <c r="H4436">
        <f>IF($A4436="","",IF($D4436="",IFERROR(INDEX(Settings!$E$11:$E$18,MATCH($C4436,Settings!$D$11:$D$18,0)),0),$D4436))</f>
        <v/>
      </c>
      <c r="I4436">
        <f>IF($A4436="","",IF($E4436="",IFERROR(INDEX(Settings!$F$11:$F$18,MATCH($C4436,Settings!$D$11:$D$18,0)),0),$E4436))</f>
        <v/>
      </c>
      <c r="J4436">
        <f>IF($A4436="",0,WEEKDAY($A4436,2))</f>
        <v/>
      </c>
      <c r="K4436">
        <f>IF(OR($A4436="",$B4436=""),"",$B4436&amp;"|"&amp;$A4436)</f>
        <v/>
      </c>
      <c r="L4436">
        <f>IF($A4436="",0,IF($F4436="",IFERROR(N(INDEX(Settings!$G$11:$G$18,MATCH($C4436,Settings!$D$11:$D$18,0))),0),N($F4436)))</f>
        <v/>
      </c>
    </row>
    <row r="4437">
      <c r="A4437" s="69" t="n"/>
      <c r="B4437" s="70" t="n"/>
      <c r="C4437" s="70" t="n"/>
      <c r="D4437" s="71" t="n"/>
      <c r="E4437" s="71" t="n"/>
      <c r="F4437" s="70" t="n"/>
      <c r="G4437" s="72">
        <f>IF(OR($A4437="",$B4437=""),"",ROUND(MAX(0,MOD(I4437-H4437,1)*24-L4437/60),2))</f>
        <v/>
      </c>
      <c r="H4437">
        <f>IF($A4437="","",IF($D4437="",IFERROR(INDEX(Settings!$E$11:$E$18,MATCH($C4437,Settings!$D$11:$D$18,0)),0),$D4437))</f>
        <v/>
      </c>
      <c r="I4437">
        <f>IF($A4437="","",IF($E4437="",IFERROR(INDEX(Settings!$F$11:$F$18,MATCH($C4437,Settings!$D$11:$D$18,0)),0),$E4437))</f>
        <v/>
      </c>
      <c r="J4437">
        <f>IF($A4437="",0,WEEKDAY($A4437,2))</f>
        <v/>
      </c>
      <c r="K4437">
        <f>IF(OR($A4437="",$B4437=""),"",$B4437&amp;"|"&amp;$A4437)</f>
        <v/>
      </c>
      <c r="L4437">
        <f>IF($A4437="",0,IF($F4437="",IFERROR(N(INDEX(Settings!$G$11:$G$18,MATCH($C4437,Settings!$D$11:$D$18,0))),0),N($F4437)))</f>
        <v/>
      </c>
    </row>
    <row r="4438">
      <c r="A4438" s="69" t="n"/>
      <c r="B4438" s="70" t="n"/>
      <c r="C4438" s="70" t="n"/>
      <c r="D4438" s="71" t="n"/>
      <c r="E4438" s="71" t="n"/>
      <c r="F4438" s="70" t="n"/>
      <c r="G4438" s="72">
        <f>IF(OR($A4438="",$B4438=""),"",ROUND(MAX(0,MOD(I4438-H4438,1)*24-L4438/60),2))</f>
        <v/>
      </c>
      <c r="H4438">
        <f>IF($A4438="","",IF($D4438="",IFERROR(INDEX(Settings!$E$11:$E$18,MATCH($C4438,Settings!$D$11:$D$18,0)),0),$D4438))</f>
        <v/>
      </c>
      <c r="I4438">
        <f>IF($A4438="","",IF($E4438="",IFERROR(INDEX(Settings!$F$11:$F$18,MATCH($C4438,Settings!$D$11:$D$18,0)),0),$E4438))</f>
        <v/>
      </c>
      <c r="J4438">
        <f>IF($A4438="",0,WEEKDAY($A4438,2))</f>
        <v/>
      </c>
      <c r="K4438">
        <f>IF(OR($A4438="",$B4438=""),"",$B4438&amp;"|"&amp;$A4438)</f>
        <v/>
      </c>
      <c r="L4438">
        <f>IF($A4438="",0,IF($F4438="",IFERROR(N(INDEX(Settings!$G$11:$G$18,MATCH($C4438,Settings!$D$11:$D$18,0))),0),N($F4438)))</f>
        <v/>
      </c>
    </row>
    <row r="4439">
      <c r="A4439" s="69" t="n"/>
      <c r="B4439" s="70" t="n"/>
      <c r="C4439" s="70" t="n"/>
      <c r="D4439" s="71" t="n"/>
      <c r="E4439" s="71" t="n"/>
      <c r="F4439" s="70" t="n"/>
      <c r="G4439" s="72">
        <f>IF(OR($A4439="",$B4439=""),"",ROUND(MAX(0,MOD(I4439-H4439,1)*24-L4439/60),2))</f>
        <v/>
      </c>
      <c r="H4439">
        <f>IF($A4439="","",IF($D4439="",IFERROR(INDEX(Settings!$E$11:$E$18,MATCH($C4439,Settings!$D$11:$D$18,0)),0),$D4439))</f>
        <v/>
      </c>
      <c r="I4439">
        <f>IF($A4439="","",IF($E4439="",IFERROR(INDEX(Settings!$F$11:$F$18,MATCH($C4439,Settings!$D$11:$D$18,0)),0),$E4439))</f>
        <v/>
      </c>
      <c r="J4439">
        <f>IF($A4439="",0,WEEKDAY($A4439,2))</f>
        <v/>
      </c>
      <c r="K4439">
        <f>IF(OR($A4439="",$B4439=""),"",$B4439&amp;"|"&amp;$A4439)</f>
        <v/>
      </c>
      <c r="L4439">
        <f>IF($A4439="",0,IF($F4439="",IFERROR(N(INDEX(Settings!$G$11:$G$18,MATCH($C4439,Settings!$D$11:$D$18,0))),0),N($F4439)))</f>
        <v/>
      </c>
    </row>
    <row r="4440">
      <c r="A4440" s="69" t="n"/>
      <c r="B4440" s="70" t="n"/>
      <c r="C4440" s="70" t="n"/>
      <c r="D4440" s="71" t="n"/>
      <c r="E4440" s="71" t="n"/>
      <c r="F4440" s="70" t="n"/>
      <c r="G4440" s="72">
        <f>IF(OR($A4440="",$B4440=""),"",ROUND(MAX(0,MOD(I4440-H4440,1)*24-L4440/60),2))</f>
        <v/>
      </c>
      <c r="H4440">
        <f>IF($A4440="","",IF($D4440="",IFERROR(INDEX(Settings!$E$11:$E$18,MATCH($C4440,Settings!$D$11:$D$18,0)),0),$D4440))</f>
        <v/>
      </c>
      <c r="I4440">
        <f>IF($A4440="","",IF($E4440="",IFERROR(INDEX(Settings!$F$11:$F$18,MATCH($C4440,Settings!$D$11:$D$18,0)),0),$E4440))</f>
        <v/>
      </c>
      <c r="J4440">
        <f>IF($A4440="",0,WEEKDAY($A4440,2))</f>
        <v/>
      </c>
      <c r="K4440">
        <f>IF(OR($A4440="",$B4440=""),"",$B4440&amp;"|"&amp;$A4440)</f>
        <v/>
      </c>
      <c r="L4440">
        <f>IF($A4440="",0,IF($F4440="",IFERROR(N(INDEX(Settings!$G$11:$G$18,MATCH($C4440,Settings!$D$11:$D$18,0))),0),N($F4440)))</f>
        <v/>
      </c>
    </row>
    <row r="4441">
      <c r="A4441" s="69" t="n"/>
      <c r="B4441" s="70" t="n"/>
      <c r="C4441" s="70" t="n"/>
      <c r="D4441" s="71" t="n"/>
      <c r="E4441" s="71" t="n"/>
      <c r="F4441" s="70" t="n"/>
      <c r="G4441" s="72">
        <f>IF(OR($A4441="",$B4441=""),"",ROUND(MAX(0,MOD(I4441-H4441,1)*24-L4441/60),2))</f>
        <v/>
      </c>
      <c r="H4441">
        <f>IF($A4441="","",IF($D4441="",IFERROR(INDEX(Settings!$E$11:$E$18,MATCH($C4441,Settings!$D$11:$D$18,0)),0),$D4441))</f>
        <v/>
      </c>
      <c r="I4441">
        <f>IF($A4441="","",IF($E4441="",IFERROR(INDEX(Settings!$F$11:$F$18,MATCH($C4441,Settings!$D$11:$D$18,0)),0),$E4441))</f>
        <v/>
      </c>
      <c r="J4441">
        <f>IF($A4441="",0,WEEKDAY($A4441,2))</f>
        <v/>
      </c>
      <c r="K4441">
        <f>IF(OR($A4441="",$B4441=""),"",$B4441&amp;"|"&amp;$A4441)</f>
        <v/>
      </c>
      <c r="L4441">
        <f>IF($A4441="",0,IF($F4441="",IFERROR(N(INDEX(Settings!$G$11:$G$18,MATCH($C4441,Settings!$D$11:$D$18,0))),0),N($F4441)))</f>
        <v/>
      </c>
    </row>
    <row r="4442">
      <c r="A4442" s="69" t="n"/>
      <c r="B4442" s="70" t="n"/>
      <c r="C4442" s="70" t="n"/>
      <c r="D4442" s="71" t="n"/>
      <c r="E4442" s="71" t="n"/>
      <c r="F4442" s="70" t="n"/>
      <c r="G4442" s="72">
        <f>IF(OR($A4442="",$B4442=""),"",ROUND(MAX(0,MOD(I4442-H4442,1)*24-L4442/60),2))</f>
        <v/>
      </c>
      <c r="H4442">
        <f>IF($A4442="","",IF($D4442="",IFERROR(INDEX(Settings!$E$11:$E$18,MATCH($C4442,Settings!$D$11:$D$18,0)),0),$D4442))</f>
        <v/>
      </c>
      <c r="I4442">
        <f>IF($A4442="","",IF($E4442="",IFERROR(INDEX(Settings!$F$11:$F$18,MATCH($C4442,Settings!$D$11:$D$18,0)),0),$E4442))</f>
        <v/>
      </c>
      <c r="J4442">
        <f>IF($A4442="",0,WEEKDAY($A4442,2))</f>
        <v/>
      </c>
      <c r="K4442">
        <f>IF(OR($A4442="",$B4442=""),"",$B4442&amp;"|"&amp;$A4442)</f>
        <v/>
      </c>
      <c r="L4442">
        <f>IF($A4442="",0,IF($F4442="",IFERROR(N(INDEX(Settings!$G$11:$G$18,MATCH($C4442,Settings!$D$11:$D$18,0))),0),N($F4442)))</f>
        <v/>
      </c>
    </row>
    <row r="4443">
      <c r="A4443" s="69" t="n"/>
      <c r="B4443" s="70" t="n"/>
      <c r="C4443" s="70" t="n"/>
      <c r="D4443" s="71" t="n"/>
      <c r="E4443" s="71" t="n"/>
      <c r="F4443" s="70" t="n"/>
      <c r="G4443" s="72">
        <f>IF(OR($A4443="",$B4443=""),"",ROUND(MAX(0,MOD(I4443-H4443,1)*24-L4443/60),2))</f>
        <v/>
      </c>
      <c r="H4443">
        <f>IF($A4443="","",IF($D4443="",IFERROR(INDEX(Settings!$E$11:$E$18,MATCH($C4443,Settings!$D$11:$D$18,0)),0),$D4443))</f>
        <v/>
      </c>
      <c r="I4443">
        <f>IF($A4443="","",IF($E4443="",IFERROR(INDEX(Settings!$F$11:$F$18,MATCH($C4443,Settings!$D$11:$D$18,0)),0),$E4443))</f>
        <v/>
      </c>
      <c r="J4443">
        <f>IF($A4443="",0,WEEKDAY($A4443,2))</f>
        <v/>
      </c>
      <c r="K4443">
        <f>IF(OR($A4443="",$B4443=""),"",$B4443&amp;"|"&amp;$A4443)</f>
        <v/>
      </c>
      <c r="L4443">
        <f>IF($A4443="",0,IF($F4443="",IFERROR(N(INDEX(Settings!$G$11:$G$18,MATCH($C4443,Settings!$D$11:$D$18,0))),0),N($F4443)))</f>
        <v/>
      </c>
    </row>
    <row r="4444">
      <c r="A4444" s="69" t="n"/>
      <c r="B4444" s="70" t="n"/>
      <c r="C4444" s="70" t="n"/>
      <c r="D4444" s="71" t="n"/>
      <c r="E4444" s="71" t="n"/>
      <c r="F4444" s="70" t="n"/>
      <c r="G4444" s="72">
        <f>IF(OR($A4444="",$B4444=""),"",ROUND(MAX(0,MOD(I4444-H4444,1)*24-L4444/60),2))</f>
        <v/>
      </c>
      <c r="H4444">
        <f>IF($A4444="","",IF($D4444="",IFERROR(INDEX(Settings!$E$11:$E$18,MATCH($C4444,Settings!$D$11:$D$18,0)),0),$D4444))</f>
        <v/>
      </c>
      <c r="I4444">
        <f>IF($A4444="","",IF($E4444="",IFERROR(INDEX(Settings!$F$11:$F$18,MATCH($C4444,Settings!$D$11:$D$18,0)),0),$E4444))</f>
        <v/>
      </c>
      <c r="J4444">
        <f>IF($A4444="",0,WEEKDAY($A4444,2))</f>
        <v/>
      </c>
      <c r="K4444">
        <f>IF(OR($A4444="",$B4444=""),"",$B4444&amp;"|"&amp;$A4444)</f>
        <v/>
      </c>
      <c r="L4444">
        <f>IF($A4444="",0,IF($F4444="",IFERROR(N(INDEX(Settings!$G$11:$G$18,MATCH($C4444,Settings!$D$11:$D$18,0))),0),N($F4444)))</f>
        <v/>
      </c>
    </row>
    <row r="4445">
      <c r="A4445" s="69" t="n"/>
      <c r="B4445" s="70" t="n"/>
      <c r="C4445" s="70" t="n"/>
      <c r="D4445" s="71" t="n"/>
      <c r="E4445" s="71" t="n"/>
      <c r="F4445" s="70" t="n"/>
      <c r="G4445" s="72">
        <f>IF(OR($A4445="",$B4445=""),"",ROUND(MAX(0,MOD(I4445-H4445,1)*24-L4445/60),2))</f>
        <v/>
      </c>
      <c r="H4445">
        <f>IF($A4445="","",IF($D4445="",IFERROR(INDEX(Settings!$E$11:$E$18,MATCH($C4445,Settings!$D$11:$D$18,0)),0),$D4445))</f>
        <v/>
      </c>
      <c r="I4445">
        <f>IF($A4445="","",IF($E4445="",IFERROR(INDEX(Settings!$F$11:$F$18,MATCH($C4445,Settings!$D$11:$D$18,0)),0),$E4445))</f>
        <v/>
      </c>
      <c r="J4445">
        <f>IF($A4445="",0,WEEKDAY($A4445,2))</f>
        <v/>
      </c>
      <c r="K4445">
        <f>IF(OR($A4445="",$B4445=""),"",$B4445&amp;"|"&amp;$A4445)</f>
        <v/>
      </c>
      <c r="L4445">
        <f>IF($A4445="",0,IF($F4445="",IFERROR(N(INDEX(Settings!$G$11:$G$18,MATCH($C4445,Settings!$D$11:$D$18,0))),0),N($F4445)))</f>
        <v/>
      </c>
    </row>
    <row r="4446">
      <c r="A4446" s="69" t="n"/>
      <c r="B4446" s="70" t="n"/>
      <c r="C4446" s="70" t="n"/>
      <c r="D4446" s="71" t="n"/>
      <c r="E4446" s="71" t="n"/>
      <c r="F4446" s="70" t="n"/>
      <c r="G4446" s="72">
        <f>IF(OR($A4446="",$B4446=""),"",ROUND(MAX(0,MOD(I4446-H4446,1)*24-L4446/60),2))</f>
        <v/>
      </c>
      <c r="H4446">
        <f>IF($A4446="","",IF($D4446="",IFERROR(INDEX(Settings!$E$11:$E$18,MATCH($C4446,Settings!$D$11:$D$18,0)),0),$D4446))</f>
        <v/>
      </c>
      <c r="I4446">
        <f>IF($A4446="","",IF($E4446="",IFERROR(INDEX(Settings!$F$11:$F$18,MATCH($C4446,Settings!$D$11:$D$18,0)),0),$E4446))</f>
        <v/>
      </c>
      <c r="J4446">
        <f>IF($A4446="",0,WEEKDAY($A4446,2))</f>
        <v/>
      </c>
      <c r="K4446">
        <f>IF(OR($A4446="",$B4446=""),"",$B4446&amp;"|"&amp;$A4446)</f>
        <v/>
      </c>
      <c r="L4446">
        <f>IF($A4446="",0,IF($F4446="",IFERROR(N(INDEX(Settings!$G$11:$G$18,MATCH($C4446,Settings!$D$11:$D$18,0))),0),N($F4446)))</f>
        <v/>
      </c>
    </row>
    <row r="4447">
      <c r="A4447" s="69" t="n"/>
      <c r="B4447" s="70" t="n"/>
      <c r="C4447" s="70" t="n"/>
      <c r="D4447" s="71" t="n"/>
      <c r="E4447" s="71" t="n"/>
      <c r="F4447" s="70" t="n"/>
      <c r="G4447" s="72">
        <f>IF(OR($A4447="",$B4447=""),"",ROUND(MAX(0,MOD(I4447-H4447,1)*24-L4447/60),2))</f>
        <v/>
      </c>
      <c r="H4447">
        <f>IF($A4447="","",IF($D4447="",IFERROR(INDEX(Settings!$E$11:$E$18,MATCH($C4447,Settings!$D$11:$D$18,0)),0),$D4447))</f>
        <v/>
      </c>
      <c r="I4447">
        <f>IF($A4447="","",IF($E4447="",IFERROR(INDEX(Settings!$F$11:$F$18,MATCH($C4447,Settings!$D$11:$D$18,0)),0),$E4447))</f>
        <v/>
      </c>
      <c r="J4447">
        <f>IF($A4447="",0,WEEKDAY($A4447,2))</f>
        <v/>
      </c>
      <c r="K4447">
        <f>IF(OR($A4447="",$B4447=""),"",$B4447&amp;"|"&amp;$A4447)</f>
        <v/>
      </c>
      <c r="L4447">
        <f>IF($A4447="",0,IF($F4447="",IFERROR(N(INDEX(Settings!$G$11:$G$18,MATCH($C4447,Settings!$D$11:$D$18,0))),0),N($F4447)))</f>
        <v/>
      </c>
    </row>
    <row r="4448">
      <c r="A4448" s="69" t="n"/>
      <c r="B4448" s="70" t="n"/>
      <c r="C4448" s="70" t="n"/>
      <c r="D4448" s="71" t="n"/>
      <c r="E4448" s="71" t="n"/>
      <c r="F4448" s="70" t="n"/>
      <c r="G4448" s="72">
        <f>IF(OR($A4448="",$B4448=""),"",ROUND(MAX(0,MOD(I4448-H4448,1)*24-L4448/60),2))</f>
        <v/>
      </c>
      <c r="H4448">
        <f>IF($A4448="","",IF($D4448="",IFERROR(INDEX(Settings!$E$11:$E$18,MATCH($C4448,Settings!$D$11:$D$18,0)),0),$D4448))</f>
        <v/>
      </c>
      <c r="I4448">
        <f>IF($A4448="","",IF($E4448="",IFERROR(INDEX(Settings!$F$11:$F$18,MATCH($C4448,Settings!$D$11:$D$18,0)),0),$E4448))</f>
        <v/>
      </c>
      <c r="J4448">
        <f>IF($A4448="",0,WEEKDAY($A4448,2))</f>
        <v/>
      </c>
      <c r="K4448">
        <f>IF(OR($A4448="",$B4448=""),"",$B4448&amp;"|"&amp;$A4448)</f>
        <v/>
      </c>
      <c r="L4448">
        <f>IF($A4448="",0,IF($F4448="",IFERROR(N(INDEX(Settings!$G$11:$G$18,MATCH($C4448,Settings!$D$11:$D$18,0))),0),N($F4448)))</f>
        <v/>
      </c>
    </row>
    <row r="4449">
      <c r="A4449" s="69" t="n"/>
      <c r="B4449" s="70" t="n"/>
      <c r="C4449" s="70" t="n"/>
      <c r="D4449" s="71" t="n"/>
      <c r="E4449" s="71" t="n"/>
      <c r="F4449" s="70" t="n"/>
      <c r="G4449" s="72">
        <f>IF(OR($A4449="",$B4449=""),"",ROUND(MAX(0,MOD(I4449-H4449,1)*24-L4449/60),2))</f>
        <v/>
      </c>
      <c r="H4449">
        <f>IF($A4449="","",IF($D4449="",IFERROR(INDEX(Settings!$E$11:$E$18,MATCH($C4449,Settings!$D$11:$D$18,0)),0),$D4449))</f>
        <v/>
      </c>
      <c r="I4449">
        <f>IF($A4449="","",IF($E4449="",IFERROR(INDEX(Settings!$F$11:$F$18,MATCH($C4449,Settings!$D$11:$D$18,0)),0),$E4449))</f>
        <v/>
      </c>
      <c r="J4449">
        <f>IF($A4449="",0,WEEKDAY($A4449,2))</f>
        <v/>
      </c>
      <c r="K4449">
        <f>IF(OR($A4449="",$B4449=""),"",$B4449&amp;"|"&amp;$A4449)</f>
        <v/>
      </c>
      <c r="L4449">
        <f>IF($A4449="",0,IF($F4449="",IFERROR(N(INDEX(Settings!$G$11:$G$18,MATCH($C4449,Settings!$D$11:$D$18,0))),0),N($F4449)))</f>
        <v/>
      </c>
    </row>
    <row r="4450">
      <c r="A4450" s="69" t="n"/>
      <c r="B4450" s="70" t="n"/>
      <c r="C4450" s="70" t="n"/>
      <c r="D4450" s="71" t="n"/>
      <c r="E4450" s="71" t="n"/>
      <c r="F4450" s="70" t="n"/>
      <c r="G4450" s="72">
        <f>IF(OR($A4450="",$B4450=""),"",ROUND(MAX(0,MOD(I4450-H4450,1)*24-L4450/60),2))</f>
        <v/>
      </c>
      <c r="H4450">
        <f>IF($A4450="","",IF($D4450="",IFERROR(INDEX(Settings!$E$11:$E$18,MATCH($C4450,Settings!$D$11:$D$18,0)),0),$D4450))</f>
        <v/>
      </c>
      <c r="I4450">
        <f>IF($A4450="","",IF($E4450="",IFERROR(INDEX(Settings!$F$11:$F$18,MATCH($C4450,Settings!$D$11:$D$18,0)),0),$E4450))</f>
        <v/>
      </c>
      <c r="J4450">
        <f>IF($A4450="",0,WEEKDAY($A4450,2))</f>
        <v/>
      </c>
      <c r="K4450">
        <f>IF(OR($A4450="",$B4450=""),"",$B4450&amp;"|"&amp;$A4450)</f>
        <v/>
      </c>
      <c r="L4450">
        <f>IF($A4450="",0,IF($F4450="",IFERROR(N(INDEX(Settings!$G$11:$G$18,MATCH($C4450,Settings!$D$11:$D$18,0))),0),N($F4450)))</f>
        <v/>
      </c>
    </row>
    <row r="4451">
      <c r="A4451" s="69" t="n"/>
      <c r="B4451" s="70" t="n"/>
      <c r="C4451" s="70" t="n"/>
      <c r="D4451" s="71" t="n"/>
      <c r="E4451" s="71" t="n"/>
      <c r="F4451" s="70" t="n"/>
      <c r="G4451" s="72">
        <f>IF(OR($A4451="",$B4451=""),"",ROUND(MAX(0,MOD(I4451-H4451,1)*24-L4451/60),2))</f>
        <v/>
      </c>
      <c r="H4451">
        <f>IF($A4451="","",IF($D4451="",IFERROR(INDEX(Settings!$E$11:$E$18,MATCH($C4451,Settings!$D$11:$D$18,0)),0),$D4451))</f>
        <v/>
      </c>
      <c r="I4451">
        <f>IF($A4451="","",IF($E4451="",IFERROR(INDEX(Settings!$F$11:$F$18,MATCH($C4451,Settings!$D$11:$D$18,0)),0),$E4451))</f>
        <v/>
      </c>
      <c r="J4451">
        <f>IF($A4451="",0,WEEKDAY($A4451,2))</f>
        <v/>
      </c>
      <c r="K4451">
        <f>IF(OR($A4451="",$B4451=""),"",$B4451&amp;"|"&amp;$A4451)</f>
        <v/>
      </c>
      <c r="L4451">
        <f>IF($A4451="",0,IF($F4451="",IFERROR(N(INDEX(Settings!$G$11:$G$18,MATCH($C4451,Settings!$D$11:$D$18,0))),0),N($F4451)))</f>
        <v/>
      </c>
    </row>
    <row r="4452">
      <c r="A4452" s="69" t="n"/>
      <c r="B4452" s="70" t="n"/>
      <c r="C4452" s="70" t="n"/>
      <c r="D4452" s="71" t="n"/>
      <c r="E4452" s="71" t="n"/>
      <c r="F4452" s="70" t="n"/>
      <c r="G4452" s="72">
        <f>IF(OR($A4452="",$B4452=""),"",ROUND(MAX(0,MOD(I4452-H4452,1)*24-L4452/60),2))</f>
        <v/>
      </c>
      <c r="H4452">
        <f>IF($A4452="","",IF($D4452="",IFERROR(INDEX(Settings!$E$11:$E$18,MATCH($C4452,Settings!$D$11:$D$18,0)),0),$D4452))</f>
        <v/>
      </c>
      <c r="I4452">
        <f>IF($A4452="","",IF($E4452="",IFERROR(INDEX(Settings!$F$11:$F$18,MATCH($C4452,Settings!$D$11:$D$18,0)),0),$E4452))</f>
        <v/>
      </c>
      <c r="J4452">
        <f>IF($A4452="",0,WEEKDAY($A4452,2))</f>
        <v/>
      </c>
      <c r="K4452">
        <f>IF(OR($A4452="",$B4452=""),"",$B4452&amp;"|"&amp;$A4452)</f>
        <v/>
      </c>
      <c r="L4452">
        <f>IF($A4452="",0,IF($F4452="",IFERROR(N(INDEX(Settings!$G$11:$G$18,MATCH($C4452,Settings!$D$11:$D$18,0))),0),N($F4452)))</f>
        <v/>
      </c>
    </row>
    <row r="4453">
      <c r="A4453" s="69" t="n"/>
      <c r="B4453" s="70" t="n"/>
      <c r="C4453" s="70" t="n"/>
      <c r="D4453" s="71" t="n"/>
      <c r="E4453" s="71" t="n"/>
      <c r="F4453" s="70" t="n"/>
      <c r="G4453" s="72">
        <f>IF(OR($A4453="",$B4453=""),"",ROUND(MAX(0,MOD(I4453-H4453,1)*24-L4453/60),2))</f>
        <v/>
      </c>
      <c r="H4453">
        <f>IF($A4453="","",IF($D4453="",IFERROR(INDEX(Settings!$E$11:$E$18,MATCH($C4453,Settings!$D$11:$D$18,0)),0),$D4453))</f>
        <v/>
      </c>
      <c r="I4453">
        <f>IF($A4453="","",IF($E4453="",IFERROR(INDEX(Settings!$F$11:$F$18,MATCH($C4453,Settings!$D$11:$D$18,0)),0),$E4453))</f>
        <v/>
      </c>
      <c r="J4453">
        <f>IF($A4453="",0,WEEKDAY($A4453,2))</f>
        <v/>
      </c>
      <c r="K4453">
        <f>IF(OR($A4453="",$B4453=""),"",$B4453&amp;"|"&amp;$A4453)</f>
        <v/>
      </c>
      <c r="L4453">
        <f>IF($A4453="",0,IF($F4453="",IFERROR(N(INDEX(Settings!$G$11:$G$18,MATCH($C4453,Settings!$D$11:$D$18,0))),0),N($F4453)))</f>
        <v/>
      </c>
    </row>
    <row r="4454">
      <c r="A4454" s="69" t="n"/>
      <c r="B4454" s="70" t="n"/>
      <c r="C4454" s="70" t="n"/>
      <c r="D4454" s="71" t="n"/>
      <c r="E4454" s="71" t="n"/>
      <c r="F4454" s="70" t="n"/>
      <c r="G4454" s="72">
        <f>IF(OR($A4454="",$B4454=""),"",ROUND(MAX(0,MOD(I4454-H4454,1)*24-L4454/60),2))</f>
        <v/>
      </c>
      <c r="H4454">
        <f>IF($A4454="","",IF($D4454="",IFERROR(INDEX(Settings!$E$11:$E$18,MATCH($C4454,Settings!$D$11:$D$18,0)),0),$D4454))</f>
        <v/>
      </c>
      <c r="I4454">
        <f>IF($A4454="","",IF($E4454="",IFERROR(INDEX(Settings!$F$11:$F$18,MATCH($C4454,Settings!$D$11:$D$18,0)),0),$E4454))</f>
        <v/>
      </c>
      <c r="J4454">
        <f>IF($A4454="",0,WEEKDAY($A4454,2))</f>
        <v/>
      </c>
      <c r="K4454">
        <f>IF(OR($A4454="",$B4454=""),"",$B4454&amp;"|"&amp;$A4454)</f>
        <v/>
      </c>
      <c r="L4454">
        <f>IF($A4454="",0,IF($F4454="",IFERROR(N(INDEX(Settings!$G$11:$G$18,MATCH($C4454,Settings!$D$11:$D$18,0))),0),N($F4454)))</f>
        <v/>
      </c>
    </row>
    <row r="4455">
      <c r="A4455" s="69" t="n"/>
      <c r="B4455" s="70" t="n"/>
      <c r="C4455" s="70" t="n"/>
      <c r="D4455" s="71" t="n"/>
      <c r="E4455" s="71" t="n"/>
      <c r="F4455" s="70" t="n"/>
      <c r="G4455" s="72">
        <f>IF(OR($A4455="",$B4455=""),"",ROUND(MAX(0,MOD(I4455-H4455,1)*24-L4455/60),2))</f>
        <v/>
      </c>
      <c r="H4455">
        <f>IF($A4455="","",IF($D4455="",IFERROR(INDEX(Settings!$E$11:$E$18,MATCH($C4455,Settings!$D$11:$D$18,0)),0),$D4455))</f>
        <v/>
      </c>
      <c r="I4455">
        <f>IF($A4455="","",IF($E4455="",IFERROR(INDEX(Settings!$F$11:$F$18,MATCH($C4455,Settings!$D$11:$D$18,0)),0),$E4455))</f>
        <v/>
      </c>
      <c r="J4455">
        <f>IF($A4455="",0,WEEKDAY($A4455,2))</f>
        <v/>
      </c>
      <c r="K4455">
        <f>IF(OR($A4455="",$B4455=""),"",$B4455&amp;"|"&amp;$A4455)</f>
        <v/>
      </c>
      <c r="L4455">
        <f>IF($A4455="",0,IF($F4455="",IFERROR(N(INDEX(Settings!$G$11:$G$18,MATCH($C4455,Settings!$D$11:$D$18,0))),0),N($F4455)))</f>
        <v/>
      </c>
    </row>
    <row r="4456">
      <c r="A4456" s="69" t="n"/>
      <c r="B4456" s="70" t="n"/>
      <c r="C4456" s="70" t="n"/>
      <c r="D4456" s="71" t="n"/>
      <c r="E4456" s="71" t="n"/>
      <c r="F4456" s="70" t="n"/>
      <c r="G4456" s="72">
        <f>IF(OR($A4456="",$B4456=""),"",ROUND(MAX(0,MOD(I4456-H4456,1)*24-L4456/60),2))</f>
        <v/>
      </c>
      <c r="H4456">
        <f>IF($A4456="","",IF($D4456="",IFERROR(INDEX(Settings!$E$11:$E$18,MATCH($C4456,Settings!$D$11:$D$18,0)),0),$D4456))</f>
        <v/>
      </c>
      <c r="I4456">
        <f>IF($A4456="","",IF($E4456="",IFERROR(INDEX(Settings!$F$11:$F$18,MATCH($C4456,Settings!$D$11:$D$18,0)),0),$E4456))</f>
        <v/>
      </c>
      <c r="J4456">
        <f>IF($A4456="",0,WEEKDAY($A4456,2))</f>
        <v/>
      </c>
      <c r="K4456">
        <f>IF(OR($A4456="",$B4456=""),"",$B4456&amp;"|"&amp;$A4456)</f>
        <v/>
      </c>
      <c r="L4456">
        <f>IF($A4456="",0,IF($F4456="",IFERROR(N(INDEX(Settings!$G$11:$G$18,MATCH($C4456,Settings!$D$11:$D$18,0))),0),N($F4456)))</f>
        <v/>
      </c>
    </row>
    <row r="4457">
      <c r="A4457" s="69" t="n"/>
      <c r="B4457" s="70" t="n"/>
      <c r="C4457" s="70" t="n"/>
      <c r="D4457" s="71" t="n"/>
      <c r="E4457" s="71" t="n"/>
      <c r="F4457" s="70" t="n"/>
      <c r="G4457" s="72">
        <f>IF(OR($A4457="",$B4457=""),"",ROUND(MAX(0,MOD(I4457-H4457,1)*24-L4457/60),2))</f>
        <v/>
      </c>
      <c r="H4457">
        <f>IF($A4457="","",IF($D4457="",IFERROR(INDEX(Settings!$E$11:$E$18,MATCH($C4457,Settings!$D$11:$D$18,0)),0),$D4457))</f>
        <v/>
      </c>
      <c r="I4457">
        <f>IF($A4457="","",IF($E4457="",IFERROR(INDEX(Settings!$F$11:$F$18,MATCH($C4457,Settings!$D$11:$D$18,0)),0),$E4457))</f>
        <v/>
      </c>
      <c r="J4457">
        <f>IF($A4457="",0,WEEKDAY($A4457,2))</f>
        <v/>
      </c>
      <c r="K4457">
        <f>IF(OR($A4457="",$B4457=""),"",$B4457&amp;"|"&amp;$A4457)</f>
        <v/>
      </c>
      <c r="L4457">
        <f>IF($A4457="",0,IF($F4457="",IFERROR(N(INDEX(Settings!$G$11:$G$18,MATCH($C4457,Settings!$D$11:$D$18,0))),0),N($F4457)))</f>
        <v/>
      </c>
    </row>
    <row r="4458">
      <c r="A4458" s="69" t="n"/>
      <c r="B4458" s="70" t="n"/>
      <c r="C4458" s="70" t="n"/>
      <c r="D4458" s="71" t="n"/>
      <c r="E4458" s="71" t="n"/>
      <c r="F4458" s="70" t="n"/>
      <c r="G4458" s="72">
        <f>IF(OR($A4458="",$B4458=""),"",ROUND(MAX(0,MOD(I4458-H4458,1)*24-L4458/60),2))</f>
        <v/>
      </c>
      <c r="H4458">
        <f>IF($A4458="","",IF($D4458="",IFERROR(INDEX(Settings!$E$11:$E$18,MATCH($C4458,Settings!$D$11:$D$18,0)),0),$D4458))</f>
        <v/>
      </c>
      <c r="I4458">
        <f>IF($A4458="","",IF($E4458="",IFERROR(INDEX(Settings!$F$11:$F$18,MATCH($C4458,Settings!$D$11:$D$18,0)),0),$E4458))</f>
        <v/>
      </c>
      <c r="J4458">
        <f>IF($A4458="",0,WEEKDAY($A4458,2))</f>
        <v/>
      </c>
      <c r="K4458">
        <f>IF(OR($A4458="",$B4458=""),"",$B4458&amp;"|"&amp;$A4458)</f>
        <v/>
      </c>
      <c r="L4458">
        <f>IF($A4458="",0,IF($F4458="",IFERROR(N(INDEX(Settings!$G$11:$G$18,MATCH($C4458,Settings!$D$11:$D$18,0))),0),N($F4458)))</f>
        <v/>
      </c>
    </row>
    <row r="4459">
      <c r="A4459" s="69" t="n"/>
      <c r="B4459" s="70" t="n"/>
      <c r="C4459" s="70" t="n"/>
      <c r="D4459" s="71" t="n"/>
      <c r="E4459" s="71" t="n"/>
      <c r="F4459" s="70" t="n"/>
      <c r="G4459" s="72">
        <f>IF(OR($A4459="",$B4459=""),"",ROUND(MAX(0,MOD(I4459-H4459,1)*24-L4459/60),2))</f>
        <v/>
      </c>
      <c r="H4459">
        <f>IF($A4459="","",IF($D4459="",IFERROR(INDEX(Settings!$E$11:$E$18,MATCH($C4459,Settings!$D$11:$D$18,0)),0),$D4459))</f>
        <v/>
      </c>
      <c r="I4459">
        <f>IF($A4459="","",IF($E4459="",IFERROR(INDEX(Settings!$F$11:$F$18,MATCH($C4459,Settings!$D$11:$D$18,0)),0),$E4459))</f>
        <v/>
      </c>
      <c r="J4459">
        <f>IF($A4459="",0,WEEKDAY($A4459,2))</f>
        <v/>
      </c>
      <c r="K4459">
        <f>IF(OR($A4459="",$B4459=""),"",$B4459&amp;"|"&amp;$A4459)</f>
        <v/>
      </c>
      <c r="L4459">
        <f>IF($A4459="",0,IF($F4459="",IFERROR(N(INDEX(Settings!$G$11:$G$18,MATCH($C4459,Settings!$D$11:$D$18,0))),0),N($F4459)))</f>
        <v/>
      </c>
    </row>
    <row r="4460">
      <c r="A4460" s="69" t="n"/>
      <c r="B4460" s="70" t="n"/>
      <c r="C4460" s="70" t="n"/>
      <c r="D4460" s="71" t="n"/>
      <c r="E4460" s="71" t="n"/>
      <c r="F4460" s="70" t="n"/>
      <c r="G4460" s="72">
        <f>IF(OR($A4460="",$B4460=""),"",ROUND(MAX(0,MOD(I4460-H4460,1)*24-L4460/60),2))</f>
        <v/>
      </c>
      <c r="H4460">
        <f>IF($A4460="","",IF($D4460="",IFERROR(INDEX(Settings!$E$11:$E$18,MATCH($C4460,Settings!$D$11:$D$18,0)),0),$D4460))</f>
        <v/>
      </c>
      <c r="I4460">
        <f>IF($A4460="","",IF($E4460="",IFERROR(INDEX(Settings!$F$11:$F$18,MATCH($C4460,Settings!$D$11:$D$18,0)),0),$E4460))</f>
        <v/>
      </c>
      <c r="J4460">
        <f>IF($A4460="",0,WEEKDAY($A4460,2))</f>
        <v/>
      </c>
      <c r="K4460">
        <f>IF(OR($A4460="",$B4460=""),"",$B4460&amp;"|"&amp;$A4460)</f>
        <v/>
      </c>
      <c r="L4460">
        <f>IF($A4460="",0,IF($F4460="",IFERROR(N(INDEX(Settings!$G$11:$G$18,MATCH($C4460,Settings!$D$11:$D$18,0))),0),N($F4460)))</f>
        <v/>
      </c>
    </row>
    <row r="4461">
      <c r="A4461" s="69" t="n"/>
      <c r="B4461" s="70" t="n"/>
      <c r="C4461" s="70" t="n"/>
      <c r="D4461" s="71" t="n"/>
      <c r="E4461" s="71" t="n"/>
      <c r="F4461" s="70" t="n"/>
      <c r="G4461" s="72">
        <f>IF(OR($A4461="",$B4461=""),"",ROUND(MAX(0,MOD(I4461-H4461,1)*24-L4461/60),2))</f>
        <v/>
      </c>
      <c r="H4461">
        <f>IF($A4461="","",IF($D4461="",IFERROR(INDEX(Settings!$E$11:$E$18,MATCH($C4461,Settings!$D$11:$D$18,0)),0),$D4461))</f>
        <v/>
      </c>
      <c r="I4461">
        <f>IF($A4461="","",IF($E4461="",IFERROR(INDEX(Settings!$F$11:$F$18,MATCH($C4461,Settings!$D$11:$D$18,0)),0),$E4461))</f>
        <v/>
      </c>
      <c r="J4461">
        <f>IF($A4461="",0,WEEKDAY($A4461,2))</f>
        <v/>
      </c>
      <c r="K4461">
        <f>IF(OR($A4461="",$B4461=""),"",$B4461&amp;"|"&amp;$A4461)</f>
        <v/>
      </c>
      <c r="L4461">
        <f>IF($A4461="",0,IF($F4461="",IFERROR(N(INDEX(Settings!$G$11:$G$18,MATCH($C4461,Settings!$D$11:$D$18,0))),0),N($F4461)))</f>
        <v/>
      </c>
    </row>
    <row r="4462">
      <c r="A4462" s="69" t="n"/>
      <c r="B4462" s="70" t="n"/>
      <c r="C4462" s="70" t="n"/>
      <c r="D4462" s="71" t="n"/>
      <c r="E4462" s="71" t="n"/>
      <c r="F4462" s="70" t="n"/>
      <c r="G4462" s="72">
        <f>IF(OR($A4462="",$B4462=""),"",ROUND(MAX(0,MOD(I4462-H4462,1)*24-L4462/60),2))</f>
        <v/>
      </c>
      <c r="H4462">
        <f>IF($A4462="","",IF($D4462="",IFERROR(INDEX(Settings!$E$11:$E$18,MATCH($C4462,Settings!$D$11:$D$18,0)),0),$D4462))</f>
        <v/>
      </c>
      <c r="I4462">
        <f>IF($A4462="","",IF($E4462="",IFERROR(INDEX(Settings!$F$11:$F$18,MATCH($C4462,Settings!$D$11:$D$18,0)),0),$E4462))</f>
        <v/>
      </c>
      <c r="J4462">
        <f>IF($A4462="",0,WEEKDAY($A4462,2))</f>
        <v/>
      </c>
      <c r="K4462">
        <f>IF(OR($A4462="",$B4462=""),"",$B4462&amp;"|"&amp;$A4462)</f>
        <v/>
      </c>
      <c r="L4462">
        <f>IF($A4462="",0,IF($F4462="",IFERROR(N(INDEX(Settings!$G$11:$G$18,MATCH($C4462,Settings!$D$11:$D$18,0))),0),N($F4462)))</f>
        <v/>
      </c>
    </row>
    <row r="4463">
      <c r="A4463" s="69" t="n"/>
      <c r="B4463" s="70" t="n"/>
      <c r="C4463" s="70" t="n"/>
      <c r="D4463" s="71" t="n"/>
      <c r="E4463" s="71" t="n"/>
      <c r="F4463" s="70" t="n"/>
      <c r="G4463" s="72">
        <f>IF(OR($A4463="",$B4463=""),"",ROUND(MAX(0,MOD(I4463-H4463,1)*24-L4463/60),2))</f>
        <v/>
      </c>
      <c r="H4463">
        <f>IF($A4463="","",IF($D4463="",IFERROR(INDEX(Settings!$E$11:$E$18,MATCH($C4463,Settings!$D$11:$D$18,0)),0),$D4463))</f>
        <v/>
      </c>
      <c r="I4463">
        <f>IF($A4463="","",IF($E4463="",IFERROR(INDEX(Settings!$F$11:$F$18,MATCH($C4463,Settings!$D$11:$D$18,0)),0),$E4463))</f>
        <v/>
      </c>
      <c r="J4463">
        <f>IF($A4463="",0,WEEKDAY($A4463,2))</f>
        <v/>
      </c>
      <c r="K4463">
        <f>IF(OR($A4463="",$B4463=""),"",$B4463&amp;"|"&amp;$A4463)</f>
        <v/>
      </c>
      <c r="L4463">
        <f>IF($A4463="",0,IF($F4463="",IFERROR(N(INDEX(Settings!$G$11:$G$18,MATCH($C4463,Settings!$D$11:$D$18,0))),0),N($F4463)))</f>
        <v/>
      </c>
    </row>
    <row r="4464">
      <c r="A4464" s="69" t="n"/>
      <c r="B4464" s="70" t="n"/>
      <c r="C4464" s="70" t="n"/>
      <c r="D4464" s="71" t="n"/>
      <c r="E4464" s="71" t="n"/>
      <c r="F4464" s="70" t="n"/>
      <c r="G4464" s="72">
        <f>IF(OR($A4464="",$B4464=""),"",ROUND(MAX(0,MOD(I4464-H4464,1)*24-L4464/60),2))</f>
        <v/>
      </c>
      <c r="H4464">
        <f>IF($A4464="","",IF($D4464="",IFERROR(INDEX(Settings!$E$11:$E$18,MATCH($C4464,Settings!$D$11:$D$18,0)),0),$D4464))</f>
        <v/>
      </c>
      <c r="I4464">
        <f>IF($A4464="","",IF($E4464="",IFERROR(INDEX(Settings!$F$11:$F$18,MATCH($C4464,Settings!$D$11:$D$18,0)),0),$E4464))</f>
        <v/>
      </c>
      <c r="J4464">
        <f>IF($A4464="",0,WEEKDAY($A4464,2))</f>
        <v/>
      </c>
      <c r="K4464">
        <f>IF(OR($A4464="",$B4464=""),"",$B4464&amp;"|"&amp;$A4464)</f>
        <v/>
      </c>
      <c r="L4464">
        <f>IF($A4464="",0,IF($F4464="",IFERROR(N(INDEX(Settings!$G$11:$G$18,MATCH($C4464,Settings!$D$11:$D$18,0))),0),N($F4464)))</f>
        <v/>
      </c>
    </row>
    <row r="4465">
      <c r="A4465" s="69" t="n"/>
      <c r="B4465" s="70" t="n"/>
      <c r="C4465" s="70" t="n"/>
      <c r="D4465" s="71" t="n"/>
      <c r="E4465" s="71" t="n"/>
      <c r="F4465" s="70" t="n"/>
      <c r="G4465" s="72">
        <f>IF(OR($A4465="",$B4465=""),"",ROUND(MAX(0,MOD(I4465-H4465,1)*24-L4465/60),2))</f>
        <v/>
      </c>
      <c r="H4465">
        <f>IF($A4465="","",IF($D4465="",IFERROR(INDEX(Settings!$E$11:$E$18,MATCH($C4465,Settings!$D$11:$D$18,0)),0),$D4465))</f>
        <v/>
      </c>
      <c r="I4465">
        <f>IF($A4465="","",IF($E4465="",IFERROR(INDEX(Settings!$F$11:$F$18,MATCH($C4465,Settings!$D$11:$D$18,0)),0),$E4465))</f>
        <v/>
      </c>
      <c r="J4465">
        <f>IF($A4465="",0,WEEKDAY($A4465,2))</f>
        <v/>
      </c>
      <c r="K4465">
        <f>IF(OR($A4465="",$B4465=""),"",$B4465&amp;"|"&amp;$A4465)</f>
        <v/>
      </c>
      <c r="L4465">
        <f>IF($A4465="",0,IF($F4465="",IFERROR(N(INDEX(Settings!$G$11:$G$18,MATCH($C4465,Settings!$D$11:$D$18,0))),0),N($F4465)))</f>
        <v/>
      </c>
    </row>
    <row r="4466">
      <c r="A4466" s="69" t="n"/>
      <c r="B4466" s="70" t="n"/>
      <c r="C4466" s="70" t="n"/>
      <c r="D4466" s="71" t="n"/>
      <c r="E4466" s="71" t="n"/>
      <c r="F4466" s="70" t="n"/>
      <c r="G4466" s="72">
        <f>IF(OR($A4466="",$B4466=""),"",ROUND(MAX(0,MOD(I4466-H4466,1)*24-L4466/60),2))</f>
        <v/>
      </c>
      <c r="H4466">
        <f>IF($A4466="","",IF($D4466="",IFERROR(INDEX(Settings!$E$11:$E$18,MATCH($C4466,Settings!$D$11:$D$18,0)),0),$D4466))</f>
        <v/>
      </c>
      <c r="I4466">
        <f>IF($A4466="","",IF($E4466="",IFERROR(INDEX(Settings!$F$11:$F$18,MATCH($C4466,Settings!$D$11:$D$18,0)),0),$E4466))</f>
        <v/>
      </c>
      <c r="J4466">
        <f>IF($A4466="",0,WEEKDAY($A4466,2))</f>
        <v/>
      </c>
      <c r="K4466">
        <f>IF(OR($A4466="",$B4466=""),"",$B4466&amp;"|"&amp;$A4466)</f>
        <v/>
      </c>
      <c r="L4466">
        <f>IF($A4466="",0,IF($F4466="",IFERROR(N(INDEX(Settings!$G$11:$G$18,MATCH($C4466,Settings!$D$11:$D$18,0))),0),N($F4466)))</f>
        <v/>
      </c>
    </row>
    <row r="4467">
      <c r="A4467" s="69" t="n"/>
      <c r="B4467" s="70" t="n"/>
      <c r="C4467" s="70" t="n"/>
      <c r="D4467" s="71" t="n"/>
      <c r="E4467" s="71" t="n"/>
      <c r="F4467" s="70" t="n"/>
      <c r="G4467" s="72">
        <f>IF(OR($A4467="",$B4467=""),"",ROUND(MAX(0,MOD(I4467-H4467,1)*24-L4467/60),2))</f>
        <v/>
      </c>
      <c r="H4467">
        <f>IF($A4467="","",IF($D4467="",IFERROR(INDEX(Settings!$E$11:$E$18,MATCH($C4467,Settings!$D$11:$D$18,0)),0),$D4467))</f>
        <v/>
      </c>
      <c r="I4467">
        <f>IF($A4467="","",IF($E4467="",IFERROR(INDEX(Settings!$F$11:$F$18,MATCH($C4467,Settings!$D$11:$D$18,0)),0),$E4467))</f>
        <v/>
      </c>
      <c r="J4467">
        <f>IF($A4467="",0,WEEKDAY($A4467,2))</f>
        <v/>
      </c>
      <c r="K4467">
        <f>IF(OR($A4467="",$B4467=""),"",$B4467&amp;"|"&amp;$A4467)</f>
        <v/>
      </c>
      <c r="L4467">
        <f>IF($A4467="",0,IF($F4467="",IFERROR(N(INDEX(Settings!$G$11:$G$18,MATCH($C4467,Settings!$D$11:$D$18,0))),0),N($F4467)))</f>
        <v/>
      </c>
    </row>
    <row r="4468">
      <c r="A4468" s="69" t="n"/>
      <c r="B4468" s="70" t="n"/>
      <c r="C4468" s="70" t="n"/>
      <c r="D4468" s="71" t="n"/>
      <c r="E4468" s="71" t="n"/>
      <c r="F4468" s="70" t="n"/>
      <c r="G4468" s="72">
        <f>IF(OR($A4468="",$B4468=""),"",ROUND(MAX(0,MOD(I4468-H4468,1)*24-L4468/60),2))</f>
        <v/>
      </c>
      <c r="H4468">
        <f>IF($A4468="","",IF($D4468="",IFERROR(INDEX(Settings!$E$11:$E$18,MATCH($C4468,Settings!$D$11:$D$18,0)),0),$D4468))</f>
        <v/>
      </c>
      <c r="I4468">
        <f>IF($A4468="","",IF($E4468="",IFERROR(INDEX(Settings!$F$11:$F$18,MATCH($C4468,Settings!$D$11:$D$18,0)),0),$E4468))</f>
        <v/>
      </c>
      <c r="J4468">
        <f>IF($A4468="",0,WEEKDAY($A4468,2))</f>
        <v/>
      </c>
      <c r="K4468">
        <f>IF(OR($A4468="",$B4468=""),"",$B4468&amp;"|"&amp;$A4468)</f>
        <v/>
      </c>
      <c r="L4468">
        <f>IF($A4468="",0,IF($F4468="",IFERROR(N(INDEX(Settings!$G$11:$G$18,MATCH($C4468,Settings!$D$11:$D$18,0))),0),N($F4468)))</f>
        <v/>
      </c>
    </row>
    <row r="4469">
      <c r="A4469" s="69" t="n"/>
      <c r="B4469" s="70" t="n"/>
      <c r="C4469" s="70" t="n"/>
      <c r="D4469" s="71" t="n"/>
      <c r="E4469" s="71" t="n"/>
      <c r="F4469" s="70" t="n"/>
      <c r="G4469" s="72">
        <f>IF(OR($A4469="",$B4469=""),"",ROUND(MAX(0,MOD(I4469-H4469,1)*24-L4469/60),2))</f>
        <v/>
      </c>
      <c r="H4469">
        <f>IF($A4469="","",IF($D4469="",IFERROR(INDEX(Settings!$E$11:$E$18,MATCH($C4469,Settings!$D$11:$D$18,0)),0),$D4469))</f>
        <v/>
      </c>
      <c r="I4469">
        <f>IF($A4469="","",IF($E4469="",IFERROR(INDEX(Settings!$F$11:$F$18,MATCH($C4469,Settings!$D$11:$D$18,0)),0),$E4469))</f>
        <v/>
      </c>
      <c r="J4469">
        <f>IF($A4469="",0,WEEKDAY($A4469,2))</f>
        <v/>
      </c>
      <c r="K4469">
        <f>IF(OR($A4469="",$B4469=""),"",$B4469&amp;"|"&amp;$A4469)</f>
        <v/>
      </c>
      <c r="L4469">
        <f>IF($A4469="",0,IF($F4469="",IFERROR(N(INDEX(Settings!$G$11:$G$18,MATCH($C4469,Settings!$D$11:$D$18,0))),0),N($F4469)))</f>
        <v/>
      </c>
    </row>
    <row r="4470">
      <c r="A4470" s="69" t="n"/>
      <c r="B4470" s="70" t="n"/>
      <c r="C4470" s="70" t="n"/>
      <c r="D4470" s="71" t="n"/>
      <c r="E4470" s="71" t="n"/>
      <c r="F4470" s="70" t="n"/>
      <c r="G4470" s="72">
        <f>IF(OR($A4470="",$B4470=""),"",ROUND(MAX(0,MOD(I4470-H4470,1)*24-L4470/60),2))</f>
        <v/>
      </c>
      <c r="H4470">
        <f>IF($A4470="","",IF($D4470="",IFERROR(INDEX(Settings!$E$11:$E$18,MATCH($C4470,Settings!$D$11:$D$18,0)),0),$D4470))</f>
        <v/>
      </c>
      <c r="I4470">
        <f>IF($A4470="","",IF($E4470="",IFERROR(INDEX(Settings!$F$11:$F$18,MATCH($C4470,Settings!$D$11:$D$18,0)),0),$E4470))</f>
        <v/>
      </c>
      <c r="J4470">
        <f>IF($A4470="",0,WEEKDAY($A4470,2))</f>
        <v/>
      </c>
      <c r="K4470">
        <f>IF(OR($A4470="",$B4470=""),"",$B4470&amp;"|"&amp;$A4470)</f>
        <v/>
      </c>
      <c r="L4470">
        <f>IF($A4470="",0,IF($F4470="",IFERROR(N(INDEX(Settings!$G$11:$G$18,MATCH($C4470,Settings!$D$11:$D$18,0))),0),N($F4470)))</f>
        <v/>
      </c>
    </row>
    <row r="4471">
      <c r="A4471" s="69" t="n"/>
      <c r="B4471" s="70" t="n"/>
      <c r="C4471" s="70" t="n"/>
      <c r="D4471" s="71" t="n"/>
      <c r="E4471" s="71" t="n"/>
      <c r="F4471" s="70" t="n"/>
      <c r="G4471" s="72">
        <f>IF(OR($A4471="",$B4471=""),"",ROUND(MAX(0,MOD(I4471-H4471,1)*24-L4471/60),2))</f>
        <v/>
      </c>
      <c r="H4471">
        <f>IF($A4471="","",IF($D4471="",IFERROR(INDEX(Settings!$E$11:$E$18,MATCH($C4471,Settings!$D$11:$D$18,0)),0),$D4471))</f>
        <v/>
      </c>
      <c r="I4471">
        <f>IF($A4471="","",IF($E4471="",IFERROR(INDEX(Settings!$F$11:$F$18,MATCH($C4471,Settings!$D$11:$D$18,0)),0),$E4471))</f>
        <v/>
      </c>
      <c r="J4471">
        <f>IF($A4471="",0,WEEKDAY($A4471,2))</f>
        <v/>
      </c>
      <c r="K4471">
        <f>IF(OR($A4471="",$B4471=""),"",$B4471&amp;"|"&amp;$A4471)</f>
        <v/>
      </c>
      <c r="L4471">
        <f>IF($A4471="",0,IF($F4471="",IFERROR(N(INDEX(Settings!$G$11:$G$18,MATCH($C4471,Settings!$D$11:$D$18,0))),0),N($F4471)))</f>
        <v/>
      </c>
    </row>
    <row r="4472">
      <c r="A4472" s="69" t="n"/>
      <c r="B4472" s="70" t="n"/>
      <c r="C4472" s="70" t="n"/>
      <c r="D4472" s="71" t="n"/>
      <c r="E4472" s="71" t="n"/>
      <c r="F4472" s="70" t="n"/>
      <c r="G4472" s="72">
        <f>IF(OR($A4472="",$B4472=""),"",ROUND(MAX(0,MOD(I4472-H4472,1)*24-L4472/60),2))</f>
        <v/>
      </c>
      <c r="H4472">
        <f>IF($A4472="","",IF($D4472="",IFERROR(INDEX(Settings!$E$11:$E$18,MATCH($C4472,Settings!$D$11:$D$18,0)),0),$D4472))</f>
        <v/>
      </c>
      <c r="I4472">
        <f>IF($A4472="","",IF($E4472="",IFERROR(INDEX(Settings!$F$11:$F$18,MATCH($C4472,Settings!$D$11:$D$18,0)),0),$E4472))</f>
        <v/>
      </c>
      <c r="J4472">
        <f>IF($A4472="",0,WEEKDAY($A4472,2))</f>
        <v/>
      </c>
      <c r="K4472">
        <f>IF(OR($A4472="",$B4472=""),"",$B4472&amp;"|"&amp;$A4472)</f>
        <v/>
      </c>
      <c r="L4472">
        <f>IF($A4472="",0,IF($F4472="",IFERROR(N(INDEX(Settings!$G$11:$G$18,MATCH($C4472,Settings!$D$11:$D$18,0))),0),N($F4472)))</f>
        <v/>
      </c>
    </row>
    <row r="4473">
      <c r="A4473" s="69" t="n"/>
      <c r="B4473" s="70" t="n"/>
      <c r="C4473" s="70" t="n"/>
      <c r="D4473" s="71" t="n"/>
      <c r="E4473" s="71" t="n"/>
      <c r="F4473" s="70" t="n"/>
      <c r="G4473" s="72">
        <f>IF(OR($A4473="",$B4473=""),"",ROUND(MAX(0,MOD(I4473-H4473,1)*24-L4473/60),2))</f>
        <v/>
      </c>
      <c r="H4473">
        <f>IF($A4473="","",IF($D4473="",IFERROR(INDEX(Settings!$E$11:$E$18,MATCH($C4473,Settings!$D$11:$D$18,0)),0),$D4473))</f>
        <v/>
      </c>
      <c r="I4473">
        <f>IF($A4473="","",IF($E4473="",IFERROR(INDEX(Settings!$F$11:$F$18,MATCH($C4473,Settings!$D$11:$D$18,0)),0),$E4473))</f>
        <v/>
      </c>
      <c r="J4473">
        <f>IF($A4473="",0,WEEKDAY($A4473,2))</f>
        <v/>
      </c>
      <c r="K4473">
        <f>IF(OR($A4473="",$B4473=""),"",$B4473&amp;"|"&amp;$A4473)</f>
        <v/>
      </c>
      <c r="L4473">
        <f>IF($A4473="",0,IF($F4473="",IFERROR(N(INDEX(Settings!$G$11:$G$18,MATCH($C4473,Settings!$D$11:$D$18,0))),0),N($F4473)))</f>
        <v/>
      </c>
    </row>
    <row r="4474">
      <c r="A4474" s="69" t="n"/>
      <c r="B4474" s="70" t="n"/>
      <c r="C4474" s="70" t="n"/>
      <c r="D4474" s="71" t="n"/>
      <c r="E4474" s="71" t="n"/>
      <c r="F4474" s="70" t="n"/>
      <c r="G4474" s="72">
        <f>IF(OR($A4474="",$B4474=""),"",ROUND(MAX(0,MOD(I4474-H4474,1)*24-L4474/60),2))</f>
        <v/>
      </c>
      <c r="H4474">
        <f>IF($A4474="","",IF($D4474="",IFERROR(INDEX(Settings!$E$11:$E$18,MATCH($C4474,Settings!$D$11:$D$18,0)),0),$D4474))</f>
        <v/>
      </c>
      <c r="I4474">
        <f>IF($A4474="","",IF($E4474="",IFERROR(INDEX(Settings!$F$11:$F$18,MATCH($C4474,Settings!$D$11:$D$18,0)),0),$E4474))</f>
        <v/>
      </c>
      <c r="J4474">
        <f>IF($A4474="",0,WEEKDAY($A4474,2))</f>
        <v/>
      </c>
      <c r="K4474">
        <f>IF(OR($A4474="",$B4474=""),"",$B4474&amp;"|"&amp;$A4474)</f>
        <v/>
      </c>
      <c r="L4474">
        <f>IF($A4474="",0,IF($F4474="",IFERROR(N(INDEX(Settings!$G$11:$G$18,MATCH($C4474,Settings!$D$11:$D$18,0))),0),N($F4474)))</f>
        <v/>
      </c>
    </row>
    <row r="4475">
      <c r="A4475" s="69" t="n"/>
      <c r="B4475" s="70" t="n"/>
      <c r="C4475" s="70" t="n"/>
      <c r="D4475" s="71" t="n"/>
      <c r="E4475" s="71" t="n"/>
      <c r="F4475" s="70" t="n"/>
      <c r="G4475" s="72">
        <f>IF(OR($A4475="",$B4475=""),"",ROUND(MAX(0,MOD(I4475-H4475,1)*24-L4475/60),2))</f>
        <v/>
      </c>
      <c r="H4475">
        <f>IF($A4475="","",IF($D4475="",IFERROR(INDEX(Settings!$E$11:$E$18,MATCH($C4475,Settings!$D$11:$D$18,0)),0),$D4475))</f>
        <v/>
      </c>
      <c r="I4475">
        <f>IF($A4475="","",IF($E4475="",IFERROR(INDEX(Settings!$F$11:$F$18,MATCH($C4475,Settings!$D$11:$D$18,0)),0),$E4475))</f>
        <v/>
      </c>
      <c r="J4475">
        <f>IF($A4475="",0,WEEKDAY($A4475,2))</f>
        <v/>
      </c>
      <c r="K4475">
        <f>IF(OR($A4475="",$B4475=""),"",$B4475&amp;"|"&amp;$A4475)</f>
        <v/>
      </c>
      <c r="L4475">
        <f>IF($A4475="",0,IF($F4475="",IFERROR(N(INDEX(Settings!$G$11:$G$18,MATCH($C4475,Settings!$D$11:$D$18,0))),0),N($F4475)))</f>
        <v/>
      </c>
    </row>
    <row r="4476">
      <c r="A4476" s="69" t="n"/>
      <c r="B4476" s="70" t="n"/>
      <c r="C4476" s="70" t="n"/>
      <c r="D4476" s="71" t="n"/>
      <c r="E4476" s="71" t="n"/>
      <c r="F4476" s="70" t="n"/>
      <c r="G4476" s="72">
        <f>IF(OR($A4476="",$B4476=""),"",ROUND(MAX(0,MOD(I4476-H4476,1)*24-L4476/60),2))</f>
        <v/>
      </c>
      <c r="H4476">
        <f>IF($A4476="","",IF($D4476="",IFERROR(INDEX(Settings!$E$11:$E$18,MATCH($C4476,Settings!$D$11:$D$18,0)),0),$D4476))</f>
        <v/>
      </c>
      <c r="I4476">
        <f>IF($A4476="","",IF($E4476="",IFERROR(INDEX(Settings!$F$11:$F$18,MATCH($C4476,Settings!$D$11:$D$18,0)),0),$E4476))</f>
        <v/>
      </c>
      <c r="J4476">
        <f>IF($A4476="",0,WEEKDAY($A4476,2))</f>
        <v/>
      </c>
      <c r="K4476">
        <f>IF(OR($A4476="",$B4476=""),"",$B4476&amp;"|"&amp;$A4476)</f>
        <v/>
      </c>
      <c r="L4476">
        <f>IF($A4476="",0,IF($F4476="",IFERROR(N(INDEX(Settings!$G$11:$G$18,MATCH($C4476,Settings!$D$11:$D$18,0))),0),N($F4476)))</f>
        <v/>
      </c>
    </row>
    <row r="4477">
      <c r="A4477" s="69" t="n"/>
      <c r="B4477" s="70" t="n"/>
      <c r="C4477" s="70" t="n"/>
      <c r="D4477" s="71" t="n"/>
      <c r="E4477" s="71" t="n"/>
      <c r="F4477" s="70" t="n"/>
      <c r="G4477" s="72">
        <f>IF(OR($A4477="",$B4477=""),"",ROUND(MAX(0,MOD(I4477-H4477,1)*24-L4477/60),2))</f>
        <v/>
      </c>
      <c r="H4477">
        <f>IF($A4477="","",IF($D4477="",IFERROR(INDEX(Settings!$E$11:$E$18,MATCH($C4477,Settings!$D$11:$D$18,0)),0),$D4477))</f>
        <v/>
      </c>
      <c r="I4477">
        <f>IF($A4477="","",IF($E4477="",IFERROR(INDEX(Settings!$F$11:$F$18,MATCH($C4477,Settings!$D$11:$D$18,0)),0),$E4477))</f>
        <v/>
      </c>
      <c r="J4477">
        <f>IF($A4477="",0,WEEKDAY($A4477,2))</f>
        <v/>
      </c>
      <c r="K4477">
        <f>IF(OR($A4477="",$B4477=""),"",$B4477&amp;"|"&amp;$A4477)</f>
        <v/>
      </c>
      <c r="L4477">
        <f>IF($A4477="",0,IF($F4477="",IFERROR(N(INDEX(Settings!$G$11:$G$18,MATCH($C4477,Settings!$D$11:$D$18,0))),0),N($F4477)))</f>
        <v/>
      </c>
    </row>
    <row r="4478">
      <c r="A4478" s="69" t="n"/>
      <c r="B4478" s="70" t="n"/>
      <c r="C4478" s="70" t="n"/>
      <c r="D4478" s="71" t="n"/>
      <c r="E4478" s="71" t="n"/>
      <c r="F4478" s="70" t="n"/>
      <c r="G4478" s="72">
        <f>IF(OR($A4478="",$B4478=""),"",ROUND(MAX(0,MOD(I4478-H4478,1)*24-L4478/60),2))</f>
        <v/>
      </c>
      <c r="H4478">
        <f>IF($A4478="","",IF($D4478="",IFERROR(INDEX(Settings!$E$11:$E$18,MATCH($C4478,Settings!$D$11:$D$18,0)),0),$D4478))</f>
        <v/>
      </c>
      <c r="I4478">
        <f>IF($A4478="","",IF($E4478="",IFERROR(INDEX(Settings!$F$11:$F$18,MATCH($C4478,Settings!$D$11:$D$18,0)),0),$E4478))</f>
        <v/>
      </c>
      <c r="J4478">
        <f>IF($A4478="",0,WEEKDAY($A4478,2))</f>
        <v/>
      </c>
      <c r="K4478">
        <f>IF(OR($A4478="",$B4478=""),"",$B4478&amp;"|"&amp;$A4478)</f>
        <v/>
      </c>
      <c r="L4478">
        <f>IF($A4478="",0,IF($F4478="",IFERROR(N(INDEX(Settings!$G$11:$G$18,MATCH($C4478,Settings!$D$11:$D$18,0))),0),N($F4478)))</f>
        <v/>
      </c>
    </row>
    <row r="4479">
      <c r="A4479" s="69" t="n"/>
      <c r="B4479" s="70" t="n"/>
      <c r="C4479" s="70" t="n"/>
      <c r="D4479" s="71" t="n"/>
      <c r="E4479" s="71" t="n"/>
      <c r="F4479" s="70" t="n"/>
      <c r="G4479" s="72">
        <f>IF(OR($A4479="",$B4479=""),"",ROUND(MAX(0,MOD(I4479-H4479,1)*24-L4479/60),2))</f>
        <v/>
      </c>
      <c r="H4479">
        <f>IF($A4479="","",IF($D4479="",IFERROR(INDEX(Settings!$E$11:$E$18,MATCH($C4479,Settings!$D$11:$D$18,0)),0),$D4479))</f>
        <v/>
      </c>
      <c r="I4479">
        <f>IF($A4479="","",IF($E4479="",IFERROR(INDEX(Settings!$F$11:$F$18,MATCH($C4479,Settings!$D$11:$D$18,0)),0),$E4479))</f>
        <v/>
      </c>
      <c r="J4479">
        <f>IF($A4479="",0,WEEKDAY($A4479,2))</f>
        <v/>
      </c>
      <c r="K4479">
        <f>IF(OR($A4479="",$B4479=""),"",$B4479&amp;"|"&amp;$A4479)</f>
        <v/>
      </c>
      <c r="L4479">
        <f>IF($A4479="",0,IF($F4479="",IFERROR(N(INDEX(Settings!$G$11:$G$18,MATCH($C4479,Settings!$D$11:$D$18,0))),0),N($F4479)))</f>
        <v/>
      </c>
    </row>
    <row r="4480">
      <c r="A4480" s="69" t="n"/>
      <c r="B4480" s="70" t="n"/>
      <c r="C4480" s="70" t="n"/>
      <c r="D4480" s="71" t="n"/>
      <c r="E4480" s="71" t="n"/>
      <c r="F4480" s="70" t="n"/>
      <c r="G4480" s="72">
        <f>IF(OR($A4480="",$B4480=""),"",ROUND(MAX(0,MOD(I4480-H4480,1)*24-L4480/60),2))</f>
        <v/>
      </c>
      <c r="H4480">
        <f>IF($A4480="","",IF($D4480="",IFERROR(INDEX(Settings!$E$11:$E$18,MATCH($C4480,Settings!$D$11:$D$18,0)),0),$D4480))</f>
        <v/>
      </c>
      <c r="I4480">
        <f>IF($A4480="","",IF($E4480="",IFERROR(INDEX(Settings!$F$11:$F$18,MATCH($C4480,Settings!$D$11:$D$18,0)),0),$E4480))</f>
        <v/>
      </c>
      <c r="J4480">
        <f>IF($A4480="",0,WEEKDAY($A4480,2))</f>
        <v/>
      </c>
      <c r="K4480">
        <f>IF(OR($A4480="",$B4480=""),"",$B4480&amp;"|"&amp;$A4480)</f>
        <v/>
      </c>
      <c r="L4480">
        <f>IF($A4480="",0,IF($F4480="",IFERROR(N(INDEX(Settings!$G$11:$G$18,MATCH($C4480,Settings!$D$11:$D$18,0))),0),N($F4480)))</f>
        <v/>
      </c>
    </row>
    <row r="4481">
      <c r="A4481" s="69" t="n"/>
      <c r="B4481" s="70" t="n"/>
      <c r="C4481" s="70" t="n"/>
      <c r="D4481" s="71" t="n"/>
      <c r="E4481" s="71" t="n"/>
      <c r="F4481" s="70" t="n"/>
      <c r="G4481" s="72">
        <f>IF(OR($A4481="",$B4481=""),"",ROUND(MAX(0,MOD(I4481-H4481,1)*24-L4481/60),2))</f>
        <v/>
      </c>
      <c r="H4481">
        <f>IF($A4481="","",IF($D4481="",IFERROR(INDEX(Settings!$E$11:$E$18,MATCH($C4481,Settings!$D$11:$D$18,0)),0),$D4481))</f>
        <v/>
      </c>
      <c r="I4481">
        <f>IF($A4481="","",IF($E4481="",IFERROR(INDEX(Settings!$F$11:$F$18,MATCH($C4481,Settings!$D$11:$D$18,0)),0),$E4481))</f>
        <v/>
      </c>
      <c r="J4481">
        <f>IF($A4481="",0,WEEKDAY($A4481,2))</f>
        <v/>
      </c>
      <c r="K4481">
        <f>IF(OR($A4481="",$B4481=""),"",$B4481&amp;"|"&amp;$A4481)</f>
        <v/>
      </c>
      <c r="L4481">
        <f>IF($A4481="",0,IF($F4481="",IFERROR(N(INDEX(Settings!$G$11:$G$18,MATCH($C4481,Settings!$D$11:$D$18,0))),0),N($F4481)))</f>
        <v/>
      </c>
    </row>
    <row r="4482">
      <c r="A4482" s="69" t="n"/>
      <c r="B4482" s="70" t="n"/>
      <c r="C4482" s="70" t="n"/>
      <c r="D4482" s="71" t="n"/>
      <c r="E4482" s="71" t="n"/>
      <c r="F4482" s="70" t="n"/>
      <c r="G4482" s="72">
        <f>IF(OR($A4482="",$B4482=""),"",ROUND(MAX(0,MOD(I4482-H4482,1)*24-L4482/60),2))</f>
        <v/>
      </c>
      <c r="H4482">
        <f>IF($A4482="","",IF($D4482="",IFERROR(INDEX(Settings!$E$11:$E$18,MATCH($C4482,Settings!$D$11:$D$18,0)),0),$D4482))</f>
        <v/>
      </c>
      <c r="I4482">
        <f>IF($A4482="","",IF($E4482="",IFERROR(INDEX(Settings!$F$11:$F$18,MATCH($C4482,Settings!$D$11:$D$18,0)),0),$E4482))</f>
        <v/>
      </c>
      <c r="J4482">
        <f>IF($A4482="",0,WEEKDAY($A4482,2))</f>
        <v/>
      </c>
      <c r="K4482">
        <f>IF(OR($A4482="",$B4482=""),"",$B4482&amp;"|"&amp;$A4482)</f>
        <v/>
      </c>
      <c r="L4482">
        <f>IF($A4482="",0,IF($F4482="",IFERROR(N(INDEX(Settings!$G$11:$G$18,MATCH($C4482,Settings!$D$11:$D$18,0))),0),N($F4482)))</f>
        <v/>
      </c>
    </row>
    <row r="4483">
      <c r="A4483" s="69" t="n"/>
      <c r="B4483" s="70" t="n"/>
      <c r="C4483" s="70" t="n"/>
      <c r="D4483" s="71" t="n"/>
      <c r="E4483" s="71" t="n"/>
      <c r="F4483" s="70" t="n"/>
      <c r="G4483" s="72">
        <f>IF(OR($A4483="",$B4483=""),"",ROUND(MAX(0,MOD(I4483-H4483,1)*24-L4483/60),2))</f>
        <v/>
      </c>
      <c r="H4483">
        <f>IF($A4483="","",IF($D4483="",IFERROR(INDEX(Settings!$E$11:$E$18,MATCH($C4483,Settings!$D$11:$D$18,0)),0),$D4483))</f>
        <v/>
      </c>
      <c r="I4483">
        <f>IF($A4483="","",IF($E4483="",IFERROR(INDEX(Settings!$F$11:$F$18,MATCH($C4483,Settings!$D$11:$D$18,0)),0),$E4483))</f>
        <v/>
      </c>
      <c r="J4483">
        <f>IF($A4483="",0,WEEKDAY($A4483,2))</f>
        <v/>
      </c>
      <c r="K4483">
        <f>IF(OR($A4483="",$B4483=""),"",$B4483&amp;"|"&amp;$A4483)</f>
        <v/>
      </c>
      <c r="L4483">
        <f>IF($A4483="",0,IF($F4483="",IFERROR(N(INDEX(Settings!$G$11:$G$18,MATCH($C4483,Settings!$D$11:$D$18,0))),0),N($F4483)))</f>
        <v/>
      </c>
    </row>
    <row r="4484">
      <c r="A4484" s="69" t="n"/>
      <c r="B4484" s="70" t="n"/>
      <c r="C4484" s="70" t="n"/>
      <c r="D4484" s="71" t="n"/>
      <c r="E4484" s="71" t="n"/>
      <c r="F4484" s="70" t="n"/>
      <c r="G4484" s="72">
        <f>IF(OR($A4484="",$B4484=""),"",ROUND(MAX(0,MOD(I4484-H4484,1)*24-L4484/60),2))</f>
        <v/>
      </c>
      <c r="H4484">
        <f>IF($A4484="","",IF($D4484="",IFERROR(INDEX(Settings!$E$11:$E$18,MATCH($C4484,Settings!$D$11:$D$18,0)),0),$D4484))</f>
        <v/>
      </c>
      <c r="I4484">
        <f>IF($A4484="","",IF($E4484="",IFERROR(INDEX(Settings!$F$11:$F$18,MATCH($C4484,Settings!$D$11:$D$18,0)),0),$E4484))</f>
        <v/>
      </c>
      <c r="J4484">
        <f>IF($A4484="",0,WEEKDAY($A4484,2))</f>
        <v/>
      </c>
      <c r="K4484">
        <f>IF(OR($A4484="",$B4484=""),"",$B4484&amp;"|"&amp;$A4484)</f>
        <v/>
      </c>
      <c r="L4484">
        <f>IF($A4484="",0,IF($F4484="",IFERROR(N(INDEX(Settings!$G$11:$G$18,MATCH($C4484,Settings!$D$11:$D$18,0))),0),N($F4484)))</f>
        <v/>
      </c>
    </row>
    <row r="4485">
      <c r="A4485" s="69" t="n"/>
      <c r="B4485" s="70" t="n"/>
      <c r="C4485" s="70" t="n"/>
      <c r="D4485" s="71" t="n"/>
      <c r="E4485" s="71" t="n"/>
      <c r="F4485" s="70" t="n"/>
      <c r="G4485" s="72">
        <f>IF(OR($A4485="",$B4485=""),"",ROUND(MAX(0,MOD(I4485-H4485,1)*24-L4485/60),2))</f>
        <v/>
      </c>
      <c r="H4485">
        <f>IF($A4485="","",IF($D4485="",IFERROR(INDEX(Settings!$E$11:$E$18,MATCH($C4485,Settings!$D$11:$D$18,0)),0),$D4485))</f>
        <v/>
      </c>
      <c r="I4485">
        <f>IF($A4485="","",IF($E4485="",IFERROR(INDEX(Settings!$F$11:$F$18,MATCH($C4485,Settings!$D$11:$D$18,0)),0),$E4485))</f>
        <v/>
      </c>
      <c r="J4485">
        <f>IF($A4485="",0,WEEKDAY($A4485,2))</f>
        <v/>
      </c>
      <c r="K4485">
        <f>IF(OR($A4485="",$B4485=""),"",$B4485&amp;"|"&amp;$A4485)</f>
        <v/>
      </c>
      <c r="L4485">
        <f>IF($A4485="",0,IF($F4485="",IFERROR(N(INDEX(Settings!$G$11:$G$18,MATCH($C4485,Settings!$D$11:$D$18,0))),0),N($F4485)))</f>
        <v/>
      </c>
    </row>
    <row r="4486">
      <c r="A4486" s="69" t="n"/>
      <c r="B4486" s="70" t="n"/>
      <c r="C4486" s="70" t="n"/>
      <c r="D4486" s="71" t="n"/>
      <c r="E4486" s="71" t="n"/>
      <c r="F4486" s="70" t="n"/>
      <c r="G4486" s="72">
        <f>IF(OR($A4486="",$B4486=""),"",ROUND(MAX(0,MOD(I4486-H4486,1)*24-L4486/60),2))</f>
        <v/>
      </c>
      <c r="H4486">
        <f>IF($A4486="","",IF($D4486="",IFERROR(INDEX(Settings!$E$11:$E$18,MATCH($C4486,Settings!$D$11:$D$18,0)),0),$D4486))</f>
        <v/>
      </c>
      <c r="I4486">
        <f>IF($A4486="","",IF($E4486="",IFERROR(INDEX(Settings!$F$11:$F$18,MATCH($C4486,Settings!$D$11:$D$18,0)),0),$E4486))</f>
        <v/>
      </c>
      <c r="J4486">
        <f>IF($A4486="",0,WEEKDAY($A4486,2))</f>
        <v/>
      </c>
      <c r="K4486">
        <f>IF(OR($A4486="",$B4486=""),"",$B4486&amp;"|"&amp;$A4486)</f>
        <v/>
      </c>
      <c r="L4486">
        <f>IF($A4486="",0,IF($F4486="",IFERROR(N(INDEX(Settings!$G$11:$G$18,MATCH($C4486,Settings!$D$11:$D$18,0))),0),N($F4486)))</f>
        <v/>
      </c>
    </row>
    <row r="4487">
      <c r="A4487" s="69" t="n"/>
      <c r="B4487" s="70" t="n"/>
      <c r="C4487" s="70" t="n"/>
      <c r="D4487" s="71" t="n"/>
      <c r="E4487" s="71" t="n"/>
      <c r="F4487" s="70" t="n"/>
      <c r="G4487" s="72">
        <f>IF(OR($A4487="",$B4487=""),"",ROUND(MAX(0,MOD(I4487-H4487,1)*24-L4487/60),2))</f>
        <v/>
      </c>
      <c r="H4487">
        <f>IF($A4487="","",IF($D4487="",IFERROR(INDEX(Settings!$E$11:$E$18,MATCH($C4487,Settings!$D$11:$D$18,0)),0),$D4487))</f>
        <v/>
      </c>
      <c r="I4487">
        <f>IF($A4487="","",IF($E4487="",IFERROR(INDEX(Settings!$F$11:$F$18,MATCH($C4487,Settings!$D$11:$D$18,0)),0),$E4487))</f>
        <v/>
      </c>
      <c r="J4487">
        <f>IF($A4487="",0,WEEKDAY($A4487,2))</f>
        <v/>
      </c>
      <c r="K4487">
        <f>IF(OR($A4487="",$B4487=""),"",$B4487&amp;"|"&amp;$A4487)</f>
        <v/>
      </c>
      <c r="L4487">
        <f>IF($A4487="",0,IF($F4487="",IFERROR(N(INDEX(Settings!$G$11:$G$18,MATCH($C4487,Settings!$D$11:$D$18,0))),0),N($F4487)))</f>
        <v/>
      </c>
    </row>
    <row r="4488">
      <c r="A4488" s="69" t="n"/>
      <c r="B4488" s="70" t="n"/>
      <c r="C4488" s="70" t="n"/>
      <c r="D4488" s="71" t="n"/>
      <c r="E4488" s="71" t="n"/>
      <c r="F4488" s="70" t="n"/>
      <c r="G4488" s="72">
        <f>IF(OR($A4488="",$B4488=""),"",ROUND(MAX(0,MOD(I4488-H4488,1)*24-L4488/60),2))</f>
        <v/>
      </c>
      <c r="H4488">
        <f>IF($A4488="","",IF($D4488="",IFERROR(INDEX(Settings!$E$11:$E$18,MATCH($C4488,Settings!$D$11:$D$18,0)),0),$D4488))</f>
        <v/>
      </c>
      <c r="I4488">
        <f>IF($A4488="","",IF($E4488="",IFERROR(INDEX(Settings!$F$11:$F$18,MATCH($C4488,Settings!$D$11:$D$18,0)),0),$E4488))</f>
        <v/>
      </c>
      <c r="J4488">
        <f>IF($A4488="",0,WEEKDAY($A4488,2))</f>
        <v/>
      </c>
      <c r="K4488">
        <f>IF(OR($A4488="",$B4488=""),"",$B4488&amp;"|"&amp;$A4488)</f>
        <v/>
      </c>
      <c r="L4488">
        <f>IF($A4488="",0,IF($F4488="",IFERROR(N(INDEX(Settings!$G$11:$G$18,MATCH($C4488,Settings!$D$11:$D$18,0))),0),N($F4488)))</f>
        <v/>
      </c>
    </row>
    <row r="4489">
      <c r="A4489" s="69" t="n"/>
      <c r="B4489" s="70" t="n"/>
      <c r="C4489" s="70" t="n"/>
      <c r="D4489" s="71" t="n"/>
      <c r="E4489" s="71" t="n"/>
      <c r="F4489" s="70" t="n"/>
      <c r="G4489" s="72">
        <f>IF(OR($A4489="",$B4489=""),"",ROUND(MAX(0,MOD(I4489-H4489,1)*24-L4489/60),2))</f>
        <v/>
      </c>
      <c r="H4489">
        <f>IF($A4489="","",IF($D4489="",IFERROR(INDEX(Settings!$E$11:$E$18,MATCH($C4489,Settings!$D$11:$D$18,0)),0),$D4489))</f>
        <v/>
      </c>
      <c r="I4489">
        <f>IF($A4489="","",IF($E4489="",IFERROR(INDEX(Settings!$F$11:$F$18,MATCH($C4489,Settings!$D$11:$D$18,0)),0),$E4489))</f>
        <v/>
      </c>
      <c r="J4489">
        <f>IF($A4489="",0,WEEKDAY($A4489,2))</f>
        <v/>
      </c>
      <c r="K4489">
        <f>IF(OR($A4489="",$B4489=""),"",$B4489&amp;"|"&amp;$A4489)</f>
        <v/>
      </c>
      <c r="L4489">
        <f>IF($A4489="",0,IF($F4489="",IFERROR(N(INDEX(Settings!$G$11:$G$18,MATCH($C4489,Settings!$D$11:$D$18,0))),0),N($F4489)))</f>
        <v/>
      </c>
    </row>
    <row r="4490">
      <c r="A4490" s="69" t="n"/>
      <c r="B4490" s="70" t="n"/>
      <c r="C4490" s="70" t="n"/>
      <c r="D4490" s="71" t="n"/>
      <c r="E4490" s="71" t="n"/>
      <c r="F4490" s="70" t="n"/>
      <c r="G4490" s="72">
        <f>IF(OR($A4490="",$B4490=""),"",ROUND(MAX(0,MOD(I4490-H4490,1)*24-L4490/60),2))</f>
        <v/>
      </c>
      <c r="H4490">
        <f>IF($A4490="","",IF($D4490="",IFERROR(INDEX(Settings!$E$11:$E$18,MATCH($C4490,Settings!$D$11:$D$18,0)),0),$D4490))</f>
        <v/>
      </c>
      <c r="I4490">
        <f>IF($A4490="","",IF($E4490="",IFERROR(INDEX(Settings!$F$11:$F$18,MATCH($C4490,Settings!$D$11:$D$18,0)),0),$E4490))</f>
        <v/>
      </c>
      <c r="J4490">
        <f>IF($A4490="",0,WEEKDAY($A4490,2))</f>
        <v/>
      </c>
      <c r="K4490">
        <f>IF(OR($A4490="",$B4490=""),"",$B4490&amp;"|"&amp;$A4490)</f>
        <v/>
      </c>
      <c r="L4490">
        <f>IF($A4490="",0,IF($F4490="",IFERROR(N(INDEX(Settings!$G$11:$G$18,MATCH($C4490,Settings!$D$11:$D$18,0))),0),N($F4490)))</f>
        <v/>
      </c>
    </row>
    <row r="4491">
      <c r="A4491" s="69" t="n"/>
      <c r="B4491" s="70" t="n"/>
      <c r="C4491" s="70" t="n"/>
      <c r="D4491" s="71" t="n"/>
      <c r="E4491" s="71" t="n"/>
      <c r="F4491" s="70" t="n"/>
      <c r="G4491" s="72">
        <f>IF(OR($A4491="",$B4491=""),"",ROUND(MAX(0,MOD(I4491-H4491,1)*24-L4491/60),2))</f>
        <v/>
      </c>
      <c r="H4491">
        <f>IF($A4491="","",IF($D4491="",IFERROR(INDEX(Settings!$E$11:$E$18,MATCH($C4491,Settings!$D$11:$D$18,0)),0),$D4491))</f>
        <v/>
      </c>
      <c r="I4491">
        <f>IF($A4491="","",IF($E4491="",IFERROR(INDEX(Settings!$F$11:$F$18,MATCH($C4491,Settings!$D$11:$D$18,0)),0),$E4491))</f>
        <v/>
      </c>
      <c r="J4491">
        <f>IF($A4491="",0,WEEKDAY($A4491,2))</f>
        <v/>
      </c>
      <c r="K4491">
        <f>IF(OR($A4491="",$B4491=""),"",$B4491&amp;"|"&amp;$A4491)</f>
        <v/>
      </c>
      <c r="L4491">
        <f>IF($A4491="",0,IF($F4491="",IFERROR(N(INDEX(Settings!$G$11:$G$18,MATCH($C4491,Settings!$D$11:$D$18,0))),0),N($F4491)))</f>
        <v/>
      </c>
    </row>
    <row r="4492">
      <c r="A4492" s="69" t="n"/>
      <c r="B4492" s="70" t="n"/>
      <c r="C4492" s="70" t="n"/>
      <c r="D4492" s="71" t="n"/>
      <c r="E4492" s="71" t="n"/>
      <c r="F4492" s="70" t="n"/>
      <c r="G4492" s="72">
        <f>IF(OR($A4492="",$B4492=""),"",ROUND(MAX(0,MOD(I4492-H4492,1)*24-L4492/60),2))</f>
        <v/>
      </c>
      <c r="H4492">
        <f>IF($A4492="","",IF($D4492="",IFERROR(INDEX(Settings!$E$11:$E$18,MATCH($C4492,Settings!$D$11:$D$18,0)),0),$D4492))</f>
        <v/>
      </c>
      <c r="I4492">
        <f>IF($A4492="","",IF($E4492="",IFERROR(INDEX(Settings!$F$11:$F$18,MATCH($C4492,Settings!$D$11:$D$18,0)),0),$E4492))</f>
        <v/>
      </c>
      <c r="J4492">
        <f>IF($A4492="",0,WEEKDAY($A4492,2))</f>
        <v/>
      </c>
      <c r="K4492">
        <f>IF(OR($A4492="",$B4492=""),"",$B4492&amp;"|"&amp;$A4492)</f>
        <v/>
      </c>
      <c r="L4492">
        <f>IF($A4492="",0,IF($F4492="",IFERROR(N(INDEX(Settings!$G$11:$G$18,MATCH($C4492,Settings!$D$11:$D$18,0))),0),N($F4492)))</f>
        <v/>
      </c>
    </row>
    <row r="4493">
      <c r="A4493" s="69" t="n"/>
      <c r="B4493" s="70" t="n"/>
      <c r="C4493" s="70" t="n"/>
      <c r="D4493" s="71" t="n"/>
      <c r="E4493" s="71" t="n"/>
      <c r="F4493" s="70" t="n"/>
      <c r="G4493" s="72">
        <f>IF(OR($A4493="",$B4493=""),"",ROUND(MAX(0,MOD(I4493-H4493,1)*24-L4493/60),2))</f>
        <v/>
      </c>
      <c r="H4493">
        <f>IF($A4493="","",IF($D4493="",IFERROR(INDEX(Settings!$E$11:$E$18,MATCH($C4493,Settings!$D$11:$D$18,0)),0),$D4493))</f>
        <v/>
      </c>
      <c r="I4493">
        <f>IF($A4493="","",IF($E4493="",IFERROR(INDEX(Settings!$F$11:$F$18,MATCH($C4493,Settings!$D$11:$D$18,0)),0),$E4493))</f>
        <v/>
      </c>
      <c r="J4493">
        <f>IF($A4493="",0,WEEKDAY($A4493,2))</f>
        <v/>
      </c>
      <c r="K4493">
        <f>IF(OR($A4493="",$B4493=""),"",$B4493&amp;"|"&amp;$A4493)</f>
        <v/>
      </c>
      <c r="L4493">
        <f>IF($A4493="",0,IF($F4493="",IFERROR(N(INDEX(Settings!$G$11:$G$18,MATCH($C4493,Settings!$D$11:$D$18,0))),0),N($F4493)))</f>
        <v/>
      </c>
    </row>
    <row r="4494">
      <c r="A4494" s="69" t="n"/>
      <c r="B4494" s="70" t="n"/>
      <c r="C4494" s="70" t="n"/>
      <c r="D4494" s="71" t="n"/>
      <c r="E4494" s="71" t="n"/>
      <c r="F4494" s="70" t="n"/>
      <c r="G4494" s="72">
        <f>IF(OR($A4494="",$B4494=""),"",ROUND(MAX(0,MOD(I4494-H4494,1)*24-L4494/60),2))</f>
        <v/>
      </c>
      <c r="H4494">
        <f>IF($A4494="","",IF($D4494="",IFERROR(INDEX(Settings!$E$11:$E$18,MATCH($C4494,Settings!$D$11:$D$18,0)),0),$D4494))</f>
        <v/>
      </c>
      <c r="I4494">
        <f>IF($A4494="","",IF($E4494="",IFERROR(INDEX(Settings!$F$11:$F$18,MATCH($C4494,Settings!$D$11:$D$18,0)),0),$E4494))</f>
        <v/>
      </c>
      <c r="J4494">
        <f>IF($A4494="",0,WEEKDAY($A4494,2))</f>
        <v/>
      </c>
      <c r="K4494">
        <f>IF(OR($A4494="",$B4494=""),"",$B4494&amp;"|"&amp;$A4494)</f>
        <v/>
      </c>
      <c r="L4494">
        <f>IF($A4494="",0,IF($F4494="",IFERROR(N(INDEX(Settings!$G$11:$G$18,MATCH($C4494,Settings!$D$11:$D$18,0))),0),N($F4494)))</f>
        <v/>
      </c>
    </row>
    <row r="4495">
      <c r="A4495" s="69" t="n"/>
      <c r="B4495" s="70" t="n"/>
      <c r="C4495" s="70" t="n"/>
      <c r="D4495" s="71" t="n"/>
      <c r="E4495" s="71" t="n"/>
      <c r="F4495" s="70" t="n"/>
      <c r="G4495" s="72">
        <f>IF(OR($A4495="",$B4495=""),"",ROUND(MAX(0,MOD(I4495-H4495,1)*24-L4495/60),2))</f>
        <v/>
      </c>
      <c r="H4495">
        <f>IF($A4495="","",IF($D4495="",IFERROR(INDEX(Settings!$E$11:$E$18,MATCH($C4495,Settings!$D$11:$D$18,0)),0),$D4495))</f>
        <v/>
      </c>
      <c r="I4495">
        <f>IF($A4495="","",IF($E4495="",IFERROR(INDEX(Settings!$F$11:$F$18,MATCH($C4495,Settings!$D$11:$D$18,0)),0),$E4495))</f>
        <v/>
      </c>
      <c r="J4495">
        <f>IF($A4495="",0,WEEKDAY($A4495,2))</f>
        <v/>
      </c>
      <c r="K4495">
        <f>IF(OR($A4495="",$B4495=""),"",$B4495&amp;"|"&amp;$A4495)</f>
        <v/>
      </c>
      <c r="L4495">
        <f>IF($A4495="",0,IF($F4495="",IFERROR(N(INDEX(Settings!$G$11:$G$18,MATCH($C4495,Settings!$D$11:$D$18,0))),0),N($F4495)))</f>
        <v/>
      </c>
    </row>
    <row r="4496">
      <c r="A4496" s="69" t="n"/>
      <c r="B4496" s="70" t="n"/>
      <c r="C4496" s="70" t="n"/>
      <c r="D4496" s="71" t="n"/>
      <c r="E4496" s="71" t="n"/>
      <c r="F4496" s="70" t="n"/>
      <c r="G4496" s="72">
        <f>IF(OR($A4496="",$B4496=""),"",ROUND(MAX(0,MOD(I4496-H4496,1)*24-L4496/60),2))</f>
        <v/>
      </c>
      <c r="H4496">
        <f>IF($A4496="","",IF($D4496="",IFERROR(INDEX(Settings!$E$11:$E$18,MATCH($C4496,Settings!$D$11:$D$18,0)),0),$D4496))</f>
        <v/>
      </c>
      <c r="I4496">
        <f>IF($A4496="","",IF($E4496="",IFERROR(INDEX(Settings!$F$11:$F$18,MATCH($C4496,Settings!$D$11:$D$18,0)),0),$E4496))</f>
        <v/>
      </c>
      <c r="J4496">
        <f>IF($A4496="",0,WEEKDAY($A4496,2))</f>
        <v/>
      </c>
      <c r="K4496">
        <f>IF(OR($A4496="",$B4496=""),"",$B4496&amp;"|"&amp;$A4496)</f>
        <v/>
      </c>
      <c r="L4496">
        <f>IF($A4496="",0,IF($F4496="",IFERROR(N(INDEX(Settings!$G$11:$G$18,MATCH($C4496,Settings!$D$11:$D$18,0))),0),N($F4496)))</f>
        <v/>
      </c>
    </row>
    <row r="4497">
      <c r="A4497" s="69" t="n"/>
      <c r="B4497" s="70" t="n"/>
      <c r="C4497" s="70" t="n"/>
      <c r="D4497" s="71" t="n"/>
      <c r="E4497" s="71" t="n"/>
      <c r="F4497" s="70" t="n"/>
      <c r="G4497" s="72">
        <f>IF(OR($A4497="",$B4497=""),"",ROUND(MAX(0,MOD(I4497-H4497,1)*24-L4497/60),2))</f>
        <v/>
      </c>
      <c r="H4497">
        <f>IF($A4497="","",IF($D4497="",IFERROR(INDEX(Settings!$E$11:$E$18,MATCH($C4497,Settings!$D$11:$D$18,0)),0),$D4497))</f>
        <v/>
      </c>
      <c r="I4497">
        <f>IF($A4497="","",IF($E4497="",IFERROR(INDEX(Settings!$F$11:$F$18,MATCH($C4497,Settings!$D$11:$D$18,0)),0),$E4497))</f>
        <v/>
      </c>
      <c r="J4497">
        <f>IF($A4497="",0,WEEKDAY($A4497,2))</f>
        <v/>
      </c>
      <c r="K4497">
        <f>IF(OR($A4497="",$B4497=""),"",$B4497&amp;"|"&amp;$A4497)</f>
        <v/>
      </c>
      <c r="L4497">
        <f>IF($A4497="",0,IF($F4497="",IFERROR(N(INDEX(Settings!$G$11:$G$18,MATCH($C4497,Settings!$D$11:$D$18,0))),0),N($F4497)))</f>
        <v/>
      </c>
    </row>
    <row r="4498">
      <c r="A4498" s="69" t="n"/>
      <c r="B4498" s="70" t="n"/>
      <c r="C4498" s="70" t="n"/>
      <c r="D4498" s="71" t="n"/>
      <c r="E4498" s="71" t="n"/>
      <c r="F4498" s="70" t="n"/>
      <c r="G4498" s="72">
        <f>IF(OR($A4498="",$B4498=""),"",ROUND(MAX(0,MOD(I4498-H4498,1)*24-L4498/60),2))</f>
        <v/>
      </c>
      <c r="H4498">
        <f>IF($A4498="","",IF($D4498="",IFERROR(INDEX(Settings!$E$11:$E$18,MATCH($C4498,Settings!$D$11:$D$18,0)),0),$D4498))</f>
        <v/>
      </c>
      <c r="I4498">
        <f>IF($A4498="","",IF($E4498="",IFERROR(INDEX(Settings!$F$11:$F$18,MATCH($C4498,Settings!$D$11:$D$18,0)),0),$E4498))</f>
        <v/>
      </c>
      <c r="J4498">
        <f>IF($A4498="",0,WEEKDAY($A4498,2))</f>
        <v/>
      </c>
      <c r="K4498">
        <f>IF(OR($A4498="",$B4498=""),"",$B4498&amp;"|"&amp;$A4498)</f>
        <v/>
      </c>
      <c r="L4498">
        <f>IF($A4498="",0,IF($F4498="",IFERROR(N(INDEX(Settings!$G$11:$G$18,MATCH($C4498,Settings!$D$11:$D$18,0))),0),N($F4498)))</f>
        <v/>
      </c>
    </row>
    <row r="4499">
      <c r="A4499" s="69" t="n"/>
      <c r="B4499" s="70" t="n"/>
      <c r="C4499" s="70" t="n"/>
      <c r="D4499" s="71" t="n"/>
      <c r="E4499" s="71" t="n"/>
      <c r="F4499" s="70" t="n"/>
      <c r="G4499" s="72">
        <f>IF(OR($A4499="",$B4499=""),"",ROUND(MAX(0,MOD(I4499-H4499,1)*24-L4499/60),2))</f>
        <v/>
      </c>
      <c r="H4499">
        <f>IF($A4499="","",IF($D4499="",IFERROR(INDEX(Settings!$E$11:$E$18,MATCH($C4499,Settings!$D$11:$D$18,0)),0),$D4499))</f>
        <v/>
      </c>
      <c r="I4499">
        <f>IF($A4499="","",IF($E4499="",IFERROR(INDEX(Settings!$F$11:$F$18,MATCH($C4499,Settings!$D$11:$D$18,0)),0),$E4499))</f>
        <v/>
      </c>
      <c r="J4499">
        <f>IF($A4499="",0,WEEKDAY($A4499,2))</f>
        <v/>
      </c>
      <c r="K4499">
        <f>IF(OR($A4499="",$B4499=""),"",$B4499&amp;"|"&amp;$A4499)</f>
        <v/>
      </c>
      <c r="L4499">
        <f>IF($A4499="",0,IF($F4499="",IFERROR(N(INDEX(Settings!$G$11:$G$18,MATCH($C4499,Settings!$D$11:$D$18,0))),0),N($F4499)))</f>
        <v/>
      </c>
    </row>
    <row r="4500">
      <c r="A4500" s="69" t="n"/>
      <c r="B4500" s="70" t="n"/>
      <c r="C4500" s="70" t="n"/>
      <c r="D4500" s="71" t="n"/>
      <c r="E4500" s="71" t="n"/>
      <c r="F4500" s="70" t="n"/>
      <c r="G4500" s="72">
        <f>IF(OR($A4500="",$B4500=""),"",ROUND(MAX(0,MOD(I4500-H4500,1)*24-L4500/60),2))</f>
        <v/>
      </c>
      <c r="H4500">
        <f>IF($A4500="","",IF($D4500="",IFERROR(INDEX(Settings!$E$11:$E$18,MATCH($C4500,Settings!$D$11:$D$18,0)),0),$D4500))</f>
        <v/>
      </c>
      <c r="I4500">
        <f>IF($A4500="","",IF($E4500="",IFERROR(INDEX(Settings!$F$11:$F$18,MATCH($C4500,Settings!$D$11:$D$18,0)),0),$E4500))</f>
        <v/>
      </c>
      <c r="J4500">
        <f>IF($A4500="",0,WEEKDAY($A4500,2))</f>
        <v/>
      </c>
      <c r="K4500">
        <f>IF(OR($A4500="",$B4500=""),"",$B4500&amp;"|"&amp;$A4500)</f>
        <v/>
      </c>
      <c r="L4500">
        <f>IF($A4500="",0,IF($F4500="",IFERROR(N(INDEX(Settings!$G$11:$G$18,MATCH($C4500,Settings!$D$11:$D$18,0))),0),N($F4500)))</f>
        <v/>
      </c>
    </row>
    <row r="4501">
      <c r="A4501" s="69" t="n"/>
      <c r="B4501" s="70" t="n"/>
      <c r="C4501" s="70" t="n"/>
      <c r="D4501" s="71" t="n"/>
      <c r="E4501" s="71" t="n"/>
      <c r="F4501" s="70" t="n"/>
      <c r="G4501" s="72">
        <f>IF(OR($A4501="",$B4501=""),"",ROUND(MAX(0,MOD(I4501-H4501,1)*24-L4501/60),2))</f>
        <v/>
      </c>
      <c r="H4501">
        <f>IF($A4501="","",IF($D4501="",IFERROR(INDEX(Settings!$E$11:$E$18,MATCH($C4501,Settings!$D$11:$D$18,0)),0),$D4501))</f>
        <v/>
      </c>
      <c r="I4501">
        <f>IF($A4501="","",IF($E4501="",IFERROR(INDEX(Settings!$F$11:$F$18,MATCH($C4501,Settings!$D$11:$D$18,0)),0),$E4501))</f>
        <v/>
      </c>
      <c r="J4501">
        <f>IF($A4501="",0,WEEKDAY($A4501,2))</f>
        <v/>
      </c>
      <c r="K4501">
        <f>IF(OR($A4501="",$B4501=""),"",$B4501&amp;"|"&amp;$A4501)</f>
        <v/>
      </c>
      <c r="L4501">
        <f>IF($A4501="",0,IF($F4501="",IFERROR(N(INDEX(Settings!$G$11:$G$18,MATCH($C4501,Settings!$D$11:$D$18,0))),0),N($F4501)))</f>
        <v/>
      </c>
    </row>
    <row r="4502">
      <c r="A4502" s="69" t="n"/>
      <c r="B4502" s="70" t="n"/>
      <c r="C4502" s="70" t="n"/>
      <c r="D4502" s="71" t="n"/>
      <c r="E4502" s="71" t="n"/>
      <c r="F4502" s="70" t="n"/>
      <c r="G4502" s="72">
        <f>IF(OR($A4502="",$B4502=""),"",ROUND(MAX(0,MOD(I4502-H4502,1)*24-L4502/60),2))</f>
        <v/>
      </c>
      <c r="H4502">
        <f>IF($A4502="","",IF($D4502="",IFERROR(INDEX(Settings!$E$11:$E$18,MATCH($C4502,Settings!$D$11:$D$18,0)),0),$D4502))</f>
        <v/>
      </c>
      <c r="I4502">
        <f>IF($A4502="","",IF($E4502="",IFERROR(INDEX(Settings!$F$11:$F$18,MATCH($C4502,Settings!$D$11:$D$18,0)),0),$E4502))</f>
        <v/>
      </c>
      <c r="J4502">
        <f>IF($A4502="",0,WEEKDAY($A4502,2))</f>
        <v/>
      </c>
      <c r="K4502">
        <f>IF(OR($A4502="",$B4502=""),"",$B4502&amp;"|"&amp;$A4502)</f>
        <v/>
      </c>
      <c r="L4502">
        <f>IF($A4502="",0,IF($F4502="",IFERROR(N(INDEX(Settings!$G$11:$G$18,MATCH($C4502,Settings!$D$11:$D$18,0))),0),N($F4502)))</f>
        <v/>
      </c>
    </row>
    <row r="4503">
      <c r="A4503" s="69" t="n"/>
      <c r="B4503" s="70" t="n"/>
      <c r="C4503" s="70" t="n"/>
      <c r="D4503" s="71" t="n"/>
      <c r="E4503" s="71" t="n"/>
      <c r="F4503" s="70" t="n"/>
      <c r="G4503" s="72">
        <f>IF(OR($A4503="",$B4503=""),"",ROUND(MAX(0,MOD(I4503-H4503,1)*24-L4503/60),2))</f>
        <v/>
      </c>
      <c r="H4503">
        <f>IF($A4503="","",IF($D4503="",IFERROR(INDEX(Settings!$E$11:$E$18,MATCH($C4503,Settings!$D$11:$D$18,0)),0),$D4503))</f>
        <v/>
      </c>
      <c r="I4503">
        <f>IF($A4503="","",IF($E4503="",IFERROR(INDEX(Settings!$F$11:$F$18,MATCH($C4503,Settings!$D$11:$D$18,0)),0),$E4503))</f>
        <v/>
      </c>
      <c r="J4503">
        <f>IF($A4503="",0,WEEKDAY($A4503,2))</f>
        <v/>
      </c>
      <c r="K4503">
        <f>IF(OR($A4503="",$B4503=""),"",$B4503&amp;"|"&amp;$A4503)</f>
        <v/>
      </c>
      <c r="L4503">
        <f>IF($A4503="",0,IF($F4503="",IFERROR(N(INDEX(Settings!$G$11:$G$18,MATCH($C4503,Settings!$D$11:$D$18,0))),0),N($F4503)))</f>
        <v/>
      </c>
    </row>
    <row r="4504">
      <c r="A4504" s="69" t="n"/>
      <c r="B4504" s="70" t="n"/>
      <c r="C4504" s="70" t="n"/>
      <c r="D4504" s="71" t="n"/>
      <c r="E4504" s="71" t="n"/>
      <c r="F4504" s="70" t="n"/>
      <c r="G4504" s="72">
        <f>IF(OR($A4504="",$B4504=""),"",ROUND(MAX(0,MOD(I4504-H4504,1)*24-L4504/60),2))</f>
        <v/>
      </c>
      <c r="H4504">
        <f>IF($A4504="","",IF($D4504="",IFERROR(INDEX(Settings!$E$11:$E$18,MATCH($C4504,Settings!$D$11:$D$18,0)),0),$D4504))</f>
        <v/>
      </c>
      <c r="I4504">
        <f>IF($A4504="","",IF($E4504="",IFERROR(INDEX(Settings!$F$11:$F$18,MATCH($C4504,Settings!$D$11:$D$18,0)),0),$E4504))</f>
        <v/>
      </c>
      <c r="J4504">
        <f>IF($A4504="",0,WEEKDAY($A4504,2))</f>
        <v/>
      </c>
      <c r="K4504">
        <f>IF(OR($A4504="",$B4504=""),"",$B4504&amp;"|"&amp;$A4504)</f>
        <v/>
      </c>
      <c r="L4504">
        <f>IF($A4504="",0,IF($F4504="",IFERROR(N(INDEX(Settings!$G$11:$G$18,MATCH($C4504,Settings!$D$11:$D$18,0))),0),N($F4504)))</f>
        <v/>
      </c>
    </row>
    <row r="4505">
      <c r="A4505" s="69" t="n"/>
      <c r="B4505" s="70" t="n"/>
      <c r="C4505" s="70" t="n"/>
      <c r="D4505" s="71" t="n"/>
      <c r="E4505" s="71" t="n"/>
      <c r="F4505" s="70" t="n"/>
      <c r="G4505" s="72">
        <f>IF(OR($A4505="",$B4505=""),"",ROUND(MAX(0,MOD(I4505-H4505,1)*24-L4505/60),2))</f>
        <v/>
      </c>
      <c r="H4505">
        <f>IF($A4505="","",IF($D4505="",IFERROR(INDEX(Settings!$E$11:$E$18,MATCH($C4505,Settings!$D$11:$D$18,0)),0),$D4505))</f>
        <v/>
      </c>
      <c r="I4505">
        <f>IF($A4505="","",IF($E4505="",IFERROR(INDEX(Settings!$F$11:$F$18,MATCH($C4505,Settings!$D$11:$D$18,0)),0),$E4505))</f>
        <v/>
      </c>
      <c r="J4505">
        <f>IF($A4505="",0,WEEKDAY($A4505,2))</f>
        <v/>
      </c>
      <c r="K4505">
        <f>IF(OR($A4505="",$B4505=""),"",$B4505&amp;"|"&amp;$A4505)</f>
        <v/>
      </c>
      <c r="L4505">
        <f>IF($A4505="",0,IF($F4505="",IFERROR(N(INDEX(Settings!$G$11:$G$18,MATCH($C4505,Settings!$D$11:$D$18,0))),0),N($F4505)))</f>
        <v/>
      </c>
    </row>
    <row r="4506">
      <c r="A4506" s="69" t="n"/>
      <c r="B4506" s="70" t="n"/>
      <c r="C4506" s="70" t="n"/>
      <c r="D4506" s="71" t="n"/>
      <c r="E4506" s="71" t="n"/>
      <c r="F4506" s="70" t="n"/>
      <c r="G4506" s="72">
        <f>IF(OR($A4506="",$B4506=""),"",ROUND(MAX(0,MOD(I4506-H4506,1)*24-L4506/60),2))</f>
        <v/>
      </c>
      <c r="H4506">
        <f>IF($A4506="","",IF($D4506="",IFERROR(INDEX(Settings!$E$11:$E$18,MATCH($C4506,Settings!$D$11:$D$18,0)),0),$D4506))</f>
        <v/>
      </c>
      <c r="I4506">
        <f>IF($A4506="","",IF($E4506="",IFERROR(INDEX(Settings!$F$11:$F$18,MATCH($C4506,Settings!$D$11:$D$18,0)),0),$E4506))</f>
        <v/>
      </c>
      <c r="J4506">
        <f>IF($A4506="",0,WEEKDAY($A4506,2))</f>
        <v/>
      </c>
      <c r="K4506">
        <f>IF(OR($A4506="",$B4506=""),"",$B4506&amp;"|"&amp;$A4506)</f>
        <v/>
      </c>
      <c r="L4506">
        <f>IF($A4506="",0,IF($F4506="",IFERROR(N(INDEX(Settings!$G$11:$G$18,MATCH($C4506,Settings!$D$11:$D$18,0))),0),N($F4506)))</f>
        <v/>
      </c>
    </row>
    <row r="4507">
      <c r="A4507" s="69" t="n"/>
      <c r="B4507" s="70" t="n"/>
      <c r="C4507" s="70" t="n"/>
      <c r="D4507" s="71" t="n"/>
      <c r="E4507" s="71" t="n"/>
      <c r="F4507" s="70" t="n"/>
      <c r="G4507" s="72">
        <f>IF(OR($A4507="",$B4507=""),"",ROUND(MAX(0,MOD(I4507-H4507,1)*24-L4507/60),2))</f>
        <v/>
      </c>
      <c r="H4507">
        <f>IF($A4507="","",IF($D4507="",IFERROR(INDEX(Settings!$E$11:$E$18,MATCH($C4507,Settings!$D$11:$D$18,0)),0),$D4507))</f>
        <v/>
      </c>
      <c r="I4507">
        <f>IF($A4507="","",IF($E4507="",IFERROR(INDEX(Settings!$F$11:$F$18,MATCH($C4507,Settings!$D$11:$D$18,0)),0),$E4507))</f>
        <v/>
      </c>
      <c r="J4507">
        <f>IF($A4507="",0,WEEKDAY($A4507,2))</f>
        <v/>
      </c>
      <c r="K4507">
        <f>IF(OR($A4507="",$B4507=""),"",$B4507&amp;"|"&amp;$A4507)</f>
        <v/>
      </c>
      <c r="L4507">
        <f>IF($A4507="",0,IF($F4507="",IFERROR(N(INDEX(Settings!$G$11:$G$18,MATCH($C4507,Settings!$D$11:$D$18,0))),0),N($F4507)))</f>
        <v/>
      </c>
    </row>
    <row r="4508">
      <c r="A4508" s="69" t="n"/>
      <c r="B4508" s="70" t="n"/>
      <c r="C4508" s="70" t="n"/>
      <c r="D4508" s="71" t="n"/>
      <c r="E4508" s="71" t="n"/>
      <c r="F4508" s="70" t="n"/>
      <c r="G4508" s="72">
        <f>IF(OR($A4508="",$B4508=""),"",ROUND(MAX(0,MOD(I4508-H4508,1)*24-L4508/60),2))</f>
        <v/>
      </c>
      <c r="H4508">
        <f>IF($A4508="","",IF($D4508="",IFERROR(INDEX(Settings!$E$11:$E$18,MATCH($C4508,Settings!$D$11:$D$18,0)),0),$D4508))</f>
        <v/>
      </c>
      <c r="I4508">
        <f>IF($A4508="","",IF($E4508="",IFERROR(INDEX(Settings!$F$11:$F$18,MATCH($C4508,Settings!$D$11:$D$18,0)),0),$E4508))</f>
        <v/>
      </c>
      <c r="J4508">
        <f>IF($A4508="",0,WEEKDAY($A4508,2))</f>
        <v/>
      </c>
      <c r="K4508">
        <f>IF(OR($A4508="",$B4508=""),"",$B4508&amp;"|"&amp;$A4508)</f>
        <v/>
      </c>
      <c r="L4508">
        <f>IF($A4508="",0,IF($F4508="",IFERROR(N(INDEX(Settings!$G$11:$G$18,MATCH($C4508,Settings!$D$11:$D$18,0))),0),N($F4508)))</f>
        <v/>
      </c>
    </row>
    <row r="4509">
      <c r="A4509" s="69" t="n"/>
      <c r="B4509" s="70" t="n"/>
      <c r="C4509" s="70" t="n"/>
      <c r="D4509" s="71" t="n"/>
      <c r="E4509" s="71" t="n"/>
      <c r="F4509" s="70" t="n"/>
      <c r="G4509" s="72">
        <f>IF(OR($A4509="",$B4509=""),"",ROUND(MAX(0,MOD(I4509-H4509,1)*24-L4509/60),2))</f>
        <v/>
      </c>
      <c r="H4509">
        <f>IF($A4509="","",IF($D4509="",IFERROR(INDEX(Settings!$E$11:$E$18,MATCH($C4509,Settings!$D$11:$D$18,0)),0),$D4509))</f>
        <v/>
      </c>
      <c r="I4509">
        <f>IF($A4509="","",IF($E4509="",IFERROR(INDEX(Settings!$F$11:$F$18,MATCH($C4509,Settings!$D$11:$D$18,0)),0),$E4509))</f>
        <v/>
      </c>
      <c r="J4509">
        <f>IF($A4509="",0,WEEKDAY($A4509,2))</f>
        <v/>
      </c>
      <c r="K4509">
        <f>IF(OR($A4509="",$B4509=""),"",$B4509&amp;"|"&amp;$A4509)</f>
        <v/>
      </c>
      <c r="L4509">
        <f>IF($A4509="",0,IF($F4509="",IFERROR(N(INDEX(Settings!$G$11:$G$18,MATCH($C4509,Settings!$D$11:$D$18,0))),0),N($F4509)))</f>
        <v/>
      </c>
    </row>
    <row r="4510">
      <c r="A4510" s="69" t="n"/>
      <c r="B4510" s="70" t="n"/>
      <c r="C4510" s="70" t="n"/>
      <c r="D4510" s="71" t="n"/>
      <c r="E4510" s="71" t="n"/>
      <c r="F4510" s="70" t="n"/>
      <c r="G4510" s="72">
        <f>IF(OR($A4510="",$B4510=""),"",ROUND(MAX(0,MOD(I4510-H4510,1)*24-L4510/60),2))</f>
        <v/>
      </c>
      <c r="H4510">
        <f>IF($A4510="","",IF($D4510="",IFERROR(INDEX(Settings!$E$11:$E$18,MATCH($C4510,Settings!$D$11:$D$18,0)),0),$D4510))</f>
        <v/>
      </c>
      <c r="I4510">
        <f>IF($A4510="","",IF($E4510="",IFERROR(INDEX(Settings!$F$11:$F$18,MATCH($C4510,Settings!$D$11:$D$18,0)),0),$E4510))</f>
        <v/>
      </c>
      <c r="J4510">
        <f>IF($A4510="",0,WEEKDAY($A4510,2))</f>
        <v/>
      </c>
      <c r="K4510">
        <f>IF(OR($A4510="",$B4510=""),"",$B4510&amp;"|"&amp;$A4510)</f>
        <v/>
      </c>
      <c r="L4510">
        <f>IF($A4510="",0,IF($F4510="",IFERROR(N(INDEX(Settings!$G$11:$G$18,MATCH($C4510,Settings!$D$11:$D$18,0))),0),N($F4510)))</f>
        <v/>
      </c>
    </row>
    <row r="4511">
      <c r="A4511" s="69" t="n"/>
      <c r="B4511" s="70" t="n"/>
      <c r="C4511" s="70" t="n"/>
      <c r="D4511" s="71" t="n"/>
      <c r="E4511" s="71" t="n"/>
      <c r="F4511" s="70" t="n"/>
      <c r="G4511" s="72">
        <f>IF(OR($A4511="",$B4511=""),"",ROUND(MAX(0,MOD(I4511-H4511,1)*24-L4511/60),2))</f>
        <v/>
      </c>
      <c r="H4511">
        <f>IF($A4511="","",IF($D4511="",IFERROR(INDEX(Settings!$E$11:$E$18,MATCH($C4511,Settings!$D$11:$D$18,0)),0),$D4511))</f>
        <v/>
      </c>
      <c r="I4511">
        <f>IF($A4511="","",IF($E4511="",IFERROR(INDEX(Settings!$F$11:$F$18,MATCH($C4511,Settings!$D$11:$D$18,0)),0),$E4511))</f>
        <v/>
      </c>
      <c r="J4511">
        <f>IF($A4511="",0,WEEKDAY($A4511,2))</f>
        <v/>
      </c>
      <c r="K4511">
        <f>IF(OR($A4511="",$B4511=""),"",$B4511&amp;"|"&amp;$A4511)</f>
        <v/>
      </c>
      <c r="L4511">
        <f>IF($A4511="",0,IF($F4511="",IFERROR(N(INDEX(Settings!$G$11:$G$18,MATCH($C4511,Settings!$D$11:$D$18,0))),0),N($F4511)))</f>
        <v/>
      </c>
    </row>
    <row r="4512">
      <c r="A4512" s="69" t="n"/>
      <c r="B4512" s="70" t="n"/>
      <c r="C4512" s="70" t="n"/>
      <c r="D4512" s="71" t="n"/>
      <c r="E4512" s="71" t="n"/>
      <c r="F4512" s="70" t="n"/>
      <c r="G4512" s="72">
        <f>IF(OR($A4512="",$B4512=""),"",ROUND(MAX(0,MOD(I4512-H4512,1)*24-L4512/60),2))</f>
        <v/>
      </c>
      <c r="H4512">
        <f>IF($A4512="","",IF($D4512="",IFERROR(INDEX(Settings!$E$11:$E$18,MATCH($C4512,Settings!$D$11:$D$18,0)),0),$D4512))</f>
        <v/>
      </c>
      <c r="I4512">
        <f>IF($A4512="","",IF($E4512="",IFERROR(INDEX(Settings!$F$11:$F$18,MATCH($C4512,Settings!$D$11:$D$18,0)),0),$E4512))</f>
        <v/>
      </c>
      <c r="J4512">
        <f>IF($A4512="",0,WEEKDAY($A4512,2))</f>
        <v/>
      </c>
      <c r="K4512">
        <f>IF(OR($A4512="",$B4512=""),"",$B4512&amp;"|"&amp;$A4512)</f>
        <v/>
      </c>
      <c r="L4512">
        <f>IF($A4512="",0,IF($F4512="",IFERROR(N(INDEX(Settings!$G$11:$G$18,MATCH($C4512,Settings!$D$11:$D$18,0))),0),N($F4512)))</f>
        <v/>
      </c>
    </row>
    <row r="4513">
      <c r="A4513" s="69" t="n"/>
      <c r="B4513" s="70" t="n"/>
      <c r="C4513" s="70" t="n"/>
      <c r="D4513" s="71" t="n"/>
      <c r="E4513" s="71" t="n"/>
      <c r="F4513" s="70" t="n"/>
      <c r="G4513" s="72">
        <f>IF(OR($A4513="",$B4513=""),"",ROUND(MAX(0,MOD(I4513-H4513,1)*24-L4513/60),2))</f>
        <v/>
      </c>
      <c r="H4513">
        <f>IF($A4513="","",IF($D4513="",IFERROR(INDEX(Settings!$E$11:$E$18,MATCH($C4513,Settings!$D$11:$D$18,0)),0),$D4513))</f>
        <v/>
      </c>
      <c r="I4513">
        <f>IF($A4513="","",IF($E4513="",IFERROR(INDEX(Settings!$F$11:$F$18,MATCH($C4513,Settings!$D$11:$D$18,0)),0),$E4513))</f>
        <v/>
      </c>
      <c r="J4513">
        <f>IF($A4513="",0,WEEKDAY($A4513,2))</f>
        <v/>
      </c>
      <c r="K4513">
        <f>IF(OR($A4513="",$B4513=""),"",$B4513&amp;"|"&amp;$A4513)</f>
        <v/>
      </c>
      <c r="L4513">
        <f>IF($A4513="",0,IF($F4513="",IFERROR(N(INDEX(Settings!$G$11:$G$18,MATCH($C4513,Settings!$D$11:$D$18,0))),0),N($F4513)))</f>
        <v/>
      </c>
    </row>
    <row r="4514">
      <c r="A4514" s="69" t="n"/>
      <c r="B4514" s="70" t="n"/>
      <c r="C4514" s="70" t="n"/>
      <c r="D4514" s="71" t="n"/>
      <c r="E4514" s="71" t="n"/>
      <c r="F4514" s="70" t="n"/>
      <c r="G4514" s="72">
        <f>IF(OR($A4514="",$B4514=""),"",ROUND(MAX(0,MOD(I4514-H4514,1)*24-L4514/60),2))</f>
        <v/>
      </c>
      <c r="H4514">
        <f>IF($A4514="","",IF($D4514="",IFERROR(INDEX(Settings!$E$11:$E$18,MATCH($C4514,Settings!$D$11:$D$18,0)),0),$D4514))</f>
        <v/>
      </c>
      <c r="I4514">
        <f>IF($A4514="","",IF($E4514="",IFERROR(INDEX(Settings!$F$11:$F$18,MATCH($C4514,Settings!$D$11:$D$18,0)),0),$E4514))</f>
        <v/>
      </c>
      <c r="J4514">
        <f>IF($A4514="",0,WEEKDAY($A4514,2))</f>
        <v/>
      </c>
      <c r="K4514">
        <f>IF(OR($A4514="",$B4514=""),"",$B4514&amp;"|"&amp;$A4514)</f>
        <v/>
      </c>
      <c r="L4514">
        <f>IF($A4514="",0,IF($F4514="",IFERROR(N(INDEX(Settings!$G$11:$G$18,MATCH($C4514,Settings!$D$11:$D$18,0))),0),N($F4514)))</f>
        <v/>
      </c>
    </row>
    <row r="4515">
      <c r="A4515" s="69" t="n"/>
      <c r="B4515" s="70" t="n"/>
      <c r="C4515" s="70" t="n"/>
      <c r="D4515" s="71" t="n"/>
      <c r="E4515" s="71" t="n"/>
      <c r="F4515" s="70" t="n"/>
      <c r="G4515" s="72">
        <f>IF(OR($A4515="",$B4515=""),"",ROUND(MAX(0,MOD(I4515-H4515,1)*24-L4515/60),2))</f>
        <v/>
      </c>
      <c r="H4515">
        <f>IF($A4515="","",IF($D4515="",IFERROR(INDEX(Settings!$E$11:$E$18,MATCH($C4515,Settings!$D$11:$D$18,0)),0),$D4515))</f>
        <v/>
      </c>
      <c r="I4515">
        <f>IF($A4515="","",IF($E4515="",IFERROR(INDEX(Settings!$F$11:$F$18,MATCH($C4515,Settings!$D$11:$D$18,0)),0),$E4515))</f>
        <v/>
      </c>
      <c r="J4515">
        <f>IF($A4515="",0,WEEKDAY($A4515,2))</f>
        <v/>
      </c>
      <c r="K4515">
        <f>IF(OR($A4515="",$B4515=""),"",$B4515&amp;"|"&amp;$A4515)</f>
        <v/>
      </c>
      <c r="L4515">
        <f>IF($A4515="",0,IF($F4515="",IFERROR(N(INDEX(Settings!$G$11:$G$18,MATCH($C4515,Settings!$D$11:$D$18,0))),0),N($F4515)))</f>
        <v/>
      </c>
    </row>
    <row r="4516">
      <c r="A4516" s="69" t="n"/>
      <c r="B4516" s="70" t="n"/>
      <c r="C4516" s="70" t="n"/>
      <c r="D4516" s="71" t="n"/>
      <c r="E4516" s="71" t="n"/>
      <c r="F4516" s="70" t="n"/>
      <c r="G4516" s="72">
        <f>IF(OR($A4516="",$B4516=""),"",ROUND(MAX(0,MOD(I4516-H4516,1)*24-L4516/60),2))</f>
        <v/>
      </c>
      <c r="H4516">
        <f>IF($A4516="","",IF($D4516="",IFERROR(INDEX(Settings!$E$11:$E$18,MATCH($C4516,Settings!$D$11:$D$18,0)),0),$D4516))</f>
        <v/>
      </c>
      <c r="I4516">
        <f>IF($A4516="","",IF($E4516="",IFERROR(INDEX(Settings!$F$11:$F$18,MATCH($C4516,Settings!$D$11:$D$18,0)),0),$E4516))</f>
        <v/>
      </c>
      <c r="J4516">
        <f>IF($A4516="",0,WEEKDAY($A4516,2))</f>
        <v/>
      </c>
      <c r="K4516">
        <f>IF(OR($A4516="",$B4516=""),"",$B4516&amp;"|"&amp;$A4516)</f>
        <v/>
      </c>
      <c r="L4516">
        <f>IF($A4516="",0,IF($F4516="",IFERROR(N(INDEX(Settings!$G$11:$G$18,MATCH($C4516,Settings!$D$11:$D$18,0))),0),N($F4516)))</f>
        <v/>
      </c>
    </row>
    <row r="4517">
      <c r="A4517" s="69" t="n"/>
      <c r="B4517" s="70" t="n"/>
      <c r="C4517" s="70" t="n"/>
      <c r="D4517" s="71" t="n"/>
      <c r="E4517" s="71" t="n"/>
      <c r="F4517" s="70" t="n"/>
      <c r="G4517" s="72">
        <f>IF(OR($A4517="",$B4517=""),"",ROUND(MAX(0,MOD(I4517-H4517,1)*24-L4517/60),2))</f>
        <v/>
      </c>
      <c r="H4517">
        <f>IF($A4517="","",IF($D4517="",IFERROR(INDEX(Settings!$E$11:$E$18,MATCH($C4517,Settings!$D$11:$D$18,0)),0),$D4517))</f>
        <v/>
      </c>
      <c r="I4517">
        <f>IF($A4517="","",IF($E4517="",IFERROR(INDEX(Settings!$F$11:$F$18,MATCH($C4517,Settings!$D$11:$D$18,0)),0),$E4517))</f>
        <v/>
      </c>
      <c r="J4517">
        <f>IF($A4517="",0,WEEKDAY($A4517,2))</f>
        <v/>
      </c>
      <c r="K4517">
        <f>IF(OR($A4517="",$B4517=""),"",$B4517&amp;"|"&amp;$A4517)</f>
        <v/>
      </c>
      <c r="L4517">
        <f>IF($A4517="",0,IF($F4517="",IFERROR(N(INDEX(Settings!$G$11:$G$18,MATCH($C4517,Settings!$D$11:$D$18,0))),0),N($F4517)))</f>
        <v/>
      </c>
    </row>
    <row r="4518">
      <c r="A4518" s="69" t="n"/>
      <c r="B4518" s="70" t="n"/>
      <c r="C4518" s="70" t="n"/>
      <c r="D4518" s="71" t="n"/>
      <c r="E4518" s="71" t="n"/>
      <c r="F4518" s="70" t="n"/>
      <c r="G4518" s="72">
        <f>IF(OR($A4518="",$B4518=""),"",ROUND(MAX(0,MOD(I4518-H4518,1)*24-L4518/60),2))</f>
        <v/>
      </c>
      <c r="H4518">
        <f>IF($A4518="","",IF($D4518="",IFERROR(INDEX(Settings!$E$11:$E$18,MATCH($C4518,Settings!$D$11:$D$18,0)),0),$D4518))</f>
        <v/>
      </c>
      <c r="I4518">
        <f>IF($A4518="","",IF($E4518="",IFERROR(INDEX(Settings!$F$11:$F$18,MATCH($C4518,Settings!$D$11:$D$18,0)),0),$E4518))</f>
        <v/>
      </c>
      <c r="J4518">
        <f>IF($A4518="",0,WEEKDAY($A4518,2))</f>
        <v/>
      </c>
      <c r="K4518">
        <f>IF(OR($A4518="",$B4518=""),"",$B4518&amp;"|"&amp;$A4518)</f>
        <v/>
      </c>
      <c r="L4518">
        <f>IF($A4518="",0,IF($F4518="",IFERROR(N(INDEX(Settings!$G$11:$G$18,MATCH($C4518,Settings!$D$11:$D$18,0))),0),N($F4518)))</f>
        <v/>
      </c>
    </row>
    <row r="4519">
      <c r="A4519" s="69" t="n"/>
      <c r="B4519" s="70" t="n"/>
      <c r="C4519" s="70" t="n"/>
      <c r="D4519" s="71" t="n"/>
      <c r="E4519" s="71" t="n"/>
      <c r="F4519" s="70" t="n"/>
      <c r="G4519" s="72">
        <f>IF(OR($A4519="",$B4519=""),"",ROUND(MAX(0,MOD(I4519-H4519,1)*24-L4519/60),2))</f>
        <v/>
      </c>
      <c r="H4519">
        <f>IF($A4519="","",IF($D4519="",IFERROR(INDEX(Settings!$E$11:$E$18,MATCH($C4519,Settings!$D$11:$D$18,0)),0),$D4519))</f>
        <v/>
      </c>
      <c r="I4519">
        <f>IF($A4519="","",IF($E4519="",IFERROR(INDEX(Settings!$F$11:$F$18,MATCH($C4519,Settings!$D$11:$D$18,0)),0),$E4519))</f>
        <v/>
      </c>
      <c r="J4519">
        <f>IF($A4519="",0,WEEKDAY($A4519,2))</f>
        <v/>
      </c>
      <c r="K4519">
        <f>IF(OR($A4519="",$B4519=""),"",$B4519&amp;"|"&amp;$A4519)</f>
        <v/>
      </c>
      <c r="L4519">
        <f>IF($A4519="",0,IF($F4519="",IFERROR(N(INDEX(Settings!$G$11:$G$18,MATCH($C4519,Settings!$D$11:$D$18,0))),0),N($F4519)))</f>
        <v/>
      </c>
    </row>
    <row r="4520">
      <c r="A4520" s="69" t="n"/>
      <c r="B4520" s="70" t="n"/>
      <c r="C4520" s="70" t="n"/>
      <c r="D4520" s="71" t="n"/>
      <c r="E4520" s="71" t="n"/>
      <c r="F4520" s="70" t="n"/>
      <c r="G4520" s="72">
        <f>IF(OR($A4520="",$B4520=""),"",ROUND(MAX(0,MOD(I4520-H4520,1)*24-L4520/60),2))</f>
        <v/>
      </c>
      <c r="H4520">
        <f>IF($A4520="","",IF($D4520="",IFERROR(INDEX(Settings!$E$11:$E$18,MATCH($C4520,Settings!$D$11:$D$18,0)),0),$D4520))</f>
        <v/>
      </c>
      <c r="I4520">
        <f>IF($A4520="","",IF($E4520="",IFERROR(INDEX(Settings!$F$11:$F$18,MATCH($C4520,Settings!$D$11:$D$18,0)),0),$E4520))</f>
        <v/>
      </c>
      <c r="J4520">
        <f>IF($A4520="",0,WEEKDAY($A4520,2))</f>
        <v/>
      </c>
      <c r="K4520">
        <f>IF(OR($A4520="",$B4520=""),"",$B4520&amp;"|"&amp;$A4520)</f>
        <v/>
      </c>
      <c r="L4520">
        <f>IF($A4520="",0,IF($F4520="",IFERROR(N(INDEX(Settings!$G$11:$G$18,MATCH($C4520,Settings!$D$11:$D$18,0))),0),N($F4520)))</f>
        <v/>
      </c>
    </row>
    <row r="4521">
      <c r="A4521" s="69" t="n"/>
      <c r="B4521" s="70" t="n"/>
      <c r="C4521" s="70" t="n"/>
      <c r="D4521" s="71" t="n"/>
      <c r="E4521" s="71" t="n"/>
      <c r="F4521" s="70" t="n"/>
      <c r="G4521" s="72">
        <f>IF(OR($A4521="",$B4521=""),"",ROUND(MAX(0,MOD(I4521-H4521,1)*24-L4521/60),2))</f>
        <v/>
      </c>
      <c r="H4521">
        <f>IF($A4521="","",IF($D4521="",IFERROR(INDEX(Settings!$E$11:$E$18,MATCH($C4521,Settings!$D$11:$D$18,0)),0),$D4521))</f>
        <v/>
      </c>
      <c r="I4521">
        <f>IF($A4521="","",IF($E4521="",IFERROR(INDEX(Settings!$F$11:$F$18,MATCH($C4521,Settings!$D$11:$D$18,0)),0),$E4521))</f>
        <v/>
      </c>
      <c r="J4521">
        <f>IF($A4521="",0,WEEKDAY($A4521,2))</f>
        <v/>
      </c>
      <c r="K4521">
        <f>IF(OR($A4521="",$B4521=""),"",$B4521&amp;"|"&amp;$A4521)</f>
        <v/>
      </c>
      <c r="L4521">
        <f>IF($A4521="",0,IF($F4521="",IFERROR(N(INDEX(Settings!$G$11:$G$18,MATCH($C4521,Settings!$D$11:$D$18,0))),0),N($F4521)))</f>
        <v/>
      </c>
    </row>
    <row r="4522">
      <c r="A4522" s="69" t="n"/>
      <c r="B4522" s="70" t="n"/>
      <c r="C4522" s="70" t="n"/>
      <c r="D4522" s="71" t="n"/>
      <c r="E4522" s="71" t="n"/>
      <c r="F4522" s="70" t="n"/>
      <c r="G4522" s="72">
        <f>IF(OR($A4522="",$B4522=""),"",ROUND(MAX(0,MOD(I4522-H4522,1)*24-L4522/60),2))</f>
        <v/>
      </c>
      <c r="H4522">
        <f>IF($A4522="","",IF($D4522="",IFERROR(INDEX(Settings!$E$11:$E$18,MATCH($C4522,Settings!$D$11:$D$18,0)),0),$D4522))</f>
        <v/>
      </c>
      <c r="I4522">
        <f>IF($A4522="","",IF($E4522="",IFERROR(INDEX(Settings!$F$11:$F$18,MATCH($C4522,Settings!$D$11:$D$18,0)),0),$E4522))</f>
        <v/>
      </c>
      <c r="J4522">
        <f>IF($A4522="",0,WEEKDAY($A4522,2))</f>
        <v/>
      </c>
      <c r="K4522">
        <f>IF(OR($A4522="",$B4522=""),"",$B4522&amp;"|"&amp;$A4522)</f>
        <v/>
      </c>
      <c r="L4522">
        <f>IF($A4522="",0,IF($F4522="",IFERROR(N(INDEX(Settings!$G$11:$G$18,MATCH($C4522,Settings!$D$11:$D$18,0))),0),N($F4522)))</f>
        <v/>
      </c>
    </row>
    <row r="4523">
      <c r="A4523" s="69" t="n"/>
      <c r="B4523" s="70" t="n"/>
      <c r="C4523" s="70" t="n"/>
      <c r="D4523" s="71" t="n"/>
      <c r="E4523" s="71" t="n"/>
      <c r="F4523" s="70" t="n"/>
      <c r="G4523" s="72">
        <f>IF(OR($A4523="",$B4523=""),"",ROUND(MAX(0,MOD(I4523-H4523,1)*24-L4523/60),2))</f>
        <v/>
      </c>
      <c r="H4523">
        <f>IF($A4523="","",IF($D4523="",IFERROR(INDEX(Settings!$E$11:$E$18,MATCH($C4523,Settings!$D$11:$D$18,0)),0),$D4523))</f>
        <v/>
      </c>
      <c r="I4523">
        <f>IF($A4523="","",IF($E4523="",IFERROR(INDEX(Settings!$F$11:$F$18,MATCH($C4523,Settings!$D$11:$D$18,0)),0),$E4523))</f>
        <v/>
      </c>
      <c r="J4523">
        <f>IF($A4523="",0,WEEKDAY($A4523,2))</f>
        <v/>
      </c>
      <c r="K4523">
        <f>IF(OR($A4523="",$B4523=""),"",$B4523&amp;"|"&amp;$A4523)</f>
        <v/>
      </c>
      <c r="L4523">
        <f>IF($A4523="",0,IF($F4523="",IFERROR(N(INDEX(Settings!$G$11:$G$18,MATCH($C4523,Settings!$D$11:$D$18,0))),0),N($F4523)))</f>
        <v/>
      </c>
    </row>
    <row r="4524">
      <c r="A4524" s="69" t="n"/>
      <c r="B4524" s="70" t="n"/>
      <c r="C4524" s="70" t="n"/>
      <c r="D4524" s="71" t="n"/>
      <c r="E4524" s="71" t="n"/>
      <c r="F4524" s="70" t="n"/>
      <c r="G4524" s="72">
        <f>IF(OR($A4524="",$B4524=""),"",ROUND(MAX(0,MOD(I4524-H4524,1)*24-L4524/60),2))</f>
        <v/>
      </c>
      <c r="H4524">
        <f>IF($A4524="","",IF($D4524="",IFERROR(INDEX(Settings!$E$11:$E$18,MATCH($C4524,Settings!$D$11:$D$18,0)),0),$D4524))</f>
        <v/>
      </c>
      <c r="I4524">
        <f>IF($A4524="","",IF($E4524="",IFERROR(INDEX(Settings!$F$11:$F$18,MATCH($C4524,Settings!$D$11:$D$18,0)),0),$E4524))</f>
        <v/>
      </c>
      <c r="J4524">
        <f>IF($A4524="",0,WEEKDAY($A4524,2))</f>
        <v/>
      </c>
      <c r="K4524">
        <f>IF(OR($A4524="",$B4524=""),"",$B4524&amp;"|"&amp;$A4524)</f>
        <v/>
      </c>
      <c r="L4524">
        <f>IF($A4524="",0,IF($F4524="",IFERROR(N(INDEX(Settings!$G$11:$G$18,MATCH($C4524,Settings!$D$11:$D$18,0))),0),N($F4524)))</f>
        <v/>
      </c>
    </row>
    <row r="4525">
      <c r="A4525" s="69" t="n"/>
      <c r="B4525" s="70" t="n"/>
      <c r="C4525" s="70" t="n"/>
      <c r="D4525" s="71" t="n"/>
      <c r="E4525" s="71" t="n"/>
      <c r="F4525" s="70" t="n"/>
      <c r="G4525" s="72">
        <f>IF(OR($A4525="",$B4525=""),"",ROUND(MAX(0,MOD(I4525-H4525,1)*24-L4525/60),2))</f>
        <v/>
      </c>
      <c r="H4525">
        <f>IF($A4525="","",IF($D4525="",IFERROR(INDEX(Settings!$E$11:$E$18,MATCH($C4525,Settings!$D$11:$D$18,0)),0),$D4525))</f>
        <v/>
      </c>
      <c r="I4525">
        <f>IF($A4525="","",IF($E4525="",IFERROR(INDEX(Settings!$F$11:$F$18,MATCH($C4525,Settings!$D$11:$D$18,0)),0),$E4525))</f>
        <v/>
      </c>
      <c r="J4525">
        <f>IF($A4525="",0,WEEKDAY($A4525,2))</f>
        <v/>
      </c>
      <c r="K4525">
        <f>IF(OR($A4525="",$B4525=""),"",$B4525&amp;"|"&amp;$A4525)</f>
        <v/>
      </c>
      <c r="L4525">
        <f>IF($A4525="",0,IF($F4525="",IFERROR(N(INDEX(Settings!$G$11:$G$18,MATCH($C4525,Settings!$D$11:$D$18,0))),0),N($F4525)))</f>
        <v/>
      </c>
    </row>
    <row r="4526">
      <c r="A4526" s="69" t="n"/>
      <c r="B4526" s="70" t="n"/>
      <c r="C4526" s="70" t="n"/>
      <c r="D4526" s="71" t="n"/>
      <c r="E4526" s="71" t="n"/>
      <c r="F4526" s="70" t="n"/>
      <c r="G4526" s="72">
        <f>IF(OR($A4526="",$B4526=""),"",ROUND(MAX(0,MOD(I4526-H4526,1)*24-L4526/60),2))</f>
        <v/>
      </c>
      <c r="H4526">
        <f>IF($A4526="","",IF($D4526="",IFERROR(INDEX(Settings!$E$11:$E$18,MATCH($C4526,Settings!$D$11:$D$18,0)),0),$D4526))</f>
        <v/>
      </c>
      <c r="I4526">
        <f>IF($A4526="","",IF($E4526="",IFERROR(INDEX(Settings!$F$11:$F$18,MATCH($C4526,Settings!$D$11:$D$18,0)),0),$E4526))</f>
        <v/>
      </c>
      <c r="J4526">
        <f>IF($A4526="",0,WEEKDAY($A4526,2))</f>
        <v/>
      </c>
      <c r="K4526">
        <f>IF(OR($A4526="",$B4526=""),"",$B4526&amp;"|"&amp;$A4526)</f>
        <v/>
      </c>
      <c r="L4526">
        <f>IF($A4526="",0,IF($F4526="",IFERROR(N(INDEX(Settings!$G$11:$G$18,MATCH($C4526,Settings!$D$11:$D$18,0))),0),N($F4526)))</f>
        <v/>
      </c>
    </row>
    <row r="4527">
      <c r="A4527" s="69" t="n"/>
      <c r="B4527" s="70" t="n"/>
      <c r="C4527" s="70" t="n"/>
      <c r="D4527" s="71" t="n"/>
      <c r="E4527" s="71" t="n"/>
      <c r="F4527" s="70" t="n"/>
      <c r="G4527" s="72">
        <f>IF(OR($A4527="",$B4527=""),"",ROUND(MAX(0,MOD(I4527-H4527,1)*24-L4527/60),2))</f>
        <v/>
      </c>
      <c r="H4527">
        <f>IF($A4527="","",IF($D4527="",IFERROR(INDEX(Settings!$E$11:$E$18,MATCH($C4527,Settings!$D$11:$D$18,0)),0),$D4527))</f>
        <v/>
      </c>
      <c r="I4527">
        <f>IF($A4527="","",IF($E4527="",IFERROR(INDEX(Settings!$F$11:$F$18,MATCH($C4527,Settings!$D$11:$D$18,0)),0),$E4527))</f>
        <v/>
      </c>
      <c r="J4527">
        <f>IF($A4527="",0,WEEKDAY($A4527,2))</f>
        <v/>
      </c>
      <c r="K4527">
        <f>IF(OR($A4527="",$B4527=""),"",$B4527&amp;"|"&amp;$A4527)</f>
        <v/>
      </c>
      <c r="L4527">
        <f>IF($A4527="",0,IF($F4527="",IFERROR(N(INDEX(Settings!$G$11:$G$18,MATCH($C4527,Settings!$D$11:$D$18,0))),0),N($F4527)))</f>
        <v/>
      </c>
    </row>
    <row r="4528">
      <c r="A4528" s="69" t="n"/>
      <c r="B4528" s="70" t="n"/>
      <c r="C4528" s="70" t="n"/>
      <c r="D4528" s="71" t="n"/>
      <c r="E4528" s="71" t="n"/>
      <c r="F4528" s="70" t="n"/>
      <c r="G4528" s="72">
        <f>IF(OR($A4528="",$B4528=""),"",ROUND(MAX(0,MOD(I4528-H4528,1)*24-L4528/60),2))</f>
        <v/>
      </c>
      <c r="H4528">
        <f>IF($A4528="","",IF($D4528="",IFERROR(INDEX(Settings!$E$11:$E$18,MATCH($C4528,Settings!$D$11:$D$18,0)),0),$D4528))</f>
        <v/>
      </c>
      <c r="I4528">
        <f>IF($A4528="","",IF($E4528="",IFERROR(INDEX(Settings!$F$11:$F$18,MATCH($C4528,Settings!$D$11:$D$18,0)),0),$E4528))</f>
        <v/>
      </c>
      <c r="J4528">
        <f>IF($A4528="",0,WEEKDAY($A4528,2))</f>
        <v/>
      </c>
      <c r="K4528">
        <f>IF(OR($A4528="",$B4528=""),"",$B4528&amp;"|"&amp;$A4528)</f>
        <v/>
      </c>
      <c r="L4528">
        <f>IF($A4528="",0,IF($F4528="",IFERROR(N(INDEX(Settings!$G$11:$G$18,MATCH($C4528,Settings!$D$11:$D$18,0))),0),N($F4528)))</f>
        <v/>
      </c>
    </row>
    <row r="4529">
      <c r="A4529" s="69" t="n"/>
      <c r="B4529" s="70" t="n"/>
      <c r="C4529" s="70" t="n"/>
      <c r="D4529" s="71" t="n"/>
      <c r="E4529" s="71" t="n"/>
      <c r="F4529" s="70" t="n"/>
      <c r="G4529" s="72">
        <f>IF(OR($A4529="",$B4529=""),"",ROUND(MAX(0,MOD(I4529-H4529,1)*24-L4529/60),2))</f>
        <v/>
      </c>
      <c r="H4529">
        <f>IF($A4529="","",IF($D4529="",IFERROR(INDEX(Settings!$E$11:$E$18,MATCH($C4529,Settings!$D$11:$D$18,0)),0),$D4529))</f>
        <v/>
      </c>
      <c r="I4529">
        <f>IF($A4529="","",IF($E4529="",IFERROR(INDEX(Settings!$F$11:$F$18,MATCH($C4529,Settings!$D$11:$D$18,0)),0),$E4529))</f>
        <v/>
      </c>
      <c r="J4529">
        <f>IF($A4529="",0,WEEKDAY($A4529,2))</f>
        <v/>
      </c>
      <c r="K4529">
        <f>IF(OR($A4529="",$B4529=""),"",$B4529&amp;"|"&amp;$A4529)</f>
        <v/>
      </c>
      <c r="L4529">
        <f>IF($A4529="",0,IF($F4529="",IFERROR(N(INDEX(Settings!$G$11:$G$18,MATCH($C4529,Settings!$D$11:$D$18,0))),0),N($F4529)))</f>
        <v/>
      </c>
    </row>
    <row r="4530">
      <c r="A4530" s="69" t="n"/>
      <c r="B4530" s="70" t="n"/>
      <c r="C4530" s="70" t="n"/>
      <c r="D4530" s="71" t="n"/>
      <c r="E4530" s="71" t="n"/>
      <c r="F4530" s="70" t="n"/>
      <c r="G4530" s="72">
        <f>IF(OR($A4530="",$B4530=""),"",ROUND(MAX(0,MOD(I4530-H4530,1)*24-L4530/60),2))</f>
        <v/>
      </c>
      <c r="H4530">
        <f>IF($A4530="","",IF($D4530="",IFERROR(INDEX(Settings!$E$11:$E$18,MATCH($C4530,Settings!$D$11:$D$18,0)),0),$D4530))</f>
        <v/>
      </c>
      <c r="I4530">
        <f>IF($A4530="","",IF($E4530="",IFERROR(INDEX(Settings!$F$11:$F$18,MATCH($C4530,Settings!$D$11:$D$18,0)),0),$E4530))</f>
        <v/>
      </c>
      <c r="J4530">
        <f>IF($A4530="",0,WEEKDAY($A4530,2))</f>
        <v/>
      </c>
      <c r="K4530">
        <f>IF(OR($A4530="",$B4530=""),"",$B4530&amp;"|"&amp;$A4530)</f>
        <v/>
      </c>
      <c r="L4530">
        <f>IF($A4530="",0,IF($F4530="",IFERROR(N(INDEX(Settings!$G$11:$G$18,MATCH($C4530,Settings!$D$11:$D$18,0))),0),N($F4530)))</f>
        <v/>
      </c>
    </row>
    <row r="4531">
      <c r="A4531" s="69" t="n"/>
      <c r="B4531" s="70" t="n"/>
      <c r="C4531" s="70" t="n"/>
      <c r="D4531" s="71" t="n"/>
      <c r="E4531" s="71" t="n"/>
      <c r="F4531" s="70" t="n"/>
      <c r="G4531" s="72">
        <f>IF(OR($A4531="",$B4531=""),"",ROUND(MAX(0,MOD(I4531-H4531,1)*24-L4531/60),2))</f>
        <v/>
      </c>
      <c r="H4531">
        <f>IF($A4531="","",IF($D4531="",IFERROR(INDEX(Settings!$E$11:$E$18,MATCH($C4531,Settings!$D$11:$D$18,0)),0),$D4531))</f>
        <v/>
      </c>
      <c r="I4531">
        <f>IF($A4531="","",IF($E4531="",IFERROR(INDEX(Settings!$F$11:$F$18,MATCH($C4531,Settings!$D$11:$D$18,0)),0),$E4531))</f>
        <v/>
      </c>
      <c r="J4531">
        <f>IF($A4531="",0,WEEKDAY($A4531,2))</f>
        <v/>
      </c>
      <c r="K4531">
        <f>IF(OR($A4531="",$B4531=""),"",$B4531&amp;"|"&amp;$A4531)</f>
        <v/>
      </c>
      <c r="L4531">
        <f>IF($A4531="",0,IF($F4531="",IFERROR(N(INDEX(Settings!$G$11:$G$18,MATCH($C4531,Settings!$D$11:$D$18,0))),0),N($F4531)))</f>
        <v/>
      </c>
    </row>
    <row r="4532">
      <c r="A4532" s="69" t="n"/>
      <c r="B4532" s="70" t="n"/>
      <c r="C4532" s="70" t="n"/>
      <c r="D4532" s="71" t="n"/>
      <c r="E4532" s="71" t="n"/>
      <c r="F4532" s="70" t="n"/>
      <c r="G4532" s="72">
        <f>IF(OR($A4532="",$B4532=""),"",ROUND(MAX(0,MOD(I4532-H4532,1)*24-L4532/60),2))</f>
        <v/>
      </c>
      <c r="H4532">
        <f>IF($A4532="","",IF($D4532="",IFERROR(INDEX(Settings!$E$11:$E$18,MATCH($C4532,Settings!$D$11:$D$18,0)),0),$D4532))</f>
        <v/>
      </c>
      <c r="I4532">
        <f>IF($A4532="","",IF($E4532="",IFERROR(INDEX(Settings!$F$11:$F$18,MATCH($C4532,Settings!$D$11:$D$18,0)),0),$E4532))</f>
        <v/>
      </c>
      <c r="J4532">
        <f>IF($A4532="",0,WEEKDAY($A4532,2))</f>
        <v/>
      </c>
      <c r="K4532">
        <f>IF(OR($A4532="",$B4532=""),"",$B4532&amp;"|"&amp;$A4532)</f>
        <v/>
      </c>
      <c r="L4532">
        <f>IF($A4532="",0,IF($F4532="",IFERROR(N(INDEX(Settings!$G$11:$G$18,MATCH($C4532,Settings!$D$11:$D$18,0))),0),N($F4532)))</f>
        <v/>
      </c>
    </row>
    <row r="4533">
      <c r="A4533" s="69" t="n"/>
      <c r="B4533" s="70" t="n"/>
      <c r="C4533" s="70" t="n"/>
      <c r="D4533" s="71" t="n"/>
      <c r="E4533" s="71" t="n"/>
      <c r="F4533" s="70" t="n"/>
      <c r="G4533" s="72">
        <f>IF(OR($A4533="",$B4533=""),"",ROUND(MAX(0,MOD(I4533-H4533,1)*24-L4533/60),2))</f>
        <v/>
      </c>
      <c r="H4533">
        <f>IF($A4533="","",IF($D4533="",IFERROR(INDEX(Settings!$E$11:$E$18,MATCH($C4533,Settings!$D$11:$D$18,0)),0),$D4533))</f>
        <v/>
      </c>
      <c r="I4533">
        <f>IF($A4533="","",IF($E4533="",IFERROR(INDEX(Settings!$F$11:$F$18,MATCH($C4533,Settings!$D$11:$D$18,0)),0),$E4533))</f>
        <v/>
      </c>
      <c r="J4533">
        <f>IF($A4533="",0,WEEKDAY($A4533,2))</f>
        <v/>
      </c>
      <c r="K4533">
        <f>IF(OR($A4533="",$B4533=""),"",$B4533&amp;"|"&amp;$A4533)</f>
        <v/>
      </c>
      <c r="L4533">
        <f>IF($A4533="",0,IF($F4533="",IFERROR(N(INDEX(Settings!$G$11:$G$18,MATCH($C4533,Settings!$D$11:$D$18,0))),0),N($F4533)))</f>
        <v/>
      </c>
    </row>
    <row r="4534">
      <c r="A4534" s="69" t="n"/>
      <c r="B4534" s="70" t="n"/>
      <c r="C4534" s="70" t="n"/>
      <c r="D4534" s="71" t="n"/>
      <c r="E4534" s="71" t="n"/>
      <c r="F4534" s="70" t="n"/>
      <c r="G4534" s="72">
        <f>IF(OR($A4534="",$B4534=""),"",ROUND(MAX(0,MOD(I4534-H4534,1)*24-L4534/60),2))</f>
        <v/>
      </c>
      <c r="H4534">
        <f>IF($A4534="","",IF($D4534="",IFERROR(INDEX(Settings!$E$11:$E$18,MATCH($C4534,Settings!$D$11:$D$18,0)),0),$D4534))</f>
        <v/>
      </c>
      <c r="I4534">
        <f>IF($A4534="","",IF($E4534="",IFERROR(INDEX(Settings!$F$11:$F$18,MATCH($C4534,Settings!$D$11:$D$18,0)),0),$E4534))</f>
        <v/>
      </c>
      <c r="J4534">
        <f>IF($A4534="",0,WEEKDAY($A4534,2))</f>
        <v/>
      </c>
      <c r="K4534">
        <f>IF(OR($A4534="",$B4534=""),"",$B4534&amp;"|"&amp;$A4534)</f>
        <v/>
      </c>
      <c r="L4534">
        <f>IF($A4534="",0,IF($F4534="",IFERROR(N(INDEX(Settings!$G$11:$G$18,MATCH($C4534,Settings!$D$11:$D$18,0))),0),N($F4534)))</f>
        <v/>
      </c>
    </row>
    <row r="4535">
      <c r="A4535" s="69" t="n"/>
      <c r="B4535" s="70" t="n"/>
      <c r="C4535" s="70" t="n"/>
      <c r="D4535" s="71" t="n"/>
      <c r="E4535" s="71" t="n"/>
      <c r="F4535" s="70" t="n"/>
      <c r="G4535" s="72">
        <f>IF(OR($A4535="",$B4535=""),"",ROUND(MAX(0,MOD(I4535-H4535,1)*24-L4535/60),2))</f>
        <v/>
      </c>
      <c r="H4535">
        <f>IF($A4535="","",IF($D4535="",IFERROR(INDEX(Settings!$E$11:$E$18,MATCH($C4535,Settings!$D$11:$D$18,0)),0),$D4535))</f>
        <v/>
      </c>
      <c r="I4535">
        <f>IF($A4535="","",IF($E4535="",IFERROR(INDEX(Settings!$F$11:$F$18,MATCH($C4535,Settings!$D$11:$D$18,0)),0),$E4535))</f>
        <v/>
      </c>
      <c r="J4535">
        <f>IF($A4535="",0,WEEKDAY($A4535,2))</f>
        <v/>
      </c>
      <c r="K4535">
        <f>IF(OR($A4535="",$B4535=""),"",$B4535&amp;"|"&amp;$A4535)</f>
        <v/>
      </c>
      <c r="L4535">
        <f>IF($A4535="",0,IF($F4535="",IFERROR(N(INDEX(Settings!$G$11:$G$18,MATCH($C4535,Settings!$D$11:$D$18,0))),0),N($F4535)))</f>
        <v/>
      </c>
    </row>
    <row r="4536">
      <c r="A4536" s="69" t="n"/>
      <c r="B4536" s="70" t="n"/>
      <c r="C4536" s="70" t="n"/>
      <c r="D4536" s="71" t="n"/>
      <c r="E4536" s="71" t="n"/>
      <c r="F4536" s="70" t="n"/>
      <c r="G4536" s="72">
        <f>IF(OR($A4536="",$B4536=""),"",ROUND(MAX(0,MOD(I4536-H4536,1)*24-L4536/60),2))</f>
        <v/>
      </c>
      <c r="H4536">
        <f>IF($A4536="","",IF($D4536="",IFERROR(INDEX(Settings!$E$11:$E$18,MATCH($C4536,Settings!$D$11:$D$18,0)),0),$D4536))</f>
        <v/>
      </c>
      <c r="I4536">
        <f>IF($A4536="","",IF($E4536="",IFERROR(INDEX(Settings!$F$11:$F$18,MATCH($C4536,Settings!$D$11:$D$18,0)),0),$E4536))</f>
        <v/>
      </c>
      <c r="J4536">
        <f>IF($A4536="",0,WEEKDAY($A4536,2))</f>
        <v/>
      </c>
      <c r="K4536">
        <f>IF(OR($A4536="",$B4536=""),"",$B4536&amp;"|"&amp;$A4536)</f>
        <v/>
      </c>
      <c r="L4536">
        <f>IF($A4536="",0,IF($F4536="",IFERROR(N(INDEX(Settings!$G$11:$G$18,MATCH($C4536,Settings!$D$11:$D$18,0))),0),N($F4536)))</f>
        <v/>
      </c>
    </row>
    <row r="4537">
      <c r="A4537" s="69" t="n"/>
      <c r="B4537" s="70" t="n"/>
      <c r="C4537" s="70" t="n"/>
      <c r="D4537" s="71" t="n"/>
      <c r="E4537" s="71" t="n"/>
      <c r="F4537" s="70" t="n"/>
      <c r="G4537" s="72">
        <f>IF(OR($A4537="",$B4537=""),"",ROUND(MAX(0,MOD(I4537-H4537,1)*24-L4537/60),2))</f>
        <v/>
      </c>
      <c r="H4537">
        <f>IF($A4537="","",IF($D4537="",IFERROR(INDEX(Settings!$E$11:$E$18,MATCH($C4537,Settings!$D$11:$D$18,0)),0),$D4537))</f>
        <v/>
      </c>
      <c r="I4537">
        <f>IF($A4537="","",IF($E4537="",IFERROR(INDEX(Settings!$F$11:$F$18,MATCH($C4537,Settings!$D$11:$D$18,0)),0),$E4537))</f>
        <v/>
      </c>
      <c r="J4537">
        <f>IF($A4537="",0,WEEKDAY($A4537,2))</f>
        <v/>
      </c>
      <c r="K4537">
        <f>IF(OR($A4537="",$B4537=""),"",$B4537&amp;"|"&amp;$A4537)</f>
        <v/>
      </c>
      <c r="L4537">
        <f>IF($A4537="",0,IF($F4537="",IFERROR(N(INDEX(Settings!$G$11:$G$18,MATCH($C4537,Settings!$D$11:$D$18,0))),0),N($F4537)))</f>
        <v/>
      </c>
    </row>
    <row r="4538">
      <c r="A4538" s="69" t="n"/>
      <c r="B4538" s="70" t="n"/>
      <c r="C4538" s="70" t="n"/>
      <c r="D4538" s="71" t="n"/>
      <c r="E4538" s="71" t="n"/>
      <c r="F4538" s="70" t="n"/>
      <c r="G4538" s="72">
        <f>IF(OR($A4538="",$B4538=""),"",ROUND(MAX(0,MOD(I4538-H4538,1)*24-L4538/60),2))</f>
        <v/>
      </c>
      <c r="H4538">
        <f>IF($A4538="","",IF($D4538="",IFERROR(INDEX(Settings!$E$11:$E$18,MATCH($C4538,Settings!$D$11:$D$18,0)),0),$D4538))</f>
        <v/>
      </c>
      <c r="I4538">
        <f>IF($A4538="","",IF($E4538="",IFERROR(INDEX(Settings!$F$11:$F$18,MATCH($C4538,Settings!$D$11:$D$18,0)),0),$E4538))</f>
        <v/>
      </c>
      <c r="J4538">
        <f>IF($A4538="",0,WEEKDAY($A4538,2))</f>
        <v/>
      </c>
      <c r="K4538">
        <f>IF(OR($A4538="",$B4538=""),"",$B4538&amp;"|"&amp;$A4538)</f>
        <v/>
      </c>
      <c r="L4538">
        <f>IF($A4538="",0,IF($F4538="",IFERROR(N(INDEX(Settings!$G$11:$G$18,MATCH($C4538,Settings!$D$11:$D$18,0))),0),N($F4538)))</f>
        <v/>
      </c>
    </row>
    <row r="4539">
      <c r="A4539" s="69" t="n"/>
      <c r="B4539" s="70" t="n"/>
      <c r="C4539" s="70" t="n"/>
      <c r="D4539" s="71" t="n"/>
      <c r="E4539" s="71" t="n"/>
      <c r="F4539" s="70" t="n"/>
      <c r="G4539" s="72">
        <f>IF(OR($A4539="",$B4539=""),"",ROUND(MAX(0,MOD(I4539-H4539,1)*24-L4539/60),2))</f>
        <v/>
      </c>
      <c r="H4539">
        <f>IF($A4539="","",IF($D4539="",IFERROR(INDEX(Settings!$E$11:$E$18,MATCH($C4539,Settings!$D$11:$D$18,0)),0),$D4539))</f>
        <v/>
      </c>
      <c r="I4539">
        <f>IF($A4539="","",IF($E4539="",IFERROR(INDEX(Settings!$F$11:$F$18,MATCH($C4539,Settings!$D$11:$D$18,0)),0),$E4539))</f>
        <v/>
      </c>
      <c r="J4539">
        <f>IF($A4539="",0,WEEKDAY($A4539,2))</f>
        <v/>
      </c>
      <c r="K4539">
        <f>IF(OR($A4539="",$B4539=""),"",$B4539&amp;"|"&amp;$A4539)</f>
        <v/>
      </c>
      <c r="L4539">
        <f>IF($A4539="",0,IF($F4539="",IFERROR(N(INDEX(Settings!$G$11:$G$18,MATCH($C4539,Settings!$D$11:$D$18,0))),0),N($F4539)))</f>
        <v/>
      </c>
    </row>
    <row r="4540">
      <c r="A4540" s="69" t="n"/>
      <c r="B4540" s="70" t="n"/>
      <c r="C4540" s="70" t="n"/>
      <c r="D4540" s="71" t="n"/>
      <c r="E4540" s="71" t="n"/>
      <c r="F4540" s="70" t="n"/>
      <c r="G4540" s="72">
        <f>IF(OR($A4540="",$B4540=""),"",ROUND(MAX(0,MOD(I4540-H4540,1)*24-L4540/60),2))</f>
        <v/>
      </c>
      <c r="H4540">
        <f>IF($A4540="","",IF($D4540="",IFERROR(INDEX(Settings!$E$11:$E$18,MATCH($C4540,Settings!$D$11:$D$18,0)),0),$D4540))</f>
        <v/>
      </c>
      <c r="I4540">
        <f>IF($A4540="","",IF($E4540="",IFERROR(INDEX(Settings!$F$11:$F$18,MATCH($C4540,Settings!$D$11:$D$18,0)),0),$E4540))</f>
        <v/>
      </c>
      <c r="J4540">
        <f>IF($A4540="",0,WEEKDAY($A4540,2))</f>
        <v/>
      </c>
      <c r="K4540">
        <f>IF(OR($A4540="",$B4540=""),"",$B4540&amp;"|"&amp;$A4540)</f>
        <v/>
      </c>
      <c r="L4540">
        <f>IF($A4540="",0,IF($F4540="",IFERROR(N(INDEX(Settings!$G$11:$G$18,MATCH($C4540,Settings!$D$11:$D$18,0))),0),N($F4540)))</f>
        <v/>
      </c>
    </row>
    <row r="4541">
      <c r="A4541" s="69" t="n"/>
      <c r="B4541" s="70" t="n"/>
      <c r="C4541" s="70" t="n"/>
      <c r="D4541" s="71" t="n"/>
      <c r="E4541" s="71" t="n"/>
      <c r="F4541" s="70" t="n"/>
      <c r="G4541" s="72">
        <f>IF(OR($A4541="",$B4541=""),"",ROUND(MAX(0,MOD(I4541-H4541,1)*24-L4541/60),2))</f>
        <v/>
      </c>
      <c r="H4541">
        <f>IF($A4541="","",IF($D4541="",IFERROR(INDEX(Settings!$E$11:$E$18,MATCH($C4541,Settings!$D$11:$D$18,0)),0),$D4541))</f>
        <v/>
      </c>
      <c r="I4541">
        <f>IF($A4541="","",IF($E4541="",IFERROR(INDEX(Settings!$F$11:$F$18,MATCH($C4541,Settings!$D$11:$D$18,0)),0),$E4541))</f>
        <v/>
      </c>
      <c r="J4541">
        <f>IF($A4541="",0,WEEKDAY($A4541,2))</f>
        <v/>
      </c>
      <c r="K4541">
        <f>IF(OR($A4541="",$B4541=""),"",$B4541&amp;"|"&amp;$A4541)</f>
        <v/>
      </c>
      <c r="L4541">
        <f>IF($A4541="",0,IF($F4541="",IFERROR(N(INDEX(Settings!$G$11:$G$18,MATCH($C4541,Settings!$D$11:$D$18,0))),0),N($F4541)))</f>
        <v/>
      </c>
    </row>
    <row r="4542">
      <c r="A4542" s="69" t="n"/>
      <c r="B4542" s="70" t="n"/>
      <c r="C4542" s="70" t="n"/>
      <c r="D4542" s="71" t="n"/>
      <c r="E4542" s="71" t="n"/>
      <c r="F4542" s="70" t="n"/>
      <c r="G4542" s="72">
        <f>IF(OR($A4542="",$B4542=""),"",ROUND(MAX(0,MOD(I4542-H4542,1)*24-L4542/60),2))</f>
        <v/>
      </c>
      <c r="H4542">
        <f>IF($A4542="","",IF($D4542="",IFERROR(INDEX(Settings!$E$11:$E$18,MATCH($C4542,Settings!$D$11:$D$18,0)),0),$D4542))</f>
        <v/>
      </c>
      <c r="I4542">
        <f>IF($A4542="","",IF($E4542="",IFERROR(INDEX(Settings!$F$11:$F$18,MATCH($C4542,Settings!$D$11:$D$18,0)),0),$E4542))</f>
        <v/>
      </c>
      <c r="J4542">
        <f>IF($A4542="",0,WEEKDAY($A4542,2))</f>
        <v/>
      </c>
      <c r="K4542">
        <f>IF(OR($A4542="",$B4542=""),"",$B4542&amp;"|"&amp;$A4542)</f>
        <v/>
      </c>
      <c r="L4542">
        <f>IF($A4542="",0,IF($F4542="",IFERROR(N(INDEX(Settings!$G$11:$G$18,MATCH($C4542,Settings!$D$11:$D$18,0))),0),N($F4542)))</f>
        <v/>
      </c>
    </row>
    <row r="4543">
      <c r="A4543" s="69" t="n"/>
      <c r="B4543" s="70" t="n"/>
      <c r="C4543" s="70" t="n"/>
      <c r="D4543" s="71" t="n"/>
      <c r="E4543" s="71" t="n"/>
      <c r="F4543" s="70" t="n"/>
      <c r="G4543" s="72">
        <f>IF(OR($A4543="",$B4543=""),"",ROUND(MAX(0,MOD(I4543-H4543,1)*24-L4543/60),2))</f>
        <v/>
      </c>
      <c r="H4543">
        <f>IF($A4543="","",IF($D4543="",IFERROR(INDEX(Settings!$E$11:$E$18,MATCH($C4543,Settings!$D$11:$D$18,0)),0),$D4543))</f>
        <v/>
      </c>
      <c r="I4543">
        <f>IF($A4543="","",IF($E4543="",IFERROR(INDEX(Settings!$F$11:$F$18,MATCH($C4543,Settings!$D$11:$D$18,0)),0),$E4543))</f>
        <v/>
      </c>
      <c r="J4543">
        <f>IF($A4543="",0,WEEKDAY($A4543,2))</f>
        <v/>
      </c>
      <c r="K4543">
        <f>IF(OR($A4543="",$B4543=""),"",$B4543&amp;"|"&amp;$A4543)</f>
        <v/>
      </c>
      <c r="L4543">
        <f>IF($A4543="",0,IF($F4543="",IFERROR(N(INDEX(Settings!$G$11:$G$18,MATCH($C4543,Settings!$D$11:$D$18,0))),0),N($F4543)))</f>
        <v/>
      </c>
    </row>
    <row r="4544">
      <c r="A4544" s="69" t="n"/>
      <c r="B4544" s="70" t="n"/>
      <c r="C4544" s="70" t="n"/>
      <c r="D4544" s="71" t="n"/>
      <c r="E4544" s="71" t="n"/>
      <c r="F4544" s="70" t="n"/>
      <c r="G4544" s="72">
        <f>IF(OR($A4544="",$B4544=""),"",ROUND(MAX(0,MOD(I4544-H4544,1)*24-L4544/60),2))</f>
        <v/>
      </c>
      <c r="H4544">
        <f>IF($A4544="","",IF($D4544="",IFERROR(INDEX(Settings!$E$11:$E$18,MATCH($C4544,Settings!$D$11:$D$18,0)),0),$D4544))</f>
        <v/>
      </c>
      <c r="I4544">
        <f>IF($A4544="","",IF($E4544="",IFERROR(INDEX(Settings!$F$11:$F$18,MATCH($C4544,Settings!$D$11:$D$18,0)),0),$E4544))</f>
        <v/>
      </c>
      <c r="J4544">
        <f>IF($A4544="",0,WEEKDAY($A4544,2))</f>
        <v/>
      </c>
      <c r="K4544">
        <f>IF(OR($A4544="",$B4544=""),"",$B4544&amp;"|"&amp;$A4544)</f>
        <v/>
      </c>
      <c r="L4544">
        <f>IF($A4544="",0,IF($F4544="",IFERROR(N(INDEX(Settings!$G$11:$G$18,MATCH($C4544,Settings!$D$11:$D$18,0))),0),N($F4544)))</f>
        <v/>
      </c>
    </row>
    <row r="4545">
      <c r="A4545" s="69" t="n"/>
      <c r="B4545" s="70" t="n"/>
      <c r="C4545" s="70" t="n"/>
      <c r="D4545" s="71" t="n"/>
      <c r="E4545" s="71" t="n"/>
      <c r="F4545" s="70" t="n"/>
      <c r="G4545" s="72">
        <f>IF(OR($A4545="",$B4545=""),"",ROUND(MAX(0,MOD(I4545-H4545,1)*24-L4545/60),2))</f>
        <v/>
      </c>
      <c r="H4545">
        <f>IF($A4545="","",IF($D4545="",IFERROR(INDEX(Settings!$E$11:$E$18,MATCH($C4545,Settings!$D$11:$D$18,0)),0),$D4545))</f>
        <v/>
      </c>
      <c r="I4545">
        <f>IF($A4545="","",IF($E4545="",IFERROR(INDEX(Settings!$F$11:$F$18,MATCH($C4545,Settings!$D$11:$D$18,0)),0),$E4545))</f>
        <v/>
      </c>
      <c r="J4545">
        <f>IF($A4545="",0,WEEKDAY($A4545,2))</f>
        <v/>
      </c>
      <c r="K4545">
        <f>IF(OR($A4545="",$B4545=""),"",$B4545&amp;"|"&amp;$A4545)</f>
        <v/>
      </c>
      <c r="L4545">
        <f>IF($A4545="",0,IF($F4545="",IFERROR(N(INDEX(Settings!$G$11:$G$18,MATCH($C4545,Settings!$D$11:$D$18,0))),0),N($F4545)))</f>
        <v/>
      </c>
    </row>
    <row r="4546">
      <c r="A4546" s="69" t="n"/>
      <c r="B4546" s="70" t="n"/>
      <c r="C4546" s="70" t="n"/>
      <c r="D4546" s="71" t="n"/>
      <c r="E4546" s="71" t="n"/>
      <c r="F4546" s="70" t="n"/>
      <c r="G4546" s="72">
        <f>IF(OR($A4546="",$B4546=""),"",ROUND(MAX(0,MOD(I4546-H4546,1)*24-L4546/60),2))</f>
        <v/>
      </c>
      <c r="H4546">
        <f>IF($A4546="","",IF($D4546="",IFERROR(INDEX(Settings!$E$11:$E$18,MATCH($C4546,Settings!$D$11:$D$18,0)),0),$D4546))</f>
        <v/>
      </c>
      <c r="I4546">
        <f>IF($A4546="","",IF($E4546="",IFERROR(INDEX(Settings!$F$11:$F$18,MATCH($C4546,Settings!$D$11:$D$18,0)),0),$E4546))</f>
        <v/>
      </c>
      <c r="J4546">
        <f>IF($A4546="",0,WEEKDAY($A4546,2))</f>
        <v/>
      </c>
      <c r="K4546">
        <f>IF(OR($A4546="",$B4546=""),"",$B4546&amp;"|"&amp;$A4546)</f>
        <v/>
      </c>
      <c r="L4546">
        <f>IF($A4546="",0,IF($F4546="",IFERROR(N(INDEX(Settings!$G$11:$G$18,MATCH($C4546,Settings!$D$11:$D$18,0))),0),N($F4546)))</f>
        <v/>
      </c>
    </row>
    <row r="4547">
      <c r="A4547" s="69" t="n"/>
      <c r="B4547" s="70" t="n"/>
      <c r="C4547" s="70" t="n"/>
      <c r="D4547" s="71" t="n"/>
      <c r="E4547" s="71" t="n"/>
      <c r="F4547" s="70" t="n"/>
      <c r="G4547" s="72">
        <f>IF(OR($A4547="",$B4547=""),"",ROUND(MAX(0,MOD(I4547-H4547,1)*24-L4547/60),2))</f>
        <v/>
      </c>
      <c r="H4547">
        <f>IF($A4547="","",IF($D4547="",IFERROR(INDEX(Settings!$E$11:$E$18,MATCH($C4547,Settings!$D$11:$D$18,0)),0),$D4547))</f>
        <v/>
      </c>
      <c r="I4547">
        <f>IF($A4547="","",IF($E4547="",IFERROR(INDEX(Settings!$F$11:$F$18,MATCH($C4547,Settings!$D$11:$D$18,0)),0),$E4547))</f>
        <v/>
      </c>
      <c r="J4547">
        <f>IF($A4547="",0,WEEKDAY($A4547,2))</f>
        <v/>
      </c>
      <c r="K4547">
        <f>IF(OR($A4547="",$B4547=""),"",$B4547&amp;"|"&amp;$A4547)</f>
        <v/>
      </c>
      <c r="L4547">
        <f>IF($A4547="",0,IF($F4547="",IFERROR(N(INDEX(Settings!$G$11:$G$18,MATCH($C4547,Settings!$D$11:$D$18,0))),0),N($F4547)))</f>
        <v/>
      </c>
    </row>
    <row r="4548">
      <c r="A4548" s="69" t="n"/>
      <c r="B4548" s="70" t="n"/>
      <c r="C4548" s="70" t="n"/>
      <c r="D4548" s="71" t="n"/>
      <c r="E4548" s="71" t="n"/>
      <c r="F4548" s="70" t="n"/>
      <c r="G4548" s="72">
        <f>IF(OR($A4548="",$B4548=""),"",ROUND(MAX(0,MOD(I4548-H4548,1)*24-L4548/60),2))</f>
        <v/>
      </c>
      <c r="H4548">
        <f>IF($A4548="","",IF($D4548="",IFERROR(INDEX(Settings!$E$11:$E$18,MATCH($C4548,Settings!$D$11:$D$18,0)),0),$D4548))</f>
        <v/>
      </c>
      <c r="I4548">
        <f>IF($A4548="","",IF($E4548="",IFERROR(INDEX(Settings!$F$11:$F$18,MATCH($C4548,Settings!$D$11:$D$18,0)),0),$E4548))</f>
        <v/>
      </c>
      <c r="J4548">
        <f>IF($A4548="",0,WEEKDAY($A4548,2))</f>
        <v/>
      </c>
      <c r="K4548">
        <f>IF(OR($A4548="",$B4548=""),"",$B4548&amp;"|"&amp;$A4548)</f>
        <v/>
      </c>
      <c r="L4548">
        <f>IF($A4548="",0,IF($F4548="",IFERROR(N(INDEX(Settings!$G$11:$G$18,MATCH($C4548,Settings!$D$11:$D$18,0))),0),N($F4548)))</f>
        <v/>
      </c>
    </row>
    <row r="4549">
      <c r="A4549" s="69" t="n"/>
      <c r="B4549" s="70" t="n"/>
      <c r="C4549" s="70" t="n"/>
      <c r="D4549" s="71" t="n"/>
      <c r="E4549" s="71" t="n"/>
      <c r="F4549" s="70" t="n"/>
      <c r="G4549" s="72">
        <f>IF(OR($A4549="",$B4549=""),"",ROUND(MAX(0,MOD(I4549-H4549,1)*24-L4549/60),2))</f>
        <v/>
      </c>
      <c r="H4549">
        <f>IF($A4549="","",IF($D4549="",IFERROR(INDEX(Settings!$E$11:$E$18,MATCH($C4549,Settings!$D$11:$D$18,0)),0),$D4549))</f>
        <v/>
      </c>
      <c r="I4549">
        <f>IF($A4549="","",IF($E4549="",IFERROR(INDEX(Settings!$F$11:$F$18,MATCH($C4549,Settings!$D$11:$D$18,0)),0),$E4549))</f>
        <v/>
      </c>
      <c r="J4549">
        <f>IF($A4549="",0,WEEKDAY($A4549,2))</f>
        <v/>
      </c>
      <c r="K4549">
        <f>IF(OR($A4549="",$B4549=""),"",$B4549&amp;"|"&amp;$A4549)</f>
        <v/>
      </c>
      <c r="L4549">
        <f>IF($A4549="",0,IF($F4549="",IFERROR(N(INDEX(Settings!$G$11:$G$18,MATCH($C4549,Settings!$D$11:$D$18,0))),0),N($F4549)))</f>
        <v/>
      </c>
    </row>
    <row r="4550">
      <c r="A4550" s="69" t="n"/>
      <c r="B4550" s="70" t="n"/>
      <c r="C4550" s="70" t="n"/>
      <c r="D4550" s="71" t="n"/>
      <c r="E4550" s="71" t="n"/>
      <c r="F4550" s="70" t="n"/>
      <c r="G4550" s="72">
        <f>IF(OR($A4550="",$B4550=""),"",ROUND(MAX(0,MOD(I4550-H4550,1)*24-L4550/60),2))</f>
        <v/>
      </c>
      <c r="H4550">
        <f>IF($A4550="","",IF($D4550="",IFERROR(INDEX(Settings!$E$11:$E$18,MATCH($C4550,Settings!$D$11:$D$18,0)),0),$D4550))</f>
        <v/>
      </c>
      <c r="I4550">
        <f>IF($A4550="","",IF($E4550="",IFERROR(INDEX(Settings!$F$11:$F$18,MATCH($C4550,Settings!$D$11:$D$18,0)),0),$E4550))</f>
        <v/>
      </c>
      <c r="J4550">
        <f>IF($A4550="",0,WEEKDAY($A4550,2))</f>
        <v/>
      </c>
      <c r="K4550">
        <f>IF(OR($A4550="",$B4550=""),"",$B4550&amp;"|"&amp;$A4550)</f>
        <v/>
      </c>
      <c r="L4550">
        <f>IF($A4550="",0,IF($F4550="",IFERROR(N(INDEX(Settings!$G$11:$G$18,MATCH($C4550,Settings!$D$11:$D$18,0))),0),N($F4550)))</f>
        <v/>
      </c>
    </row>
    <row r="4551">
      <c r="A4551" s="69" t="n"/>
      <c r="B4551" s="70" t="n"/>
      <c r="C4551" s="70" t="n"/>
      <c r="D4551" s="71" t="n"/>
      <c r="E4551" s="71" t="n"/>
      <c r="F4551" s="70" t="n"/>
      <c r="G4551" s="72">
        <f>IF(OR($A4551="",$B4551=""),"",ROUND(MAX(0,MOD(I4551-H4551,1)*24-L4551/60),2))</f>
        <v/>
      </c>
      <c r="H4551">
        <f>IF($A4551="","",IF($D4551="",IFERROR(INDEX(Settings!$E$11:$E$18,MATCH($C4551,Settings!$D$11:$D$18,0)),0),$D4551))</f>
        <v/>
      </c>
      <c r="I4551">
        <f>IF($A4551="","",IF($E4551="",IFERROR(INDEX(Settings!$F$11:$F$18,MATCH($C4551,Settings!$D$11:$D$18,0)),0),$E4551))</f>
        <v/>
      </c>
      <c r="J4551">
        <f>IF($A4551="",0,WEEKDAY($A4551,2))</f>
        <v/>
      </c>
      <c r="K4551">
        <f>IF(OR($A4551="",$B4551=""),"",$B4551&amp;"|"&amp;$A4551)</f>
        <v/>
      </c>
      <c r="L4551">
        <f>IF($A4551="",0,IF($F4551="",IFERROR(N(INDEX(Settings!$G$11:$G$18,MATCH($C4551,Settings!$D$11:$D$18,0))),0),N($F4551)))</f>
        <v/>
      </c>
    </row>
    <row r="4552">
      <c r="A4552" s="69" t="n"/>
      <c r="B4552" s="70" t="n"/>
      <c r="C4552" s="70" t="n"/>
      <c r="D4552" s="71" t="n"/>
      <c r="E4552" s="71" t="n"/>
      <c r="F4552" s="70" t="n"/>
      <c r="G4552" s="72">
        <f>IF(OR($A4552="",$B4552=""),"",ROUND(MAX(0,MOD(I4552-H4552,1)*24-L4552/60),2))</f>
        <v/>
      </c>
      <c r="H4552">
        <f>IF($A4552="","",IF($D4552="",IFERROR(INDEX(Settings!$E$11:$E$18,MATCH($C4552,Settings!$D$11:$D$18,0)),0),$D4552))</f>
        <v/>
      </c>
      <c r="I4552">
        <f>IF($A4552="","",IF($E4552="",IFERROR(INDEX(Settings!$F$11:$F$18,MATCH($C4552,Settings!$D$11:$D$18,0)),0),$E4552))</f>
        <v/>
      </c>
      <c r="J4552">
        <f>IF($A4552="",0,WEEKDAY($A4552,2))</f>
        <v/>
      </c>
      <c r="K4552">
        <f>IF(OR($A4552="",$B4552=""),"",$B4552&amp;"|"&amp;$A4552)</f>
        <v/>
      </c>
      <c r="L4552">
        <f>IF($A4552="",0,IF($F4552="",IFERROR(N(INDEX(Settings!$G$11:$G$18,MATCH($C4552,Settings!$D$11:$D$18,0))),0),N($F4552)))</f>
        <v/>
      </c>
    </row>
    <row r="4553">
      <c r="A4553" s="69" t="n"/>
      <c r="B4553" s="70" t="n"/>
      <c r="C4553" s="70" t="n"/>
      <c r="D4553" s="71" t="n"/>
      <c r="E4553" s="71" t="n"/>
      <c r="F4553" s="70" t="n"/>
      <c r="G4553" s="72">
        <f>IF(OR($A4553="",$B4553=""),"",ROUND(MAX(0,MOD(I4553-H4553,1)*24-L4553/60),2))</f>
        <v/>
      </c>
      <c r="H4553">
        <f>IF($A4553="","",IF($D4553="",IFERROR(INDEX(Settings!$E$11:$E$18,MATCH($C4553,Settings!$D$11:$D$18,0)),0),$D4553))</f>
        <v/>
      </c>
      <c r="I4553">
        <f>IF($A4553="","",IF($E4553="",IFERROR(INDEX(Settings!$F$11:$F$18,MATCH($C4553,Settings!$D$11:$D$18,0)),0),$E4553))</f>
        <v/>
      </c>
      <c r="J4553">
        <f>IF($A4553="",0,WEEKDAY($A4553,2))</f>
        <v/>
      </c>
      <c r="K4553">
        <f>IF(OR($A4553="",$B4553=""),"",$B4553&amp;"|"&amp;$A4553)</f>
        <v/>
      </c>
      <c r="L4553">
        <f>IF($A4553="",0,IF($F4553="",IFERROR(N(INDEX(Settings!$G$11:$G$18,MATCH($C4553,Settings!$D$11:$D$18,0))),0),N($F4553)))</f>
        <v/>
      </c>
    </row>
    <row r="4554">
      <c r="A4554" s="69" t="n"/>
      <c r="B4554" s="70" t="n"/>
      <c r="C4554" s="70" t="n"/>
      <c r="D4554" s="71" t="n"/>
      <c r="E4554" s="71" t="n"/>
      <c r="F4554" s="70" t="n"/>
      <c r="G4554" s="72">
        <f>IF(OR($A4554="",$B4554=""),"",ROUND(MAX(0,MOD(I4554-H4554,1)*24-L4554/60),2))</f>
        <v/>
      </c>
      <c r="H4554">
        <f>IF($A4554="","",IF($D4554="",IFERROR(INDEX(Settings!$E$11:$E$18,MATCH($C4554,Settings!$D$11:$D$18,0)),0),$D4554))</f>
        <v/>
      </c>
      <c r="I4554">
        <f>IF($A4554="","",IF($E4554="",IFERROR(INDEX(Settings!$F$11:$F$18,MATCH($C4554,Settings!$D$11:$D$18,0)),0),$E4554))</f>
        <v/>
      </c>
      <c r="J4554">
        <f>IF($A4554="",0,WEEKDAY($A4554,2))</f>
        <v/>
      </c>
      <c r="K4554">
        <f>IF(OR($A4554="",$B4554=""),"",$B4554&amp;"|"&amp;$A4554)</f>
        <v/>
      </c>
      <c r="L4554">
        <f>IF($A4554="",0,IF($F4554="",IFERROR(N(INDEX(Settings!$G$11:$G$18,MATCH($C4554,Settings!$D$11:$D$18,0))),0),N($F4554)))</f>
        <v/>
      </c>
    </row>
    <row r="4555">
      <c r="A4555" s="69" t="n"/>
      <c r="B4555" s="70" t="n"/>
      <c r="C4555" s="70" t="n"/>
      <c r="D4555" s="71" t="n"/>
      <c r="E4555" s="71" t="n"/>
      <c r="F4555" s="70" t="n"/>
      <c r="G4555" s="72">
        <f>IF(OR($A4555="",$B4555=""),"",ROUND(MAX(0,MOD(I4555-H4555,1)*24-L4555/60),2))</f>
        <v/>
      </c>
      <c r="H4555">
        <f>IF($A4555="","",IF($D4555="",IFERROR(INDEX(Settings!$E$11:$E$18,MATCH($C4555,Settings!$D$11:$D$18,0)),0),$D4555))</f>
        <v/>
      </c>
      <c r="I4555">
        <f>IF($A4555="","",IF($E4555="",IFERROR(INDEX(Settings!$F$11:$F$18,MATCH($C4555,Settings!$D$11:$D$18,0)),0),$E4555))</f>
        <v/>
      </c>
      <c r="J4555">
        <f>IF($A4555="",0,WEEKDAY($A4555,2))</f>
        <v/>
      </c>
      <c r="K4555">
        <f>IF(OR($A4555="",$B4555=""),"",$B4555&amp;"|"&amp;$A4555)</f>
        <v/>
      </c>
      <c r="L4555">
        <f>IF($A4555="",0,IF($F4555="",IFERROR(N(INDEX(Settings!$G$11:$G$18,MATCH($C4555,Settings!$D$11:$D$18,0))),0),N($F4555)))</f>
        <v/>
      </c>
    </row>
    <row r="4556">
      <c r="A4556" s="69" t="n"/>
      <c r="B4556" s="70" t="n"/>
      <c r="C4556" s="70" t="n"/>
      <c r="D4556" s="71" t="n"/>
      <c r="E4556" s="71" t="n"/>
      <c r="F4556" s="70" t="n"/>
      <c r="G4556" s="72">
        <f>IF(OR($A4556="",$B4556=""),"",ROUND(MAX(0,MOD(I4556-H4556,1)*24-L4556/60),2))</f>
        <v/>
      </c>
      <c r="H4556">
        <f>IF($A4556="","",IF($D4556="",IFERROR(INDEX(Settings!$E$11:$E$18,MATCH($C4556,Settings!$D$11:$D$18,0)),0),$D4556))</f>
        <v/>
      </c>
      <c r="I4556">
        <f>IF($A4556="","",IF($E4556="",IFERROR(INDEX(Settings!$F$11:$F$18,MATCH($C4556,Settings!$D$11:$D$18,0)),0),$E4556))</f>
        <v/>
      </c>
      <c r="J4556">
        <f>IF($A4556="",0,WEEKDAY($A4556,2))</f>
        <v/>
      </c>
      <c r="K4556">
        <f>IF(OR($A4556="",$B4556=""),"",$B4556&amp;"|"&amp;$A4556)</f>
        <v/>
      </c>
      <c r="L4556">
        <f>IF($A4556="",0,IF($F4556="",IFERROR(N(INDEX(Settings!$G$11:$G$18,MATCH($C4556,Settings!$D$11:$D$18,0))),0),N($F4556)))</f>
        <v/>
      </c>
    </row>
    <row r="4557">
      <c r="A4557" s="69" t="n"/>
      <c r="B4557" s="70" t="n"/>
      <c r="C4557" s="70" t="n"/>
      <c r="D4557" s="71" t="n"/>
      <c r="E4557" s="71" t="n"/>
      <c r="F4557" s="70" t="n"/>
      <c r="G4557" s="72">
        <f>IF(OR($A4557="",$B4557=""),"",ROUND(MAX(0,MOD(I4557-H4557,1)*24-L4557/60),2))</f>
        <v/>
      </c>
      <c r="H4557">
        <f>IF($A4557="","",IF($D4557="",IFERROR(INDEX(Settings!$E$11:$E$18,MATCH($C4557,Settings!$D$11:$D$18,0)),0),$D4557))</f>
        <v/>
      </c>
      <c r="I4557">
        <f>IF($A4557="","",IF($E4557="",IFERROR(INDEX(Settings!$F$11:$F$18,MATCH($C4557,Settings!$D$11:$D$18,0)),0),$E4557))</f>
        <v/>
      </c>
      <c r="J4557">
        <f>IF($A4557="",0,WEEKDAY($A4557,2))</f>
        <v/>
      </c>
      <c r="K4557">
        <f>IF(OR($A4557="",$B4557=""),"",$B4557&amp;"|"&amp;$A4557)</f>
        <v/>
      </c>
      <c r="L4557">
        <f>IF($A4557="",0,IF($F4557="",IFERROR(N(INDEX(Settings!$G$11:$G$18,MATCH($C4557,Settings!$D$11:$D$18,0))),0),N($F4557)))</f>
        <v/>
      </c>
    </row>
    <row r="4558">
      <c r="A4558" s="69" t="n"/>
      <c r="B4558" s="70" t="n"/>
      <c r="C4558" s="70" t="n"/>
      <c r="D4558" s="71" t="n"/>
      <c r="E4558" s="71" t="n"/>
      <c r="F4558" s="70" t="n"/>
      <c r="G4558" s="72">
        <f>IF(OR($A4558="",$B4558=""),"",ROUND(MAX(0,MOD(I4558-H4558,1)*24-L4558/60),2))</f>
        <v/>
      </c>
      <c r="H4558">
        <f>IF($A4558="","",IF($D4558="",IFERROR(INDEX(Settings!$E$11:$E$18,MATCH($C4558,Settings!$D$11:$D$18,0)),0),$D4558))</f>
        <v/>
      </c>
      <c r="I4558">
        <f>IF($A4558="","",IF($E4558="",IFERROR(INDEX(Settings!$F$11:$F$18,MATCH($C4558,Settings!$D$11:$D$18,0)),0),$E4558))</f>
        <v/>
      </c>
      <c r="J4558">
        <f>IF($A4558="",0,WEEKDAY($A4558,2))</f>
        <v/>
      </c>
      <c r="K4558">
        <f>IF(OR($A4558="",$B4558=""),"",$B4558&amp;"|"&amp;$A4558)</f>
        <v/>
      </c>
      <c r="L4558">
        <f>IF($A4558="",0,IF($F4558="",IFERROR(N(INDEX(Settings!$G$11:$G$18,MATCH($C4558,Settings!$D$11:$D$18,0))),0),N($F4558)))</f>
        <v/>
      </c>
    </row>
    <row r="4559">
      <c r="A4559" s="69" t="n"/>
      <c r="B4559" s="70" t="n"/>
      <c r="C4559" s="70" t="n"/>
      <c r="D4559" s="71" t="n"/>
      <c r="E4559" s="71" t="n"/>
      <c r="F4559" s="70" t="n"/>
      <c r="G4559" s="72">
        <f>IF(OR($A4559="",$B4559=""),"",ROUND(MAX(0,MOD(I4559-H4559,1)*24-L4559/60),2))</f>
        <v/>
      </c>
      <c r="H4559">
        <f>IF($A4559="","",IF($D4559="",IFERROR(INDEX(Settings!$E$11:$E$18,MATCH($C4559,Settings!$D$11:$D$18,0)),0),$D4559))</f>
        <v/>
      </c>
      <c r="I4559">
        <f>IF($A4559="","",IF($E4559="",IFERROR(INDEX(Settings!$F$11:$F$18,MATCH($C4559,Settings!$D$11:$D$18,0)),0),$E4559))</f>
        <v/>
      </c>
      <c r="J4559">
        <f>IF($A4559="",0,WEEKDAY($A4559,2))</f>
        <v/>
      </c>
      <c r="K4559">
        <f>IF(OR($A4559="",$B4559=""),"",$B4559&amp;"|"&amp;$A4559)</f>
        <v/>
      </c>
      <c r="L4559">
        <f>IF($A4559="",0,IF($F4559="",IFERROR(N(INDEX(Settings!$G$11:$G$18,MATCH($C4559,Settings!$D$11:$D$18,0))),0),N($F4559)))</f>
        <v/>
      </c>
    </row>
    <row r="4560">
      <c r="A4560" s="69" t="n"/>
      <c r="B4560" s="70" t="n"/>
      <c r="C4560" s="70" t="n"/>
      <c r="D4560" s="71" t="n"/>
      <c r="E4560" s="71" t="n"/>
      <c r="F4560" s="70" t="n"/>
      <c r="G4560" s="72">
        <f>IF(OR($A4560="",$B4560=""),"",ROUND(MAX(0,MOD(I4560-H4560,1)*24-L4560/60),2))</f>
        <v/>
      </c>
      <c r="H4560">
        <f>IF($A4560="","",IF($D4560="",IFERROR(INDEX(Settings!$E$11:$E$18,MATCH($C4560,Settings!$D$11:$D$18,0)),0),$D4560))</f>
        <v/>
      </c>
      <c r="I4560">
        <f>IF($A4560="","",IF($E4560="",IFERROR(INDEX(Settings!$F$11:$F$18,MATCH($C4560,Settings!$D$11:$D$18,0)),0),$E4560))</f>
        <v/>
      </c>
      <c r="J4560">
        <f>IF($A4560="",0,WEEKDAY($A4560,2))</f>
        <v/>
      </c>
      <c r="K4560">
        <f>IF(OR($A4560="",$B4560=""),"",$B4560&amp;"|"&amp;$A4560)</f>
        <v/>
      </c>
      <c r="L4560">
        <f>IF($A4560="",0,IF($F4560="",IFERROR(N(INDEX(Settings!$G$11:$G$18,MATCH($C4560,Settings!$D$11:$D$18,0))),0),N($F4560)))</f>
        <v/>
      </c>
    </row>
    <row r="4561">
      <c r="A4561" s="69" t="n"/>
      <c r="B4561" s="70" t="n"/>
      <c r="C4561" s="70" t="n"/>
      <c r="D4561" s="71" t="n"/>
      <c r="E4561" s="71" t="n"/>
      <c r="F4561" s="70" t="n"/>
      <c r="G4561" s="72">
        <f>IF(OR($A4561="",$B4561=""),"",ROUND(MAX(0,MOD(I4561-H4561,1)*24-L4561/60),2))</f>
        <v/>
      </c>
      <c r="H4561">
        <f>IF($A4561="","",IF($D4561="",IFERROR(INDEX(Settings!$E$11:$E$18,MATCH($C4561,Settings!$D$11:$D$18,0)),0),$D4561))</f>
        <v/>
      </c>
      <c r="I4561">
        <f>IF($A4561="","",IF($E4561="",IFERROR(INDEX(Settings!$F$11:$F$18,MATCH($C4561,Settings!$D$11:$D$18,0)),0),$E4561))</f>
        <v/>
      </c>
      <c r="J4561">
        <f>IF($A4561="",0,WEEKDAY($A4561,2))</f>
        <v/>
      </c>
      <c r="K4561">
        <f>IF(OR($A4561="",$B4561=""),"",$B4561&amp;"|"&amp;$A4561)</f>
        <v/>
      </c>
      <c r="L4561">
        <f>IF($A4561="",0,IF($F4561="",IFERROR(N(INDEX(Settings!$G$11:$G$18,MATCH($C4561,Settings!$D$11:$D$18,0))),0),N($F4561)))</f>
        <v/>
      </c>
    </row>
    <row r="4562">
      <c r="A4562" s="69" t="n"/>
      <c r="B4562" s="70" t="n"/>
      <c r="C4562" s="70" t="n"/>
      <c r="D4562" s="71" t="n"/>
      <c r="E4562" s="71" t="n"/>
      <c r="F4562" s="70" t="n"/>
      <c r="G4562" s="72">
        <f>IF(OR($A4562="",$B4562=""),"",ROUND(MAX(0,MOD(I4562-H4562,1)*24-L4562/60),2))</f>
        <v/>
      </c>
      <c r="H4562">
        <f>IF($A4562="","",IF($D4562="",IFERROR(INDEX(Settings!$E$11:$E$18,MATCH($C4562,Settings!$D$11:$D$18,0)),0),$D4562))</f>
        <v/>
      </c>
      <c r="I4562">
        <f>IF($A4562="","",IF($E4562="",IFERROR(INDEX(Settings!$F$11:$F$18,MATCH($C4562,Settings!$D$11:$D$18,0)),0),$E4562))</f>
        <v/>
      </c>
      <c r="J4562">
        <f>IF($A4562="",0,WEEKDAY($A4562,2))</f>
        <v/>
      </c>
      <c r="K4562">
        <f>IF(OR($A4562="",$B4562=""),"",$B4562&amp;"|"&amp;$A4562)</f>
        <v/>
      </c>
      <c r="L4562">
        <f>IF($A4562="",0,IF($F4562="",IFERROR(N(INDEX(Settings!$G$11:$G$18,MATCH($C4562,Settings!$D$11:$D$18,0))),0),N($F4562)))</f>
        <v/>
      </c>
    </row>
    <row r="4563">
      <c r="A4563" s="69" t="n"/>
      <c r="B4563" s="70" t="n"/>
      <c r="C4563" s="70" t="n"/>
      <c r="D4563" s="71" t="n"/>
      <c r="E4563" s="71" t="n"/>
      <c r="F4563" s="70" t="n"/>
      <c r="G4563" s="72">
        <f>IF(OR($A4563="",$B4563=""),"",ROUND(MAX(0,MOD(I4563-H4563,1)*24-L4563/60),2))</f>
        <v/>
      </c>
      <c r="H4563">
        <f>IF($A4563="","",IF($D4563="",IFERROR(INDEX(Settings!$E$11:$E$18,MATCH($C4563,Settings!$D$11:$D$18,0)),0),$D4563))</f>
        <v/>
      </c>
      <c r="I4563">
        <f>IF($A4563="","",IF($E4563="",IFERROR(INDEX(Settings!$F$11:$F$18,MATCH($C4563,Settings!$D$11:$D$18,0)),0),$E4563))</f>
        <v/>
      </c>
      <c r="J4563">
        <f>IF($A4563="",0,WEEKDAY($A4563,2))</f>
        <v/>
      </c>
      <c r="K4563">
        <f>IF(OR($A4563="",$B4563=""),"",$B4563&amp;"|"&amp;$A4563)</f>
        <v/>
      </c>
      <c r="L4563">
        <f>IF($A4563="",0,IF($F4563="",IFERROR(N(INDEX(Settings!$G$11:$G$18,MATCH($C4563,Settings!$D$11:$D$18,0))),0),N($F4563)))</f>
        <v/>
      </c>
    </row>
    <row r="4564">
      <c r="A4564" s="69" t="n"/>
      <c r="B4564" s="70" t="n"/>
      <c r="C4564" s="70" t="n"/>
      <c r="D4564" s="71" t="n"/>
      <c r="E4564" s="71" t="n"/>
      <c r="F4564" s="70" t="n"/>
      <c r="G4564" s="72">
        <f>IF(OR($A4564="",$B4564=""),"",ROUND(MAX(0,MOD(I4564-H4564,1)*24-L4564/60),2))</f>
        <v/>
      </c>
      <c r="H4564">
        <f>IF($A4564="","",IF($D4564="",IFERROR(INDEX(Settings!$E$11:$E$18,MATCH($C4564,Settings!$D$11:$D$18,0)),0),$D4564))</f>
        <v/>
      </c>
      <c r="I4564">
        <f>IF($A4564="","",IF($E4564="",IFERROR(INDEX(Settings!$F$11:$F$18,MATCH($C4564,Settings!$D$11:$D$18,0)),0),$E4564))</f>
        <v/>
      </c>
      <c r="J4564">
        <f>IF($A4564="",0,WEEKDAY($A4564,2))</f>
        <v/>
      </c>
      <c r="K4564">
        <f>IF(OR($A4564="",$B4564=""),"",$B4564&amp;"|"&amp;$A4564)</f>
        <v/>
      </c>
      <c r="L4564">
        <f>IF($A4564="",0,IF($F4564="",IFERROR(N(INDEX(Settings!$G$11:$G$18,MATCH($C4564,Settings!$D$11:$D$18,0))),0),N($F4564)))</f>
        <v/>
      </c>
    </row>
    <row r="4565">
      <c r="A4565" s="69" t="n"/>
      <c r="B4565" s="70" t="n"/>
      <c r="C4565" s="70" t="n"/>
      <c r="D4565" s="71" t="n"/>
      <c r="E4565" s="71" t="n"/>
      <c r="F4565" s="70" t="n"/>
      <c r="G4565" s="72">
        <f>IF(OR($A4565="",$B4565=""),"",ROUND(MAX(0,MOD(I4565-H4565,1)*24-L4565/60),2))</f>
        <v/>
      </c>
      <c r="H4565">
        <f>IF($A4565="","",IF($D4565="",IFERROR(INDEX(Settings!$E$11:$E$18,MATCH($C4565,Settings!$D$11:$D$18,0)),0),$D4565))</f>
        <v/>
      </c>
      <c r="I4565">
        <f>IF($A4565="","",IF($E4565="",IFERROR(INDEX(Settings!$F$11:$F$18,MATCH($C4565,Settings!$D$11:$D$18,0)),0),$E4565))</f>
        <v/>
      </c>
      <c r="J4565">
        <f>IF($A4565="",0,WEEKDAY($A4565,2))</f>
        <v/>
      </c>
      <c r="K4565">
        <f>IF(OR($A4565="",$B4565=""),"",$B4565&amp;"|"&amp;$A4565)</f>
        <v/>
      </c>
      <c r="L4565">
        <f>IF($A4565="",0,IF($F4565="",IFERROR(N(INDEX(Settings!$G$11:$G$18,MATCH($C4565,Settings!$D$11:$D$18,0))),0),N($F4565)))</f>
        <v/>
      </c>
    </row>
    <row r="4566">
      <c r="A4566" s="69" t="n"/>
      <c r="B4566" s="70" t="n"/>
      <c r="C4566" s="70" t="n"/>
      <c r="D4566" s="71" t="n"/>
      <c r="E4566" s="71" t="n"/>
      <c r="F4566" s="70" t="n"/>
      <c r="G4566" s="72">
        <f>IF(OR($A4566="",$B4566=""),"",ROUND(MAX(0,MOD(I4566-H4566,1)*24-L4566/60),2))</f>
        <v/>
      </c>
      <c r="H4566">
        <f>IF($A4566="","",IF($D4566="",IFERROR(INDEX(Settings!$E$11:$E$18,MATCH($C4566,Settings!$D$11:$D$18,0)),0),$D4566))</f>
        <v/>
      </c>
      <c r="I4566">
        <f>IF($A4566="","",IF($E4566="",IFERROR(INDEX(Settings!$F$11:$F$18,MATCH($C4566,Settings!$D$11:$D$18,0)),0),$E4566))</f>
        <v/>
      </c>
      <c r="J4566">
        <f>IF($A4566="",0,WEEKDAY($A4566,2))</f>
        <v/>
      </c>
      <c r="K4566">
        <f>IF(OR($A4566="",$B4566=""),"",$B4566&amp;"|"&amp;$A4566)</f>
        <v/>
      </c>
      <c r="L4566">
        <f>IF($A4566="",0,IF($F4566="",IFERROR(N(INDEX(Settings!$G$11:$G$18,MATCH($C4566,Settings!$D$11:$D$18,0))),0),N($F4566)))</f>
        <v/>
      </c>
    </row>
    <row r="4567">
      <c r="A4567" s="69" t="n"/>
      <c r="B4567" s="70" t="n"/>
      <c r="C4567" s="70" t="n"/>
      <c r="D4567" s="71" t="n"/>
      <c r="E4567" s="71" t="n"/>
      <c r="F4567" s="70" t="n"/>
      <c r="G4567" s="72">
        <f>IF(OR($A4567="",$B4567=""),"",ROUND(MAX(0,MOD(I4567-H4567,1)*24-L4567/60),2))</f>
        <v/>
      </c>
      <c r="H4567">
        <f>IF($A4567="","",IF($D4567="",IFERROR(INDEX(Settings!$E$11:$E$18,MATCH($C4567,Settings!$D$11:$D$18,0)),0),$D4567))</f>
        <v/>
      </c>
      <c r="I4567">
        <f>IF($A4567="","",IF($E4567="",IFERROR(INDEX(Settings!$F$11:$F$18,MATCH($C4567,Settings!$D$11:$D$18,0)),0),$E4567))</f>
        <v/>
      </c>
      <c r="J4567">
        <f>IF($A4567="",0,WEEKDAY($A4567,2))</f>
        <v/>
      </c>
      <c r="K4567">
        <f>IF(OR($A4567="",$B4567=""),"",$B4567&amp;"|"&amp;$A4567)</f>
        <v/>
      </c>
      <c r="L4567">
        <f>IF($A4567="",0,IF($F4567="",IFERROR(N(INDEX(Settings!$G$11:$G$18,MATCH($C4567,Settings!$D$11:$D$18,0))),0),N($F4567)))</f>
        <v/>
      </c>
    </row>
    <row r="4568">
      <c r="A4568" s="69" t="n"/>
      <c r="B4568" s="70" t="n"/>
      <c r="C4568" s="70" t="n"/>
      <c r="D4568" s="71" t="n"/>
      <c r="E4568" s="71" t="n"/>
      <c r="F4568" s="70" t="n"/>
      <c r="G4568" s="72">
        <f>IF(OR($A4568="",$B4568=""),"",ROUND(MAX(0,MOD(I4568-H4568,1)*24-L4568/60),2))</f>
        <v/>
      </c>
      <c r="H4568">
        <f>IF($A4568="","",IF($D4568="",IFERROR(INDEX(Settings!$E$11:$E$18,MATCH($C4568,Settings!$D$11:$D$18,0)),0),$D4568))</f>
        <v/>
      </c>
      <c r="I4568">
        <f>IF($A4568="","",IF($E4568="",IFERROR(INDEX(Settings!$F$11:$F$18,MATCH($C4568,Settings!$D$11:$D$18,0)),0),$E4568))</f>
        <v/>
      </c>
      <c r="J4568">
        <f>IF($A4568="",0,WEEKDAY($A4568,2))</f>
        <v/>
      </c>
      <c r="K4568">
        <f>IF(OR($A4568="",$B4568=""),"",$B4568&amp;"|"&amp;$A4568)</f>
        <v/>
      </c>
      <c r="L4568">
        <f>IF($A4568="",0,IF($F4568="",IFERROR(N(INDEX(Settings!$G$11:$G$18,MATCH($C4568,Settings!$D$11:$D$18,0))),0),N($F4568)))</f>
        <v/>
      </c>
    </row>
    <row r="4569">
      <c r="A4569" s="69" t="n"/>
      <c r="B4569" s="70" t="n"/>
      <c r="C4569" s="70" t="n"/>
      <c r="D4569" s="71" t="n"/>
      <c r="E4569" s="71" t="n"/>
      <c r="F4569" s="70" t="n"/>
      <c r="G4569" s="72">
        <f>IF(OR($A4569="",$B4569=""),"",ROUND(MAX(0,MOD(I4569-H4569,1)*24-L4569/60),2))</f>
        <v/>
      </c>
      <c r="H4569">
        <f>IF($A4569="","",IF($D4569="",IFERROR(INDEX(Settings!$E$11:$E$18,MATCH($C4569,Settings!$D$11:$D$18,0)),0),$D4569))</f>
        <v/>
      </c>
      <c r="I4569">
        <f>IF($A4569="","",IF($E4569="",IFERROR(INDEX(Settings!$F$11:$F$18,MATCH($C4569,Settings!$D$11:$D$18,0)),0),$E4569))</f>
        <v/>
      </c>
      <c r="J4569">
        <f>IF($A4569="",0,WEEKDAY($A4569,2))</f>
        <v/>
      </c>
      <c r="K4569">
        <f>IF(OR($A4569="",$B4569=""),"",$B4569&amp;"|"&amp;$A4569)</f>
        <v/>
      </c>
      <c r="L4569">
        <f>IF($A4569="",0,IF($F4569="",IFERROR(N(INDEX(Settings!$G$11:$G$18,MATCH($C4569,Settings!$D$11:$D$18,0))),0),N($F4569)))</f>
        <v/>
      </c>
    </row>
    <row r="4570">
      <c r="A4570" s="69" t="n"/>
      <c r="B4570" s="70" t="n"/>
      <c r="C4570" s="70" t="n"/>
      <c r="D4570" s="71" t="n"/>
      <c r="E4570" s="71" t="n"/>
      <c r="F4570" s="70" t="n"/>
      <c r="G4570" s="72">
        <f>IF(OR($A4570="",$B4570=""),"",ROUND(MAX(0,MOD(I4570-H4570,1)*24-L4570/60),2))</f>
        <v/>
      </c>
      <c r="H4570">
        <f>IF($A4570="","",IF($D4570="",IFERROR(INDEX(Settings!$E$11:$E$18,MATCH($C4570,Settings!$D$11:$D$18,0)),0),$D4570))</f>
        <v/>
      </c>
      <c r="I4570">
        <f>IF($A4570="","",IF($E4570="",IFERROR(INDEX(Settings!$F$11:$F$18,MATCH($C4570,Settings!$D$11:$D$18,0)),0),$E4570))</f>
        <v/>
      </c>
      <c r="J4570">
        <f>IF($A4570="",0,WEEKDAY($A4570,2))</f>
        <v/>
      </c>
      <c r="K4570">
        <f>IF(OR($A4570="",$B4570=""),"",$B4570&amp;"|"&amp;$A4570)</f>
        <v/>
      </c>
      <c r="L4570">
        <f>IF($A4570="",0,IF($F4570="",IFERROR(N(INDEX(Settings!$G$11:$G$18,MATCH($C4570,Settings!$D$11:$D$18,0))),0),N($F4570)))</f>
        <v/>
      </c>
    </row>
    <row r="4571">
      <c r="A4571" s="69" t="n"/>
      <c r="B4571" s="70" t="n"/>
      <c r="C4571" s="70" t="n"/>
      <c r="D4571" s="71" t="n"/>
      <c r="E4571" s="71" t="n"/>
      <c r="F4571" s="70" t="n"/>
      <c r="G4571" s="72">
        <f>IF(OR($A4571="",$B4571=""),"",ROUND(MAX(0,MOD(I4571-H4571,1)*24-L4571/60),2))</f>
        <v/>
      </c>
      <c r="H4571">
        <f>IF($A4571="","",IF($D4571="",IFERROR(INDEX(Settings!$E$11:$E$18,MATCH($C4571,Settings!$D$11:$D$18,0)),0),$D4571))</f>
        <v/>
      </c>
      <c r="I4571">
        <f>IF($A4571="","",IF($E4571="",IFERROR(INDEX(Settings!$F$11:$F$18,MATCH($C4571,Settings!$D$11:$D$18,0)),0),$E4571))</f>
        <v/>
      </c>
      <c r="J4571">
        <f>IF($A4571="",0,WEEKDAY($A4571,2))</f>
        <v/>
      </c>
      <c r="K4571">
        <f>IF(OR($A4571="",$B4571=""),"",$B4571&amp;"|"&amp;$A4571)</f>
        <v/>
      </c>
      <c r="L4571">
        <f>IF($A4571="",0,IF($F4571="",IFERROR(N(INDEX(Settings!$G$11:$G$18,MATCH($C4571,Settings!$D$11:$D$18,0))),0),N($F4571)))</f>
        <v/>
      </c>
    </row>
    <row r="4572">
      <c r="A4572" s="69" t="n"/>
      <c r="B4572" s="70" t="n"/>
      <c r="C4572" s="70" t="n"/>
      <c r="D4572" s="71" t="n"/>
      <c r="E4572" s="71" t="n"/>
      <c r="F4572" s="70" t="n"/>
      <c r="G4572" s="72">
        <f>IF(OR($A4572="",$B4572=""),"",ROUND(MAX(0,MOD(I4572-H4572,1)*24-L4572/60),2))</f>
        <v/>
      </c>
      <c r="H4572">
        <f>IF($A4572="","",IF($D4572="",IFERROR(INDEX(Settings!$E$11:$E$18,MATCH($C4572,Settings!$D$11:$D$18,0)),0),$D4572))</f>
        <v/>
      </c>
      <c r="I4572">
        <f>IF($A4572="","",IF($E4572="",IFERROR(INDEX(Settings!$F$11:$F$18,MATCH($C4572,Settings!$D$11:$D$18,0)),0),$E4572))</f>
        <v/>
      </c>
      <c r="J4572">
        <f>IF($A4572="",0,WEEKDAY($A4572,2))</f>
        <v/>
      </c>
      <c r="K4572">
        <f>IF(OR($A4572="",$B4572=""),"",$B4572&amp;"|"&amp;$A4572)</f>
        <v/>
      </c>
      <c r="L4572">
        <f>IF($A4572="",0,IF($F4572="",IFERROR(N(INDEX(Settings!$G$11:$G$18,MATCH($C4572,Settings!$D$11:$D$18,0))),0),N($F4572)))</f>
        <v/>
      </c>
    </row>
    <row r="4573">
      <c r="A4573" s="69" t="n"/>
      <c r="B4573" s="70" t="n"/>
      <c r="C4573" s="70" t="n"/>
      <c r="D4573" s="71" t="n"/>
      <c r="E4573" s="71" t="n"/>
      <c r="F4573" s="70" t="n"/>
      <c r="G4573" s="72">
        <f>IF(OR($A4573="",$B4573=""),"",ROUND(MAX(0,MOD(I4573-H4573,1)*24-L4573/60),2))</f>
        <v/>
      </c>
      <c r="H4573">
        <f>IF($A4573="","",IF($D4573="",IFERROR(INDEX(Settings!$E$11:$E$18,MATCH($C4573,Settings!$D$11:$D$18,0)),0),$D4573))</f>
        <v/>
      </c>
      <c r="I4573">
        <f>IF($A4573="","",IF($E4573="",IFERROR(INDEX(Settings!$F$11:$F$18,MATCH($C4573,Settings!$D$11:$D$18,0)),0),$E4573))</f>
        <v/>
      </c>
      <c r="J4573">
        <f>IF($A4573="",0,WEEKDAY($A4573,2))</f>
        <v/>
      </c>
      <c r="K4573">
        <f>IF(OR($A4573="",$B4573=""),"",$B4573&amp;"|"&amp;$A4573)</f>
        <v/>
      </c>
      <c r="L4573">
        <f>IF($A4573="",0,IF($F4573="",IFERROR(N(INDEX(Settings!$G$11:$G$18,MATCH($C4573,Settings!$D$11:$D$18,0))),0),N($F4573)))</f>
        <v/>
      </c>
    </row>
    <row r="4574">
      <c r="A4574" s="69" t="n"/>
      <c r="B4574" s="70" t="n"/>
      <c r="C4574" s="70" t="n"/>
      <c r="D4574" s="71" t="n"/>
      <c r="E4574" s="71" t="n"/>
      <c r="F4574" s="70" t="n"/>
      <c r="G4574" s="72">
        <f>IF(OR($A4574="",$B4574=""),"",ROUND(MAX(0,MOD(I4574-H4574,1)*24-L4574/60),2))</f>
        <v/>
      </c>
      <c r="H4574">
        <f>IF($A4574="","",IF($D4574="",IFERROR(INDEX(Settings!$E$11:$E$18,MATCH($C4574,Settings!$D$11:$D$18,0)),0),$D4574))</f>
        <v/>
      </c>
      <c r="I4574">
        <f>IF($A4574="","",IF($E4574="",IFERROR(INDEX(Settings!$F$11:$F$18,MATCH($C4574,Settings!$D$11:$D$18,0)),0),$E4574))</f>
        <v/>
      </c>
      <c r="J4574">
        <f>IF($A4574="",0,WEEKDAY($A4574,2))</f>
        <v/>
      </c>
      <c r="K4574">
        <f>IF(OR($A4574="",$B4574=""),"",$B4574&amp;"|"&amp;$A4574)</f>
        <v/>
      </c>
      <c r="L4574">
        <f>IF($A4574="",0,IF($F4574="",IFERROR(N(INDEX(Settings!$G$11:$G$18,MATCH($C4574,Settings!$D$11:$D$18,0))),0),N($F4574)))</f>
        <v/>
      </c>
    </row>
    <row r="4575">
      <c r="A4575" s="69" t="n"/>
      <c r="B4575" s="70" t="n"/>
      <c r="C4575" s="70" t="n"/>
      <c r="D4575" s="71" t="n"/>
      <c r="E4575" s="71" t="n"/>
      <c r="F4575" s="70" t="n"/>
      <c r="G4575" s="72">
        <f>IF(OR($A4575="",$B4575=""),"",ROUND(MAX(0,MOD(I4575-H4575,1)*24-L4575/60),2))</f>
        <v/>
      </c>
      <c r="H4575">
        <f>IF($A4575="","",IF($D4575="",IFERROR(INDEX(Settings!$E$11:$E$18,MATCH($C4575,Settings!$D$11:$D$18,0)),0),$D4575))</f>
        <v/>
      </c>
      <c r="I4575">
        <f>IF($A4575="","",IF($E4575="",IFERROR(INDEX(Settings!$F$11:$F$18,MATCH($C4575,Settings!$D$11:$D$18,0)),0),$E4575))</f>
        <v/>
      </c>
      <c r="J4575">
        <f>IF($A4575="",0,WEEKDAY($A4575,2))</f>
        <v/>
      </c>
      <c r="K4575">
        <f>IF(OR($A4575="",$B4575=""),"",$B4575&amp;"|"&amp;$A4575)</f>
        <v/>
      </c>
      <c r="L4575">
        <f>IF($A4575="",0,IF($F4575="",IFERROR(N(INDEX(Settings!$G$11:$G$18,MATCH($C4575,Settings!$D$11:$D$18,0))),0),N($F4575)))</f>
        <v/>
      </c>
    </row>
    <row r="4576">
      <c r="A4576" s="69" t="n"/>
      <c r="B4576" s="70" t="n"/>
      <c r="C4576" s="70" t="n"/>
      <c r="D4576" s="71" t="n"/>
      <c r="E4576" s="71" t="n"/>
      <c r="F4576" s="70" t="n"/>
      <c r="G4576" s="72">
        <f>IF(OR($A4576="",$B4576=""),"",ROUND(MAX(0,MOD(I4576-H4576,1)*24-L4576/60),2))</f>
        <v/>
      </c>
      <c r="H4576">
        <f>IF($A4576="","",IF($D4576="",IFERROR(INDEX(Settings!$E$11:$E$18,MATCH($C4576,Settings!$D$11:$D$18,0)),0),$D4576))</f>
        <v/>
      </c>
      <c r="I4576">
        <f>IF($A4576="","",IF($E4576="",IFERROR(INDEX(Settings!$F$11:$F$18,MATCH($C4576,Settings!$D$11:$D$18,0)),0),$E4576))</f>
        <v/>
      </c>
      <c r="J4576">
        <f>IF($A4576="",0,WEEKDAY($A4576,2))</f>
        <v/>
      </c>
      <c r="K4576">
        <f>IF(OR($A4576="",$B4576=""),"",$B4576&amp;"|"&amp;$A4576)</f>
        <v/>
      </c>
      <c r="L4576">
        <f>IF($A4576="",0,IF($F4576="",IFERROR(N(INDEX(Settings!$G$11:$G$18,MATCH($C4576,Settings!$D$11:$D$18,0))),0),N($F4576)))</f>
        <v/>
      </c>
    </row>
    <row r="4577">
      <c r="A4577" s="69" t="n"/>
      <c r="B4577" s="70" t="n"/>
      <c r="C4577" s="70" t="n"/>
      <c r="D4577" s="71" t="n"/>
      <c r="E4577" s="71" t="n"/>
      <c r="F4577" s="70" t="n"/>
      <c r="G4577" s="72">
        <f>IF(OR($A4577="",$B4577=""),"",ROUND(MAX(0,MOD(I4577-H4577,1)*24-L4577/60),2))</f>
        <v/>
      </c>
      <c r="H4577">
        <f>IF($A4577="","",IF($D4577="",IFERROR(INDEX(Settings!$E$11:$E$18,MATCH($C4577,Settings!$D$11:$D$18,0)),0),$D4577))</f>
        <v/>
      </c>
      <c r="I4577">
        <f>IF($A4577="","",IF($E4577="",IFERROR(INDEX(Settings!$F$11:$F$18,MATCH($C4577,Settings!$D$11:$D$18,0)),0),$E4577))</f>
        <v/>
      </c>
      <c r="J4577">
        <f>IF($A4577="",0,WEEKDAY($A4577,2))</f>
        <v/>
      </c>
      <c r="K4577">
        <f>IF(OR($A4577="",$B4577=""),"",$B4577&amp;"|"&amp;$A4577)</f>
        <v/>
      </c>
      <c r="L4577">
        <f>IF($A4577="",0,IF($F4577="",IFERROR(N(INDEX(Settings!$G$11:$G$18,MATCH($C4577,Settings!$D$11:$D$18,0))),0),N($F4577)))</f>
        <v/>
      </c>
    </row>
    <row r="4578">
      <c r="A4578" s="69" t="n"/>
      <c r="B4578" s="70" t="n"/>
      <c r="C4578" s="70" t="n"/>
      <c r="D4578" s="71" t="n"/>
      <c r="E4578" s="71" t="n"/>
      <c r="F4578" s="70" t="n"/>
      <c r="G4578" s="72">
        <f>IF(OR($A4578="",$B4578=""),"",ROUND(MAX(0,MOD(I4578-H4578,1)*24-L4578/60),2))</f>
        <v/>
      </c>
      <c r="H4578">
        <f>IF($A4578="","",IF($D4578="",IFERROR(INDEX(Settings!$E$11:$E$18,MATCH($C4578,Settings!$D$11:$D$18,0)),0),$D4578))</f>
        <v/>
      </c>
      <c r="I4578">
        <f>IF($A4578="","",IF($E4578="",IFERROR(INDEX(Settings!$F$11:$F$18,MATCH($C4578,Settings!$D$11:$D$18,0)),0),$E4578))</f>
        <v/>
      </c>
      <c r="J4578">
        <f>IF($A4578="",0,WEEKDAY($A4578,2))</f>
        <v/>
      </c>
      <c r="K4578">
        <f>IF(OR($A4578="",$B4578=""),"",$B4578&amp;"|"&amp;$A4578)</f>
        <v/>
      </c>
      <c r="L4578">
        <f>IF($A4578="",0,IF($F4578="",IFERROR(N(INDEX(Settings!$G$11:$G$18,MATCH($C4578,Settings!$D$11:$D$18,0))),0),N($F4578)))</f>
        <v/>
      </c>
    </row>
    <row r="4579">
      <c r="A4579" s="69" t="n"/>
      <c r="B4579" s="70" t="n"/>
      <c r="C4579" s="70" t="n"/>
      <c r="D4579" s="71" t="n"/>
      <c r="E4579" s="71" t="n"/>
      <c r="F4579" s="70" t="n"/>
      <c r="G4579" s="72">
        <f>IF(OR($A4579="",$B4579=""),"",ROUND(MAX(0,MOD(I4579-H4579,1)*24-L4579/60),2))</f>
        <v/>
      </c>
      <c r="H4579">
        <f>IF($A4579="","",IF($D4579="",IFERROR(INDEX(Settings!$E$11:$E$18,MATCH($C4579,Settings!$D$11:$D$18,0)),0),$D4579))</f>
        <v/>
      </c>
      <c r="I4579">
        <f>IF($A4579="","",IF($E4579="",IFERROR(INDEX(Settings!$F$11:$F$18,MATCH($C4579,Settings!$D$11:$D$18,0)),0),$E4579))</f>
        <v/>
      </c>
      <c r="J4579">
        <f>IF($A4579="",0,WEEKDAY($A4579,2))</f>
        <v/>
      </c>
      <c r="K4579">
        <f>IF(OR($A4579="",$B4579=""),"",$B4579&amp;"|"&amp;$A4579)</f>
        <v/>
      </c>
      <c r="L4579">
        <f>IF($A4579="",0,IF($F4579="",IFERROR(N(INDEX(Settings!$G$11:$G$18,MATCH($C4579,Settings!$D$11:$D$18,0))),0),N($F4579)))</f>
        <v/>
      </c>
    </row>
    <row r="4580">
      <c r="A4580" s="69" t="n"/>
      <c r="B4580" s="70" t="n"/>
      <c r="C4580" s="70" t="n"/>
      <c r="D4580" s="71" t="n"/>
      <c r="E4580" s="71" t="n"/>
      <c r="F4580" s="70" t="n"/>
      <c r="G4580" s="72">
        <f>IF(OR($A4580="",$B4580=""),"",ROUND(MAX(0,MOD(I4580-H4580,1)*24-L4580/60),2))</f>
        <v/>
      </c>
      <c r="H4580">
        <f>IF($A4580="","",IF($D4580="",IFERROR(INDEX(Settings!$E$11:$E$18,MATCH($C4580,Settings!$D$11:$D$18,0)),0),$D4580))</f>
        <v/>
      </c>
      <c r="I4580">
        <f>IF($A4580="","",IF($E4580="",IFERROR(INDEX(Settings!$F$11:$F$18,MATCH($C4580,Settings!$D$11:$D$18,0)),0),$E4580))</f>
        <v/>
      </c>
      <c r="J4580">
        <f>IF($A4580="",0,WEEKDAY($A4580,2))</f>
        <v/>
      </c>
      <c r="K4580">
        <f>IF(OR($A4580="",$B4580=""),"",$B4580&amp;"|"&amp;$A4580)</f>
        <v/>
      </c>
      <c r="L4580">
        <f>IF($A4580="",0,IF($F4580="",IFERROR(N(INDEX(Settings!$G$11:$G$18,MATCH($C4580,Settings!$D$11:$D$18,0))),0),N($F4580)))</f>
        <v/>
      </c>
    </row>
    <row r="4581">
      <c r="A4581" s="69" t="n"/>
      <c r="B4581" s="70" t="n"/>
      <c r="C4581" s="70" t="n"/>
      <c r="D4581" s="71" t="n"/>
      <c r="E4581" s="71" t="n"/>
      <c r="F4581" s="70" t="n"/>
      <c r="G4581" s="72">
        <f>IF(OR($A4581="",$B4581=""),"",ROUND(MAX(0,MOD(I4581-H4581,1)*24-L4581/60),2))</f>
        <v/>
      </c>
      <c r="H4581">
        <f>IF($A4581="","",IF($D4581="",IFERROR(INDEX(Settings!$E$11:$E$18,MATCH($C4581,Settings!$D$11:$D$18,0)),0),$D4581))</f>
        <v/>
      </c>
      <c r="I4581">
        <f>IF($A4581="","",IF($E4581="",IFERROR(INDEX(Settings!$F$11:$F$18,MATCH($C4581,Settings!$D$11:$D$18,0)),0),$E4581))</f>
        <v/>
      </c>
      <c r="J4581">
        <f>IF($A4581="",0,WEEKDAY($A4581,2))</f>
        <v/>
      </c>
      <c r="K4581">
        <f>IF(OR($A4581="",$B4581=""),"",$B4581&amp;"|"&amp;$A4581)</f>
        <v/>
      </c>
      <c r="L4581">
        <f>IF($A4581="",0,IF($F4581="",IFERROR(N(INDEX(Settings!$G$11:$G$18,MATCH($C4581,Settings!$D$11:$D$18,0))),0),N($F4581)))</f>
        <v/>
      </c>
    </row>
    <row r="4582">
      <c r="A4582" s="69" t="n"/>
      <c r="B4582" s="70" t="n"/>
      <c r="C4582" s="70" t="n"/>
      <c r="D4582" s="71" t="n"/>
      <c r="E4582" s="71" t="n"/>
      <c r="F4582" s="70" t="n"/>
      <c r="G4582" s="72">
        <f>IF(OR($A4582="",$B4582=""),"",ROUND(MAX(0,MOD(I4582-H4582,1)*24-L4582/60),2))</f>
        <v/>
      </c>
      <c r="H4582">
        <f>IF($A4582="","",IF($D4582="",IFERROR(INDEX(Settings!$E$11:$E$18,MATCH($C4582,Settings!$D$11:$D$18,0)),0),$D4582))</f>
        <v/>
      </c>
      <c r="I4582">
        <f>IF($A4582="","",IF($E4582="",IFERROR(INDEX(Settings!$F$11:$F$18,MATCH($C4582,Settings!$D$11:$D$18,0)),0),$E4582))</f>
        <v/>
      </c>
      <c r="J4582">
        <f>IF($A4582="",0,WEEKDAY($A4582,2))</f>
        <v/>
      </c>
      <c r="K4582">
        <f>IF(OR($A4582="",$B4582=""),"",$B4582&amp;"|"&amp;$A4582)</f>
        <v/>
      </c>
      <c r="L4582">
        <f>IF($A4582="",0,IF($F4582="",IFERROR(N(INDEX(Settings!$G$11:$G$18,MATCH($C4582,Settings!$D$11:$D$18,0))),0),N($F4582)))</f>
        <v/>
      </c>
    </row>
    <row r="4583">
      <c r="A4583" s="69" t="n"/>
      <c r="B4583" s="70" t="n"/>
      <c r="C4583" s="70" t="n"/>
      <c r="D4583" s="71" t="n"/>
      <c r="E4583" s="71" t="n"/>
      <c r="F4583" s="70" t="n"/>
      <c r="G4583" s="72">
        <f>IF(OR($A4583="",$B4583=""),"",ROUND(MAX(0,MOD(I4583-H4583,1)*24-L4583/60),2))</f>
        <v/>
      </c>
      <c r="H4583">
        <f>IF($A4583="","",IF($D4583="",IFERROR(INDEX(Settings!$E$11:$E$18,MATCH($C4583,Settings!$D$11:$D$18,0)),0),$D4583))</f>
        <v/>
      </c>
      <c r="I4583">
        <f>IF($A4583="","",IF($E4583="",IFERROR(INDEX(Settings!$F$11:$F$18,MATCH($C4583,Settings!$D$11:$D$18,0)),0),$E4583))</f>
        <v/>
      </c>
      <c r="J4583">
        <f>IF($A4583="",0,WEEKDAY($A4583,2))</f>
        <v/>
      </c>
      <c r="K4583">
        <f>IF(OR($A4583="",$B4583=""),"",$B4583&amp;"|"&amp;$A4583)</f>
        <v/>
      </c>
      <c r="L4583">
        <f>IF($A4583="",0,IF($F4583="",IFERROR(N(INDEX(Settings!$G$11:$G$18,MATCH($C4583,Settings!$D$11:$D$18,0))),0),N($F4583)))</f>
        <v/>
      </c>
    </row>
    <row r="4584">
      <c r="A4584" s="69" t="n"/>
      <c r="B4584" s="70" t="n"/>
      <c r="C4584" s="70" t="n"/>
      <c r="D4584" s="71" t="n"/>
      <c r="E4584" s="71" t="n"/>
      <c r="F4584" s="70" t="n"/>
      <c r="G4584" s="72">
        <f>IF(OR($A4584="",$B4584=""),"",ROUND(MAX(0,MOD(I4584-H4584,1)*24-L4584/60),2))</f>
        <v/>
      </c>
      <c r="H4584">
        <f>IF($A4584="","",IF($D4584="",IFERROR(INDEX(Settings!$E$11:$E$18,MATCH($C4584,Settings!$D$11:$D$18,0)),0),$D4584))</f>
        <v/>
      </c>
      <c r="I4584">
        <f>IF($A4584="","",IF($E4584="",IFERROR(INDEX(Settings!$F$11:$F$18,MATCH($C4584,Settings!$D$11:$D$18,0)),0),$E4584))</f>
        <v/>
      </c>
      <c r="J4584">
        <f>IF($A4584="",0,WEEKDAY($A4584,2))</f>
        <v/>
      </c>
      <c r="K4584">
        <f>IF(OR($A4584="",$B4584=""),"",$B4584&amp;"|"&amp;$A4584)</f>
        <v/>
      </c>
      <c r="L4584">
        <f>IF($A4584="",0,IF($F4584="",IFERROR(N(INDEX(Settings!$G$11:$G$18,MATCH($C4584,Settings!$D$11:$D$18,0))),0),N($F4584)))</f>
        <v/>
      </c>
    </row>
    <row r="4585">
      <c r="A4585" s="69" t="n"/>
      <c r="B4585" s="70" t="n"/>
      <c r="C4585" s="70" t="n"/>
      <c r="D4585" s="71" t="n"/>
      <c r="E4585" s="71" t="n"/>
      <c r="F4585" s="70" t="n"/>
      <c r="G4585" s="72">
        <f>IF(OR($A4585="",$B4585=""),"",ROUND(MAX(0,MOD(I4585-H4585,1)*24-L4585/60),2))</f>
        <v/>
      </c>
      <c r="H4585">
        <f>IF($A4585="","",IF($D4585="",IFERROR(INDEX(Settings!$E$11:$E$18,MATCH($C4585,Settings!$D$11:$D$18,0)),0),$D4585))</f>
        <v/>
      </c>
      <c r="I4585">
        <f>IF($A4585="","",IF($E4585="",IFERROR(INDEX(Settings!$F$11:$F$18,MATCH($C4585,Settings!$D$11:$D$18,0)),0),$E4585))</f>
        <v/>
      </c>
      <c r="J4585">
        <f>IF($A4585="",0,WEEKDAY($A4585,2))</f>
        <v/>
      </c>
      <c r="K4585">
        <f>IF(OR($A4585="",$B4585=""),"",$B4585&amp;"|"&amp;$A4585)</f>
        <v/>
      </c>
      <c r="L4585">
        <f>IF($A4585="",0,IF($F4585="",IFERROR(N(INDEX(Settings!$G$11:$G$18,MATCH($C4585,Settings!$D$11:$D$18,0))),0),N($F4585)))</f>
        <v/>
      </c>
    </row>
    <row r="4586">
      <c r="A4586" s="69" t="n"/>
      <c r="B4586" s="70" t="n"/>
      <c r="C4586" s="70" t="n"/>
      <c r="D4586" s="71" t="n"/>
      <c r="E4586" s="71" t="n"/>
      <c r="F4586" s="70" t="n"/>
      <c r="G4586" s="72">
        <f>IF(OR($A4586="",$B4586=""),"",ROUND(MAX(0,MOD(I4586-H4586,1)*24-L4586/60),2))</f>
        <v/>
      </c>
      <c r="H4586">
        <f>IF($A4586="","",IF($D4586="",IFERROR(INDEX(Settings!$E$11:$E$18,MATCH($C4586,Settings!$D$11:$D$18,0)),0),$D4586))</f>
        <v/>
      </c>
      <c r="I4586">
        <f>IF($A4586="","",IF($E4586="",IFERROR(INDEX(Settings!$F$11:$F$18,MATCH($C4586,Settings!$D$11:$D$18,0)),0),$E4586))</f>
        <v/>
      </c>
      <c r="J4586">
        <f>IF($A4586="",0,WEEKDAY($A4586,2))</f>
        <v/>
      </c>
      <c r="K4586">
        <f>IF(OR($A4586="",$B4586=""),"",$B4586&amp;"|"&amp;$A4586)</f>
        <v/>
      </c>
      <c r="L4586">
        <f>IF($A4586="",0,IF($F4586="",IFERROR(N(INDEX(Settings!$G$11:$G$18,MATCH($C4586,Settings!$D$11:$D$18,0))),0),N($F4586)))</f>
        <v/>
      </c>
    </row>
    <row r="4587">
      <c r="A4587" s="69" t="n"/>
      <c r="B4587" s="70" t="n"/>
      <c r="C4587" s="70" t="n"/>
      <c r="D4587" s="71" t="n"/>
      <c r="E4587" s="71" t="n"/>
      <c r="F4587" s="70" t="n"/>
      <c r="G4587" s="72">
        <f>IF(OR($A4587="",$B4587=""),"",ROUND(MAX(0,MOD(I4587-H4587,1)*24-L4587/60),2))</f>
        <v/>
      </c>
      <c r="H4587">
        <f>IF($A4587="","",IF($D4587="",IFERROR(INDEX(Settings!$E$11:$E$18,MATCH($C4587,Settings!$D$11:$D$18,0)),0),$D4587))</f>
        <v/>
      </c>
      <c r="I4587">
        <f>IF($A4587="","",IF($E4587="",IFERROR(INDEX(Settings!$F$11:$F$18,MATCH($C4587,Settings!$D$11:$D$18,0)),0),$E4587))</f>
        <v/>
      </c>
      <c r="J4587">
        <f>IF($A4587="",0,WEEKDAY($A4587,2))</f>
        <v/>
      </c>
      <c r="K4587">
        <f>IF(OR($A4587="",$B4587=""),"",$B4587&amp;"|"&amp;$A4587)</f>
        <v/>
      </c>
      <c r="L4587">
        <f>IF($A4587="",0,IF($F4587="",IFERROR(N(INDEX(Settings!$G$11:$G$18,MATCH($C4587,Settings!$D$11:$D$18,0))),0),N($F4587)))</f>
        <v/>
      </c>
    </row>
    <row r="4588">
      <c r="A4588" s="69" t="n"/>
      <c r="B4588" s="70" t="n"/>
      <c r="C4588" s="70" t="n"/>
      <c r="D4588" s="71" t="n"/>
      <c r="E4588" s="71" t="n"/>
      <c r="F4588" s="70" t="n"/>
      <c r="G4588" s="72">
        <f>IF(OR($A4588="",$B4588=""),"",ROUND(MAX(0,MOD(I4588-H4588,1)*24-L4588/60),2))</f>
        <v/>
      </c>
      <c r="H4588">
        <f>IF($A4588="","",IF($D4588="",IFERROR(INDEX(Settings!$E$11:$E$18,MATCH($C4588,Settings!$D$11:$D$18,0)),0),$D4588))</f>
        <v/>
      </c>
      <c r="I4588">
        <f>IF($A4588="","",IF($E4588="",IFERROR(INDEX(Settings!$F$11:$F$18,MATCH($C4588,Settings!$D$11:$D$18,0)),0),$E4588))</f>
        <v/>
      </c>
      <c r="J4588">
        <f>IF($A4588="",0,WEEKDAY($A4588,2))</f>
        <v/>
      </c>
      <c r="K4588">
        <f>IF(OR($A4588="",$B4588=""),"",$B4588&amp;"|"&amp;$A4588)</f>
        <v/>
      </c>
      <c r="L4588">
        <f>IF($A4588="",0,IF($F4588="",IFERROR(N(INDEX(Settings!$G$11:$G$18,MATCH($C4588,Settings!$D$11:$D$18,0))),0),N($F4588)))</f>
        <v/>
      </c>
    </row>
    <row r="4589">
      <c r="A4589" s="69" t="n"/>
      <c r="B4589" s="70" t="n"/>
      <c r="C4589" s="70" t="n"/>
      <c r="D4589" s="71" t="n"/>
      <c r="E4589" s="71" t="n"/>
      <c r="F4589" s="70" t="n"/>
      <c r="G4589" s="72">
        <f>IF(OR($A4589="",$B4589=""),"",ROUND(MAX(0,MOD(I4589-H4589,1)*24-L4589/60),2))</f>
        <v/>
      </c>
      <c r="H4589">
        <f>IF($A4589="","",IF($D4589="",IFERROR(INDEX(Settings!$E$11:$E$18,MATCH($C4589,Settings!$D$11:$D$18,0)),0),$D4589))</f>
        <v/>
      </c>
      <c r="I4589">
        <f>IF($A4589="","",IF($E4589="",IFERROR(INDEX(Settings!$F$11:$F$18,MATCH($C4589,Settings!$D$11:$D$18,0)),0),$E4589))</f>
        <v/>
      </c>
      <c r="J4589">
        <f>IF($A4589="",0,WEEKDAY($A4589,2))</f>
        <v/>
      </c>
      <c r="K4589">
        <f>IF(OR($A4589="",$B4589=""),"",$B4589&amp;"|"&amp;$A4589)</f>
        <v/>
      </c>
      <c r="L4589">
        <f>IF($A4589="",0,IF($F4589="",IFERROR(N(INDEX(Settings!$G$11:$G$18,MATCH($C4589,Settings!$D$11:$D$18,0))),0),N($F4589)))</f>
        <v/>
      </c>
    </row>
    <row r="4590">
      <c r="A4590" s="69" t="n"/>
      <c r="B4590" s="70" t="n"/>
      <c r="C4590" s="70" t="n"/>
      <c r="D4590" s="71" t="n"/>
      <c r="E4590" s="71" t="n"/>
      <c r="F4590" s="70" t="n"/>
      <c r="G4590" s="72">
        <f>IF(OR($A4590="",$B4590=""),"",ROUND(MAX(0,MOD(I4590-H4590,1)*24-L4590/60),2))</f>
        <v/>
      </c>
      <c r="H4590">
        <f>IF($A4590="","",IF($D4590="",IFERROR(INDEX(Settings!$E$11:$E$18,MATCH($C4590,Settings!$D$11:$D$18,0)),0),$D4590))</f>
        <v/>
      </c>
      <c r="I4590">
        <f>IF($A4590="","",IF($E4590="",IFERROR(INDEX(Settings!$F$11:$F$18,MATCH($C4590,Settings!$D$11:$D$18,0)),0),$E4590))</f>
        <v/>
      </c>
      <c r="J4590">
        <f>IF($A4590="",0,WEEKDAY($A4590,2))</f>
        <v/>
      </c>
      <c r="K4590">
        <f>IF(OR($A4590="",$B4590=""),"",$B4590&amp;"|"&amp;$A4590)</f>
        <v/>
      </c>
      <c r="L4590">
        <f>IF($A4590="",0,IF($F4590="",IFERROR(N(INDEX(Settings!$G$11:$G$18,MATCH($C4590,Settings!$D$11:$D$18,0))),0),N($F4590)))</f>
        <v/>
      </c>
    </row>
    <row r="4591">
      <c r="A4591" s="69" t="n"/>
      <c r="B4591" s="70" t="n"/>
      <c r="C4591" s="70" t="n"/>
      <c r="D4591" s="71" t="n"/>
      <c r="E4591" s="71" t="n"/>
      <c r="F4591" s="70" t="n"/>
      <c r="G4591" s="72">
        <f>IF(OR($A4591="",$B4591=""),"",ROUND(MAX(0,MOD(I4591-H4591,1)*24-L4591/60),2))</f>
        <v/>
      </c>
      <c r="H4591">
        <f>IF($A4591="","",IF($D4591="",IFERROR(INDEX(Settings!$E$11:$E$18,MATCH($C4591,Settings!$D$11:$D$18,0)),0),$D4591))</f>
        <v/>
      </c>
      <c r="I4591">
        <f>IF($A4591="","",IF($E4591="",IFERROR(INDEX(Settings!$F$11:$F$18,MATCH($C4591,Settings!$D$11:$D$18,0)),0),$E4591))</f>
        <v/>
      </c>
      <c r="J4591">
        <f>IF($A4591="",0,WEEKDAY($A4591,2))</f>
        <v/>
      </c>
      <c r="K4591">
        <f>IF(OR($A4591="",$B4591=""),"",$B4591&amp;"|"&amp;$A4591)</f>
        <v/>
      </c>
      <c r="L4591">
        <f>IF($A4591="",0,IF($F4591="",IFERROR(N(INDEX(Settings!$G$11:$G$18,MATCH($C4591,Settings!$D$11:$D$18,0))),0),N($F4591)))</f>
        <v/>
      </c>
    </row>
    <row r="4592">
      <c r="A4592" s="69" t="n"/>
      <c r="B4592" s="70" t="n"/>
      <c r="C4592" s="70" t="n"/>
      <c r="D4592" s="71" t="n"/>
      <c r="E4592" s="71" t="n"/>
      <c r="F4592" s="70" t="n"/>
      <c r="G4592" s="72">
        <f>IF(OR($A4592="",$B4592=""),"",ROUND(MAX(0,MOD(I4592-H4592,1)*24-L4592/60),2))</f>
        <v/>
      </c>
      <c r="H4592">
        <f>IF($A4592="","",IF($D4592="",IFERROR(INDEX(Settings!$E$11:$E$18,MATCH($C4592,Settings!$D$11:$D$18,0)),0),$D4592))</f>
        <v/>
      </c>
      <c r="I4592">
        <f>IF($A4592="","",IF($E4592="",IFERROR(INDEX(Settings!$F$11:$F$18,MATCH($C4592,Settings!$D$11:$D$18,0)),0),$E4592))</f>
        <v/>
      </c>
      <c r="J4592">
        <f>IF($A4592="",0,WEEKDAY($A4592,2))</f>
        <v/>
      </c>
      <c r="K4592">
        <f>IF(OR($A4592="",$B4592=""),"",$B4592&amp;"|"&amp;$A4592)</f>
        <v/>
      </c>
      <c r="L4592">
        <f>IF($A4592="",0,IF($F4592="",IFERROR(N(INDEX(Settings!$G$11:$G$18,MATCH($C4592,Settings!$D$11:$D$18,0))),0),N($F4592)))</f>
        <v/>
      </c>
    </row>
    <row r="4593">
      <c r="A4593" s="69" t="n"/>
      <c r="B4593" s="70" t="n"/>
      <c r="C4593" s="70" t="n"/>
      <c r="D4593" s="71" t="n"/>
      <c r="E4593" s="71" t="n"/>
      <c r="F4593" s="70" t="n"/>
      <c r="G4593" s="72">
        <f>IF(OR($A4593="",$B4593=""),"",ROUND(MAX(0,MOD(I4593-H4593,1)*24-L4593/60),2))</f>
        <v/>
      </c>
      <c r="H4593">
        <f>IF($A4593="","",IF($D4593="",IFERROR(INDEX(Settings!$E$11:$E$18,MATCH($C4593,Settings!$D$11:$D$18,0)),0),$D4593))</f>
        <v/>
      </c>
      <c r="I4593">
        <f>IF($A4593="","",IF($E4593="",IFERROR(INDEX(Settings!$F$11:$F$18,MATCH($C4593,Settings!$D$11:$D$18,0)),0),$E4593))</f>
        <v/>
      </c>
      <c r="J4593">
        <f>IF($A4593="",0,WEEKDAY($A4593,2))</f>
        <v/>
      </c>
      <c r="K4593">
        <f>IF(OR($A4593="",$B4593=""),"",$B4593&amp;"|"&amp;$A4593)</f>
        <v/>
      </c>
      <c r="L4593">
        <f>IF($A4593="",0,IF($F4593="",IFERROR(N(INDEX(Settings!$G$11:$G$18,MATCH($C4593,Settings!$D$11:$D$18,0))),0),N($F4593)))</f>
        <v/>
      </c>
    </row>
    <row r="4594">
      <c r="A4594" s="69" t="n"/>
      <c r="B4594" s="70" t="n"/>
      <c r="C4594" s="70" t="n"/>
      <c r="D4594" s="71" t="n"/>
      <c r="E4594" s="71" t="n"/>
      <c r="F4594" s="70" t="n"/>
      <c r="G4594" s="72">
        <f>IF(OR($A4594="",$B4594=""),"",ROUND(MAX(0,MOD(I4594-H4594,1)*24-L4594/60),2))</f>
        <v/>
      </c>
      <c r="H4594">
        <f>IF($A4594="","",IF($D4594="",IFERROR(INDEX(Settings!$E$11:$E$18,MATCH($C4594,Settings!$D$11:$D$18,0)),0),$D4594))</f>
        <v/>
      </c>
      <c r="I4594">
        <f>IF($A4594="","",IF($E4594="",IFERROR(INDEX(Settings!$F$11:$F$18,MATCH($C4594,Settings!$D$11:$D$18,0)),0),$E4594))</f>
        <v/>
      </c>
      <c r="J4594">
        <f>IF($A4594="",0,WEEKDAY($A4594,2))</f>
        <v/>
      </c>
      <c r="K4594">
        <f>IF(OR($A4594="",$B4594=""),"",$B4594&amp;"|"&amp;$A4594)</f>
        <v/>
      </c>
      <c r="L4594">
        <f>IF($A4594="",0,IF($F4594="",IFERROR(N(INDEX(Settings!$G$11:$G$18,MATCH($C4594,Settings!$D$11:$D$18,0))),0),N($F4594)))</f>
        <v/>
      </c>
    </row>
    <row r="4595">
      <c r="A4595" s="69" t="n"/>
      <c r="B4595" s="70" t="n"/>
      <c r="C4595" s="70" t="n"/>
      <c r="D4595" s="71" t="n"/>
      <c r="E4595" s="71" t="n"/>
      <c r="F4595" s="70" t="n"/>
      <c r="G4595" s="72">
        <f>IF(OR($A4595="",$B4595=""),"",ROUND(MAX(0,MOD(I4595-H4595,1)*24-L4595/60),2))</f>
        <v/>
      </c>
      <c r="H4595">
        <f>IF($A4595="","",IF($D4595="",IFERROR(INDEX(Settings!$E$11:$E$18,MATCH($C4595,Settings!$D$11:$D$18,0)),0),$D4595))</f>
        <v/>
      </c>
      <c r="I4595">
        <f>IF($A4595="","",IF($E4595="",IFERROR(INDEX(Settings!$F$11:$F$18,MATCH($C4595,Settings!$D$11:$D$18,0)),0),$E4595))</f>
        <v/>
      </c>
      <c r="J4595">
        <f>IF($A4595="",0,WEEKDAY($A4595,2))</f>
        <v/>
      </c>
      <c r="K4595">
        <f>IF(OR($A4595="",$B4595=""),"",$B4595&amp;"|"&amp;$A4595)</f>
        <v/>
      </c>
      <c r="L4595">
        <f>IF($A4595="",0,IF($F4595="",IFERROR(N(INDEX(Settings!$G$11:$G$18,MATCH($C4595,Settings!$D$11:$D$18,0))),0),N($F4595)))</f>
        <v/>
      </c>
    </row>
    <row r="4596">
      <c r="A4596" s="69" t="n"/>
      <c r="B4596" s="70" t="n"/>
      <c r="C4596" s="70" t="n"/>
      <c r="D4596" s="71" t="n"/>
      <c r="E4596" s="71" t="n"/>
      <c r="F4596" s="70" t="n"/>
      <c r="G4596" s="72">
        <f>IF(OR($A4596="",$B4596=""),"",ROUND(MAX(0,MOD(I4596-H4596,1)*24-L4596/60),2))</f>
        <v/>
      </c>
      <c r="H4596">
        <f>IF($A4596="","",IF($D4596="",IFERROR(INDEX(Settings!$E$11:$E$18,MATCH($C4596,Settings!$D$11:$D$18,0)),0),$D4596))</f>
        <v/>
      </c>
      <c r="I4596">
        <f>IF($A4596="","",IF($E4596="",IFERROR(INDEX(Settings!$F$11:$F$18,MATCH($C4596,Settings!$D$11:$D$18,0)),0),$E4596))</f>
        <v/>
      </c>
      <c r="J4596">
        <f>IF($A4596="",0,WEEKDAY($A4596,2))</f>
        <v/>
      </c>
      <c r="K4596">
        <f>IF(OR($A4596="",$B4596=""),"",$B4596&amp;"|"&amp;$A4596)</f>
        <v/>
      </c>
      <c r="L4596">
        <f>IF($A4596="",0,IF($F4596="",IFERROR(N(INDEX(Settings!$G$11:$G$18,MATCH($C4596,Settings!$D$11:$D$18,0))),0),N($F4596)))</f>
        <v/>
      </c>
    </row>
    <row r="4597">
      <c r="A4597" s="69" t="n"/>
      <c r="B4597" s="70" t="n"/>
      <c r="C4597" s="70" t="n"/>
      <c r="D4597" s="71" t="n"/>
      <c r="E4597" s="71" t="n"/>
      <c r="F4597" s="70" t="n"/>
      <c r="G4597" s="72">
        <f>IF(OR($A4597="",$B4597=""),"",ROUND(MAX(0,MOD(I4597-H4597,1)*24-L4597/60),2))</f>
        <v/>
      </c>
      <c r="H4597">
        <f>IF($A4597="","",IF($D4597="",IFERROR(INDEX(Settings!$E$11:$E$18,MATCH($C4597,Settings!$D$11:$D$18,0)),0),$D4597))</f>
        <v/>
      </c>
      <c r="I4597">
        <f>IF($A4597="","",IF($E4597="",IFERROR(INDEX(Settings!$F$11:$F$18,MATCH($C4597,Settings!$D$11:$D$18,0)),0),$E4597))</f>
        <v/>
      </c>
      <c r="J4597">
        <f>IF($A4597="",0,WEEKDAY($A4597,2))</f>
        <v/>
      </c>
      <c r="K4597">
        <f>IF(OR($A4597="",$B4597=""),"",$B4597&amp;"|"&amp;$A4597)</f>
        <v/>
      </c>
      <c r="L4597">
        <f>IF($A4597="",0,IF($F4597="",IFERROR(N(INDEX(Settings!$G$11:$G$18,MATCH($C4597,Settings!$D$11:$D$18,0))),0),N($F4597)))</f>
        <v/>
      </c>
    </row>
    <row r="4598">
      <c r="A4598" s="69" t="n"/>
      <c r="B4598" s="70" t="n"/>
      <c r="C4598" s="70" t="n"/>
      <c r="D4598" s="71" t="n"/>
      <c r="E4598" s="71" t="n"/>
      <c r="F4598" s="70" t="n"/>
      <c r="G4598" s="72">
        <f>IF(OR($A4598="",$B4598=""),"",ROUND(MAX(0,MOD(I4598-H4598,1)*24-L4598/60),2))</f>
        <v/>
      </c>
      <c r="H4598">
        <f>IF($A4598="","",IF($D4598="",IFERROR(INDEX(Settings!$E$11:$E$18,MATCH($C4598,Settings!$D$11:$D$18,0)),0),$D4598))</f>
        <v/>
      </c>
      <c r="I4598">
        <f>IF($A4598="","",IF($E4598="",IFERROR(INDEX(Settings!$F$11:$F$18,MATCH($C4598,Settings!$D$11:$D$18,0)),0),$E4598))</f>
        <v/>
      </c>
      <c r="J4598">
        <f>IF($A4598="",0,WEEKDAY($A4598,2))</f>
        <v/>
      </c>
      <c r="K4598">
        <f>IF(OR($A4598="",$B4598=""),"",$B4598&amp;"|"&amp;$A4598)</f>
        <v/>
      </c>
      <c r="L4598">
        <f>IF($A4598="",0,IF($F4598="",IFERROR(N(INDEX(Settings!$G$11:$G$18,MATCH($C4598,Settings!$D$11:$D$18,0))),0),N($F4598)))</f>
        <v/>
      </c>
    </row>
    <row r="4599">
      <c r="A4599" s="69" t="n"/>
      <c r="B4599" s="70" t="n"/>
      <c r="C4599" s="70" t="n"/>
      <c r="D4599" s="71" t="n"/>
      <c r="E4599" s="71" t="n"/>
      <c r="F4599" s="70" t="n"/>
      <c r="G4599" s="72">
        <f>IF(OR($A4599="",$B4599=""),"",ROUND(MAX(0,MOD(I4599-H4599,1)*24-L4599/60),2))</f>
        <v/>
      </c>
      <c r="H4599">
        <f>IF($A4599="","",IF($D4599="",IFERROR(INDEX(Settings!$E$11:$E$18,MATCH($C4599,Settings!$D$11:$D$18,0)),0),$D4599))</f>
        <v/>
      </c>
      <c r="I4599">
        <f>IF($A4599="","",IF($E4599="",IFERROR(INDEX(Settings!$F$11:$F$18,MATCH($C4599,Settings!$D$11:$D$18,0)),0),$E4599))</f>
        <v/>
      </c>
      <c r="J4599">
        <f>IF($A4599="",0,WEEKDAY($A4599,2))</f>
        <v/>
      </c>
      <c r="K4599">
        <f>IF(OR($A4599="",$B4599=""),"",$B4599&amp;"|"&amp;$A4599)</f>
        <v/>
      </c>
      <c r="L4599">
        <f>IF($A4599="",0,IF($F4599="",IFERROR(N(INDEX(Settings!$G$11:$G$18,MATCH($C4599,Settings!$D$11:$D$18,0))),0),N($F4599)))</f>
        <v/>
      </c>
    </row>
    <row r="4600">
      <c r="A4600" s="69" t="n"/>
      <c r="B4600" s="70" t="n"/>
      <c r="C4600" s="70" t="n"/>
      <c r="D4600" s="71" t="n"/>
      <c r="E4600" s="71" t="n"/>
      <c r="F4600" s="70" t="n"/>
      <c r="G4600" s="72">
        <f>IF(OR($A4600="",$B4600=""),"",ROUND(MAX(0,MOD(I4600-H4600,1)*24-L4600/60),2))</f>
        <v/>
      </c>
      <c r="H4600">
        <f>IF($A4600="","",IF($D4600="",IFERROR(INDEX(Settings!$E$11:$E$18,MATCH($C4600,Settings!$D$11:$D$18,0)),0),$D4600))</f>
        <v/>
      </c>
      <c r="I4600">
        <f>IF($A4600="","",IF($E4600="",IFERROR(INDEX(Settings!$F$11:$F$18,MATCH($C4600,Settings!$D$11:$D$18,0)),0),$E4600))</f>
        <v/>
      </c>
      <c r="J4600">
        <f>IF($A4600="",0,WEEKDAY($A4600,2))</f>
        <v/>
      </c>
      <c r="K4600">
        <f>IF(OR($A4600="",$B4600=""),"",$B4600&amp;"|"&amp;$A4600)</f>
        <v/>
      </c>
      <c r="L4600">
        <f>IF($A4600="",0,IF($F4600="",IFERROR(N(INDEX(Settings!$G$11:$G$18,MATCH($C4600,Settings!$D$11:$D$18,0))),0),N($F4600)))</f>
        <v/>
      </c>
    </row>
    <row r="4601">
      <c r="A4601" s="69" t="n"/>
      <c r="B4601" s="70" t="n"/>
      <c r="C4601" s="70" t="n"/>
      <c r="D4601" s="71" t="n"/>
      <c r="E4601" s="71" t="n"/>
      <c r="F4601" s="70" t="n"/>
      <c r="G4601" s="72">
        <f>IF(OR($A4601="",$B4601=""),"",ROUND(MAX(0,MOD(I4601-H4601,1)*24-L4601/60),2))</f>
        <v/>
      </c>
      <c r="H4601">
        <f>IF($A4601="","",IF($D4601="",IFERROR(INDEX(Settings!$E$11:$E$18,MATCH($C4601,Settings!$D$11:$D$18,0)),0),$D4601))</f>
        <v/>
      </c>
      <c r="I4601">
        <f>IF($A4601="","",IF($E4601="",IFERROR(INDEX(Settings!$F$11:$F$18,MATCH($C4601,Settings!$D$11:$D$18,0)),0),$E4601))</f>
        <v/>
      </c>
      <c r="J4601">
        <f>IF($A4601="",0,WEEKDAY($A4601,2))</f>
        <v/>
      </c>
      <c r="K4601">
        <f>IF(OR($A4601="",$B4601=""),"",$B4601&amp;"|"&amp;$A4601)</f>
        <v/>
      </c>
      <c r="L4601">
        <f>IF($A4601="",0,IF($F4601="",IFERROR(N(INDEX(Settings!$G$11:$G$18,MATCH($C4601,Settings!$D$11:$D$18,0))),0),N($F4601)))</f>
        <v/>
      </c>
    </row>
    <row r="4602">
      <c r="A4602" s="69" t="n"/>
      <c r="B4602" s="70" t="n"/>
      <c r="C4602" s="70" t="n"/>
      <c r="D4602" s="71" t="n"/>
      <c r="E4602" s="71" t="n"/>
      <c r="F4602" s="70" t="n"/>
      <c r="G4602" s="72">
        <f>IF(OR($A4602="",$B4602=""),"",ROUND(MAX(0,MOD(I4602-H4602,1)*24-L4602/60),2))</f>
        <v/>
      </c>
      <c r="H4602">
        <f>IF($A4602="","",IF($D4602="",IFERROR(INDEX(Settings!$E$11:$E$18,MATCH($C4602,Settings!$D$11:$D$18,0)),0),$D4602))</f>
        <v/>
      </c>
      <c r="I4602">
        <f>IF($A4602="","",IF($E4602="",IFERROR(INDEX(Settings!$F$11:$F$18,MATCH($C4602,Settings!$D$11:$D$18,0)),0),$E4602))</f>
        <v/>
      </c>
      <c r="J4602">
        <f>IF($A4602="",0,WEEKDAY($A4602,2))</f>
        <v/>
      </c>
      <c r="K4602">
        <f>IF(OR($A4602="",$B4602=""),"",$B4602&amp;"|"&amp;$A4602)</f>
        <v/>
      </c>
      <c r="L4602">
        <f>IF($A4602="",0,IF($F4602="",IFERROR(N(INDEX(Settings!$G$11:$G$18,MATCH($C4602,Settings!$D$11:$D$18,0))),0),N($F4602)))</f>
        <v/>
      </c>
    </row>
    <row r="4603">
      <c r="A4603" s="69" t="n"/>
      <c r="B4603" s="70" t="n"/>
      <c r="C4603" s="70" t="n"/>
      <c r="D4603" s="71" t="n"/>
      <c r="E4603" s="71" t="n"/>
      <c r="F4603" s="70" t="n"/>
      <c r="G4603" s="72">
        <f>IF(OR($A4603="",$B4603=""),"",ROUND(MAX(0,MOD(I4603-H4603,1)*24-L4603/60),2))</f>
        <v/>
      </c>
      <c r="H4603">
        <f>IF($A4603="","",IF($D4603="",IFERROR(INDEX(Settings!$E$11:$E$18,MATCH($C4603,Settings!$D$11:$D$18,0)),0),$D4603))</f>
        <v/>
      </c>
      <c r="I4603">
        <f>IF($A4603="","",IF($E4603="",IFERROR(INDEX(Settings!$F$11:$F$18,MATCH($C4603,Settings!$D$11:$D$18,0)),0),$E4603))</f>
        <v/>
      </c>
      <c r="J4603">
        <f>IF($A4603="",0,WEEKDAY($A4603,2))</f>
        <v/>
      </c>
      <c r="K4603">
        <f>IF(OR($A4603="",$B4603=""),"",$B4603&amp;"|"&amp;$A4603)</f>
        <v/>
      </c>
      <c r="L4603">
        <f>IF($A4603="",0,IF($F4603="",IFERROR(N(INDEX(Settings!$G$11:$G$18,MATCH($C4603,Settings!$D$11:$D$18,0))),0),N($F4603)))</f>
        <v/>
      </c>
    </row>
    <row r="4604">
      <c r="A4604" s="69" t="n"/>
      <c r="B4604" s="70" t="n"/>
      <c r="C4604" s="70" t="n"/>
      <c r="D4604" s="71" t="n"/>
      <c r="E4604" s="71" t="n"/>
      <c r="F4604" s="70" t="n"/>
      <c r="G4604" s="72">
        <f>IF(OR($A4604="",$B4604=""),"",ROUND(MAX(0,MOD(I4604-H4604,1)*24-L4604/60),2))</f>
        <v/>
      </c>
      <c r="H4604">
        <f>IF($A4604="","",IF($D4604="",IFERROR(INDEX(Settings!$E$11:$E$18,MATCH($C4604,Settings!$D$11:$D$18,0)),0),$D4604))</f>
        <v/>
      </c>
      <c r="I4604">
        <f>IF($A4604="","",IF($E4604="",IFERROR(INDEX(Settings!$F$11:$F$18,MATCH($C4604,Settings!$D$11:$D$18,0)),0),$E4604))</f>
        <v/>
      </c>
      <c r="J4604">
        <f>IF($A4604="",0,WEEKDAY($A4604,2))</f>
        <v/>
      </c>
      <c r="K4604">
        <f>IF(OR($A4604="",$B4604=""),"",$B4604&amp;"|"&amp;$A4604)</f>
        <v/>
      </c>
      <c r="L4604">
        <f>IF($A4604="",0,IF($F4604="",IFERROR(N(INDEX(Settings!$G$11:$G$18,MATCH($C4604,Settings!$D$11:$D$18,0))),0),N($F4604)))</f>
        <v/>
      </c>
    </row>
    <row r="4605">
      <c r="A4605" s="69" t="n"/>
      <c r="B4605" s="70" t="n"/>
      <c r="C4605" s="70" t="n"/>
      <c r="D4605" s="71" t="n"/>
      <c r="E4605" s="71" t="n"/>
      <c r="F4605" s="70" t="n"/>
      <c r="G4605" s="72">
        <f>IF(OR($A4605="",$B4605=""),"",ROUND(MAX(0,MOD(I4605-H4605,1)*24-L4605/60),2))</f>
        <v/>
      </c>
      <c r="H4605">
        <f>IF($A4605="","",IF($D4605="",IFERROR(INDEX(Settings!$E$11:$E$18,MATCH($C4605,Settings!$D$11:$D$18,0)),0),$D4605))</f>
        <v/>
      </c>
      <c r="I4605">
        <f>IF($A4605="","",IF($E4605="",IFERROR(INDEX(Settings!$F$11:$F$18,MATCH($C4605,Settings!$D$11:$D$18,0)),0),$E4605))</f>
        <v/>
      </c>
      <c r="J4605">
        <f>IF($A4605="",0,WEEKDAY($A4605,2))</f>
        <v/>
      </c>
      <c r="K4605">
        <f>IF(OR($A4605="",$B4605=""),"",$B4605&amp;"|"&amp;$A4605)</f>
        <v/>
      </c>
      <c r="L4605">
        <f>IF($A4605="",0,IF($F4605="",IFERROR(N(INDEX(Settings!$G$11:$G$18,MATCH($C4605,Settings!$D$11:$D$18,0))),0),N($F4605)))</f>
        <v/>
      </c>
    </row>
    <row r="4606">
      <c r="A4606" s="69" t="n"/>
      <c r="B4606" s="70" t="n"/>
      <c r="C4606" s="70" t="n"/>
      <c r="D4606" s="71" t="n"/>
      <c r="E4606" s="71" t="n"/>
      <c r="F4606" s="70" t="n"/>
      <c r="G4606" s="72">
        <f>IF(OR($A4606="",$B4606=""),"",ROUND(MAX(0,MOD(I4606-H4606,1)*24-L4606/60),2))</f>
        <v/>
      </c>
      <c r="H4606">
        <f>IF($A4606="","",IF($D4606="",IFERROR(INDEX(Settings!$E$11:$E$18,MATCH($C4606,Settings!$D$11:$D$18,0)),0),$D4606))</f>
        <v/>
      </c>
      <c r="I4606">
        <f>IF($A4606="","",IF($E4606="",IFERROR(INDEX(Settings!$F$11:$F$18,MATCH($C4606,Settings!$D$11:$D$18,0)),0),$E4606))</f>
        <v/>
      </c>
      <c r="J4606">
        <f>IF($A4606="",0,WEEKDAY($A4606,2))</f>
        <v/>
      </c>
      <c r="K4606">
        <f>IF(OR($A4606="",$B4606=""),"",$B4606&amp;"|"&amp;$A4606)</f>
        <v/>
      </c>
      <c r="L4606">
        <f>IF($A4606="",0,IF($F4606="",IFERROR(N(INDEX(Settings!$G$11:$G$18,MATCH($C4606,Settings!$D$11:$D$18,0))),0),N($F4606)))</f>
        <v/>
      </c>
    </row>
    <row r="4607">
      <c r="A4607" s="69" t="n"/>
      <c r="B4607" s="70" t="n"/>
      <c r="C4607" s="70" t="n"/>
      <c r="D4607" s="71" t="n"/>
      <c r="E4607" s="71" t="n"/>
      <c r="F4607" s="70" t="n"/>
      <c r="G4607" s="72">
        <f>IF(OR($A4607="",$B4607=""),"",ROUND(MAX(0,MOD(I4607-H4607,1)*24-L4607/60),2))</f>
        <v/>
      </c>
      <c r="H4607">
        <f>IF($A4607="","",IF($D4607="",IFERROR(INDEX(Settings!$E$11:$E$18,MATCH($C4607,Settings!$D$11:$D$18,0)),0),$D4607))</f>
        <v/>
      </c>
      <c r="I4607">
        <f>IF($A4607="","",IF($E4607="",IFERROR(INDEX(Settings!$F$11:$F$18,MATCH($C4607,Settings!$D$11:$D$18,0)),0),$E4607))</f>
        <v/>
      </c>
      <c r="J4607">
        <f>IF($A4607="",0,WEEKDAY($A4607,2))</f>
        <v/>
      </c>
      <c r="K4607">
        <f>IF(OR($A4607="",$B4607=""),"",$B4607&amp;"|"&amp;$A4607)</f>
        <v/>
      </c>
      <c r="L4607">
        <f>IF($A4607="",0,IF($F4607="",IFERROR(N(INDEX(Settings!$G$11:$G$18,MATCH($C4607,Settings!$D$11:$D$18,0))),0),N($F4607)))</f>
        <v/>
      </c>
    </row>
    <row r="4608">
      <c r="A4608" s="69" t="n"/>
      <c r="B4608" s="70" t="n"/>
      <c r="C4608" s="70" t="n"/>
      <c r="D4608" s="71" t="n"/>
      <c r="E4608" s="71" t="n"/>
      <c r="F4608" s="70" t="n"/>
      <c r="G4608" s="72">
        <f>IF(OR($A4608="",$B4608=""),"",ROUND(MAX(0,MOD(I4608-H4608,1)*24-L4608/60),2))</f>
        <v/>
      </c>
      <c r="H4608">
        <f>IF($A4608="","",IF($D4608="",IFERROR(INDEX(Settings!$E$11:$E$18,MATCH($C4608,Settings!$D$11:$D$18,0)),0),$D4608))</f>
        <v/>
      </c>
      <c r="I4608">
        <f>IF($A4608="","",IF($E4608="",IFERROR(INDEX(Settings!$F$11:$F$18,MATCH($C4608,Settings!$D$11:$D$18,0)),0),$E4608))</f>
        <v/>
      </c>
      <c r="J4608">
        <f>IF($A4608="",0,WEEKDAY($A4608,2))</f>
        <v/>
      </c>
      <c r="K4608">
        <f>IF(OR($A4608="",$B4608=""),"",$B4608&amp;"|"&amp;$A4608)</f>
        <v/>
      </c>
      <c r="L4608">
        <f>IF($A4608="",0,IF($F4608="",IFERROR(N(INDEX(Settings!$G$11:$G$18,MATCH($C4608,Settings!$D$11:$D$18,0))),0),N($F4608)))</f>
        <v/>
      </c>
    </row>
    <row r="4609">
      <c r="A4609" s="69" t="n"/>
      <c r="B4609" s="70" t="n"/>
      <c r="C4609" s="70" t="n"/>
      <c r="D4609" s="71" t="n"/>
      <c r="E4609" s="71" t="n"/>
      <c r="F4609" s="70" t="n"/>
      <c r="G4609" s="72">
        <f>IF(OR($A4609="",$B4609=""),"",ROUND(MAX(0,MOD(I4609-H4609,1)*24-L4609/60),2))</f>
        <v/>
      </c>
      <c r="H4609">
        <f>IF($A4609="","",IF($D4609="",IFERROR(INDEX(Settings!$E$11:$E$18,MATCH($C4609,Settings!$D$11:$D$18,0)),0),$D4609))</f>
        <v/>
      </c>
      <c r="I4609">
        <f>IF($A4609="","",IF($E4609="",IFERROR(INDEX(Settings!$F$11:$F$18,MATCH($C4609,Settings!$D$11:$D$18,0)),0),$E4609))</f>
        <v/>
      </c>
      <c r="J4609">
        <f>IF($A4609="",0,WEEKDAY($A4609,2))</f>
        <v/>
      </c>
      <c r="K4609">
        <f>IF(OR($A4609="",$B4609=""),"",$B4609&amp;"|"&amp;$A4609)</f>
        <v/>
      </c>
      <c r="L4609">
        <f>IF($A4609="",0,IF($F4609="",IFERROR(N(INDEX(Settings!$G$11:$G$18,MATCH($C4609,Settings!$D$11:$D$18,0))),0),N($F4609)))</f>
        <v/>
      </c>
    </row>
    <row r="4610">
      <c r="A4610" s="69" t="n"/>
      <c r="B4610" s="70" t="n"/>
      <c r="C4610" s="70" t="n"/>
      <c r="D4610" s="71" t="n"/>
      <c r="E4610" s="71" t="n"/>
      <c r="F4610" s="70" t="n"/>
      <c r="G4610" s="72">
        <f>IF(OR($A4610="",$B4610=""),"",ROUND(MAX(0,MOD(I4610-H4610,1)*24-L4610/60),2))</f>
        <v/>
      </c>
      <c r="H4610">
        <f>IF($A4610="","",IF($D4610="",IFERROR(INDEX(Settings!$E$11:$E$18,MATCH($C4610,Settings!$D$11:$D$18,0)),0),$D4610))</f>
        <v/>
      </c>
      <c r="I4610">
        <f>IF($A4610="","",IF($E4610="",IFERROR(INDEX(Settings!$F$11:$F$18,MATCH($C4610,Settings!$D$11:$D$18,0)),0),$E4610))</f>
        <v/>
      </c>
      <c r="J4610">
        <f>IF($A4610="",0,WEEKDAY($A4610,2))</f>
        <v/>
      </c>
      <c r="K4610">
        <f>IF(OR($A4610="",$B4610=""),"",$B4610&amp;"|"&amp;$A4610)</f>
        <v/>
      </c>
      <c r="L4610">
        <f>IF($A4610="",0,IF($F4610="",IFERROR(N(INDEX(Settings!$G$11:$G$18,MATCH($C4610,Settings!$D$11:$D$18,0))),0),N($F4610)))</f>
        <v/>
      </c>
    </row>
    <row r="4611">
      <c r="A4611" s="69" t="n"/>
      <c r="B4611" s="70" t="n"/>
      <c r="C4611" s="70" t="n"/>
      <c r="D4611" s="71" t="n"/>
      <c r="E4611" s="71" t="n"/>
      <c r="F4611" s="70" t="n"/>
      <c r="G4611" s="72">
        <f>IF(OR($A4611="",$B4611=""),"",ROUND(MAX(0,MOD(I4611-H4611,1)*24-L4611/60),2))</f>
        <v/>
      </c>
      <c r="H4611">
        <f>IF($A4611="","",IF($D4611="",IFERROR(INDEX(Settings!$E$11:$E$18,MATCH($C4611,Settings!$D$11:$D$18,0)),0),$D4611))</f>
        <v/>
      </c>
      <c r="I4611">
        <f>IF($A4611="","",IF($E4611="",IFERROR(INDEX(Settings!$F$11:$F$18,MATCH($C4611,Settings!$D$11:$D$18,0)),0),$E4611))</f>
        <v/>
      </c>
      <c r="J4611">
        <f>IF($A4611="",0,WEEKDAY($A4611,2))</f>
        <v/>
      </c>
      <c r="K4611">
        <f>IF(OR($A4611="",$B4611=""),"",$B4611&amp;"|"&amp;$A4611)</f>
        <v/>
      </c>
      <c r="L4611">
        <f>IF($A4611="",0,IF($F4611="",IFERROR(N(INDEX(Settings!$G$11:$G$18,MATCH($C4611,Settings!$D$11:$D$18,0))),0),N($F4611)))</f>
        <v/>
      </c>
    </row>
    <row r="4612">
      <c r="A4612" s="69" t="n"/>
      <c r="B4612" s="70" t="n"/>
      <c r="C4612" s="70" t="n"/>
      <c r="D4612" s="71" t="n"/>
      <c r="E4612" s="71" t="n"/>
      <c r="F4612" s="70" t="n"/>
      <c r="G4612" s="72">
        <f>IF(OR($A4612="",$B4612=""),"",ROUND(MAX(0,MOD(I4612-H4612,1)*24-L4612/60),2))</f>
        <v/>
      </c>
      <c r="H4612">
        <f>IF($A4612="","",IF($D4612="",IFERROR(INDEX(Settings!$E$11:$E$18,MATCH($C4612,Settings!$D$11:$D$18,0)),0),$D4612))</f>
        <v/>
      </c>
      <c r="I4612">
        <f>IF($A4612="","",IF($E4612="",IFERROR(INDEX(Settings!$F$11:$F$18,MATCH($C4612,Settings!$D$11:$D$18,0)),0),$E4612))</f>
        <v/>
      </c>
      <c r="J4612">
        <f>IF($A4612="",0,WEEKDAY($A4612,2))</f>
        <v/>
      </c>
      <c r="K4612">
        <f>IF(OR($A4612="",$B4612=""),"",$B4612&amp;"|"&amp;$A4612)</f>
        <v/>
      </c>
      <c r="L4612">
        <f>IF($A4612="",0,IF($F4612="",IFERROR(N(INDEX(Settings!$G$11:$G$18,MATCH($C4612,Settings!$D$11:$D$18,0))),0),N($F4612)))</f>
        <v/>
      </c>
    </row>
    <row r="4613">
      <c r="A4613" s="69" t="n"/>
      <c r="B4613" s="70" t="n"/>
      <c r="C4613" s="70" t="n"/>
      <c r="D4613" s="71" t="n"/>
      <c r="E4613" s="71" t="n"/>
      <c r="F4613" s="70" t="n"/>
      <c r="G4613" s="72">
        <f>IF(OR($A4613="",$B4613=""),"",ROUND(MAX(0,MOD(I4613-H4613,1)*24-L4613/60),2))</f>
        <v/>
      </c>
      <c r="H4613">
        <f>IF($A4613="","",IF($D4613="",IFERROR(INDEX(Settings!$E$11:$E$18,MATCH($C4613,Settings!$D$11:$D$18,0)),0),$D4613))</f>
        <v/>
      </c>
      <c r="I4613">
        <f>IF($A4613="","",IF($E4613="",IFERROR(INDEX(Settings!$F$11:$F$18,MATCH($C4613,Settings!$D$11:$D$18,0)),0),$E4613))</f>
        <v/>
      </c>
      <c r="J4613">
        <f>IF($A4613="",0,WEEKDAY($A4613,2))</f>
        <v/>
      </c>
      <c r="K4613">
        <f>IF(OR($A4613="",$B4613=""),"",$B4613&amp;"|"&amp;$A4613)</f>
        <v/>
      </c>
      <c r="L4613">
        <f>IF($A4613="",0,IF($F4613="",IFERROR(N(INDEX(Settings!$G$11:$G$18,MATCH($C4613,Settings!$D$11:$D$18,0))),0),N($F4613)))</f>
        <v/>
      </c>
    </row>
    <row r="4614">
      <c r="A4614" s="69" t="n"/>
      <c r="B4614" s="70" t="n"/>
      <c r="C4614" s="70" t="n"/>
      <c r="D4614" s="71" t="n"/>
      <c r="E4614" s="71" t="n"/>
      <c r="F4614" s="70" t="n"/>
      <c r="G4614" s="72">
        <f>IF(OR($A4614="",$B4614=""),"",ROUND(MAX(0,MOD(I4614-H4614,1)*24-L4614/60),2))</f>
        <v/>
      </c>
      <c r="H4614">
        <f>IF($A4614="","",IF($D4614="",IFERROR(INDEX(Settings!$E$11:$E$18,MATCH($C4614,Settings!$D$11:$D$18,0)),0),$D4614))</f>
        <v/>
      </c>
      <c r="I4614">
        <f>IF($A4614="","",IF($E4614="",IFERROR(INDEX(Settings!$F$11:$F$18,MATCH($C4614,Settings!$D$11:$D$18,0)),0),$E4614))</f>
        <v/>
      </c>
      <c r="J4614">
        <f>IF($A4614="",0,WEEKDAY($A4614,2))</f>
        <v/>
      </c>
      <c r="K4614">
        <f>IF(OR($A4614="",$B4614=""),"",$B4614&amp;"|"&amp;$A4614)</f>
        <v/>
      </c>
      <c r="L4614">
        <f>IF($A4614="",0,IF($F4614="",IFERROR(N(INDEX(Settings!$G$11:$G$18,MATCH($C4614,Settings!$D$11:$D$18,0))),0),N($F4614)))</f>
        <v/>
      </c>
    </row>
    <row r="4615">
      <c r="A4615" s="69" t="n"/>
      <c r="B4615" s="70" t="n"/>
      <c r="C4615" s="70" t="n"/>
      <c r="D4615" s="71" t="n"/>
      <c r="E4615" s="71" t="n"/>
      <c r="F4615" s="70" t="n"/>
      <c r="G4615" s="72">
        <f>IF(OR($A4615="",$B4615=""),"",ROUND(MAX(0,MOD(I4615-H4615,1)*24-L4615/60),2))</f>
        <v/>
      </c>
      <c r="H4615">
        <f>IF($A4615="","",IF($D4615="",IFERROR(INDEX(Settings!$E$11:$E$18,MATCH($C4615,Settings!$D$11:$D$18,0)),0),$D4615))</f>
        <v/>
      </c>
      <c r="I4615">
        <f>IF($A4615="","",IF($E4615="",IFERROR(INDEX(Settings!$F$11:$F$18,MATCH($C4615,Settings!$D$11:$D$18,0)),0),$E4615))</f>
        <v/>
      </c>
      <c r="J4615">
        <f>IF($A4615="",0,WEEKDAY($A4615,2))</f>
        <v/>
      </c>
      <c r="K4615">
        <f>IF(OR($A4615="",$B4615=""),"",$B4615&amp;"|"&amp;$A4615)</f>
        <v/>
      </c>
      <c r="L4615">
        <f>IF($A4615="",0,IF($F4615="",IFERROR(N(INDEX(Settings!$G$11:$G$18,MATCH($C4615,Settings!$D$11:$D$18,0))),0),N($F4615)))</f>
        <v/>
      </c>
    </row>
    <row r="4616">
      <c r="A4616" s="69" t="n"/>
      <c r="B4616" s="70" t="n"/>
      <c r="C4616" s="70" t="n"/>
      <c r="D4616" s="71" t="n"/>
      <c r="E4616" s="71" t="n"/>
      <c r="F4616" s="70" t="n"/>
      <c r="G4616" s="72">
        <f>IF(OR($A4616="",$B4616=""),"",ROUND(MAX(0,MOD(I4616-H4616,1)*24-L4616/60),2))</f>
        <v/>
      </c>
      <c r="H4616">
        <f>IF($A4616="","",IF($D4616="",IFERROR(INDEX(Settings!$E$11:$E$18,MATCH($C4616,Settings!$D$11:$D$18,0)),0),$D4616))</f>
        <v/>
      </c>
      <c r="I4616">
        <f>IF($A4616="","",IF($E4616="",IFERROR(INDEX(Settings!$F$11:$F$18,MATCH($C4616,Settings!$D$11:$D$18,0)),0),$E4616))</f>
        <v/>
      </c>
      <c r="J4616">
        <f>IF($A4616="",0,WEEKDAY($A4616,2))</f>
        <v/>
      </c>
      <c r="K4616">
        <f>IF(OR($A4616="",$B4616=""),"",$B4616&amp;"|"&amp;$A4616)</f>
        <v/>
      </c>
      <c r="L4616">
        <f>IF($A4616="",0,IF($F4616="",IFERROR(N(INDEX(Settings!$G$11:$G$18,MATCH($C4616,Settings!$D$11:$D$18,0))),0),N($F4616)))</f>
        <v/>
      </c>
    </row>
    <row r="4617">
      <c r="A4617" s="69" t="n"/>
      <c r="B4617" s="70" t="n"/>
      <c r="C4617" s="70" t="n"/>
      <c r="D4617" s="71" t="n"/>
      <c r="E4617" s="71" t="n"/>
      <c r="F4617" s="70" t="n"/>
      <c r="G4617" s="72">
        <f>IF(OR($A4617="",$B4617=""),"",ROUND(MAX(0,MOD(I4617-H4617,1)*24-L4617/60),2))</f>
        <v/>
      </c>
      <c r="H4617">
        <f>IF($A4617="","",IF($D4617="",IFERROR(INDEX(Settings!$E$11:$E$18,MATCH($C4617,Settings!$D$11:$D$18,0)),0),$D4617))</f>
        <v/>
      </c>
      <c r="I4617">
        <f>IF($A4617="","",IF($E4617="",IFERROR(INDEX(Settings!$F$11:$F$18,MATCH($C4617,Settings!$D$11:$D$18,0)),0),$E4617))</f>
        <v/>
      </c>
      <c r="J4617">
        <f>IF($A4617="",0,WEEKDAY($A4617,2))</f>
        <v/>
      </c>
      <c r="K4617">
        <f>IF(OR($A4617="",$B4617=""),"",$B4617&amp;"|"&amp;$A4617)</f>
        <v/>
      </c>
      <c r="L4617">
        <f>IF($A4617="",0,IF($F4617="",IFERROR(N(INDEX(Settings!$G$11:$G$18,MATCH($C4617,Settings!$D$11:$D$18,0))),0),N($F4617)))</f>
        <v/>
      </c>
    </row>
    <row r="4618">
      <c r="A4618" s="69" t="n"/>
      <c r="B4618" s="70" t="n"/>
      <c r="C4618" s="70" t="n"/>
      <c r="D4618" s="71" t="n"/>
      <c r="E4618" s="71" t="n"/>
      <c r="F4618" s="70" t="n"/>
      <c r="G4618" s="72">
        <f>IF(OR($A4618="",$B4618=""),"",ROUND(MAX(0,MOD(I4618-H4618,1)*24-L4618/60),2))</f>
        <v/>
      </c>
      <c r="H4618">
        <f>IF($A4618="","",IF($D4618="",IFERROR(INDEX(Settings!$E$11:$E$18,MATCH($C4618,Settings!$D$11:$D$18,0)),0),$D4618))</f>
        <v/>
      </c>
      <c r="I4618">
        <f>IF($A4618="","",IF($E4618="",IFERROR(INDEX(Settings!$F$11:$F$18,MATCH($C4618,Settings!$D$11:$D$18,0)),0),$E4618))</f>
        <v/>
      </c>
      <c r="J4618">
        <f>IF($A4618="",0,WEEKDAY($A4618,2))</f>
        <v/>
      </c>
      <c r="K4618">
        <f>IF(OR($A4618="",$B4618=""),"",$B4618&amp;"|"&amp;$A4618)</f>
        <v/>
      </c>
      <c r="L4618">
        <f>IF($A4618="",0,IF($F4618="",IFERROR(N(INDEX(Settings!$G$11:$G$18,MATCH($C4618,Settings!$D$11:$D$18,0))),0),N($F4618)))</f>
        <v/>
      </c>
    </row>
    <row r="4619">
      <c r="A4619" s="69" t="n"/>
      <c r="B4619" s="70" t="n"/>
      <c r="C4619" s="70" t="n"/>
      <c r="D4619" s="71" t="n"/>
      <c r="E4619" s="71" t="n"/>
      <c r="F4619" s="70" t="n"/>
      <c r="G4619" s="72">
        <f>IF(OR($A4619="",$B4619=""),"",ROUND(MAX(0,MOD(I4619-H4619,1)*24-L4619/60),2))</f>
        <v/>
      </c>
      <c r="H4619">
        <f>IF($A4619="","",IF($D4619="",IFERROR(INDEX(Settings!$E$11:$E$18,MATCH($C4619,Settings!$D$11:$D$18,0)),0),$D4619))</f>
        <v/>
      </c>
      <c r="I4619">
        <f>IF($A4619="","",IF($E4619="",IFERROR(INDEX(Settings!$F$11:$F$18,MATCH($C4619,Settings!$D$11:$D$18,0)),0),$E4619))</f>
        <v/>
      </c>
      <c r="J4619">
        <f>IF($A4619="",0,WEEKDAY($A4619,2))</f>
        <v/>
      </c>
      <c r="K4619">
        <f>IF(OR($A4619="",$B4619=""),"",$B4619&amp;"|"&amp;$A4619)</f>
        <v/>
      </c>
      <c r="L4619">
        <f>IF($A4619="",0,IF($F4619="",IFERROR(N(INDEX(Settings!$G$11:$G$18,MATCH($C4619,Settings!$D$11:$D$18,0))),0),N($F4619)))</f>
        <v/>
      </c>
    </row>
    <row r="4620">
      <c r="A4620" s="69" t="n"/>
      <c r="B4620" s="70" t="n"/>
      <c r="C4620" s="70" t="n"/>
      <c r="D4620" s="71" t="n"/>
      <c r="E4620" s="71" t="n"/>
      <c r="F4620" s="70" t="n"/>
      <c r="G4620" s="72">
        <f>IF(OR($A4620="",$B4620=""),"",ROUND(MAX(0,MOD(I4620-H4620,1)*24-L4620/60),2))</f>
        <v/>
      </c>
      <c r="H4620">
        <f>IF($A4620="","",IF($D4620="",IFERROR(INDEX(Settings!$E$11:$E$18,MATCH($C4620,Settings!$D$11:$D$18,0)),0),$D4620))</f>
        <v/>
      </c>
      <c r="I4620">
        <f>IF($A4620="","",IF($E4620="",IFERROR(INDEX(Settings!$F$11:$F$18,MATCH($C4620,Settings!$D$11:$D$18,0)),0),$E4620))</f>
        <v/>
      </c>
      <c r="J4620">
        <f>IF($A4620="",0,WEEKDAY($A4620,2))</f>
        <v/>
      </c>
      <c r="K4620">
        <f>IF(OR($A4620="",$B4620=""),"",$B4620&amp;"|"&amp;$A4620)</f>
        <v/>
      </c>
      <c r="L4620">
        <f>IF($A4620="",0,IF($F4620="",IFERROR(N(INDEX(Settings!$G$11:$G$18,MATCH($C4620,Settings!$D$11:$D$18,0))),0),N($F4620)))</f>
        <v/>
      </c>
    </row>
    <row r="4621">
      <c r="A4621" s="69" t="n"/>
      <c r="B4621" s="70" t="n"/>
      <c r="C4621" s="70" t="n"/>
      <c r="D4621" s="71" t="n"/>
      <c r="E4621" s="71" t="n"/>
      <c r="F4621" s="70" t="n"/>
      <c r="G4621" s="72">
        <f>IF(OR($A4621="",$B4621=""),"",ROUND(MAX(0,MOD(I4621-H4621,1)*24-L4621/60),2))</f>
        <v/>
      </c>
      <c r="H4621">
        <f>IF($A4621="","",IF($D4621="",IFERROR(INDEX(Settings!$E$11:$E$18,MATCH($C4621,Settings!$D$11:$D$18,0)),0),$D4621))</f>
        <v/>
      </c>
      <c r="I4621">
        <f>IF($A4621="","",IF($E4621="",IFERROR(INDEX(Settings!$F$11:$F$18,MATCH($C4621,Settings!$D$11:$D$18,0)),0),$E4621))</f>
        <v/>
      </c>
      <c r="J4621">
        <f>IF($A4621="",0,WEEKDAY($A4621,2))</f>
        <v/>
      </c>
      <c r="K4621">
        <f>IF(OR($A4621="",$B4621=""),"",$B4621&amp;"|"&amp;$A4621)</f>
        <v/>
      </c>
      <c r="L4621">
        <f>IF($A4621="",0,IF($F4621="",IFERROR(N(INDEX(Settings!$G$11:$G$18,MATCH($C4621,Settings!$D$11:$D$18,0))),0),N($F4621)))</f>
        <v/>
      </c>
    </row>
    <row r="4622">
      <c r="A4622" s="69" t="n"/>
      <c r="B4622" s="70" t="n"/>
      <c r="C4622" s="70" t="n"/>
      <c r="D4622" s="71" t="n"/>
      <c r="E4622" s="71" t="n"/>
      <c r="F4622" s="70" t="n"/>
      <c r="G4622" s="72">
        <f>IF(OR($A4622="",$B4622=""),"",ROUND(MAX(0,MOD(I4622-H4622,1)*24-L4622/60),2))</f>
        <v/>
      </c>
      <c r="H4622">
        <f>IF($A4622="","",IF($D4622="",IFERROR(INDEX(Settings!$E$11:$E$18,MATCH($C4622,Settings!$D$11:$D$18,0)),0),$D4622))</f>
        <v/>
      </c>
      <c r="I4622">
        <f>IF($A4622="","",IF($E4622="",IFERROR(INDEX(Settings!$F$11:$F$18,MATCH($C4622,Settings!$D$11:$D$18,0)),0),$E4622))</f>
        <v/>
      </c>
      <c r="J4622">
        <f>IF($A4622="",0,WEEKDAY($A4622,2))</f>
        <v/>
      </c>
      <c r="K4622">
        <f>IF(OR($A4622="",$B4622=""),"",$B4622&amp;"|"&amp;$A4622)</f>
        <v/>
      </c>
      <c r="L4622">
        <f>IF($A4622="",0,IF($F4622="",IFERROR(N(INDEX(Settings!$G$11:$G$18,MATCH($C4622,Settings!$D$11:$D$18,0))),0),N($F4622)))</f>
        <v/>
      </c>
    </row>
    <row r="4623">
      <c r="A4623" s="69" t="n"/>
      <c r="B4623" s="70" t="n"/>
      <c r="C4623" s="70" t="n"/>
      <c r="D4623" s="71" t="n"/>
      <c r="E4623" s="71" t="n"/>
      <c r="F4623" s="70" t="n"/>
      <c r="G4623" s="72">
        <f>IF(OR($A4623="",$B4623=""),"",ROUND(MAX(0,MOD(I4623-H4623,1)*24-L4623/60),2))</f>
        <v/>
      </c>
      <c r="H4623">
        <f>IF($A4623="","",IF($D4623="",IFERROR(INDEX(Settings!$E$11:$E$18,MATCH($C4623,Settings!$D$11:$D$18,0)),0),$D4623))</f>
        <v/>
      </c>
      <c r="I4623">
        <f>IF($A4623="","",IF($E4623="",IFERROR(INDEX(Settings!$F$11:$F$18,MATCH($C4623,Settings!$D$11:$D$18,0)),0),$E4623))</f>
        <v/>
      </c>
      <c r="J4623">
        <f>IF($A4623="",0,WEEKDAY($A4623,2))</f>
        <v/>
      </c>
      <c r="K4623">
        <f>IF(OR($A4623="",$B4623=""),"",$B4623&amp;"|"&amp;$A4623)</f>
        <v/>
      </c>
      <c r="L4623">
        <f>IF($A4623="",0,IF($F4623="",IFERROR(N(INDEX(Settings!$G$11:$G$18,MATCH($C4623,Settings!$D$11:$D$18,0))),0),N($F4623)))</f>
        <v/>
      </c>
    </row>
    <row r="4624">
      <c r="A4624" s="69" t="n"/>
      <c r="B4624" s="70" t="n"/>
      <c r="C4624" s="70" t="n"/>
      <c r="D4624" s="71" t="n"/>
      <c r="E4624" s="71" t="n"/>
      <c r="F4624" s="70" t="n"/>
      <c r="G4624" s="72">
        <f>IF(OR($A4624="",$B4624=""),"",ROUND(MAX(0,MOD(I4624-H4624,1)*24-L4624/60),2))</f>
        <v/>
      </c>
      <c r="H4624">
        <f>IF($A4624="","",IF($D4624="",IFERROR(INDEX(Settings!$E$11:$E$18,MATCH($C4624,Settings!$D$11:$D$18,0)),0),$D4624))</f>
        <v/>
      </c>
      <c r="I4624">
        <f>IF($A4624="","",IF($E4624="",IFERROR(INDEX(Settings!$F$11:$F$18,MATCH($C4624,Settings!$D$11:$D$18,0)),0),$E4624))</f>
        <v/>
      </c>
      <c r="J4624">
        <f>IF($A4624="",0,WEEKDAY($A4624,2))</f>
        <v/>
      </c>
      <c r="K4624">
        <f>IF(OR($A4624="",$B4624=""),"",$B4624&amp;"|"&amp;$A4624)</f>
        <v/>
      </c>
      <c r="L4624">
        <f>IF($A4624="",0,IF($F4624="",IFERROR(N(INDEX(Settings!$G$11:$G$18,MATCH($C4624,Settings!$D$11:$D$18,0))),0),N($F4624)))</f>
        <v/>
      </c>
    </row>
    <row r="4625">
      <c r="A4625" s="69" t="n"/>
      <c r="B4625" s="70" t="n"/>
      <c r="C4625" s="70" t="n"/>
      <c r="D4625" s="71" t="n"/>
      <c r="E4625" s="71" t="n"/>
      <c r="F4625" s="70" t="n"/>
      <c r="G4625" s="72">
        <f>IF(OR($A4625="",$B4625=""),"",ROUND(MAX(0,MOD(I4625-H4625,1)*24-L4625/60),2))</f>
        <v/>
      </c>
      <c r="H4625">
        <f>IF($A4625="","",IF($D4625="",IFERROR(INDEX(Settings!$E$11:$E$18,MATCH($C4625,Settings!$D$11:$D$18,0)),0),$D4625))</f>
        <v/>
      </c>
      <c r="I4625">
        <f>IF($A4625="","",IF($E4625="",IFERROR(INDEX(Settings!$F$11:$F$18,MATCH($C4625,Settings!$D$11:$D$18,0)),0),$E4625))</f>
        <v/>
      </c>
      <c r="J4625">
        <f>IF($A4625="",0,WEEKDAY($A4625,2))</f>
        <v/>
      </c>
      <c r="K4625">
        <f>IF(OR($A4625="",$B4625=""),"",$B4625&amp;"|"&amp;$A4625)</f>
        <v/>
      </c>
      <c r="L4625">
        <f>IF($A4625="",0,IF($F4625="",IFERROR(N(INDEX(Settings!$G$11:$G$18,MATCH($C4625,Settings!$D$11:$D$18,0))),0),N($F4625)))</f>
        <v/>
      </c>
    </row>
    <row r="4626">
      <c r="A4626" s="69" t="n"/>
      <c r="B4626" s="70" t="n"/>
      <c r="C4626" s="70" t="n"/>
      <c r="D4626" s="71" t="n"/>
      <c r="E4626" s="71" t="n"/>
      <c r="F4626" s="70" t="n"/>
      <c r="G4626" s="72">
        <f>IF(OR($A4626="",$B4626=""),"",ROUND(MAX(0,MOD(I4626-H4626,1)*24-L4626/60),2))</f>
        <v/>
      </c>
      <c r="H4626">
        <f>IF($A4626="","",IF($D4626="",IFERROR(INDEX(Settings!$E$11:$E$18,MATCH($C4626,Settings!$D$11:$D$18,0)),0),$D4626))</f>
        <v/>
      </c>
      <c r="I4626">
        <f>IF($A4626="","",IF($E4626="",IFERROR(INDEX(Settings!$F$11:$F$18,MATCH($C4626,Settings!$D$11:$D$18,0)),0),$E4626))</f>
        <v/>
      </c>
      <c r="J4626">
        <f>IF($A4626="",0,WEEKDAY($A4626,2))</f>
        <v/>
      </c>
      <c r="K4626">
        <f>IF(OR($A4626="",$B4626=""),"",$B4626&amp;"|"&amp;$A4626)</f>
        <v/>
      </c>
      <c r="L4626">
        <f>IF($A4626="",0,IF($F4626="",IFERROR(N(INDEX(Settings!$G$11:$G$18,MATCH($C4626,Settings!$D$11:$D$18,0))),0),N($F4626)))</f>
        <v/>
      </c>
    </row>
    <row r="4627">
      <c r="A4627" s="69" t="n"/>
      <c r="B4627" s="70" t="n"/>
      <c r="C4627" s="70" t="n"/>
      <c r="D4627" s="71" t="n"/>
      <c r="E4627" s="71" t="n"/>
      <c r="F4627" s="70" t="n"/>
      <c r="G4627" s="72">
        <f>IF(OR($A4627="",$B4627=""),"",ROUND(MAX(0,MOD(I4627-H4627,1)*24-L4627/60),2))</f>
        <v/>
      </c>
      <c r="H4627">
        <f>IF($A4627="","",IF($D4627="",IFERROR(INDEX(Settings!$E$11:$E$18,MATCH($C4627,Settings!$D$11:$D$18,0)),0),$D4627))</f>
        <v/>
      </c>
      <c r="I4627">
        <f>IF($A4627="","",IF($E4627="",IFERROR(INDEX(Settings!$F$11:$F$18,MATCH($C4627,Settings!$D$11:$D$18,0)),0),$E4627))</f>
        <v/>
      </c>
      <c r="J4627">
        <f>IF($A4627="",0,WEEKDAY($A4627,2))</f>
        <v/>
      </c>
      <c r="K4627">
        <f>IF(OR($A4627="",$B4627=""),"",$B4627&amp;"|"&amp;$A4627)</f>
        <v/>
      </c>
      <c r="L4627">
        <f>IF($A4627="",0,IF($F4627="",IFERROR(N(INDEX(Settings!$G$11:$G$18,MATCH($C4627,Settings!$D$11:$D$18,0))),0),N($F4627)))</f>
        <v/>
      </c>
    </row>
    <row r="4628">
      <c r="A4628" s="69" t="n"/>
      <c r="B4628" s="70" t="n"/>
      <c r="C4628" s="70" t="n"/>
      <c r="D4628" s="71" t="n"/>
      <c r="E4628" s="71" t="n"/>
      <c r="F4628" s="70" t="n"/>
      <c r="G4628" s="72">
        <f>IF(OR($A4628="",$B4628=""),"",ROUND(MAX(0,MOD(I4628-H4628,1)*24-L4628/60),2))</f>
        <v/>
      </c>
      <c r="H4628">
        <f>IF($A4628="","",IF($D4628="",IFERROR(INDEX(Settings!$E$11:$E$18,MATCH($C4628,Settings!$D$11:$D$18,0)),0),$D4628))</f>
        <v/>
      </c>
      <c r="I4628">
        <f>IF($A4628="","",IF($E4628="",IFERROR(INDEX(Settings!$F$11:$F$18,MATCH($C4628,Settings!$D$11:$D$18,0)),0),$E4628))</f>
        <v/>
      </c>
      <c r="J4628">
        <f>IF($A4628="",0,WEEKDAY($A4628,2))</f>
        <v/>
      </c>
      <c r="K4628">
        <f>IF(OR($A4628="",$B4628=""),"",$B4628&amp;"|"&amp;$A4628)</f>
        <v/>
      </c>
      <c r="L4628">
        <f>IF($A4628="",0,IF($F4628="",IFERROR(N(INDEX(Settings!$G$11:$G$18,MATCH($C4628,Settings!$D$11:$D$18,0))),0),N($F4628)))</f>
        <v/>
      </c>
    </row>
    <row r="4629">
      <c r="A4629" s="69" t="n"/>
      <c r="B4629" s="70" t="n"/>
      <c r="C4629" s="70" t="n"/>
      <c r="D4629" s="71" t="n"/>
      <c r="E4629" s="71" t="n"/>
      <c r="F4629" s="70" t="n"/>
      <c r="G4629" s="72">
        <f>IF(OR($A4629="",$B4629=""),"",ROUND(MAX(0,MOD(I4629-H4629,1)*24-L4629/60),2))</f>
        <v/>
      </c>
      <c r="H4629">
        <f>IF($A4629="","",IF($D4629="",IFERROR(INDEX(Settings!$E$11:$E$18,MATCH($C4629,Settings!$D$11:$D$18,0)),0),$D4629))</f>
        <v/>
      </c>
      <c r="I4629">
        <f>IF($A4629="","",IF($E4629="",IFERROR(INDEX(Settings!$F$11:$F$18,MATCH($C4629,Settings!$D$11:$D$18,0)),0),$E4629))</f>
        <v/>
      </c>
      <c r="J4629">
        <f>IF($A4629="",0,WEEKDAY($A4629,2))</f>
        <v/>
      </c>
      <c r="K4629">
        <f>IF(OR($A4629="",$B4629=""),"",$B4629&amp;"|"&amp;$A4629)</f>
        <v/>
      </c>
      <c r="L4629">
        <f>IF($A4629="",0,IF($F4629="",IFERROR(N(INDEX(Settings!$G$11:$G$18,MATCH($C4629,Settings!$D$11:$D$18,0))),0),N($F4629)))</f>
        <v/>
      </c>
    </row>
    <row r="4630">
      <c r="A4630" s="69" t="n"/>
      <c r="B4630" s="70" t="n"/>
      <c r="C4630" s="70" t="n"/>
      <c r="D4630" s="71" t="n"/>
      <c r="E4630" s="71" t="n"/>
      <c r="F4630" s="70" t="n"/>
      <c r="G4630" s="72">
        <f>IF(OR($A4630="",$B4630=""),"",ROUND(MAX(0,MOD(I4630-H4630,1)*24-L4630/60),2))</f>
        <v/>
      </c>
      <c r="H4630">
        <f>IF($A4630="","",IF($D4630="",IFERROR(INDEX(Settings!$E$11:$E$18,MATCH($C4630,Settings!$D$11:$D$18,0)),0),$D4630))</f>
        <v/>
      </c>
      <c r="I4630">
        <f>IF($A4630="","",IF($E4630="",IFERROR(INDEX(Settings!$F$11:$F$18,MATCH($C4630,Settings!$D$11:$D$18,0)),0),$E4630))</f>
        <v/>
      </c>
      <c r="J4630">
        <f>IF($A4630="",0,WEEKDAY($A4630,2))</f>
        <v/>
      </c>
      <c r="K4630">
        <f>IF(OR($A4630="",$B4630=""),"",$B4630&amp;"|"&amp;$A4630)</f>
        <v/>
      </c>
      <c r="L4630">
        <f>IF($A4630="",0,IF($F4630="",IFERROR(N(INDEX(Settings!$G$11:$G$18,MATCH($C4630,Settings!$D$11:$D$18,0))),0),N($F4630)))</f>
        <v/>
      </c>
    </row>
    <row r="4631">
      <c r="A4631" s="69" t="n"/>
      <c r="B4631" s="70" t="n"/>
      <c r="C4631" s="70" t="n"/>
      <c r="D4631" s="71" t="n"/>
      <c r="E4631" s="71" t="n"/>
      <c r="F4631" s="70" t="n"/>
      <c r="G4631" s="72">
        <f>IF(OR($A4631="",$B4631=""),"",ROUND(MAX(0,MOD(I4631-H4631,1)*24-L4631/60),2))</f>
        <v/>
      </c>
      <c r="H4631">
        <f>IF($A4631="","",IF($D4631="",IFERROR(INDEX(Settings!$E$11:$E$18,MATCH($C4631,Settings!$D$11:$D$18,0)),0),$D4631))</f>
        <v/>
      </c>
      <c r="I4631">
        <f>IF($A4631="","",IF($E4631="",IFERROR(INDEX(Settings!$F$11:$F$18,MATCH($C4631,Settings!$D$11:$D$18,0)),0),$E4631))</f>
        <v/>
      </c>
      <c r="J4631">
        <f>IF($A4631="",0,WEEKDAY($A4631,2))</f>
        <v/>
      </c>
      <c r="K4631">
        <f>IF(OR($A4631="",$B4631=""),"",$B4631&amp;"|"&amp;$A4631)</f>
        <v/>
      </c>
      <c r="L4631">
        <f>IF($A4631="",0,IF($F4631="",IFERROR(N(INDEX(Settings!$G$11:$G$18,MATCH($C4631,Settings!$D$11:$D$18,0))),0),N($F4631)))</f>
        <v/>
      </c>
    </row>
    <row r="4632">
      <c r="A4632" s="69" t="n"/>
      <c r="B4632" s="70" t="n"/>
      <c r="C4632" s="70" t="n"/>
      <c r="D4632" s="71" t="n"/>
      <c r="E4632" s="71" t="n"/>
      <c r="F4632" s="70" t="n"/>
      <c r="G4632" s="72">
        <f>IF(OR($A4632="",$B4632=""),"",ROUND(MAX(0,MOD(I4632-H4632,1)*24-L4632/60),2))</f>
        <v/>
      </c>
      <c r="H4632">
        <f>IF($A4632="","",IF($D4632="",IFERROR(INDEX(Settings!$E$11:$E$18,MATCH($C4632,Settings!$D$11:$D$18,0)),0),$D4632))</f>
        <v/>
      </c>
      <c r="I4632">
        <f>IF($A4632="","",IF($E4632="",IFERROR(INDEX(Settings!$F$11:$F$18,MATCH($C4632,Settings!$D$11:$D$18,0)),0),$E4632))</f>
        <v/>
      </c>
      <c r="J4632">
        <f>IF($A4632="",0,WEEKDAY($A4632,2))</f>
        <v/>
      </c>
      <c r="K4632">
        <f>IF(OR($A4632="",$B4632=""),"",$B4632&amp;"|"&amp;$A4632)</f>
        <v/>
      </c>
      <c r="L4632">
        <f>IF($A4632="",0,IF($F4632="",IFERROR(N(INDEX(Settings!$G$11:$G$18,MATCH($C4632,Settings!$D$11:$D$18,0))),0),N($F4632)))</f>
        <v/>
      </c>
    </row>
    <row r="4633">
      <c r="A4633" s="69" t="n"/>
      <c r="B4633" s="70" t="n"/>
      <c r="C4633" s="70" t="n"/>
      <c r="D4633" s="71" t="n"/>
      <c r="E4633" s="71" t="n"/>
      <c r="F4633" s="70" t="n"/>
      <c r="G4633" s="72">
        <f>IF(OR($A4633="",$B4633=""),"",ROUND(MAX(0,MOD(I4633-H4633,1)*24-L4633/60),2))</f>
        <v/>
      </c>
      <c r="H4633">
        <f>IF($A4633="","",IF($D4633="",IFERROR(INDEX(Settings!$E$11:$E$18,MATCH($C4633,Settings!$D$11:$D$18,0)),0),$D4633))</f>
        <v/>
      </c>
      <c r="I4633">
        <f>IF($A4633="","",IF($E4633="",IFERROR(INDEX(Settings!$F$11:$F$18,MATCH($C4633,Settings!$D$11:$D$18,0)),0),$E4633))</f>
        <v/>
      </c>
      <c r="J4633">
        <f>IF($A4633="",0,WEEKDAY($A4633,2))</f>
        <v/>
      </c>
      <c r="K4633">
        <f>IF(OR($A4633="",$B4633=""),"",$B4633&amp;"|"&amp;$A4633)</f>
        <v/>
      </c>
      <c r="L4633">
        <f>IF($A4633="",0,IF($F4633="",IFERROR(N(INDEX(Settings!$G$11:$G$18,MATCH($C4633,Settings!$D$11:$D$18,0))),0),N($F4633)))</f>
        <v/>
      </c>
    </row>
    <row r="4634">
      <c r="A4634" s="69" t="n"/>
      <c r="B4634" s="70" t="n"/>
      <c r="C4634" s="70" t="n"/>
      <c r="D4634" s="71" t="n"/>
      <c r="E4634" s="71" t="n"/>
      <c r="F4634" s="70" t="n"/>
      <c r="G4634" s="72">
        <f>IF(OR($A4634="",$B4634=""),"",ROUND(MAX(0,MOD(I4634-H4634,1)*24-L4634/60),2))</f>
        <v/>
      </c>
      <c r="H4634">
        <f>IF($A4634="","",IF($D4634="",IFERROR(INDEX(Settings!$E$11:$E$18,MATCH($C4634,Settings!$D$11:$D$18,0)),0),$D4634))</f>
        <v/>
      </c>
      <c r="I4634">
        <f>IF($A4634="","",IF($E4634="",IFERROR(INDEX(Settings!$F$11:$F$18,MATCH($C4634,Settings!$D$11:$D$18,0)),0),$E4634))</f>
        <v/>
      </c>
      <c r="J4634">
        <f>IF($A4634="",0,WEEKDAY($A4634,2))</f>
        <v/>
      </c>
      <c r="K4634">
        <f>IF(OR($A4634="",$B4634=""),"",$B4634&amp;"|"&amp;$A4634)</f>
        <v/>
      </c>
      <c r="L4634">
        <f>IF($A4634="",0,IF($F4634="",IFERROR(N(INDEX(Settings!$G$11:$G$18,MATCH($C4634,Settings!$D$11:$D$18,0))),0),N($F4634)))</f>
        <v/>
      </c>
    </row>
    <row r="4635">
      <c r="A4635" s="69" t="n"/>
      <c r="B4635" s="70" t="n"/>
      <c r="C4635" s="70" t="n"/>
      <c r="D4635" s="71" t="n"/>
      <c r="E4635" s="71" t="n"/>
      <c r="F4635" s="70" t="n"/>
      <c r="G4635" s="72">
        <f>IF(OR($A4635="",$B4635=""),"",ROUND(MAX(0,MOD(I4635-H4635,1)*24-L4635/60),2))</f>
        <v/>
      </c>
      <c r="H4635">
        <f>IF($A4635="","",IF($D4635="",IFERROR(INDEX(Settings!$E$11:$E$18,MATCH($C4635,Settings!$D$11:$D$18,0)),0),$D4635))</f>
        <v/>
      </c>
      <c r="I4635">
        <f>IF($A4635="","",IF($E4635="",IFERROR(INDEX(Settings!$F$11:$F$18,MATCH($C4635,Settings!$D$11:$D$18,0)),0),$E4635))</f>
        <v/>
      </c>
      <c r="J4635">
        <f>IF($A4635="",0,WEEKDAY($A4635,2))</f>
        <v/>
      </c>
      <c r="K4635">
        <f>IF(OR($A4635="",$B4635=""),"",$B4635&amp;"|"&amp;$A4635)</f>
        <v/>
      </c>
      <c r="L4635">
        <f>IF($A4635="",0,IF($F4635="",IFERROR(N(INDEX(Settings!$G$11:$G$18,MATCH($C4635,Settings!$D$11:$D$18,0))),0),N($F4635)))</f>
        <v/>
      </c>
    </row>
    <row r="4636">
      <c r="A4636" s="69" t="n"/>
      <c r="B4636" s="70" t="n"/>
      <c r="C4636" s="70" t="n"/>
      <c r="D4636" s="71" t="n"/>
      <c r="E4636" s="71" t="n"/>
      <c r="F4636" s="70" t="n"/>
      <c r="G4636" s="72">
        <f>IF(OR($A4636="",$B4636=""),"",ROUND(MAX(0,MOD(I4636-H4636,1)*24-L4636/60),2))</f>
        <v/>
      </c>
      <c r="H4636">
        <f>IF($A4636="","",IF($D4636="",IFERROR(INDEX(Settings!$E$11:$E$18,MATCH($C4636,Settings!$D$11:$D$18,0)),0),$D4636))</f>
        <v/>
      </c>
      <c r="I4636">
        <f>IF($A4636="","",IF($E4636="",IFERROR(INDEX(Settings!$F$11:$F$18,MATCH($C4636,Settings!$D$11:$D$18,0)),0),$E4636))</f>
        <v/>
      </c>
      <c r="J4636">
        <f>IF($A4636="",0,WEEKDAY($A4636,2))</f>
        <v/>
      </c>
      <c r="K4636">
        <f>IF(OR($A4636="",$B4636=""),"",$B4636&amp;"|"&amp;$A4636)</f>
        <v/>
      </c>
      <c r="L4636">
        <f>IF($A4636="",0,IF($F4636="",IFERROR(N(INDEX(Settings!$G$11:$G$18,MATCH($C4636,Settings!$D$11:$D$18,0))),0),N($F4636)))</f>
        <v/>
      </c>
    </row>
    <row r="4637">
      <c r="A4637" s="69" t="n"/>
      <c r="B4637" s="70" t="n"/>
      <c r="C4637" s="70" t="n"/>
      <c r="D4637" s="71" t="n"/>
      <c r="E4637" s="71" t="n"/>
      <c r="F4637" s="70" t="n"/>
      <c r="G4637" s="72">
        <f>IF(OR($A4637="",$B4637=""),"",ROUND(MAX(0,MOD(I4637-H4637,1)*24-L4637/60),2))</f>
        <v/>
      </c>
      <c r="H4637">
        <f>IF($A4637="","",IF($D4637="",IFERROR(INDEX(Settings!$E$11:$E$18,MATCH($C4637,Settings!$D$11:$D$18,0)),0),$D4637))</f>
        <v/>
      </c>
      <c r="I4637">
        <f>IF($A4637="","",IF($E4637="",IFERROR(INDEX(Settings!$F$11:$F$18,MATCH($C4637,Settings!$D$11:$D$18,0)),0),$E4637))</f>
        <v/>
      </c>
      <c r="J4637">
        <f>IF($A4637="",0,WEEKDAY($A4637,2))</f>
        <v/>
      </c>
      <c r="K4637">
        <f>IF(OR($A4637="",$B4637=""),"",$B4637&amp;"|"&amp;$A4637)</f>
        <v/>
      </c>
      <c r="L4637">
        <f>IF($A4637="",0,IF($F4637="",IFERROR(N(INDEX(Settings!$G$11:$G$18,MATCH($C4637,Settings!$D$11:$D$18,0))),0),N($F4637)))</f>
        <v/>
      </c>
    </row>
    <row r="4638">
      <c r="A4638" s="69" t="n"/>
      <c r="B4638" s="70" t="n"/>
      <c r="C4638" s="70" t="n"/>
      <c r="D4638" s="71" t="n"/>
      <c r="E4638" s="71" t="n"/>
      <c r="F4638" s="70" t="n"/>
      <c r="G4638" s="72">
        <f>IF(OR($A4638="",$B4638=""),"",ROUND(MAX(0,MOD(I4638-H4638,1)*24-L4638/60),2))</f>
        <v/>
      </c>
      <c r="H4638">
        <f>IF($A4638="","",IF($D4638="",IFERROR(INDEX(Settings!$E$11:$E$18,MATCH($C4638,Settings!$D$11:$D$18,0)),0),$D4638))</f>
        <v/>
      </c>
      <c r="I4638">
        <f>IF($A4638="","",IF($E4638="",IFERROR(INDEX(Settings!$F$11:$F$18,MATCH($C4638,Settings!$D$11:$D$18,0)),0),$E4638))</f>
        <v/>
      </c>
      <c r="J4638">
        <f>IF($A4638="",0,WEEKDAY($A4638,2))</f>
        <v/>
      </c>
      <c r="K4638">
        <f>IF(OR($A4638="",$B4638=""),"",$B4638&amp;"|"&amp;$A4638)</f>
        <v/>
      </c>
      <c r="L4638">
        <f>IF($A4638="",0,IF($F4638="",IFERROR(N(INDEX(Settings!$G$11:$G$18,MATCH($C4638,Settings!$D$11:$D$18,0))),0),N($F4638)))</f>
        <v/>
      </c>
    </row>
    <row r="4639">
      <c r="A4639" s="69" t="n"/>
      <c r="B4639" s="70" t="n"/>
      <c r="C4639" s="70" t="n"/>
      <c r="D4639" s="71" t="n"/>
      <c r="E4639" s="71" t="n"/>
      <c r="F4639" s="70" t="n"/>
      <c r="G4639" s="72">
        <f>IF(OR($A4639="",$B4639=""),"",ROUND(MAX(0,MOD(I4639-H4639,1)*24-L4639/60),2))</f>
        <v/>
      </c>
      <c r="H4639">
        <f>IF($A4639="","",IF($D4639="",IFERROR(INDEX(Settings!$E$11:$E$18,MATCH($C4639,Settings!$D$11:$D$18,0)),0),$D4639))</f>
        <v/>
      </c>
      <c r="I4639">
        <f>IF($A4639="","",IF($E4639="",IFERROR(INDEX(Settings!$F$11:$F$18,MATCH($C4639,Settings!$D$11:$D$18,0)),0),$E4639))</f>
        <v/>
      </c>
      <c r="J4639">
        <f>IF($A4639="",0,WEEKDAY($A4639,2))</f>
        <v/>
      </c>
      <c r="K4639">
        <f>IF(OR($A4639="",$B4639=""),"",$B4639&amp;"|"&amp;$A4639)</f>
        <v/>
      </c>
      <c r="L4639">
        <f>IF($A4639="",0,IF($F4639="",IFERROR(N(INDEX(Settings!$G$11:$G$18,MATCH($C4639,Settings!$D$11:$D$18,0))),0),N($F4639)))</f>
        <v/>
      </c>
    </row>
    <row r="4640">
      <c r="A4640" s="69" t="n"/>
      <c r="B4640" s="70" t="n"/>
      <c r="C4640" s="70" t="n"/>
      <c r="D4640" s="71" t="n"/>
      <c r="E4640" s="71" t="n"/>
      <c r="F4640" s="70" t="n"/>
      <c r="G4640" s="72">
        <f>IF(OR($A4640="",$B4640=""),"",ROUND(MAX(0,MOD(I4640-H4640,1)*24-L4640/60),2))</f>
        <v/>
      </c>
      <c r="H4640">
        <f>IF($A4640="","",IF($D4640="",IFERROR(INDEX(Settings!$E$11:$E$18,MATCH($C4640,Settings!$D$11:$D$18,0)),0),$D4640))</f>
        <v/>
      </c>
      <c r="I4640">
        <f>IF($A4640="","",IF($E4640="",IFERROR(INDEX(Settings!$F$11:$F$18,MATCH($C4640,Settings!$D$11:$D$18,0)),0),$E4640))</f>
        <v/>
      </c>
      <c r="J4640">
        <f>IF($A4640="",0,WEEKDAY($A4640,2))</f>
        <v/>
      </c>
      <c r="K4640">
        <f>IF(OR($A4640="",$B4640=""),"",$B4640&amp;"|"&amp;$A4640)</f>
        <v/>
      </c>
      <c r="L4640">
        <f>IF($A4640="",0,IF($F4640="",IFERROR(N(INDEX(Settings!$G$11:$G$18,MATCH($C4640,Settings!$D$11:$D$18,0))),0),N($F4640)))</f>
        <v/>
      </c>
    </row>
    <row r="4641">
      <c r="A4641" s="69" t="n"/>
      <c r="B4641" s="70" t="n"/>
      <c r="C4641" s="70" t="n"/>
      <c r="D4641" s="71" t="n"/>
      <c r="E4641" s="71" t="n"/>
      <c r="F4641" s="70" t="n"/>
      <c r="G4641" s="72">
        <f>IF(OR($A4641="",$B4641=""),"",ROUND(MAX(0,MOD(I4641-H4641,1)*24-L4641/60),2))</f>
        <v/>
      </c>
      <c r="H4641">
        <f>IF($A4641="","",IF($D4641="",IFERROR(INDEX(Settings!$E$11:$E$18,MATCH($C4641,Settings!$D$11:$D$18,0)),0),$D4641))</f>
        <v/>
      </c>
      <c r="I4641">
        <f>IF($A4641="","",IF($E4641="",IFERROR(INDEX(Settings!$F$11:$F$18,MATCH($C4641,Settings!$D$11:$D$18,0)),0),$E4641))</f>
        <v/>
      </c>
      <c r="J4641">
        <f>IF($A4641="",0,WEEKDAY($A4641,2))</f>
        <v/>
      </c>
      <c r="K4641">
        <f>IF(OR($A4641="",$B4641=""),"",$B4641&amp;"|"&amp;$A4641)</f>
        <v/>
      </c>
      <c r="L4641">
        <f>IF($A4641="",0,IF($F4641="",IFERROR(N(INDEX(Settings!$G$11:$G$18,MATCH($C4641,Settings!$D$11:$D$18,0))),0),N($F4641)))</f>
        <v/>
      </c>
    </row>
    <row r="4642">
      <c r="A4642" s="69" t="n"/>
      <c r="B4642" s="70" t="n"/>
      <c r="C4642" s="70" t="n"/>
      <c r="D4642" s="71" t="n"/>
      <c r="E4642" s="71" t="n"/>
      <c r="F4642" s="70" t="n"/>
      <c r="G4642" s="72">
        <f>IF(OR($A4642="",$B4642=""),"",ROUND(MAX(0,MOD(I4642-H4642,1)*24-L4642/60),2))</f>
        <v/>
      </c>
      <c r="H4642">
        <f>IF($A4642="","",IF($D4642="",IFERROR(INDEX(Settings!$E$11:$E$18,MATCH($C4642,Settings!$D$11:$D$18,0)),0),$D4642))</f>
        <v/>
      </c>
      <c r="I4642">
        <f>IF($A4642="","",IF($E4642="",IFERROR(INDEX(Settings!$F$11:$F$18,MATCH($C4642,Settings!$D$11:$D$18,0)),0),$E4642))</f>
        <v/>
      </c>
      <c r="J4642">
        <f>IF($A4642="",0,WEEKDAY($A4642,2))</f>
        <v/>
      </c>
      <c r="K4642">
        <f>IF(OR($A4642="",$B4642=""),"",$B4642&amp;"|"&amp;$A4642)</f>
        <v/>
      </c>
      <c r="L4642">
        <f>IF($A4642="",0,IF($F4642="",IFERROR(N(INDEX(Settings!$G$11:$G$18,MATCH($C4642,Settings!$D$11:$D$18,0))),0),N($F4642)))</f>
        <v/>
      </c>
    </row>
    <row r="4643">
      <c r="A4643" s="69" t="n"/>
      <c r="B4643" s="70" t="n"/>
      <c r="C4643" s="70" t="n"/>
      <c r="D4643" s="71" t="n"/>
      <c r="E4643" s="71" t="n"/>
      <c r="F4643" s="70" t="n"/>
      <c r="G4643" s="72">
        <f>IF(OR($A4643="",$B4643=""),"",ROUND(MAX(0,MOD(I4643-H4643,1)*24-L4643/60),2))</f>
        <v/>
      </c>
      <c r="H4643">
        <f>IF($A4643="","",IF($D4643="",IFERROR(INDEX(Settings!$E$11:$E$18,MATCH($C4643,Settings!$D$11:$D$18,0)),0),$D4643))</f>
        <v/>
      </c>
      <c r="I4643">
        <f>IF($A4643="","",IF($E4643="",IFERROR(INDEX(Settings!$F$11:$F$18,MATCH($C4643,Settings!$D$11:$D$18,0)),0),$E4643))</f>
        <v/>
      </c>
      <c r="J4643">
        <f>IF($A4643="",0,WEEKDAY($A4643,2))</f>
        <v/>
      </c>
      <c r="K4643">
        <f>IF(OR($A4643="",$B4643=""),"",$B4643&amp;"|"&amp;$A4643)</f>
        <v/>
      </c>
      <c r="L4643">
        <f>IF($A4643="",0,IF($F4643="",IFERROR(N(INDEX(Settings!$G$11:$G$18,MATCH($C4643,Settings!$D$11:$D$18,0))),0),N($F4643)))</f>
        <v/>
      </c>
    </row>
    <row r="4644">
      <c r="A4644" s="69" t="n"/>
      <c r="B4644" s="70" t="n"/>
      <c r="C4644" s="70" t="n"/>
      <c r="D4644" s="71" t="n"/>
      <c r="E4644" s="71" t="n"/>
      <c r="F4644" s="70" t="n"/>
      <c r="G4644" s="72">
        <f>IF(OR($A4644="",$B4644=""),"",ROUND(MAX(0,MOD(I4644-H4644,1)*24-L4644/60),2))</f>
        <v/>
      </c>
      <c r="H4644">
        <f>IF($A4644="","",IF($D4644="",IFERROR(INDEX(Settings!$E$11:$E$18,MATCH($C4644,Settings!$D$11:$D$18,0)),0),$D4644))</f>
        <v/>
      </c>
      <c r="I4644">
        <f>IF($A4644="","",IF($E4644="",IFERROR(INDEX(Settings!$F$11:$F$18,MATCH($C4644,Settings!$D$11:$D$18,0)),0),$E4644))</f>
        <v/>
      </c>
      <c r="J4644">
        <f>IF($A4644="",0,WEEKDAY($A4644,2))</f>
        <v/>
      </c>
      <c r="K4644">
        <f>IF(OR($A4644="",$B4644=""),"",$B4644&amp;"|"&amp;$A4644)</f>
        <v/>
      </c>
      <c r="L4644">
        <f>IF($A4644="",0,IF($F4644="",IFERROR(N(INDEX(Settings!$G$11:$G$18,MATCH($C4644,Settings!$D$11:$D$18,0))),0),N($F4644)))</f>
        <v/>
      </c>
    </row>
    <row r="4645">
      <c r="A4645" s="69" t="n"/>
      <c r="B4645" s="70" t="n"/>
      <c r="C4645" s="70" t="n"/>
      <c r="D4645" s="71" t="n"/>
      <c r="E4645" s="71" t="n"/>
      <c r="F4645" s="70" t="n"/>
      <c r="G4645" s="72">
        <f>IF(OR($A4645="",$B4645=""),"",ROUND(MAX(0,MOD(I4645-H4645,1)*24-L4645/60),2))</f>
        <v/>
      </c>
      <c r="H4645">
        <f>IF($A4645="","",IF($D4645="",IFERROR(INDEX(Settings!$E$11:$E$18,MATCH($C4645,Settings!$D$11:$D$18,0)),0),$D4645))</f>
        <v/>
      </c>
      <c r="I4645">
        <f>IF($A4645="","",IF($E4645="",IFERROR(INDEX(Settings!$F$11:$F$18,MATCH($C4645,Settings!$D$11:$D$18,0)),0),$E4645))</f>
        <v/>
      </c>
      <c r="J4645">
        <f>IF($A4645="",0,WEEKDAY($A4645,2))</f>
        <v/>
      </c>
      <c r="K4645">
        <f>IF(OR($A4645="",$B4645=""),"",$B4645&amp;"|"&amp;$A4645)</f>
        <v/>
      </c>
      <c r="L4645">
        <f>IF($A4645="",0,IF($F4645="",IFERROR(N(INDEX(Settings!$G$11:$G$18,MATCH($C4645,Settings!$D$11:$D$18,0))),0),N($F4645)))</f>
        <v/>
      </c>
    </row>
    <row r="4646">
      <c r="A4646" s="69" t="n"/>
      <c r="B4646" s="70" t="n"/>
      <c r="C4646" s="70" t="n"/>
      <c r="D4646" s="71" t="n"/>
      <c r="E4646" s="71" t="n"/>
      <c r="F4646" s="70" t="n"/>
      <c r="G4646" s="72">
        <f>IF(OR($A4646="",$B4646=""),"",ROUND(MAX(0,MOD(I4646-H4646,1)*24-L4646/60),2))</f>
        <v/>
      </c>
      <c r="H4646">
        <f>IF($A4646="","",IF($D4646="",IFERROR(INDEX(Settings!$E$11:$E$18,MATCH($C4646,Settings!$D$11:$D$18,0)),0),$D4646))</f>
        <v/>
      </c>
      <c r="I4646">
        <f>IF($A4646="","",IF($E4646="",IFERROR(INDEX(Settings!$F$11:$F$18,MATCH($C4646,Settings!$D$11:$D$18,0)),0),$E4646))</f>
        <v/>
      </c>
      <c r="J4646">
        <f>IF($A4646="",0,WEEKDAY($A4646,2))</f>
        <v/>
      </c>
      <c r="K4646">
        <f>IF(OR($A4646="",$B4646=""),"",$B4646&amp;"|"&amp;$A4646)</f>
        <v/>
      </c>
      <c r="L4646">
        <f>IF($A4646="",0,IF($F4646="",IFERROR(N(INDEX(Settings!$G$11:$G$18,MATCH($C4646,Settings!$D$11:$D$18,0))),0),N($F4646)))</f>
        <v/>
      </c>
    </row>
    <row r="4647">
      <c r="A4647" s="69" t="n"/>
      <c r="B4647" s="70" t="n"/>
      <c r="C4647" s="70" t="n"/>
      <c r="D4647" s="71" t="n"/>
      <c r="E4647" s="71" t="n"/>
      <c r="F4647" s="70" t="n"/>
      <c r="G4647" s="72">
        <f>IF(OR($A4647="",$B4647=""),"",ROUND(MAX(0,MOD(I4647-H4647,1)*24-L4647/60),2))</f>
        <v/>
      </c>
      <c r="H4647">
        <f>IF($A4647="","",IF($D4647="",IFERROR(INDEX(Settings!$E$11:$E$18,MATCH($C4647,Settings!$D$11:$D$18,0)),0),$D4647))</f>
        <v/>
      </c>
      <c r="I4647">
        <f>IF($A4647="","",IF($E4647="",IFERROR(INDEX(Settings!$F$11:$F$18,MATCH($C4647,Settings!$D$11:$D$18,0)),0),$E4647))</f>
        <v/>
      </c>
      <c r="J4647">
        <f>IF($A4647="",0,WEEKDAY($A4647,2))</f>
        <v/>
      </c>
      <c r="K4647">
        <f>IF(OR($A4647="",$B4647=""),"",$B4647&amp;"|"&amp;$A4647)</f>
        <v/>
      </c>
      <c r="L4647">
        <f>IF($A4647="",0,IF($F4647="",IFERROR(N(INDEX(Settings!$G$11:$G$18,MATCH($C4647,Settings!$D$11:$D$18,0))),0),N($F4647)))</f>
        <v/>
      </c>
    </row>
    <row r="4648">
      <c r="A4648" s="69" t="n"/>
      <c r="B4648" s="70" t="n"/>
      <c r="C4648" s="70" t="n"/>
      <c r="D4648" s="71" t="n"/>
      <c r="E4648" s="71" t="n"/>
      <c r="F4648" s="70" t="n"/>
      <c r="G4648" s="72">
        <f>IF(OR($A4648="",$B4648=""),"",ROUND(MAX(0,MOD(I4648-H4648,1)*24-L4648/60),2))</f>
        <v/>
      </c>
      <c r="H4648">
        <f>IF($A4648="","",IF($D4648="",IFERROR(INDEX(Settings!$E$11:$E$18,MATCH($C4648,Settings!$D$11:$D$18,0)),0),$D4648))</f>
        <v/>
      </c>
      <c r="I4648">
        <f>IF($A4648="","",IF($E4648="",IFERROR(INDEX(Settings!$F$11:$F$18,MATCH($C4648,Settings!$D$11:$D$18,0)),0),$E4648))</f>
        <v/>
      </c>
      <c r="J4648">
        <f>IF($A4648="",0,WEEKDAY($A4648,2))</f>
        <v/>
      </c>
      <c r="K4648">
        <f>IF(OR($A4648="",$B4648=""),"",$B4648&amp;"|"&amp;$A4648)</f>
        <v/>
      </c>
      <c r="L4648">
        <f>IF($A4648="",0,IF($F4648="",IFERROR(N(INDEX(Settings!$G$11:$G$18,MATCH($C4648,Settings!$D$11:$D$18,0))),0),N($F4648)))</f>
        <v/>
      </c>
    </row>
    <row r="4649">
      <c r="A4649" s="69" t="n"/>
      <c r="B4649" s="70" t="n"/>
      <c r="C4649" s="70" t="n"/>
      <c r="D4649" s="71" t="n"/>
      <c r="E4649" s="71" t="n"/>
      <c r="F4649" s="70" t="n"/>
      <c r="G4649" s="72">
        <f>IF(OR($A4649="",$B4649=""),"",ROUND(MAX(0,MOD(I4649-H4649,1)*24-L4649/60),2))</f>
        <v/>
      </c>
      <c r="H4649">
        <f>IF($A4649="","",IF($D4649="",IFERROR(INDEX(Settings!$E$11:$E$18,MATCH($C4649,Settings!$D$11:$D$18,0)),0),$D4649))</f>
        <v/>
      </c>
      <c r="I4649">
        <f>IF($A4649="","",IF($E4649="",IFERROR(INDEX(Settings!$F$11:$F$18,MATCH($C4649,Settings!$D$11:$D$18,0)),0),$E4649))</f>
        <v/>
      </c>
      <c r="J4649">
        <f>IF($A4649="",0,WEEKDAY($A4649,2))</f>
        <v/>
      </c>
      <c r="K4649">
        <f>IF(OR($A4649="",$B4649=""),"",$B4649&amp;"|"&amp;$A4649)</f>
        <v/>
      </c>
      <c r="L4649">
        <f>IF($A4649="",0,IF($F4649="",IFERROR(N(INDEX(Settings!$G$11:$G$18,MATCH($C4649,Settings!$D$11:$D$18,0))),0),N($F4649)))</f>
        <v/>
      </c>
    </row>
    <row r="4650">
      <c r="A4650" s="69" t="n"/>
      <c r="B4650" s="70" t="n"/>
      <c r="C4650" s="70" t="n"/>
      <c r="D4650" s="71" t="n"/>
      <c r="E4650" s="71" t="n"/>
      <c r="F4650" s="70" t="n"/>
      <c r="G4650" s="72">
        <f>IF(OR($A4650="",$B4650=""),"",ROUND(MAX(0,MOD(I4650-H4650,1)*24-L4650/60),2))</f>
        <v/>
      </c>
      <c r="H4650">
        <f>IF($A4650="","",IF($D4650="",IFERROR(INDEX(Settings!$E$11:$E$18,MATCH($C4650,Settings!$D$11:$D$18,0)),0),$D4650))</f>
        <v/>
      </c>
      <c r="I4650">
        <f>IF($A4650="","",IF($E4650="",IFERROR(INDEX(Settings!$F$11:$F$18,MATCH($C4650,Settings!$D$11:$D$18,0)),0),$E4650))</f>
        <v/>
      </c>
      <c r="J4650">
        <f>IF($A4650="",0,WEEKDAY($A4650,2))</f>
        <v/>
      </c>
      <c r="K4650">
        <f>IF(OR($A4650="",$B4650=""),"",$B4650&amp;"|"&amp;$A4650)</f>
        <v/>
      </c>
      <c r="L4650">
        <f>IF($A4650="",0,IF($F4650="",IFERROR(N(INDEX(Settings!$G$11:$G$18,MATCH($C4650,Settings!$D$11:$D$18,0))),0),N($F4650)))</f>
        <v/>
      </c>
    </row>
    <row r="4651">
      <c r="A4651" s="69" t="n"/>
      <c r="B4651" s="70" t="n"/>
      <c r="C4651" s="70" t="n"/>
      <c r="D4651" s="71" t="n"/>
      <c r="E4651" s="71" t="n"/>
      <c r="F4651" s="70" t="n"/>
      <c r="G4651" s="72">
        <f>IF(OR($A4651="",$B4651=""),"",ROUND(MAX(0,MOD(I4651-H4651,1)*24-L4651/60),2))</f>
        <v/>
      </c>
      <c r="H4651">
        <f>IF($A4651="","",IF($D4651="",IFERROR(INDEX(Settings!$E$11:$E$18,MATCH($C4651,Settings!$D$11:$D$18,0)),0),$D4651))</f>
        <v/>
      </c>
      <c r="I4651">
        <f>IF($A4651="","",IF($E4651="",IFERROR(INDEX(Settings!$F$11:$F$18,MATCH($C4651,Settings!$D$11:$D$18,0)),0),$E4651))</f>
        <v/>
      </c>
      <c r="J4651">
        <f>IF($A4651="",0,WEEKDAY($A4651,2))</f>
        <v/>
      </c>
      <c r="K4651">
        <f>IF(OR($A4651="",$B4651=""),"",$B4651&amp;"|"&amp;$A4651)</f>
        <v/>
      </c>
      <c r="L4651">
        <f>IF($A4651="",0,IF($F4651="",IFERROR(N(INDEX(Settings!$G$11:$G$18,MATCH($C4651,Settings!$D$11:$D$18,0))),0),N($F4651)))</f>
        <v/>
      </c>
    </row>
    <row r="4652">
      <c r="A4652" s="69" t="n"/>
      <c r="B4652" s="70" t="n"/>
      <c r="C4652" s="70" t="n"/>
      <c r="D4652" s="71" t="n"/>
      <c r="E4652" s="71" t="n"/>
      <c r="F4652" s="70" t="n"/>
      <c r="G4652" s="72">
        <f>IF(OR($A4652="",$B4652=""),"",ROUND(MAX(0,MOD(I4652-H4652,1)*24-L4652/60),2))</f>
        <v/>
      </c>
      <c r="H4652">
        <f>IF($A4652="","",IF($D4652="",IFERROR(INDEX(Settings!$E$11:$E$18,MATCH($C4652,Settings!$D$11:$D$18,0)),0),$D4652))</f>
        <v/>
      </c>
      <c r="I4652">
        <f>IF($A4652="","",IF($E4652="",IFERROR(INDEX(Settings!$F$11:$F$18,MATCH($C4652,Settings!$D$11:$D$18,0)),0),$E4652))</f>
        <v/>
      </c>
      <c r="J4652">
        <f>IF($A4652="",0,WEEKDAY($A4652,2))</f>
        <v/>
      </c>
      <c r="K4652">
        <f>IF(OR($A4652="",$B4652=""),"",$B4652&amp;"|"&amp;$A4652)</f>
        <v/>
      </c>
      <c r="L4652">
        <f>IF($A4652="",0,IF($F4652="",IFERROR(N(INDEX(Settings!$G$11:$G$18,MATCH($C4652,Settings!$D$11:$D$18,0))),0),N($F4652)))</f>
        <v/>
      </c>
    </row>
    <row r="4653">
      <c r="A4653" s="69" t="n"/>
      <c r="B4653" s="70" t="n"/>
      <c r="C4653" s="70" t="n"/>
      <c r="D4653" s="71" t="n"/>
      <c r="E4653" s="71" t="n"/>
      <c r="F4653" s="70" t="n"/>
      <c r="G4653" s="72">
        <f>IF(OR($A4653="",$B4653=""),"",ROUND(MAX(0,MOD(I4653-H4653,1)*24-L4653/60),2))</f>
        <v/>
      </c>
      <c r="H4653">
        <f>IF($A4653="","",IF($D4653="",IFERROR(INDEX(Settings!$E$11:$E$18,MATCH($C4653,Settings!$D$11:$D$18,0)),0),$D4653))</f>
        <v/>
      </c>
      <c r="I4653">
        <f>IF($A4653="","",IF($E4653="",IFERROR(INDEX(Settings!$F$11:$F$18,MATCH($C4653,Settings!$D$11:$D$18,0)),0),$E4653))</f>
        <v/>
      </c>
      <c r="J4653">
        <f>IF($A4653="",0,WEEKDAY($A4653,2))</f>
        <v/>
      </c>
      <c r="K4653">
        <f>IF(OR($A4653="",$B4653=""),"",$B4653&amp;"|"&amp;$A4653)</f>
        <v/>
      </c>
      <c r="L4653">
        <f>IF($A4653="",0,IF($F4653="",IFERROR(N(INDEX(Settings!$G$11:$G$18,MATCH($C4653,Settings!$D$11:$D$18,0))),0),N($F4653)))</f>
        <v/>
      </c>
    </row>
    <row r="4654">
      <c r="A4654" s="69" t="n"/>
      <c r="B4654" s="70" t="n"/>
      <c r="C4654" s="70" t="n"/>
      <c r="D4654" s="71" t="n"/>
      <c r="E4654" s="71" t="n"/>
      <c r="F4654" s="70" t="n"/>
      <c r="G4654" s="72">
        <f>IF(OR($A4654="",$B4654=""),"",ROUND(MAX(0,MOD(I4654-H4654,1)*24-L4654/60),2))</f>
        <v/>
      </c>
      <c r="H4654">
        <f>IF($A4654="","",IF($D4654="",IFERROR(INDEX(Settings!$E$11:$E$18,MATCH($C4654,Settings!$D$11:$D$18,0)),0),$D4654))</f>
        <v/>
      </c>
      <c r="I4654">
        <f>IF($A4654="","",IF($E4654="",IFERROR(INDEX(Settings!$F$11:$F$18,MATCH($C4654,Settings!$D$11:$D$18,0)),0),$E4654))</f>
        <v/>
      </c>
      <c r="J4654">
        <f>IF($A4654="",0,WEEKDAY($A4654,2))</f>
        <v/>
      </c>
      <c r="K4654">
        <f>IF(OR($A4654="",$B4654=""),"",$B4654&amp;"|"&amp;$A4654)</f>
        <v/>
      </c>
      <c r="L4654">
        <f>IF($A4654="",0,IF($F4654="",IFERROR(N(INDEX(Settings!$G$11:$G$18,MATCH($C4654,Settings!$D$11:$D$18,0))),0),N($F4654)))</f>
        <v/>
      </c>
    </row>
    <row r="4655">
      <c r="A4655" s="69" t="n"/>
      <c r="B4655" s="70" t="n"/>
      <c r="C4655" s="70" t="n"/>
      <c r="D4655" s="71" t="n"/>
      <c r="E4655" s="71" t="n"/>
      <c r="F4655" s="70" t="n"/>
      <c r="G4655" s="72">
        <f>IF(OR($A4655="",$B4655=""),"",ROUND(MAX(0,MOD(I4655-H4655,1)*24-L4655/60),2))</f>
        <v/>
      </c>
      <c r="H4655">
        <f>IF($A4655="","",IF($D4655="",IFERROR(INDEX(Settings!$E$11:$E$18,MATCH($C4655,Settings!$D$11:$D$18,0)),0),$D4655))</f>
        <v/>
      </c>
      <c r="I4655">
        <f>IF($A4655="","",IF($E4655="",IFERROR(INDEX(Settings!$F$11:$F$18,MATCH($C4655,Settings!$D$11:$D$18,0)),0),$E4655))</f>
        <v/>
      </c>
      <c r="J4655">
        <f>IF($A4655="",0,WEEKDAY($A4655,2))</f>
        <v/>
      </c>
      <c r="K4655">
        <f>IF(OR($A4655="",$B4655=""),"",$B4655&amp;"|"&amp;$A4655)</f>
        <v/>
      </c>
      <c r="L4655">
        <f>IF($A4655="",0,IF($F4655="",IFERROR(N(INDEX(Settings!$G$11:$G$18,MATCH($C4655,Settings!$D$11:$D$18,0))),0),N($F4655)))</f>
        <v/>
      </c>
    </row>
    <row r="4656">
      <c r="A4656" s="69" t="n"/>
      <c r="B4656" s="70" t="n"/>
      <c r="C4656" s="70" t="n"/>
      <c r="D4656" s="71" t="n"/>
      <c r="E4656" s="71" t="n"/>
      <c r="F4656" s="70" t="n"/>
      <c r="G4656" s="72">
        <f>IF(OR($A4656="",$B4656=""),"",ROUND(MAX(0,MOD(I4656-H4656,1)*24-L4656/60),2))</f>
        <v/>
      </c>
      <c r="H4656">
        <f>IF($A4656="","",IF($D4656="",IFERROR(INDEX(Settings!$E$11:$E$18,MATCH($C4656,Settings!$D$11:$D$18,0)),0),$D4656))</f>
        <v/>
      </c>
      <c r="I4656">
        <f>IF($A4656="","",IF($E4656="",IFERROR(INDEX(Settings!$F$11:$F$18,MATCH($C4656,Settings!$D$11:$D$18,0)),0),$E4656))</f>
        <v/>
      </c>
      <c r="J4656">
        <f>IF($A4656="",0,WEEKDAY($A4656,2))</f>
        <v/>
      </c>
      <c r="K4656">
        <f>IF(OR($A4656="",$B4656=""),"",$B4656&amp;"|"&amp;$A4656)</f>
        <v/>
      </c>
      <c r="L4656">
        <f>IF($A4656="",0,IF($F4656="",IFERROR(N(INDEX(Settings!$G$11:$G$18,MATCH($C4656,Settings!$D$11:$D$18,0))),0),N($F4656)))</f>
        <v/>
      </c>
    </row>
    <row r="4657">
      <c r="A4657" s="69" t="n"/>
      <c r="B4657" s="70" t="n"/>
      <c r="C4657" s="70" t="n"/>
      <c r="D4657" s="71" t="n"/>
      <c r="E4657" s="71" t="n"/>
      <c r="F4657" s="70" t="n"/>
      <c r="G4657" s="72">
        <f>IF(OR($A4657="",$B4657=""),"",ROUND(MAX(0,MOD(I4657-H4657,1)*24-L4657/60),2))</f>
        <v/>
      </c>
      <c r="H4657">
        <f>IF($A4657="","",IF($D4657="",IFERROR(INDEX(Settings!$E$11:$E$18,MATCH($C4657,Settings!$D$11:$D$18,0)),0),$D4657))</f>
        <v/>
      </c>
      <c r="I4657">
        <f>IF($A4657="","",IF($E4657="",IFERROR(INDEX(Settings!$F$11:$F$18,MATCH($C4657,Settings!$D$11:$D$18,0)),0),$E4657))</f>
        <v/>
      </c>
      <c r="J4657">
        <f>IF($A4657="",0,WEEKDAY($A4657,2))</f>
        <v/>
      </c>
      <c r="K4657">
        <f>IF(OR($A4657="",$B4657=""),"",$B4657&amp;"|"&amp;$A4657)</f>
        <v/>
      </c>
      <c r="L4657">
        <f>IF($A4657="",0,IF($F4657="",IFERROR(N(INDEX(Settings!$G$11:$G$18,MATCH($C4657,Settings!$D$11:$D$18,0))),0),N($F4657)))</f>
        <v/>
      </c>
    </row>
    <row r="4658">
      <c r="A4658" s="69" t="n"/>
      <c r="B4658" s="70" t="n"/>
      <c r="C4658" s="70" t="n"/>
      <c r="D4658" s="71" t="n"/>
      <c r="E4658" s="71" t="n"/>
      <c r="F4658" s="70" t="n"/>
      <c r="G4658" s="72">
        <f>IF(OR($A4658="",$B4658=""),"",ROUND(MAX(0,MOD(I4658-H4658,1)*24-L4658/60),2))</f>
        <v/>
      </c>
      <c r="H4658">
        <f>IF($A4658="","",IF($D4658="",IFERROR(INDEX(Settings!$E$11:$E$18,MATCH($C4658,Settings!$D$11:$D$18,0)),0),$D4658))</f>
        <v/>
      </c>
      <c r="I4658">
        <f>IF($A4658="","",IF($E4658="",IFERROR(INDEX(Settings!$F$11:$F$18,MATCH($C4658,Settings!$D$11:$D$18,0)),0),$E4658))</f>
        <v/>
      </c>
      <c r="J4658">
        <f>IF($A4658="",0,WEEKDAY($A4658,2))</f>
        <v/>
      </c>
      <c r="K4658">
        <f>IF(OR($A4658="",$B4658=""),"",$B4658&amp;"|"&amp;$A4658)</f>
        <v/>
      </c>
      <c r="L4658">
        <f>IF($A4658="",0,IF($F4658="",IFERROR(N(INDEX(Settings!$G$11:$G$18,MATCH($C4658,Settings!$D$11:$D$18,0))),0),N($F4658)))</f>
        <v/>
      </c>
    </row>
    <row r="4659">
      <c r="A4659" s="69" t="n"/>
      <c r="B4659" s="70" t="n"/>
      <c r="C4659" s="70" t="n"/>
      <c r="D4659" s="71" t="n"/>
      <c r="E4659" s="71" t="n"/>
      <c r="F4659" s="70" t="n"/>
      <c r="G4659" s="72">
        <f>IF(OR($A4659="",$B4659=""),"",ROUND(MAX(0,MOD(I4659-H4659,1)*24-L4659/60),2))</f>
        <v/>
      </c>
      <c r="H4659">
        <f>IF($A4659="","",IF($D4659="",IFERROR(INDEX(Settings!$E$11:$E$18,MATCH($C4659,Settings!$D$11:$D$18,0)),0),$D4659))</f>
        <v/>
      </c>
      <c r="I4659">
        <f>IF($A4659="","",IF($E4659="",IFERROR(INDEX(Settings!$F$11:$F$18,MATCH($C4659,Settings!$D$11:$D$18,0)),0),$E4659))</f>
        <v/>
      </c>
      <c r="J4659">
        <f>IF($A4659="",0,WEEKDAY($A4659,2))</f>
        <v/>
      </c>
      <c r="K4659">
        <f>IF(OR($A4659="",$B4659=""),"",$B4659&amp;"|"&amp;$A4659)</f>
        <v/>
      </c>
      <c r="L4659">
        <f>IF($A4659="",0,IF($F4659="",IFERROR(N(INDEX(Settings!$G$11:$G$18,MATCH($C4659,Settings!$D$11:$D$18,0))),0),N($F4659)))</f>
        <v/>
      </c>
    </row>
    <row r="4660">
      <c r="A4660" s="69" t="n"/>
      <c r="B4660" s="70" t="n"/>
      <c r="C4660" s="70" t="n"/>
      <c r="D4660" s="71" t="n"/>
      <c r="E4660" s="71" t="n"/>
      <c r="F4660" s="70" t="n"/>
      <c r="G4660" s="72">
        <f>IF(OR($A4660="",$B4660=""),"",ROUND(MAX(0,MOD(I4660-H4660,1)*24-L4660/60),2))</f>
        <v/>
      </c>
      <c r="H4660">
        <f>IF($A4660="","",IF($D4660="",IFERROR(INDEX(Settings!$E$11:$E$18,MATCH($C4660,Settings!$D$11:$D$18,0)),0),$D4660))</f>
        <v/>
      </c>
      <c r="I4660">
        <f>IF($A4660="","",IF($E4660="",IFERROR(INDEX(Settings!$F$11:$F$18,MATCH($C4660,Settings!$D$11:$D$18,0)),0),$E4660))</f>
        <v/>
      </c>
      <c r="J4660">
        <f>IF($A4660="",0,WEEKDAY($A4660,2))</f>
        <v/>
      </c>
      <c r="K4660">
        <f>IF(OR($A4660="",$B4660=""),"",$B4660&amp;"|"&amp;$A4660)</f>
        <v/>
      </c>
      <c r="L4660">
        <f>IF($A4660="",0,IF($F4660="",IFERROR(N(INDEX(Settings!$G$11:$G$18,MATCH($C4660,Settings!$D$11:$D$18,0))),0),N($F4660)))</f>
        <v/>
      </c>
    </row>
    <row r="4661">
      <c r="A4661" s="69" t="n"/>
      <c r="B4661" s="70" t="n"/>
      <c r="C4661" s="70" t="n"/>
      <c r="D4661" s="71" t="n"/>
      <c r="E4661" s="71" t="n"/>
      <c r="F4661" s="70" t="n"/>
      <c r="G4661" s="72">
        <f>IF(OR($A4661="",$B4661=""),"",ROUND(MAX(0,MOD(I4661-H4661,1)*24-L4661/60),2))</f>
        <v/>
      </c>
      <c r="H4661">
        <f>IF($A4661="","",IF($D4661="",IFERROR(INDEX(Settings!$E$11:$E$18,MATCH($C4661,Settings!$D$11:$D$18,0)),0),$D4661))</f>
        <v/>
      </c>
      <c r="I4661">
        <f>IF($A4661="","",IF($E4661="",IFERROR(INDEX(Settings!$F$11:$F$18,MATCH($C4661,Settings!$D$11:$D$18,0)),0),$E4661))</f>
        <v/>
      </c>
      <c r="J4661">
        <f>IF($A4661="",0,WEEKDAY($A4661,2))</f>
        <v/>
      </c>
      <c r="K4661">
        <f>IF(OR($A4661="",$B4661=""),"",$B4661&amp;"|"&amp;$A4661)</f>
        <v/>
      </c>
      <c r="L4661">
        <f>IF($A4661="",0,IF($F4661="",IFERROR(N(INDEX(Settings!$G$11:$G$18,MATCH($C4661,Settings!$D$11:$D$18,0))),0),N($F4661)))</f>
        <v/>
      </c>
    </row>
    <row r="4662">
      <c r="A4662" s="69" t="n"/>
      <c r="B4662" s="70" t="n"/>
      <c r="C4662" s="70" t="n"/>
      <c r="D4662" s="71" t="n"/>
      <c r="E4662" s="71" t="n"/>
      <c r="F4662" s="70" t="n"/>
      <c r="G4662" s="72">
        <f>IF(OR($A4662="",$B4662=""),"",ROUND(MAX(0,MOD(I4662-H4662,1)*24-L4662/60),2))</f>
        <v/>
      </c>
      <c r="H4662">
        <f>IF($A4662="","",IF($D4662="",IFERROR(INDEX(Settings!$E$11:$E$18,MATCH($C4662,Settings!$D$11:$D$18,0)),0),$D4662))</f>
        <v/>
      </c>
      <c r="I4662">
        <f>IF($A4662="","",IF($E4662="",IFERROR(INDEX(Settings!$F$11:$F$18,MATCH($C4662,Settings!$D$11:$D$18,0)),0),$E4662))</f>
        <v/>
      </c>
      <c r="J4662">
        <f>IF($A4662="",0,WEEKDAY($A4662,2))</f>
        <v/>
      </c>
      <c r="K4662">
        <f>IF(OR($A4662="",$B4662=""),"",$B4662&amp;"|"&amp;$A4662)</f>
        <v/>
      </c>
      <c r="L4662">
        <f>IF($A4662="",0,IF($F4662="",IFERROR(N(INDEX(Settings!$G$11:$G$18,MATCH($C4662,Settings!$D$11:$D$18,0))),0),N($F4662)))</f>
        <v/>
      </c>
    </row>
    <row r="4663">
      <c r="A4663" s="69" t="n"/>
      <c r="B4663" s="70" t="n"/>
      <c r="C4663" s="70" t="n"/>
      <c r="D4663" s="71" t="n"/>
      <c r="E4663" s="71" t="n"/>
      <c r="F4663" s="70" t="n"/>
      <c r="G4663" s="72">
        <f>IF(OR($A4663="",$B4663=""),"",ROUND(MAX(0,MOD(I4663-H4663,1)*24-L4663/60),2))</f>
        <v/>
      </c>
      <c r="H4663">
        <f>IF($A4663="","",IF($D4663="",IFERROR(INDEX(Settings!$E$11:$E$18,MATCH($C4663,Settings!$D$11:$D$18,0)),0),$D4663))</f>
        <v/>
      </c>
      <c r="I4663">
        <f>IF($A4663="","",IF($E4663="",IFERROR(INDEX(Settings!$F$11:$F$18,MATCH($C4663,Settings!$D$11:$D$18,0)),0),$E4663))</f>
        <v/>
      </c>
      <c r="J4663">
        <f>IF($A4663="",0,WEEKDAY($A4663,2))</f>
        <v/>
      </c>
      <c r="K4663">
        <f>IF(OR($A4663="",$B4663=""),"",$B4663&amp;"|"&amp;$A4663)</f>
        <v/>
      </c>
      <c r="L4663">
        <f>IF($A4663="",0,IF($F4663="",IFERROR(N(INDEX(Settings!$G$11:$G$18,MATCH($C4663,Settings!$D$11:$D$18,0))),0),N($F4663)))</f>
        <v/>
      </c>
    </row>
    <row r="4664">
      <c r="A4664" s="69" t="n"/>
      <c r="B4664" s="70" t="n"/>
      <c r="C4664" s="70" t="n"/>
      <c r="D4664" s="71" t="n"/>
      <c r="E4664" s="71" t="n"/>
      <c r="F4664" s="70" t="n"/>
      <c r="G4664" s="72">
        <f>IF(OR($A4664="",$B4664=""),"",ROUND(MAX(0,MOD(I4664-H4664,1)*24-L4664/60),2))</f>
        <v/>
      </c>
      <c r="H4664">
        <f>IF($A4664="","",IF($D4664="",IFERROR(INDEX(Settings!$E$11:$E$18,MATCH($C4664,Settings!$D$11:$D$18,0)),0),$D4664))</f>
        <v/>
      </c>
      <c r="I4664">
        <f>IF($A4664="","",IF($E4664="",IFERROR(INDEX(Settings!$F$11:$F$18,MATCH($C4664,Settings!$D$11:$D$18,0)),0),$E4664))</f>
        <v/>
      </c>
      <c r="J4664">
        <f>IF($A4664="",0,WEEKDAY($A4664,2))</f>
        <v/>
      </c>
      <c r="K4664">
        <f>IF(OR($A4664="",$B4664=""),"",$B4664&amp;"|"&amp;$A4664)</f>
        <v/>
      </c>
      <c r="L4664">
        <f>IF($A4664="",0,IF($F4664="",IFERROR(N(INDEX(Settings!$G$11:$G$18,MATCH($C4664,Settings!$D$11:$D$18,0))),0),N($F4664)))</f>
        <v/>
      </c>
    </row>
    <row r="4665">
      <c r="A4665" s="69" t="n"/>
      <c r="B4665" s="70" t="n"/>
      <c r="C4665" s="70" t="n"/>
      <c r="D4665" s="71" t="n"/>
      <c r="E4665" s="71" t="n"/>
      <c r="F4665" s="70" t="n"/>
      <c r="G4665" s="72">
        <f>IF(OR($A4665="",$B4665=""),"",ROUND(MAX(0,MOD(I4665-H4665,1)*24-L4665/60),2))</f>
        <v/>
      </c>
      <c r="H4665">
        <f>IF($A4665="","",IF($D4665="",IFERROR(INDEX(Settings!$E$11:$E$18,MATCH($C4665,Settings!$D$11:$D$18,0)),0),$D4665))</f>
        <v/>
      </c>
      <c r="I4665">
        <f>IF($A4665="","",IF($E4665="",IFERROR(INDEX(Settings!$F$11:$F$18,MATCH($C4665,Settings!$D$11:$D$18,0)),0),$E4665))</f>
        <v/>
      </c>
      <c r="J4665">
        <f>IF($A4665="",0,WEEKDAY($A4665,2))</f>
        <v/>
      </c>
      <c r="K4665">
        <f>IF(OR($A4665="",$B4665=""),"",$B4665&amp;"|"&amp;$A4665)</f>
        <v/>
      </c>
      <c r="L4665">
        <f>IF($A4665="",0,IF($F4665="",IFERROR(N(INDEX(Settings!$G$11:$G$18,MATCH($C4665,Settings!$D$11:$D$18,0))),0),N($F4665)))</f>
        <v/>
      </c>
    </row>
    <row r="4666">
      <c r="A4666" s="69" t="n"/>
      <c r="B4666" s="70" t="n"/>
      <c r="C4666" s="70" t="n"/>
      <c r="D4666" s="71" t="n"/>
      <c r="E4666" s="71" t="n"/>
      <c r="F4666" s="70" t="n"/>
      <c r="G4666" s="72">
        <f>IF(OR($A4666="",$B4666=""),"",ROUND(MAX(0,MOD(I4666-H4666,1)*24-L4666/60),2))</f>
        <v/>
      </c>
      <c r="H4666">
        <f>IF($A4666="","",IF($D4666="",IFERROR(INDEX(Settings!$E$11:$E$18,MATCH($C4666,Settings!$D$11:$D$18,0)),0),$D4666))</f>
        <v/>
      </c>
      <c r="I4666">
        <f>IF($A4666="","",IF($E4666="",IFERROR(INDEX(Settings!$F$11:$F$18,MATCH($C4666,Settings!$D$11:$D$18,0)),0),$E4666))</f>
        <v/>
      </c>
      <c r="J4666">
        <f>IF($A4666="",0,WEEKDAY($A4666,2))</f>
        <v/>
      </c>
      <c r="K4666">
        <f>IF(OR($A4666="",$B4666=""),"",$B4666&amp;"|"&amp;$A4666)</f>
        <v/>
      </c>
      <c r="L4666">
        <f>IF($A4666="",0,IF($F4666="",IFERROR(N(INDEX(Settings!$G$11:$G$18,MATCH($C4666,Settings!$D$11:$D$18,0))),0),N($F4666)))</f>
        <v/>
      </c>
    </row>
    <row r="4667">
      <c r="A4667" s="69" t="n"/>
      <c r="B4667" s="70" t="n"/>
      <c r="C4667" s="70" t="n"/>
      <c r="D4667" s="71" t="n"/>
      <c r="E4667" s="71" t="n"/>
      <c r="F4667" s="70" t="n"/>
      <c r="G4667" s="72">
        <f>IF(OR($A4667="",$B4667=""),"",ROUND(MAX(0,MOD(I4667-H4667,1)*24-L4667/60),2))</f>
        <v/>
      </c>
      <c r="H4667">
        <f>IF($A4667="","",IF($D4667="",IFERROR(INDEX(Settings!$E$11:$E$18,MATCH($C4667,Settings!$D$11:$D$18,0)),0),$D4667))</f>
        <v/>
      </c>
      <c r="I4667">
        <f>IF($A4667="","",IF($E4667="",IFERROR(INDEX(Settings!$F$11:$F$18,MATCH($C4667,Settings!$D$11:$D$18,0)),0),$E4667))</f>
        <v/>
      </c>
      <c r="J4667">
        <f>IF($A4667="",0,WEEKDAY($A4667,2))</f>
        <v/>
      </c>
      <c r="K4667">
        <f>IF(OR($A4667="",$B4667=""),"",$B4667&amp;"|"&amp;$A4667)</f>
        <v/>
      </c>
      <c r="L4667">
        <f>IF($A4667="",0,IF($F4667="",IFERROR(N(INDEX(Settings!$G$11:$G$18,MATCH($C4667,Settings!$D$11:$D$18,0))),0),N($F4667)))</f>
        <v/>
      </c>
    </row>
    <row r="4668">
      <c r="A4668" s="69" t="n"/>
      <c r="B4668" s="70" t="n"/>
      <c r="C4668" s="70" t="n"/>
      <c r="D4668" s="71" t="n"/>
      <c r="E4668" s="71" t="n"/>
      <c r="F4668" s="70" t="n"/>
      <c r="G4668" s="72">
        <f>IF(OR($A4668="",$B4668=""),"",ROUND(MAX(0,MOD(I4668-H4668,1)*24-L4668/60),2))</f>
        <v/>
      </c>
      <c r="H4668">
        <f>IF($A4668="","",IF($D4668="",IFERROR(INDEX(Settings!$E$11:$E$18,MATCH($C4668,Settings!$D$11:$D$18,0)),0),$D4668))</f>
        <v/>
      </c>
      <c r="I4668">
        <f>IF($A4668="","",IF($E4668="",IFERROR(INDEX(Settings!$F$11:$F$18,MATCH($C4668,Settings!$D$11:$D$18,0)),0),$E4668))</f>
        <v/>
      </c>
      <c r="J4668">
        <f>IF($A4668="",0,WEEKDAY($A4668,2))</f>
        <v/>
      </c>
      <c r="K4668">
        <f>IF(OR($A4668="",$B4668=""),"",$B4668&amp;"|"&amp;$A4668)</f>
        <v/>
      </c>
      <c r="L4668">
        <f>IF($A4668="",0,IF($F4668="",IFERROR(N(INDEX(Settings!$G$11:$G$18,MATCH($C4668,Settings!$D$11:$D$18,0))),0),N($F4668)))</f>
        <v/>
      </c>
    </row>
    <row r="4669">
      <c r="A4669" s="69" t="n"/>
      <c r="B4669" s="70" t="n"/>
      <c r="C4669" s="70" t="n"/>
      <c r="D4669" s="71" t="n"/>
      <c r="E4669" s="71" t="n"/>
      <c r="F4669" s="70" t="n"/>
      <c r="G4669" s="72">
        <f>IF(OR($A4669="",$B4669=""),"",ROUND(MAX(0,MOD(I4669-H4669,1)*24-L4669/60),2))</f>
        <v/>
      </c>
      <c r="H4669">
        <f>IF($A4669="","",IF($D4669="",IFERROR(INDEX(Settings!$E$11:$E$18,MATCH($C4669,Settings!$D$11:$D$18,0)),0),$D4669))</f>
        <v/>
      </c>
      <c r="I4669">
        <f>IF($A4669="","",IF($E4669="",IFERROR(INDEX(Settings!$F$11:$F$18,MATCH($C4669,Settings!$D$11:$D$18,0)),0),$E4669))</f>
        <v/>
      </c>
      <c r="J4669">
        <f>IF($A4669="",0,WEEKDAY($A4669,2))</f>
        <v/>
      </c>
      <c r="K4669">
        <f>IF(OR($A4669="",$B4669=""),"",$B4669&amp;"|"&amp;$A4669)</f>
        <v/>
      </c>
      <c r="L4669">
        <f>IF($A4669="",0,IF($F4669="",IFERROR(N(INDEX(Settings!$G$11:$G$18,MATCH($C4669,Settings!$D$11:$D$18,0))),0),N($F4669)))</f>
        <v/>
      </c>
    </row>
    <row r="4670">
      <c r="A4670" s="69" t="n"/>
      <c r="B4670" s="70" t="n"/>
      <c r="C4670" s="70" t="n"/>
      <c r="D4670" s="71" t="n"/>
      <c r="E4670" s="71" t="n"/>
      <c r="F4670" s="70" t="n"/>
      <c r="G4670" s="72">
        <f>IF(OR($A4670="",$B4670=""),"",ROUND(MAX(0,MOD(I4670-H4670,1)*24-L4670/60),2))</f>
        <v/>
      </c>
      <c r="H4670">
        <f>IF($A4670="","",IF($D4670="",IFERROR(INDEX(Settings!$E$11:$E$18,MATCH($C4670,Settings!$D$11:$D$18,0)),0),$D4670))</f>
        <v/>
      </c>
      <c r="I4670">
        <f>IF($A4670="","",IF($E4670="",IFERROR(INDEX(Settings!$F$11:$F$18,MATCH($C4670,Settings!$D$11:$D$18,0)),0),$E4670))</f>
        <v/>
      </c>
      <c r="J4670">
        <f>IF($A4670="",0,WEEKDAY($A4670,2))</f>
        <v/>
      </c>
      <c r="K4670">
        <f>IF(OR($A4670="",$B4670=""),"",$B4670&amp;"|"&amp;$A4670)</f>
        <v/>
      </c>
      <c r="L4670">
        <f>IF($A4670="",0,IF($F4670="",IFERROR(N(INDEX(Settings!$G$11:$G$18,MATCH($C4670,Settings!$D$11:$D$18,0))),0),N($F4670)))</f>
        <v/>
      </c>
    </row>
    <row r="4671">
      <c r="A4671" s="69" t="n"/>
      <c r="B4671" s="70" t="n"/>
      <c r="C4671" s="70" t="n"/>
      <c r="D4671" s="71" t="n"/>
      <c r="E4671" s="71" t="n"/>
      <c r="F4671" s="70" t="n"/>
      <c r="G4671" s="72">
        <f>IF(OR($A4671="",$B4671=""),"",ROUND(MAX(0,MOD(I4671-H4671,1)*24-L4671/60),2))</f>
        <v/>
      </c>
      <c r="H4671">
        <f>IF($A4671="","",IF($D4671="",IFERROR(INDEX(Settings!$E$11:$E$18,MATCH($C4671,Settings!$D$11:$D$18,0)),0),$D4671))</f>
        <v/>
      </c>
      <c r="I4671">
        <f>IF($A4671="","",IF($E4671="",IFERROR(INDEX(Settings!$F$11:$F$18,MATCH($C4671,Settings!$D$11:$D$18,0)),0),$E4671))</f>
        <v/>
      </c>
      <c r="J4671">
        <f>IF($A4671="",0,WEEKDAY($A4671,2))</f>
        <v/>
      </c>
      <c r="K4671">
        <f>IF(OR($A4671="",$B4671=""),"",$B4671&amp;"|"&amp;$A4671)</f>
        <v/>
      </c>
      <c r="L4671">
        <f>IF($A4671="",0,IF($F4671="",IFERROR(N(INDEX(Settings!$G$11:$G$18,MATCH($C4671,Settings!$D$11:$D$18,0))),0),N($F4671)))</f>
        <v/>
      </c>
    </row>
    <row r="4672">
      <c r="A4672" s="69" t="n"/>
      <c r="B4672" s="70" t="n"/>
      <c r="C4672" s="70" t="n"/>
      <c r="D4672" s="71" t="n"/>
      <c r="E4672" s="71" t="n"/>
      <c r="F4672" s="70" t="n"/>
      <c r="G4672" s="72">
        <f>IF(OR($A4672="",$B4672=""),"",ROUND(MAX(0,MOD(I4672-H4672,1)*24-L4672/60),2))</f>
        <v/>
      </c>
      <c r="H4672">
        <f>IF($A4672="","",IF($D4672="",IFERROR(INDEX(Settings!$E$11:$E$18,MATCH($C4672,Settings!$D$11:$D$18,0)),0),$D4672))</f>
        <v/>
      </c>
      <c r="I4672">
        <f>IF($A4672="","",IF($E4672="",IFERROR(INDEX(Settings!$F$11:$F$18,MATCH($C4672,Settings!$D$11:$D$18,0)),0),$E4672))</f>
        <v/>
      </c>
      <c r="J4672">
        <f>IF($A4672="",0,WEEKDAY($A4672,2))</f>
        <v/>
      </c>
      <c r="K4672">
        <f>IF(OR($A4672="",$B4672=""),"",$B4672&amp;"|"&amp;$A4672)</f>
        <v/>
      </c>
      <c r="L4672">
        <f>IF($A4672="",0,IF($F4672="",IFERROR(N(INDEX(Settings!$G$11:$G$18,MATCH($C4672,Settings!$D$11:$D$18,0))),0),N($F4672)))</f>
        <v/>
      </c>
    </row>
    <row r="4673">
      <c r="A4673" s="69" t="n"/>
      <c r="B4673" s="70" t="n"/>
      <c r="C4673" s="70" t="n"/>
      <c r="D4673" s="71" t="n"/>
      <c r="E4673" s="71" t="n"/>
      <c r="F4673" s="70" t="n"/>
      <c r="G4673" s="72">
        <f>IF(OR($A4673="",$B4673=""),"",ROUND(MAX(0,MOD(I4673-H4673,1)*24-L4673/60),2))</f>
        <v/>
      </c>
      <c r="H4673">
        <f>IF($A4673="","",IF($D4673="",IFERROR(INDEX(Settings!$E$11:$E$18,MATCH($C4673,Settings!$D$11:$D$18,0)),0),$D4673))</f>
        <v/>
      </c>
      <c r="I4673">
        <f>IF($A4673="","",IF($E4673="",IFERROR(INDEX(Settings!$F$11:$F$18,MATCH($C4673,Settings!$D$11:$D$18,0)),0),$E4673))</f>
        <v/>
      </c>
      <c r="J4673">
        <f>IF($A4673="",0,WEEKDAY($A4673,2))</f>
        <v/>
      </c>
      <c r="K4673">
        <f>IF(OR($A4673="",$B4673=""),"",$B4673&amp;"|"&amp;$A4673)</f>
        <v/>
      </c>
      <c r="L4673">
        <f>IF($A4673="",0,IF($F4673="",IFERROR(N(INDEX(Settings!$G$11:$G$18,MATCH($C4673,Settings!$D$11:$D$18,0))),0),N($F4673)))</f>
        <v/>
      </c>
    </row>
    <row r="4674">
      <c r="A4674" s="69" t="n"/>
      <c r="B4674" s="70" t="n"/>
      <c r="C4674" s="70" t="n"/>
      <c r="D4674" s="71" t="n"/>
      <c r="E4674" s="71" t="n"/>
      <c r="F4674" s="70" t="n"/>
      <c r="G4674" s="72">
        <f>IF(OR($A4674="",$B4674=""),"",ROUND(MAX(0,MOD(I4674-H4674,1)*24-L4674/60),2))</f>
        <v/>
      </c>
      <c r="H4674">
        <f>IF($A4674="","",IF($D4674="",IFERROR(INDEX(Settings!$E$11:$E$18,MATCH($C4674,Settings!$D$11:$D$18,0)),0),$D4674))</f>
        <v/>
      </c>
      <c r="I4674">
        <f>IF($A4674="","",IF($E4674="",IFERROR(INDEX(Settings!$F$11:$F$18,MATCH($C4674,Settings!$D$11:$D$18,0)),0),$E4674))</f>
        <v/>
      </c>
      <c r="J4674">
        <f>IF($A4674="",0,WEEKDAY($A4674,2))</f>
        <v/>
      </c>
      <c r="K4674">
        <f>IF(OR($A4674="",$B4674=""),"",$B4674&amp;"|"&amp;$A4674)</f>
        <v/>
      </c>
      <c r="L4674">
        <f>IF($A4674="",0,IF($F4674="",IFERROR(N(INDEX(Settings!$G$11:$G$18,MATCH($C4674,Settings!$D$11:$D$18,0))),0),N($F4674)))</f>
        <v/>
      </c>
    </row>
    <row r="4675">
      <c r="A4675" s="69" t="n"/>
      <c r="B4675" s="70" t="n"/>
      <c r="C4675" s="70" t="n"/>
      <c r="D4675" s="71" t="n"/>
      <c r="E4675" s="71" t="n"/>
      <c r="F4675" s="70" t="n"/>
      <c r="G4675" s="72">
        <f>IF(OR($A4675="",$B4675=""),"",ROUND(MAX(0,MOD(I4675-H4675,1)*24-L4675/60),2))</f>
        <v/>
      </c>
      <c r="H4675">
        <f>IF($A4675="","",IF($D4675="",IFERROR(INDEX(Settings!$E$11:$E$18,MATCH($C4675,Settings!$D$11:$D$18,0)),0),$D4675))</f>
        <v/>
      </c>
      <c r="I4675">
        <f>IF($A4675="","",IF($E4675="",IFERROR(INDEX(Settings!$F$11:$F$18,MATCH($C4675,Settings!$D$11:$D$18,0)),0),$E4675))</f>
        <v/>
      </c>
      <c r="J4675">
        <f>IF($A4675="",0,WEEKDAY($A4675,2))</f>
        <v/>
      </c>
      <c r="K4675">
        <f>IF(OR($A4675="",$B4675=""),"",$B4675&amp;"|"&amp;$A4675)</f>
        <v/>
      </c>
      <c r="L4675">
        <f>IF($A4675="",0,IF($F4675="",IFERROR(N(INDEX(Settings!$G$11:$G$18,MATCH($C4675,Settings!$D$11:$D$18,0))),0),N($F4675)))</f>
        <v/>
      </c>
    </row>
    <row r="4676">
      <c r="A4676" s="69" t="n"/>
      <c r="B4676" s="70" t="n"/>
      <c r="C4676" s="70" t="n"/>
      <c r="D4676" s="71" t="n"/>
      <c r="E4676" s="71" t="n"/>
      <c r="F4676" s="70" t="n"/>
      <c r="G4676" s="72">
        <f>IF(OR($A4676="",$B4676=""),"",ROUND(MAX(0,MOD(I4676-H4676,1)*24-L4676/60),2))</f>
        <v/>
      </c>
      <c r="H4676">
        <f>IF($A4676="","",IF($D4676="",IFERROR(INDEX(Settings!$E$11:$E$18,MATCH($C4676,Settings!$D$11:$D$18,0)),0),$D4676))</f>
        <v/>
      </c>
      <c r="I4676">
        <f>IF($A4676="","",IF($E4676="",IFERROR(INDEX(Settings!$F$11:$F$18,MATCH($C4676,Settings!$D$11:$D$18,0)),0),$E4676))</f>
        <v/>
      </c>
      <c r="J4676">
        <f>IF($A4676="",0,WEEKDAY($A4676,2))</f>
        <v/>
      </c>
      <c r="K4676">
        <f>IF(OR($A4676="",$B4676=""),"",$B4676&amp;"|"&amp;$A4676)</f>
        <v/>
      </c>
      <c r="L4676">
        <f>IF($A4676="",0,IF($F4676="",IFERROR(N(INDEX(Settings!$G$11:$G$18,MATCH($C4676,Settings!$D$11:$D$18,0))),0),N($F4676)))</f>
        <v/>
      </c>
    </row>
    <row r="4677">
      <c r="A4677" s="69" t="n"/>
      <c r="B4677" s="70" t="n"/>
      <c r="C4677" s="70" t="n"/>
      <c r="D4677" s="71" t="n"/>
      <c r="E4677" s="71" t="n"/>
      <c r="F4677" s="70" t="n"/>
      <c r="G4677" s="72">
        <f>IF(OR($A4677="",$B4677=""),"",ROUND(MAX(0,MOD(I4677-H4677,1)*24-L4677/60),2))</f>
        <v/>
      </c>
      <c r="H4677">
        <f>IF($A4677="","",IF($D4677="",IFERROR(INDEX(Settings!$E$11:$E$18,MATCH($C4677,Settings!$D$11:$D$18,0)),0),$D4677))</f>
        <v/>
      </c>
      <c r="I4677">
        <f>IF($A4677="","",IF($E4677="",IFERROR(INDEX(Settings!$F$11:$F$18,MATCH($C4677,Settings!$D$11:$D$18,0)),0),$E4677))</f>
        <v/>
      </c>
      <c r="J4677">
        <f>IF($A4677="",0,WEEKDAY($A4677,2))</f>
        <v/>
      </c>
      <c r="K4677">
        <f>IF(OR($A4677="",$B4677=""),"",$B4677&amp;"|"&amp;$A4677)</f>
        <v/>
      </c>
      <c r="L4677">
        <f>IF($A4677="",0,IF($F4677="",IFERROR(N(INDEX(Settings!$G$11:$G$18,MATCH($C4677,Settings!$D$11:$D$18,0))),0),N($F4677)))</f>
        <v/>
      </c>
    </row>
    <row r="4678">
      <c r="A4678" s="69" t="n"/>
      <c r="B4678" s="70" t="n"/>
      <c r="C4678" s="70" t="n"/>
      <c r="D4678" s="71" t="n"/>
      <c r="E4678" s="71" t="n"/>
      <c r="F4678" s="70" t="n"/>
      <c r="G4678" s="72">
        <f>IF(OR($A4678="",$B4678=""),"",ROUND(MAX(0,MOD(I4678-H4678,1)*24-L4678/60),2))</f>
        <v/>
      </c>
      <c r="H4678">
        <f>IF($A4678="","",IF($D4678="",IFERROR(INDEX(Settings!$E$11:$E$18,MATCH($C4678,Settings!$D$11:$D$18,0)),0),$D4678))</f>
        <v/>
      </c>
      <c r="I4678">
        <f>IF($A4678="","",IF($E4678="",IFERROR(INDEX(Settings!$F$11:$F$18,MATCH($C4678,Settings!$D$11:$D$18,0)),0),$E4678))</f>
        <v/>
      </c>
      <c r="J4678">
        <f>IF($A4678="",0,WEEKDAY($A4678,2))</f>
        <v/>
      </c>
      <c r="K4678">
        <f>IF(OR($A4678="",$B4678=""),"",$B4678&amp;"|"&amp;$A4678)</f>
        <v/>
      </c>
      <c r="L4678">
        <f>IF($A4678="",0,IF($F4678="",IFERROR(N(INDEX(Settings!$G$11:$G$18,MATCH($C4678,Settings!$D$11:$D$18,0))),0),N($F4678)))</f>
        <v/>
      </c>
    </row>
    <row r="4679">
      <c r="A4679" s="69" t="n"/>
      <c r="B4679" s="70" t="n"/>
      <c r="C4679" s="70" t="n"/>
      <c r="D4679" s="71" t="n"/>
      <c r="E4679" s="71" t="n"/>
      <c r="F4679" s="70" t="n"/>
      <c r="G4679" s="72">
        <f>IF(OR($A4679="",$B4679=""),"",ROUND(MAX(0,MOD(I4679-H4679,1)*24-L4679/60),2))</f>
        <v/>
      </c>
      <c r="H4679">
        <f>IF($A4679="","",IF($D4679="",IFERROR(INDEX(Settings!$E$11:$E$18,MATCH($C4679,Settings!$D$11:$D$18,0)),0),$D4679))</f>
        <v/>
      </c>
      <c r="I4679">
        <f>IF($A4679="","",IF($E4679="",IFERROR(INDEX(Settings!$F$11:$F$18,MATCH($C4679,Settings!$D$11:$D$18,0)),0),$E4679))</f>
        <v/>
      </c>
      <c r="J4679">
        <f>IF($A4679="",0,WEEKDAY($A4679,2))</f>
        <v/>
      </c>
      <c r="K4679">
        <f>IF(OR($A4679="",$B4679=""),"",$B4679&amp;"|"&amp;$A4679)</f>
        <v/>
      </c>
      <c r="L4679">
        <f>IF($A4679="",0,IF($F4679="",IFERROR(N(INDEX(Settings!$G$11:$G$18,MATCH($C4679,Settings!$D$11:$D$18,0))),0),N($F4679)))</f>
        <v/>
      </c>
    </row>
    <row r="4680">
      <c r="A4680" s="69" t="n"/>
      <c r="B4680" s="70" t="n"/>
      <c r="C4680" s="70" t="n"/>
      <c r="D4680" s="71" t="n"/>
      <c r="E4680" s="71" t="n"/>
      <c r="F4680" s="70" t="n"/>
      <c r="G4680" s="72">
        <f>IF(OR($A4680="",$B4680=""),"",ROUND(MAX(0,MOD(I4680-H4680,1)*24-L4680/60),2))</f>
        <v/>
      </c>
      <c r="H4680">
        <f>IF($A4680="","",IF($D4680="",IFERROR(INDEX(Settings!$E$11:$E$18,MATCH($C4680,Settings!$D$11:$D$18,0)),0),$D4680))</f>
        <v/>
      </c>
      <c r="I4680">
        <f>IF($A4680="","",IF($E4680="",IFERROR(INDEX(Settings!$F$11:$F$18,MATCH($C4680,Settings!$D$11:$D$18,0)),0),$E4680))</f>
        <v/>
      </c>
      <c r="J4680">
        <f>IF($A4680="",0,WEEKDAY($A4680,2))</f>
        <v/>
      </c>
      <c r="K4680">
        <f>IF(OR($A4680="",$B4680=""),"",$B4680&amp;"|"&amp;$A4680)</f>
        <v/>
      </c>
      <c r="L4680">
        <f>IF($A4680="",0,IF($F4680="",IFERROR(N(INDEX(Settings!$G$11:$G$18,MATCH($C4680,Settings!$D$11:$D$18,0))),0),N($F4680)))</f>
        <v/>
      </c>
    </row>
    <row r="4681">
      <c r="A4681" s="69" t="n"/>
      <c r="B4681" s="70" t="n"/>
      <c r="C4681" s="70" t="n"/>
      <c r="D4681" s="71" t="n"/>
      <c r="E4681" s="71" t="n"/>
      <c r="F4681" s="70" t="n"/>
      <c r="G4681" s="72">
        <f>IF(OR($A4681="",$B4681=""),"",ROUND(MAX(0,MOD(I4681-H4681,1)*24-L4681/60),2))</f>
        <v/>
      </c>
      <c r="H4681">
        <f>IF($A4681="","",IF($D4681="",IFERROR(INDEX(Settings!$E$11:$E$18,MATCH($C4681,Settings!$D$11:$D$18,0)),0),$D4681))</f>
        <v/>
      </c>
      <c r="I4681">
        <f>IF($A4681="","",IF($E4681="",IFERROR(INDEX(Settings!$F$11:$F$18,MATCH($C4681,Settings!$D$11:$D$18,0)),0),$E4681))</f>
        <v/>
      </c>
      <c r="J4681">
        <f>IF($A4681="",0,WEEKDAY($A4681,2))</f>
        <v/>
      </c>
      <c r="K4681">
        <f>IF(OR($A4681="",$B4681=""),"",$B4681&amp;"|"&amp;$A4681)</f>
        <v/>
      </c>
      <c r="L4681">
        <f>IF($A4681="",0,IF($F4681="",IFERROR(N(INDEX(Settings!$G$11:$G$18,MATCH($C4681,Settings!$D$11:$D$18,0))),0),N($F4681)))</f>
        <v/>
      </c>
    </row>
    <row r="4682">
      <c r="A4682" s="69" t="n"/>
      <c r="B4682" s="70" t="n"/>
      <c r="C4682" s="70" t="n"/>
      <c r="D4682" s="71" t="n"/>
      <c r="E4682" s="71" t="n"/>
      <c r="F4682" s="70" t="n"/>
      <c r="G4682" s="72">
        <f>IF(OR($A4682="",$B4682=""),"",ROUND(MAX(0,MOD(I4682-H4682,1)*24-L4682/60),2))</f>
        <v/>
      </c>
      <c r="H4682">
        <f>IF($A4682="","",IF($D4682="",IFERROR(INDEX(Settings!$E$11:$E$18,MATCH($C4682,Settings!$D$11:$D$18,0)),0),$D4682))</f>
        <v/>
      </c>
      <c r="I4682">
        <f>IF($A4682="","",IF($E4682="",IFERROR(INDEX(Settings!$F$11:$F$18,MATCH($C4682,Settings!$D$11:$D$18,0)),0),$E4682))</f>
        <v/>
      </c>
      <c r="J4682">
        <f>IF($A4682="",0,WEEKDAY($A4682,2))</f>
        <v/>
      </c>
      <c r="K4682">
        <f>IF(OR($A4682="",$B4682=""),"",$B4682&amp;"|"&amp;$A4682)</f>
        <v/>
      </c>
      <c r="L4682">
        <f>IF($A4682="",0,IF($F4682="",IFERROR(N(INDEX(Settings!$G$11:$G$18,MATCH($C4682,Settings!$D$11:$D$18,0))),0),N($F4682)))</f>
        <v/>
      </c>
    </row>
    <row r="4683">
      <c r="A4683" s="69" t="n"/>
      <c r="B4683" s="70" t="n"/>
      <c r="C4683" s="70" t="n"/>
      <c r="D4683" s="71" t="n"/>
      <c r="E4683" s="71" t="n"/>
      <c r="F4683" s="70" t="n"/>
      <c r="G4683" s="72">
        <f>IF(OR($A4683="",$B4683=""),"",ROUND(MAX(0,MOD(I4683-H4683,1)*24-L4683/60),2))</f>
        <v/>
      </c>
      <c r="H4683">
        <f>IF($A4683="","",IF($D4683="",IFERROR(INDEX(Settings!$E$11:$E$18,MATCH($C4683,Settings!$D$11:$D$18,0)),0),$D4683))</f>
        <v/>
      </c>
      <c r="I4683">
        <f>IF($A4683="","",IF($E4683="",IFERROR(INDEX(Settings!$F$11:$F$18,MATCH($C4683,Settings!$D$11:$D$18,0)),0),$E4683))</f>
        <v/>
      </c>
      <c r="J4683">
        <f>IF($A4683="",0,WEEKDAY($A4683,2))</f>
        <v/>
      </c>
      <c r="K4683">
        <f>IF(OR($A4683="",$B4683=""),"",$B4683&amp;"|"&amp;$A4683)</f>
        <v/>
      </c>
      <c r="L4683">
        <f>IF($A4683="",0,IF($F4683="",IFERROR(N(INDEX(Settings!$G$11:$G$18,MATCH($C4683,Settings!$D$11:$D$18,0))),0),N($F4683)))</f>
        <v/>
      </c>
    </row>
    <row r="4684">
      <c r="A4684" s="69" t="n"/>
      <c r="B4684" s="70" t="n"/>
      <c r="C4684" s="70" t="n"/>
      <c r="D4684" s="71" t="n"/>
      <c r="E4684" s="71" t="n"/>
      <c r="F4684" s="70" t="n"/>
      <c r="G4684" s="72">
        <f>IF(OR($A4684="",$B4684=""),"",ROUND(MAX(0,MOD(I4684-H4684,1)*24-L4684/60),2))</f>
        <v/>
      </c>
      <c r="H4684">
        <f>IF($A4684="","",IF($D4684="",IFERROR(INDEX(Settings!$E$11:$E$18,MATCH($C4684,Settings!$D$11:$D$18,0)),0),$D4684))</f>
        <v/>
      </c>
      <c r="I4684">
        <f>IF($A4684="","",IF($E4684="",IFERROR(INDEX(Settings!$F$11:$F$18,MATCH($C4684,Settings!$D$11:$D$18,0)),0),$E4684))</f>
        <v/>
      </c>
      <c r="J4684">
        <f>IF($A4684="",0,WEEKDAY($A4684,2))</f>
        <v/>
      </c>
      <c r="K4684">
        <f>IF(OR($A4684="",$B4684=""),"",$B4684&amp;"|"&amp;$A4684)</f>
        <v/>
      </c>
      <c r="L4684">
        <f>IF($A4684="",0,IF($F4684="",IFERROR(N(INDEX(Settings!$G$11:$G$18,MATCH($C4684,Settings!$D$11:$D$18,0))),0),N($F4684)))</f>
        <v/>
      </c>
    </row>
    <row r="4685">
      <c r="A4685" s="69" t="n"/>
      <c r="B4685" s="70" t="n"/>
      <c r="C4685" s="70" t="n"/>
      <c r="D4685" s="71" t="n"/>
      <c r="E4685" s="71" t="n"/>
      <c r="F4685" s="70" t="n"/>
      <c r="G4685" s="72">
        <f>IF(OR($A4685="",$B4685=""),"",ROUND(MAX(0,MOD(I4685-H4685,1)*24-L4685/60),2))</f>
        <v/>
      </c>
      <c r="H4685">
        <f>IF($A4685="","",IF($D4685="",IFERROR(INDEX(Settings!$E$11:$E$18,MATCH($C4685,Settings!$D$11:$D$18,0)),0),$D4685))</f>
        <v/>
      </c>
      <c r="I4685">
        <f>IF($A4685="","",IF($E4685="",IFERROR(INDEX(Settings!$F$11:$F$18,MATCH($C4685,Settings!$D$11:$D$18,0)),0),$E4685))</f>
        <v/>
      </c>
      <c r="J4685">
        <f>IF($A4685="",0,WEEKDAY($A4685,2))</f>
        <v/>
      </c>
      <c r="K4685">
        <f>IF(OR($A4685="",$B4685=""),"",$B4685&amp;"|"&amp;$A4685)</f>
        <v/>
      </c>
      <c r="L4685">
        <f>IF($A4685="",0,IF($F4685="",IFERROR(N(INDEX(Settings!$G$11:$G$18,MATCH($C4685,Settings!$D$11:$D$18,0))),0),N($F4685)))</f>
        <v/>
      </c>
    </row>
    <row r="4686">
      <c r="A4686" s="69" t="n"/>
      <c r="B4686" s="70" t="n"/>
      <c r="C4686" s="70" t="n"/>
      <c r="D4686" s="71" t="n"/>
      <c r="E4686" s="71" t="n"/>
      <c r="F4686" s="70" t="n"/>
      <c r="G4686" s="72">
        <f>IF(OR($A4686="",$B4686=""),"",ROUND(MAX(0,MOD(I4686-H4686,1)*24-L4686/60),2))</f>
        <v/>
      </c>
      <c r="H4686">
        <f>IF($A4686="","",IF($D4686="",IFERROR(INDEX(Settings!$E$11:$E$18,MATCH($C4686,Settings!$D$11:$D$18,0)),0),$D4686))</f>
        <v/>
      </c>
      <c r="I4686">
        <f>IF($A4686="","",IF($E4686="",IFERROR(INDEX(Settings!$F$11:$F$18,MATCH($C4686,Settings!$D$11:$D$18,0)),0),$E4686))</f>
        <v/>
      </c>
      <c r="J4686">
        <f>IF($A4686="",0,WEEKDAY($A4686,2))</f>
        <v/>
      </c>
      <c r="K4686">
        <f>IF(OR($A4686="",$B4686=""),"",$B4686&amp;"|"&amp;$A4686)</f>
        <v/>
      </c>
      <c r="L4686">
        <f>IF($A4686="",0,IF($F4686="",IFERROR(N(INDEX(Settings!$G$11:$G$18,MATCH($C4686,Settings!$D$11:$D$18,0))),0),N($F4686)))</f>
        <v/>
      </c>
    </row>
    <row r="4687">
      <c r="A4687" s="69" t="n"/>
      <c r="B4687" s="70" t="n"/>
      <c r="C4687" s="70" t="n"/>
      <c r="D4687" s="71" t="n"/>
      <c r="E4687" s="71" t="n"/>
      <c r="F4687" s="70" t="n"/>
      <c r="G4687" s="72">
        <f>IF(OR($A4687="",$B4687=""),"",ROUND(MAX(0,MOD(I4687-H4687,1)*24-L4687/60),2))</f>
        <v/>
      </c>
      <c r="H4687">
        <f>IF($A4687="","",IF($D4687="",IFERROR(INDEX(Settings!$E$11:$E$18,MATCH($C4687,Settings!$D$11:$D$18,0)),0),$D4687))</f>
        <v/>
      </c>
      <c r="I4687">
        <f>IF($A4687="","",IF($E4687="",IFERROR(INDEX(Settings!$F$11:$F$18,MATCH($C4687,Settings!$D$11:$D$18,0)),0),$E4687))</f>
        <v/>
      </c>
      <c r="J4687">
        <f>IF($A4687="",0,WEEKDAY($A4687,2))</f>
        <v/>
      </c>
      <c r="K4687">
        <f>IF(OR($A4687="",$B4687=""),"",$B4687&amp;"|"&amp;$A4687)</f>
        <v/>
      </c>
      <c r="L4687">
        <f>IF($A4687="",0,IF($F4687="",IFERROR(N(INDEX(Settings!$G$11:$G$18,MATCH($C4687,Settings!$D$11:$D$18,0))),0),N($F4687)))</f>
        <v/>
      </c>
    </row>
    <row r="4688">
      <c r="A4688" s="69" t="n"/>
      <c r="B4688" s="70" t="n"/>
      <c r="C4688" s="70" t="n"/>
      <c r="D4688" s="71" t="n"/>
      <c r="E4688" s="71" t="n"/>
      <c r="F4688" s="70" t="n"/>
      <c r="G4688" s="72">
        <f>IF(OR($A4688="",$B4688=""),"",ROUND(MAX(0,MOD(I4688-H4688,1)*24-L4688/60),2))</f>
        <v/>
      </c>
      <c r="H4688">
        <f>IF($A4688="","",IF($D4688="",IFERROR(INDEX(Settings!$E$11:$E$18,MATCH($C4688,Settings!$D$11:$D$18,0)),0),$D4688))</f>
        <v/>
      </c>
      <c r="I4688">
        <f>IF($A4688="","",IF($E4688="",IFERROR(INDEX(Settings!$F$11:$F$18,MATCH($C4688,Settings!$D$11:$D$18,0)),0),$E4688))</f>
        <v/>
      </c>
      <c r="J4688">
        <f>IF($A4688="",0,WEEKDAY($A4688,2))</f>
        <v/>
      </c>
      <c r="K4688">
        <f>IF(OR($A4688="",$B4688=""),"",$B4688&amp;"|"&amp;$A4688)</f>
        <v/>
      </c>
      <c r="L4688">
        <f>IF($A4688="",0,IF($F4688="",IFERROR(N(INDEX(Settings!$G$11:$G$18,MATCH($C4688,Settings!$D$11:$D$18,0))),0),N($F4688)))</f>
        <v/>
      </c>
    </row>
    <row r="4689">
      <c r="A4689" s="69" t="n"/>
      <c r="B4689" s="70" t="n"/>
      <c r="C4689" s="70" t="n"/>
      <c r="D4689" s="71" t="n"/>
      <c r="E4689" s="71" t="n"/>
      <c r="F4689" s="70" t="n"/>
      <c r="G4689" s="72">
        <f>IF(OR($A4689="",$B4689=""),"",ROUND(MAX(0,MOD(I4689-H4689,1)*24-L4689/60),2))</f>
        <v/>
      </c>
      <c r="H4689">
        <f>IF($A4689="","",IF($D4689="",IFERROR(INDEX(Settings!$E$11:$E$18,MATCH($C4689,Settings!$D$11:$D$18,0)),0),$D4689))</f>
        <v/>
      </c>
      <c r="I4689">
        <f>IF($A4689="","",IF($E4689="",IFERROR(INDEX(Settings!$F$11:$F$18,MATCH($C4689,Settings!$D$11:$D$18,0)),0),$E4689))</f>
        <v/>
      </c>
      <c r="J4689">
        <f>IF($A4689="",0,WEEKDAY($A4689,2))</f>
        <v/>
      </c>
      <c r="K4689">
        <f>IF(OR($A4689="",$B4689=""),"",$B4689&amp;"|"&amp;$A4689)</f>
        <v/>
      </c>
      <c r="L4689">
        <f>IF($A4689="",0,IF($F4689="",IFERROR(N(INDEX(Settings!$G$11:$G$18,MATCH($C4689,Settings!$D$11:$D$18,0))),0),N($F4689)))</f>
        <v/>
      </c>
    </row>
    <row r="4690">
      <c r="A4690" s="69" t="n"/>
      <c r="B4690" s="70" t="n"/>
      <c r="C4690" s="70" t="n"/>
      <c r="D4690" s="71" t="n"/>
      <c r="E4690" s="71" t="n"/>
      <c r="F4690" s="70" t="n"/>
      <c r="G4690" s="72">
        <f>IF(OR($A4690="",$B4690=""),"",ROUND(MAX(0,MOD(I4690-H4690,1)*24-L4690/60),2))</f>
        <v/>
      </c>
      <c r="H4690">
        <f>IF($A4690="","",IF($D4690="",IFERROR(INDEX(Settings!$E$11:$E$18,MATCH($C4690,Settings!$D$11:$D$18,0)),0),$D4690))</f>
        <v/>
      </c>
      <c r="I4690">
        <f>IF($A4690="","",IF($E4690="",IFERROR(INDEX(Settings!$F$11:$F$18,MATCH($C4690,Settings!$D$11:$D$18,0)),0),$E4690))</f>
        <v/>
      </c>
      <c r="J4690">
        <f>IF($A4690="",0,WEEKDAY($A4690,2))</f>
        <v/>
      </c>
      <c r="K4690">
        <f>IF(OR($A4690="",$B4690=""),"",$B4690&amp;"|"&amp;$A4690)</f>
        <v/>
      </c>
      <c r="L4690">
        <f>IF($A4690="",0,IF($F4690="",IFERROR(N(INDEX(Settings!$G$11:$G$18,MATCH($C4690,Settings!$D$11:$D$18,0))),0),N($F4690)))</f>
        <v/>
      </c>
    </row>
    <row r="4691">
      <c r="A4691" s="69" t="n"/>
      <c r="B4691" s="70" t="n"/>
      <c r="C4691" s="70" t="n"/>
      <c r="D4691" s="71" t="n"/>
      <c r="E4691" s="71" t="n"/>
      <c r="F4691" s="70" t="n"/>
      <c r="G4691" s="72">
        <f>IF(OR($A4691="",$B4691=""),"",ROUND(MAX(0,MOD(I4691-H4691,1)*24-L4691/60),2))</f>
        <v/>
      </c>
      <c r="H4691">
        <f>IF($A4691="","",IF($D4691="",IFERROR(INDEX(Settings!$E$11:$E$18,MATCH($C4691,Settings!$D$11:$D$18,0)),0),$D4691))</f>
        <v/>
      </c>
      <c r="I4691">
        <f>IF($A4691="","",IF($E4691="",IFERROR(INDEX(Settings!$F$11:$F$18,MATCH($C4691,Settings!$D$11:$D$18,0)),0),$E4691))</f>
        <v/>
      </c>
      <c r="J4691">
        <f>IF($A4691="",0,WEEKDAY($A4691,2))</f>
        <v/>
      </c>
      <c r="K4691">
        <f>IF(OR($A4691="",$B4691=""),"",$B4691&amp;"|"&amp;$A4691)</f>
        <v/>
      </c>
      <c r="L4691">
        <f>IF($A4691="",0,IF($F4691="",IFERROR(N(INDEX(Settings!$G$11:$G$18,MATCH($C4691,Settings!$D$11:$D$18,0))),0),N($F4691)))</f>
        <v/>
      </c>
    </row>
    <row r="4692">
      <c r="A4692" s="69" t="n"/>
      <c r="B4692" s="70" t="n"/>
      <c r="C4692" s="70" t="n"/>
      <c r="D4692" s="71" t="n"/>
      <c r="E4692" s="71" t="n"/>
      <c r="F4692" s="70" t="n"/>
      <c r="G4692" s="72">
        <f>IF(OR($A4692="",$B4692=""),"",ROUND(MAX(0,MOD(I4692-H4692,1)*24-L4692/60),2))</f>
        <v/>
      </c>
      <c r="H4692">
        <f>IF($A4692="","",IF($D4692="",IFERROR(INDEX(Settings!$E$11:$E$18,MATCH($C4692,Settings!$D$11:$D$18,0)),0),$D4692))</f>
        <v/>
      </c>
      <c r="I4692">
        <f>IF($A4692="","",IF($E4692="",IFERROR(INDEX(Settings!$F$11:$F$18,MATCH($C4692,Settings!$D$11:$D$18,0)),0),$E4692))</f>
        <v/>
      </c>
      <c r="J4692">
        <f>IF($A4692="",0,WEEKDAY($A4692,2))</f>
        <v/>
      </c>
      <c r="K4692">
        <f>IF(OR($A4692="",$B4692=""),"",$B4692&amp;"|"&amp;$A4692)</f>
        <v/>
      </c>
      <c r="L4692">
        <f>IF($A4692="",0,IF($F4692="",IFERROR(N(INDEX(Settings!$G$11:$G$18,MATCH($C4692,Settings!$D$11:$D$18,0))),0),N($F4692)))</f>
        <v/>
      </c>
    </row>
    <row r="4693">
      <c r="A4693" s="69" t="n"/>
      <c r="B4693" s="70" t="n"/>
      <c r="C4693" s="70" t="n"/>
      <c r="D4693" s="71" t="n"/>
      <c r="E4693" s="71" t="n"/>
      <c r="F4693" s="70" t="n"/>
      <c r="G4693" s="72">
        <f>IF(OR($A4693="",$B4693=""),"",ROUND(MAX(0,MOD(I4693-H4693,1)*24-L4693/60),2))</f>
        <v/>
      </c>
      <c r="H4693">
        <f>IF($A4693="","",IF($D4693="",IFERROR(INDEX(Settings!$E$11:$E$18,MATCH($C4693,Settings!$D$11:$D$18,0)),0),$D4693))</f>
        <v/>
      </c>
      <c r="I4693">
        <f>IF($A4693="","",IF($E4693="",IFERROR(INDEX(Settings!$F$11:$F$18,MATCH($C4693,Settings!$D$11:$D$18,0)),0),$E4693))</f>
        <v/>
      </c>
      <c r="J4693">
        <f>IF($A4693="",0,WEEKDAY($A4693,2))</f>
        <v/>
      </c>
      <c r="K4693">
        <f>IF(OR($A4693="",$B4693=""),"",$B4693&amp;"|"&amp;$A4693)</f>
        <v/>
      </c>
      <c r="L4693">
        <f>IF($A4693="",0,IF($F4693="",IFERROR(N(INDEX(Settings!$G$11:$G$18,MATCH($C4693,Settings!$D$11:$D$18,0))),0),N($F4693)))</f>
        <v/>
      </c>
    </row>
    <row r="4694">
      <c r="A4694" s="69" t="n"/>
      <c r="B4694" s="70" t="n"/>
      <c r="C4694" s="70" t="n"/>
      <c r="D4694" s="71" t="n"/>
      <c r="E4694" s="71" t="n"/>
      <c r="F4694" s="70" t="n"/>
      <c r="G4694" s="72">
        <f>IF(OR($A4694="",$B4694=""),"",ROUND(MAX(0,MOD(I4694-H4694,1)*24-L4694/60),2))</f>
        <v/>
      </c>
      <c r="H4694">
        <f>IF($A4694="","",IF($D4694="",IFERROR(INDEX(Settings!$E$11:$E$18,MATCH($C4694,Settings!$D$11:$D$18,0)),0),$D4694))</f>
        <v/>
      </c>
      <c r="I4694">
        <f>IF($A4694="","",IF($E4694="",IFERROR(INDEX(Settings!$F$11:$F$18,MATCH($C4694,Settings!$D$11:$D$18,0)),0),$E4694))</f>
        <v/>
      </c>
      <c r="J4694">
        <f>IF($A4694="",0,WEEKDAY($A4694,2))</f>
        <v/>
      </c>
      <c r="K4694">
        <f>IF(OR($A4694="",$B4694=""),"",$B4694&amp;"|"&amp;$A4694)</f>
        <v/>
      </c>
      <c r="L4694">
        <f>IF($A4694="",0,IF($F4694="",IFERROR(N(INDEX(Settings!$G$11:$G$18,MATCH($C4694,Settings!$D$11:$D$18,0))),0),N($F4694)))</f>
        <v/>
      </c>
    </row>
    <row r="4695">
      <c r="A4695" s="69" t="n"/>
      <c r="B4695" s="70" t="n"/>
      <c r="C4695" s="70" t="n"/>
      <c r="D4695" s="71" t="n"/>
      <c r="E4695" s="71" t="n"/>
      <c r="F4695" s="70" t="n"/>
      <c r="G4695" s="72">
        <f>IF(OR($A4695="",$B4695=""),"",ROUND(MAX(0,MOD(I4695-H4695,1)*24-L4695/60),2))</f>
        <v/>
      </c>
      <c r="H4695">
        <f>IF($A4695="","",IF($D4695="",IFERROR(INDEX(Settings!$E$11:$E$18,MATCH($C4695,Settings!$D$11:$D$18,0)),0),$D4695))</f>
        <v/>
      </c>
      <c r="I4695">
        <f>IF($A4695="","",IF($E4695="",IFERROR(INDEX(Settings!$F$11:$F$18,MATCH($C4695,Settings!$D$11:$D$18,0)),0),$E4695))</f>
        <v/>
      </c>
      <c r="J4695">
        <f>IF($A4695="",0,WEEKDAY($A4695,2))</f>
        <v/>
      </c>
      <c r="K4695">
        <f>IF(OR($A4695="",$B4695=""),"",$B4695&amp;"|"&amp;$A4695)</f>
        <v/>
      </c>
      <c r="L4695">
        <f>IF($A4695="",0,IF($F4695="",IFERROR(N(INDEX(Settings!$G$11:$G$18,MATCH($C4695,Settings!$D$11:$D$18,0))),0),N($F4695)))</f>
        <v/>
      </c>
    </row>
    <row r="4696">
      <c r="A4696" s="69" t="n"/>
      <c r="B4696" s="70" t="n"/>
      <c r="C4696" s="70" t="n"/>
      <c r="D4696" s="71" t="n"/>
      <c r="E4696" s="71" t="n"/>
      <c r="F4696" s="70" t="n"/>
      <c r="G4696" s="72">
        <f>IF(OR($A4696="",$B4696=""),"",ROUND(MAX(0,MOD(I4696-H4696,1)*24-L4696/60),2))</f>
        <v/>
      </c>
      <c r="H4696">
        <f>IF($A4696="","",IF($D4696="",IFERROR(INDEX(Settings!$E$11:$E$18,MATCH($C4696,Settings!$D$11:$D$18,0)),0),$D4696))</f>
        <v/>
      </c>
      <c r="I4696">
        <f>IF($A4696="","",IF($E4696="",IFERROR(INDEX(Settings!$F$11:$F$18,MATCH($C4696,Settings!$D$11:$D$18,0)),0),$E4696))</f>
        <v/>
      </c>
      <c r="J4696">
        <f>IF($A4696="",0,WEEKDAY($A4696,2))</f>
        <v/>
      </c>
      <c r="K4696">
        <f>IF(OR($A4696="",$B4696=""),"",$B4696&amp;"|"&amp;$A4696)</f>
        <v/>
      </c>
      <c r="L4696">
        <f>IF($A4696="",0,IF($F4696="",IFERROR(N(INDEX(Settings!$G$11:$G$18,MATCH($C4696,Settings!$D$11:$D$18,0))),0),N($F4696)))</f>
        <v/>
      </c>
    </row>
    <row r="4697">
      <c r="A4697" s="69" t="n"/>
      <c r="B4697" s="70" t="n"/>
      <c r="C4697" s="70" t="n"/>
      <c r="D4697" s="71" t="n"/>
      <c r="E4697" s="71" t="n"/>
      <c r="F4697" s="70" t="n"/>
      <c r="G4697" s="72">
        <f>IF(OR($A4697="",$B4697=""),"",ROUND(MAX(0,MOD(I4697-H4697,1)*24-L4697/60),2))</f>
        <v/>
      </c>
      <c r="H4697">
        <f>IF($A4697="","",IF($D4697="",IFERROR(INDEX(Settings!$E$11:$E$18,MATCH($C4697,Settings!$D$11:$D$18,0)),0),$D4697))</f>
        <v/>
      </c>
      <c r="I4697">
        <f>IF($A4697="","",IF($E4697="",IFERROR(INDEX(Settings!$F$11:$F$18,MATCH($C4697,Settings!$D$11:$D$18,0)),0),$E4697))</f>
        <v/>
      </c>
      <c r="J4697">
        <f>IF($A4697="",0,WEEKDAY($A4697,2))</f>
        <v/>
      </c>
      <c r="K4697">
        <f>IF(OR($A4697="",$B4697=""),"",$B4697&amp;"|"&amp;$A4697)</f>
        <v/>
      </c>
      <c r="L4697">
        <f>IF($A4697="",0,IF($F4697="",IFERROR(N(INDEX(Settings!$G$11:$G$18,MATCH($C4697,Settings!$D$11:$D$18,0))),0),N($F4697)))</f>
        <v/>
      </c>
    </row>
    <row r="4698">
      <c r="A4698" s="69" t="n"/>
      <c r="B4698" s="70" t="n"/>
      <c r="C4698" s="70" t="n"/>
      <c r="D4698" s="71" t="n"/>
      <c r="E4698" s="71" t="n"/>
      <c r="F4698" s="70" t="n"/>
      <c r="G4698" s="72">
        <f>IF(OR($A4698="",$B4698=""),"",ROUND(MAX(0,MOD(I4698-H4698,1)*24-L4698/60),2))</f>
        <v/>
      </c>
      <c r="H4698">
        <f>IF($A4698="","",IF($D4698="",IFERROR(INDEX(Settings!$E$11:$E$18,MATCH($C4698,Settings!$D$11:$D$18,0)),0),$D4698))</f>
        <v/>
      </c>
      <c r="I4698">
        <f>IF($A4698="","",IF($E4698="",IFERROR(INDEX(Settings!$F$11:$F$18,MATCH($C4698,Settings!$D$11:$D$18,0)),0),$E4698))</f>
        <v/>
      </c>
      <c r="J4698">
        <f>IF($A4698="",0,WEEKDAY($A4698,2))</f>
        <v/>
      </c>
      <c r="K4698">
        <f>IF(OR($A4698="",$B4698=""),"",$B4698&amp;"|"&amp;$A4698)</f>
        <v/>
      </c>
      <c r="L4698">
        <f>IF($A4698="",0,IF($F4698="",IFERROR(N(INDEX(Settings!$G$11:$G$18,MATCH($C4698,Settings!$D$11:$D$18,0))),0),N($F4698)))</f>
        <v/>
      </c>
    </row>
    <row r="4699">
      <c r="A4699" s="69" t="n"/>
      <c r="B4699" s="70" t="n"/>
      <c r="C4699" s="70" t="n"/>
      <c r="D4699" s="71" t="n"/>
      <c r="E4699" s="71" t="n"/>
      <c r="F4699" s="70" t="n"/>
      <c r="G4699" s="72">
        <f>IF(OR($A4699="",$B4699=""),"",ROUND(MAX(0,MOD(I4699-H4699,1)*24-L4699/60),2))</f>
        <v/>
      </c>
      <c r="H4699">
        <f>IF($A4699="","",IF($D4699="",IFERROR(INDEX(Settings!$E$11:$E$18,MATCH($C4699,Settings!$D$11:$D$18,0)),0),$D4699))</f>
        <v/>
      </c>
      <c r="I4699">
        <f>IF($A4699="","",IF($E4699="",IFERROR(INDEX(Settings!$F$11:$F$18,MATCH($C4699,Settings!$D$11:$D$18,0)),0),$E4699))</f>
        <v/>
      </c>
      <c r="J4699">
        <f>IF($A4699="",0,WEEKDAY($A4699,2))</f>
        <v/>
      </c>
      <c r="K4699">
        <f>IF(OR($A4699="",$B4699=""),"",$B4699&amp;"|"&amp;$A4699)</f>
        <v/>
      </c>
      <c r="L4699">
        <f>IF($A4699="",0,IF($F4699="",IFERROR(N(INDEX(Settings!$G$11:$G$18,MATCH($C4699,Settings!$D$11:$D$18,0))),0),N($F4699)))</f>
        <v/>
      </c>
    </row>
    <row r="4700">
      <c r="A4700" s="69" t="n"/>
      <c r="B4700" s="70" t="n"/>
      <c r="C4700" s="70" t="n"/>
      <c r="D4700" s="71" t="n"/>
      <c r="E4700" s="71" t="n"/>
      <c r="F4700" s="70" t="n"/>
      <c r="G4700" s="72">
        <f>IF(OR($A4700="",$B4700=""),"",ROUND(MAX(0,MOD(I4700-H4700,1)*24-L4700/60),2))</f>
        <v/>
      </c>
      <c r="H4700">
        <f>IF($A4700="","",IF($D4700="",IFERROR(INDEX(Settings!$E$11:$E$18,MATCH($C4700,Settings!$D$11:$D$18,0)),0),$D4700))</f>
        <v/>
      </c>
      <c r="I4700">
        <f>IF($A4700="","",IF($E4700="",IFERROR(INDEX(Settings!$F$11:$F$18,MATCH($C4700,Settings!$D$11:$D$18,0)),0),$E4700))</f>
        <v/>
      </c>
      <c r="J4700">
        <f>IF($A4700="",0,WEEKDAY($A4700,2))</f>
        <v/>
      </c>
      <c r="K4700">
        <f>IF(OR($A4700="",$B4700=""),"",$B4700&amp;"|"&amp;$A4700)</f>
        <v/>
      </c>
      <c r="L4700">
        <f>IF($A4700="",0,IF($F4700="",IFERROR(N(INDEX(Settings!$G$11:$G$18,MATCH($C4700,Settings!$D$11:$D$18,0))),0),N($F4700)))</f>
        <v/>
      </c>
    </row>
    <row r="4701">
      <c r="A4701" s="69" t="n"/>
      <c r="B4701" s="70" t="n"/>
      <c r="C4701" s="70" t="n"/>
      <c r="D4701" s="71" t="n"/>
      <c r="E4701" s="71" t="n"/>
      <c r="F4701" s="70" t="n"/>
      <c r="G4701" s="72">
        <f>IF(OR($A4701="",$B4701=""),"",ROUND(MAX(0,MOD(I4701-H4701,1)*24-L4701/60),2))</f>
        <v/>
      </c>
      <c r="H4701">
        <f>IF($A4701="","",IF($D4701="",IFERROR(INDEX(Settings!$E$11:$E$18,MATCH($C4701,Settings!$D$11:$D$18,0)),0),$D4701))</f>
        <v/>
      </c>
      <c r="I4701">
        <f>IF($A4701="","",IF($E4701="",IFERROR(INDEX(Settings!$F$11:$F$18,MATCH($C4701,Settings!$D$11:$D$18,0)),0),$E4701))</f>
        <v/>
      </c>
      <c r="J4701">
        <f>IF($A4701="",0,WEEKDAY($A4701,2))</f>
        <v/>
      </c>
      <c r="K4701">
        <f>IF(OR($A4701="",$B4701=""),"",$B4701&amp;"|"&amp;$A4701)</f>
        <v/>
      </c>
      <c r="L4701">
        <f>IF($A4701="",0,IF($F4701="",IFERROR(N(INDEX(Settings!$G$11:$G$18,MATCH($C4701,Settings!$D$11:$D$18,0))),0),N($F4701)))</f>
        <v/>
      </c>
    </row>
    <row r="4702">
      <c r="A4702" s="69" t="n"/>
      <c r="B4702" s="70" t="n"/>
      <c r="C4702" s="70" t="n"/>
      <c r="D4702" s="71" t="n"/>
      <c r="E4702" s="71" t="n"/>
      <c r="F4702" s="70" t="n"/>
      <c r="G4702" s="72">
        <f>IF(OR($A4702="",$B4702=""),"",ROUND(MAX(0,MOD(I4702-H4702,1)*24-L4702/60),2))</f>
        <v/>
      </c>
      <c r="H4702">
        <f>IF($A4702="","",IF($D4702="",IFERROR(INDEX(Settings!$E$11:$E$18,MATCH($C4702,Settings!$D$11:$D$18,0)),0),$D4702))</f>
        <v/>
      </c>
      <c r="I4702">
        <f>IF($A4702="","",IF($E4702="",IFERROR(INDEX(Settings!$F$11:$F$18,MATCH($C4702,Settings!$D$11:$D$18,0)),0),$E4702))</f>
        <v/>
      </c>
      <c r="J4702">
        <f>IF($A4702="",0,WEEKDAY($A4702,2))</f>
        <v/>
      </c>
      <c r="K4702">
        <f>IF(OR($A4702="",$B4702=""),"",$B4702&amp;"|"&amp;$A4702)</f>
        <v/>
      </c>
      <c r="L4702">
        <f>IF($A4702="",0,IF($F4702="",IFERROR(N(INDEX(Settings!$G$11:$G$18,MATCH($C4702,Settings!$D$11:$D$18,0))),0),N($F4702)))</f>
        <v/>
      </c>
    </row>
    <row r="4703">
      <c r="A4703" s="69" t="n"/>
      <c r="B4703" s="70" t="n"/>
      <c r="C4703" s="70" t="n"/>
      <c r="D4703" s="71" t="n"/>
      <c r="E4703" s="71" t="n"/>
      <c r="F4703" s="70" t="n"/>
      <c r="G4703" s="72">
        <f>IF(OR($A4703="",$B4703=""),"",ROUND(MAX(0,MOD(I4703-H4703,1)*24-L4703/60),2))</f>
        <v/>
      </c>
      <c r="H4703">
        <f>IF($A4703="","",IF($D4703="",IFERROR(INDEX(Settings!$E$11:$E$18,MATCH($C4703,Settings!$D$11:$D$18,0)),0),$D4703))</f>
        <v/>
      </c>
      <c r="I4703">
        <f>IF($A4703="","",IF($E4703="",IFERROR(INDEX(Settings!$F$11:$F$18,MATCH($C4703,Settings!$D$11:$D$18,0)),0),$E4703))</f>
        <v/>
      </c>
      <c r="J4703">
        <f>IF($A4703="",0,WEEKDAY($A4703,2))</f>
        <v/>
      </c>
      <c r="K4703">
        <f>IF(OR($A4703="",$B4703=""),"",$B4703&amp;"|"&amp;$A4703)</f>
        <v/>
      </c>
      <c r="L4703">
        <f>IF($A4703="",0,IF($F4703="",IFERROR(N(INDEX(Settings!$G$11:$G$18,MATCH($C4703,Settings!$D$11:$D$18,0))),0),N($F4703)))</f>
        <v/>
      </c>
    </row>
    <row r="4704">
      <c r="A4704" s="69" t="n"/>
      <c r="B4704" s="70" t="n"/>
      <c r="C4704" s="70" t="n"/>
      <c r="D4704" s="71" t="n"/>
      <c r="E4704" s="71" t="n"/>
      <c r="F4704" s="70" t="n"/>
      <c r="G4704" s="72">
        <f>IF(OR($A4704="",$B4704=""),"",ROUND(MAX(0,MOD(I4704-H4704,1)*24-L4704/60),2))</f>
        <v/>
      </c>
      <c r="H4704">
        <f>IF($A4704="","",IF($D4704="",IFERROR(INDEX(Settings!$E$11:$E$18,MATCH($C4704,Settings!$D$11:$D$18,0)),0),$D4704))</f>
        <v/>
      </c>
      <c r="I4704">
        <f>IF($A4704="","",IF($E4704="",IFERROR(INDEX(Settings!$F$11:$F$18,MATCH($C4704,Settings!$D$11:$D$18,0)),0),$E4704))</f>
        <v/>
      </c>
      <c r="J4704">
        <f>IF($A4704="",0,WEEKDAY($A4704,2))</f>
        <v/>
      </c>
      <c r="K4704">
        <f>IF(OR($A4704="",$B4704=""),"",$B4704&amp;"|"&amp;$A4704)</f>
        <v/>
      </c>
      <c r="L4704">
        <f>IF($A4704="",0,IF($F4704="",IFERROR(N(INDEX(Settings!$G$11:$G$18,MATCH($C4704,Settings!$D$11:$D$18,0))),0),N($F4704)))</f>
        <v/>
      </c>
    </row>
    <row r="4705">
      <c r="A4705" s="69" t="n"/>
      <c r="B4705" s="70" t="n"/>
      <c r="C4705" s="70" t="n"/>
      <c r="D4705" s="71" t="n"/>
      <c r="E4705" s="71" t="n"/>
      <c r="F4705" s="70" t="n"/>
      <c r="G4705" s="72">
        <f>IF(OR($A4705="",$B4705=""),"",ROUND(MAX(0,MOD(I4705-H4705,1)*24-L4705/60),2))</f>
        <v/>
      </c>
      <c r="H4705">
        <f>IF($A4705="","",IF($D4705="",IFERROR(INDEX(Settings!$E$11:$E$18,MATCH($C4705,Settings!$D$11:$D$18,0)),0),$D4705))</f>
        <v/>
      </c>
      <c r="I4705">
        <f>IF($A4705="","",IF($E4705="",IFERROR(INDEX(Settings!$F$11:$F$18,MATCH($C4705,Settings!$D$11:$D$18,0)),0),$E4705))</f>
        <v/>
      </c>
      <c r="J4705">
        <f>IF($A4705="",0,WEEKDAY($A4705,2))</f>
        <v/>
      </c>
      <c r="K4705">
        <f>IF(OR($A4705="",$B4705=""),"",$B4705&amp;"|"&amp;$A4705)</f>
        <v/>
      </c>
      <c r="L4705">
        <f>IF($A4705="",0,IF($F4705="",IFERROR(N(INDEX(Settings!$G$11:$G$18,MATCH($C4705,Settings!$D$11:$D$18,0))),0),N($F4705)))</f>
        <v/>
      </c>
    </row>
    <row r="4706">
      <c r="A4706" s="69" t="n"/>
      <c r="B4706" s="70" t="n"/>
      <c r="C4706" s="70" t="n"/>
      <c r="D4706" s="71" t="n"/>
      <c r="E4706" s="71" t="n"/>
      <c r="F4706" s="70" t="n"/>
      <c r="G4706" s="72">
        <f>IF(OR($A4706="",$B4706=""),"",ROUND(MAX(0,MOD(I4706-H4706,1)*24-L4706/60),2))</f>
        <v/>
      </c>
      <c r="H4706">
        <f>IF($A4706="","",IF($D4706="",IFERROR(INDEX(Settings!$E$11:$E$18,MATCH($C4706,Settings!$D$11:$D$18,0)),0),$D4706))</f>
        <v/>
      </c>
      <c r="I4706">
        <f>IF($A4706="","",IF($E4706="",IFERROR(INDEX(Settings!$F$11:$F$18,MATCH($C4706,Settings!$D$11:$D$18,0)),0),$E4706))</f>
        <v/>
      </c>
      <c r="J4706">
        <f>IF($A4706="",0,WEEKDAY($A4706,2))</f>
        <v/>
      </c>
      <c r="K4706">
        <f>IF(OR($A4706="",$B4706=""),"",$B4706&amp;"|"&amp;$A4706)</f>
        <v/>
      </c>
      <c r="L4706">
        <f>IF($A4706="",0,IF($F4706="",IFERROR(N(INDEX(Settings!$G$11:$G$18,MATCH($C4706,Settings!$D$11:$D$18,0))),0),N($F4706)))</f>
        <v/>
      </c>
    </row>
    <row r="4707">
      <c r="A4707" s="69" t="n"/>
      <c r="B4707" s="70" t="n"/>
      <c r="C4707" s="70" t="n"/>
      <c r="D4707" s="71" t="n"/>
      <c r="E4707" s="71" t="n"/>
      <c r="F4707" s="70" t="n"/>
      <c r="G4707" s="72">
        <f>IF(OR($A4707="",$B4707=""),"",ROUND(MAX(0,MOD(I4707-H4707,1)*24-L4707/60),2))</f>
        <v/>
      </c>
      <c r="H4707">
        <f>IF($A4707="","",IF($D4707="",IFERROR(INDEX(Settings!$E$11:$E$18,MATCH($C4707,Settings!$D$11:$D$18,0)),0),$D4707))</f>
        <v/>
      </c>
      <c r="I4707">
        <f>IF($A4707="","",IF($E4707="",IFERROR(INDEX(Settings!$F$11:$F$18,MATCH($C4707,Settings!$D$11:$D$18,0)),0),$E4707))</f>
        <v/>
      </c>
      <c r="J4707">
        <f>IF($A4707="",0,WEEKDAY($A4707,2))</f>
        <v/>
      </c>
      <c r="K4707">
        <f>IF(OR($A4707="",$B4707=""),"",$B4707&amp;"|"&amp;$A4707)</f>
        <v/>
      </c>
      <c r="L4707">
        <f>IF($A4707="",0,IF($F4707="",IFERROR(N(INDEX(Settings!$G$11:$G$18,MATCH($C4707,Settings!$D$11:$D$18,0))),0),N($F4707)))</f>
        <v/>
      </c>
    </row>
    <row r="4708">
      <c r="A4708" s="69" t="n"/>
      <c r="B4708" s="70" t="n"/>
      <c r="C4708" s="70" t="n"/>
      <c r="D4708" s="71" t="n"/>
      <c r="E4708" s="71" t="n"/>
      <c r="F4708" s="70" t="n"/>
      <c r="G4708" s="72">
        <f>IF(OR($A4708="",$B4708=""),"",ROUND(MAX(0,MOD(I4708-H4708,1)*24-L4708/60),2))</f>
        <v/>
      </c>
      <c r="H4708">
        <f>IF($A4708="","",IF($D4708="",IFERROR(INDEX(Settings!$E$11:$E$18,MATCH($C4708,Settings!$D$11:$D$18,0)),0),$D4708))</f>
        <v/>
      </c>
      <c r="I4708">
        <f>IF($A4708="","",IF($E4708="",IFERROR(INDEX(Settings!$F$11:$F$18,MATCH($C4708,Settings!$D$11:$D$18,0)),0),$E4708))</f>
        <v/>
      </c>
      <c r="J4708">
        <f>IF($A4708="",0,WEEKDAY($A4708,2))</f>
        <v/>
      </c>
      <c r="K4708">
        <f>IF(OR($A4708="",$B4708=""),"",$B4708&amp;"|"&amp;$A4708)</f>
        <v/>
      </c>
      <c r="L4708">
        <f>IF($A4708="",0,IF($F4708="",IFERROR(N(INDEX(Settings!$G$11:$G$18,MATCH($C4708,Settings!$D$11:$D$18,0))),0),N($F4708)))</f>
        <v/>
      </c>
    </row>
    <row r="4709">
      <c r="A4709" s="69" t="n"/>
      <c r="B4709" s="70" t="n"/>
      <c r="C4709" s="70" t="n"/>
      <c r="D4709" s="71" t="n"/>
      <c r="E4709" s="71" t="n"/>
      <c r="F4709" s="70" t="n"/>
      <c r="G4709" s="72">
        <f>IF(OR($A4709="",$B4709=""),"",ROUND(MAX(0,MOD(I4709-H4709,1)*24-L4709/60),2))</f>
        <v/>
      </c>
      <c r="H4709">
        <f>IF($A4709="","",IF($D4709="",IFERROR(INDEX(Settings!$E$11:$E$18,MATCH($C4709,Settings!$D$11:$D$18,0)),0),$D4709))</f>
        <v/>
      </c>
      <c r="I4709">
        <f>IF($A4709="","",IF($E4709="",IFERROR(INDEX(Settings!$F$11:$F$18,MATCH($C4709,Settings!$D$11:$D$18,0)),0),$E4709))</f>
        <v/>
      </c>
      <c r="J4709">
        <f>IF($A4709="",0,WEEKDAY($A4709,2))</f>
        <v/>
      </c>
      <c r="K4709">
        <f>IF(OR($A4709="",$B4709=""),"",$B4709&amp;"|"&amp;$A4709)</f>
        <v/>
      </c>
      <c r="L4709">
        <f>IF($A4709="",0,IF($F4709="",IFERROR(N(INDEX(Settings!$G$11:$G$18,MATCH($C4709,Settings!$D$11:$D$18,0))),0),N($F4709)))</f>
        <v/>
      </c>
    </row>
    <row r="4710">
      <c r="A4710" s="69" t="n"/>
      <c r="B4710" s="70" t="n"/>
      <c r="C4710" s="70" t="n"/>
      <c r="D4710" s="71" t="n"/>
      <c r="E4710" s="71" t="n"/>
      <c r="F4710" s="70" t="n"/>
      <c r="G4710" s="72">
        <f>IF(OR($A4710="",$B4710=""),"",ROUND(MAX(0,MOD(I4710-H4710,1)*24-L4710/60),2))</f>
        <v/>
      </c>
      <c r="H4710">
        <f>IF($A4710="","",IF($D4710="",IFERROR(INDEX(Settings!$E$11:$E$18,MATCH($C4710,Settings!$D$11:$D$18,0)),0),$D4710))</f>
        <v/>
      </c>
      <c r="I4710">
        <f>IF($A4710="","",IF($E4710="",IFERROR(INDEX(Settings!$F$11:$F$18,MATCH($C4710,Settings!$D$11:$D$18,0)),0),$E4710))</f>
        <v/>
      </c>
      <c r="J4710">
        <f>IF($A4710="",0,WEEKDAY($A4710,2))</f>
        <v/>
      </c>
      <c r="K4710">
        <f>IF(OR($A4710="",$B4710=""),"",$B4710&amp;"|"&amp;$A4710)</f>
        <v/>
      </c>
      <c r="L4710">
        <f>IF($A4710="",0,IF($F4710="",IFERROR(N(INDEX(Settings!$G$11:$G$18,MATCH($C4710,Settings!$D$11:$D$18,0))),0),N($F4710)))</f>
        <v/>
      </c>
    </row>
    <row r="4711">
      <c r="A4711" s="69" t="n"/>
      <c r="B4711" s="70" t="n"/>
      <c r="C4711" s="70" t="n"/>
      <c r="D4711" s="71" t="n"/>
      <c r="E4711" s="71" t="n"/>
      <c r="F4711" s="70" t="n"/>
      <c r="G4711" s="72">
        <f>IF(OR($A4711="",$B4711=""),"",ROUND(MAX(0,MOD(I4711-H4711,1)*24-L4711/60),2))</f>
        <v/>
      </c>
      <c r="H4711">
        <f>IF($A4711="","",IF($D4711="",IFERROR(INDEX(Settings!$E$11:$E$18,MATCH($C4711,Settings!$D$11:$D$18,0)),0),$D4711))</f>
        <v/>
      </c>
      <c r="I4711">
        <f>IF($A4711="","",IF($E4711="",IFERROR(INDEX(Settings!$F$11:$F$18,MATCH($C4711,Settings!$D$11:$D$18,0)),0),$E4711))</f>
        <v/>
      </c>
      <c r="J4711">
        <f>IF($A4711="",0,WEEKDAY($A4711,2))</f>
        <v/>
      </c>
      <c r="K4711">
        <f>IF(OR($A4711="",$B4711=""),"",$B4711&amp;"|"&amp;$A4711)</f>
        <v/>
      </c>
      <c r="L4711">
        <f>IF($A4711="",0,IF($F4711="",IFERROR(N(INDEX(Settings!$G$11:$G$18,MATCH($C4711,Settings!$D$11:$D$18,0))),0),N($F4711)))</f>
        <v/>
      </c>
    </row>
    <row r="4712">
      <c r="A4712" s="69" t="n"/>
      <c r="B4712" s="70" t="n"/>
      <c r="C4712" s="70" t="n"/>
      <c r="D4712" s="71" t="n"/>
      <c r="E4712" s="71" t="n"/>
      <c r="F4712" s="70" t="n"/>
      <c r="G4712" s="72">
        <f>IF(OR($A4712="",$B4712=""),"",ROUND(MAX(0,MOD(I4712-H4712,1)*24-L4712/60),2))</f>
        <v/>
      </c>
      <c r="H4712">
        <f>IF($A4712="","",IF($D4712="",IFERROR(INDEX(Settings!$E$11:$E$18,MATCH($C4712,Settings!$D$11:$D$18,0)),0),$D4712))</f>
        <v/>
      </c>
      <c r="I4712">
        <f>IF($A4712="","",IF($E4712="",IFERROR(INDEX(Settings!$F$11:$F$18,MATCH($C4712,Settings!$D$11:$D$18,0)),0),$E4712))</f>
        <v/>
      </c>
      <c r="J4712">
        <f>IF($A4712="",0,WEEKDAY($A4712,2))</f>
        <v/>
      </c>
      <c r="K4712">
        <f>IF(OR($A4712="",$B4712=""),"",$B4712&amp;"|"&amp;$A4712)</f>
        <v/>
      </c>
      <c r="L4712">
        <f>IF($A4712="",0,IF($F4712="",IFERROR(N(INDEX(Settings!$G$11:$G$18,MATCH($C4712,Settings!$D$11:$D$18,0))),0),N($F4712)))</f>
        <v/>
      </c>
    </row>
    <row r="4713">
      <c r="A4713" s="69" t="n"/>
      <c r="B4713" s="70" t="n"/>
      <c r="C4713" s="70" t="n"/>
      <c r="D4713" s="71" t="n"/>
      <c r="E4713" s="71" t="n"/>
      <c r="F4713" s="70" t="n"/>
      <c r="G4713" s="72">
        <f>IF(OR($A4713="",$B4713=""),"",ROUND(MAX(0,MOD(I4713-H4713,1)*24-L4713/60),2))</f>
        <v/>
      </c>
      <c r="H4713">
        <f>IF($A4713="","",IF($D4713="",IFERROR(INDEX(Settings!$E$11:$E$18,MATCH($C4713,Settings!$D$11:$D$18,0)),0),$D4713))</f>
        <v/>
      </c>
      <c r="I4713">
        <f>IF($A4713="","",IF($E4713="",IFERROR(INDEX(Settings!$F$11:$F$18,MATCH($C4713,Settings!$D$11:$D$18,0)),0),$E4713))</f>
        <v/>
      </c>
      <c r="J4713">
        <f>IF($A4713="",0,WEEKDAY($A4713,2))</f>
        <v/>
      </c>
      <c r="K4713">
        <f>IF(OR($A4713="",$B4713=""),"",$B4713&amp;"|"&amp;$A4713)</f>
        <v/>
      </c>
      <c r="L4713">
        <f>IF($A4713="",0,IF($F4713="",IFERROR(N(INDEX(Settings!$G$11:$G$18,MATCH($C4713,Settings!$D$11:$D$18,0))),0),N($F4713)))</f>
        <v/>
      </c>
    </row>
    <row r="4714">
      <c r="A4714" s="69" t="n"/>
      <c r="B4714" s="70" t="n"/>
      <c r="C4714" s="70" t="n"/>
      <c r="D4714" s="71" t="n"/>
      <c r="E4714" s="71" t="n"/>
      <c r="F4714" s="70" t="n"/>
      <c r="G4714" s="72">
        <f>IF(OR($A4714="",$B4714=""),"",ROUND(MAX(0,MOD(I4714-H4714,1)*24-L4714/60),2))</f>
        <v/>
      </c>
      <c r="H4714">
        <f>IF($A4714="","",IF($D4714="",IFERROR(INDEX(Settings!$E$11:$E$18,MATCH($C4714,Settings!$D$11:$D$18,0)),0),$D4714))</f>
        <v/>
      </c>
      <c r="I4714">
        <f>IF($A4714="","",IF($E4714="",IFERROR(INDEX(Settings!$F$11:$F$18,MATCH($C4714,Settings!$D$11:$D$18,0)),0),$E4714))</f>
        <v/>
      </c>
      <c r="J4714">
        <f>IF($A4714="",0,WEEKDAY($A4714,2))</f>
        <v/>
      </c>
      <c r="K4714">
        <f>IF(OR($A4714="",$B4714=""),"",$B4714&amp;"|"&amp;$A4714)</f>
        <v/>
      </c>
      <c r="L4714">
        <f>IF($A4714="",0,IF($F4714="",IFERROR(N(INDEX(Settings!$G$11:$G$18,MATCH($C4714,Settings!$D$11:$D$18,0))),0),N($F4714)))</f>
        <v/>
      </c>
    </row>
    <row r="4715">
      <c r="A4715" s="69" t="n"/>
      <c r="B4715" s="70" t="n"/>
      <c r="C4715" s="70" t="n"/>
      <c r="D4715" s="71" t="n"/>
      <c r="E4715" s="71" t="n"/>
      <c r="F4715" s="70" t="n"/>
      <c r="G4715" s="72">
        <f>IF(OR($A4715="",$B4715=""),"",ROUND(MAX(0,MOD(I4715-H4715,1)*24-L4715/60),2))</f>
        <v/>
      </c>
      <c r="H4715">
        <f>IF($A4715="","",IF($D4715="",IFERROR(INDEX(Settings!$E$11:$E$18,MATCH($C4715,Settings!$D$11:$D$18,0)),0),$D4715))</f>
        <v/>
      </c>
      <c r="I4715">
        <f>IF($A4715="","",IF($E4715="",IFERROR(INDEX(Settings!$F$11:$F$18,MATCH($C4715,Settings!$D$11:$D$18,0)),0),$E4715))</f>
        <v/>
      </c>
      <c r="J4715">
        <f>IF($A4715="",0,WEEKDAY($A4715,2))</f>
        <v/>
      </c>
      <c r="K4715">
        <f>IF(OR($A4715="",$B4715=""),"",$B4715&amp;"|"&amp;$A4715)</f>
        <v/>
      </c>
      <c r="L4715">
        <f>IF($A4715="",0,IF($F4715="",IFERROR(N(INDEX(Settings!$G$11:$G$18,MATCH($C4715,Settings!$D$11:$D$18,0))),0),N($F4715)))</f>
        <v/>
      </c>
    </row>
    <row r="4716">
      <c r="A4716" s="69" t="n"/>
      <c r="B4716" s="70" t="n"/>
      <c r="C4716" s="70" t="n"/>
      <c r="D4716" s="71" t="n"/>
      <c r="E4716" s="71" t="n"/>
      <c r="F4716" s="70" t="n"/>
      <c r="G4716" s="72">
        <f>IF(OR($A4716="",$B4716=""),"",ROUND(MAX(0,MOD(I4716-H4716,1)*24-L4716/60),2))</f>
        <v/>
      </c>
      <c r="H4716">
        <f>IF($A4716="","",IF($D4716="",IFERROR(INDEX(Settings!$E$11:$E$18,MATCH($C4716,Settings!$D$11:$D$18,0)),0),$D4716))</f>
        <v/>
      </c>
      <c r="I4716">
        <f>IF($A4716="","",IF($E4716="",IFERROR(INDEX(Settings!$F$11:$F$18,MATCH($C4716,Settings!$D$11:$D$18,0)),0),$E4716))</f>
        <v/>
      </c>
      <c r="J4716">
        <f>IF($A4716="",0,WEEKDAY($A4716,2))</f>
        <v/>
      </c>
      <c r="K4716">
        <f>IF(OR($A4716="",$B4716=""),"",$B4716&amp;"|"&amp;$A4716)</f>
        <v/>
      </c>
      <c r="L4716">
        <f>IF($A4716="",0,IF($F4716="",IFERROR(N(INDEX(Settings!$G$11:$G$18,MATCH($C4716,Settings!$D$11:$D$18,0))),0),N($F4716)))</f>
        <v/>
      </c>
    </row>
    <row r="4717">
      <c r="A4717" s="69" t="n"/>
      <c r="B4717" s="70" t="n"/>
      <c r="C4717" s="70" t="n"/>
      <c r="D4717" s="71" t="n"/>
      <c r="E4717" s="71" t="n"/>
      <c r="F4717" s="70" t="n"/>
      <c r="G4717" s="72">
        <f>IF(OR($A4717="",$B4717=""),"",ROUND(MAX(0,MOD(I4717-H4717,1)*24-L4717/60),2))</f>
        <v/>
      </c>
      <c r="H4717">
        <f>IF($A4717="","",IF($D4717="",IFERROR(INDEX(Settings!$E$11:$E$18,MATCH($C4717,Settings!$D$11:$D$18,0)),0),$D4717))</f>
        <v/>
      </c>
      <c r="I4717">
        <f>IF($A4717="","",IF($E4717="",IFERROR(INDEX(Settings!$F$11:$F$18,MATCH($C4717,Settings!$D$11:$D$18,0)),0),$E4717))</f>
        <v/>
      </c>
      <c r="J4717">
        <f>IF($A4717="",0,WEEKDAY($A4717,2))</f>
        <v/>
      </c>
      <c r="K4717">
        <f>IF(OR($A4717="",$B4717=""),"",$B4717&amp;"|"&amp;$A4717)</f>
        <v/>
      </c>
      <c r="L4717">
        <f>IF($A4717="",0,IF($F4717="",IFERROR(N(INDEX(Settings!$G$11:$G$18,MATCH($C4717,Settings!$D$11:$D$18,0))),0),N($F4717)))</f>
        <v/>
      </c>
    </row>
    <row r="4718">
      <c r="A4718" s="69" t="n"/>
      <c r="B4718" s="70" t="n"/>
      <c r="C4718" s="70" t="n"/>
      <c r="D4718" s="71" t="n"/>
      <c r="E4718" s="71" t="n"/>
      <c r="F4718" s="70" t="n"/>
      <c r="G4718" s="72">
        <f>IF(OR($A4718="",$B4718=""),"",ROUND(MAX(0,MOD(I4718-H4718,1)*24-L4718/60),2))</f>
        <v/>
      </c>
      <c r="H4718">
        <f>IF($A4718="","",IF($D4718="",IFERROR(INDEX(Settings!$E$11:$E$18,MATCH($C4718,Settings!$D$11:$D$18,0)),0),$D4718))</f>
        <v/>
      </c>
      <c r="I4718">
        <f>IF($A4718="","",IF($E4718="",IFERROR(INDEX(Settings!$F$11:$F$18,MATCH($C4718,Settings!$D$11:$D$18,0)),0),$E4718))</f>
        <v/>
      </c>
      <c r="J4718">
        <f>IF($A4718="",0,WEEKDAY($A4718,2))</f>
        <v/>
      </c>
      <c r="K4718">
        <f>IF(OR($A4718="",$B4718=""),"",$B4718&amp;"|"&amp;$A4718)</f>
        <v/>
      </c>
      <c r="L4718">
        <f>IF($A4718="",0,IF($F4718="",IFERROR(N(INDEX(Settings!$G$11:$G$18,MATCH($C4718,Settings!$D$11:$D$18,0))),0),N($F4718)))</f>
        <v/>
      </c>
    </row>
    <row r="4719">
      <c r="A4719" s="69" t="n"/>
      <c r="B4719" s="70" t="n"/>
      <c r="C4719" s="70" t="n"/>
      <c r="D4719" s="71" t="n"/>
      <c r="E4719" s="71" t="n"/>
      <c r="F4719" s="70" t="n"/>
      <c r="G4719" s="72">
        <f>IF(OR($A4719="",$B4719=""),"",ROUND(MAX(0,MOD(I4719-H4719,1)*24-L4719/60),2))</f>
        <v/>
      </c>
      <c r="H4719">
        <f>IF($A4719="","",IF($D4719="",IFERROR(INDEX(Settings!$E$11:$E$18,MATCH($C4719,Settings!$D$11:$D$18,0)),0),$D4719))</f>
        <v/>
      </c>
      <c r="I4719">
        <f>IF($A4719="","",IF($E4719="",IFERROR(INDEX(Settings!$F$11:$F$18,MATCH($C4719,Settings!$D$11:$D$18,0)),0),$E4719))</f>
        <v/>
      </c>
      <c r="J4719">
        <f>IF($A4719="",0,WEEKDAY($A4719,2))</f>
        <v/>
      </c>
      <c r="K4719">
        <f>IF(OR($A4719="",$B4719=""),"",$B4719&amp;"|"&amp;$A4719)</f>
        <v/>
      </c>
      <c r="L4719">
        <f>IF($A4719="",0,IF($F4719="",IFERROR(N(INDEX(Settings!$G$11:$G$18,MATCH($C4719,Settings!$D$11:$D$18,0))),0),N($F4719)))</f>
        <v/>
      </c>
    </row>
    <row r="4720">
      <c r="A4720" s="69" t="n"/>
      <c r="B4720" s="70" t="n"/>
      <c r="C4720" s="70" t="n"/>
      <c r="D4720" s="71" t="n"/>
      <c r="E4720" s="71" t="n"/>
      <c r="F4720" s="70" t="n"/>
      <c r="G4720" s="72">
        <f>IF(OR($A4720="",$B4720=""),"",ROUND(MAX(0,MOD(I4720-H4720,1)*24-L4720/60),2))</f>
        <v/>
      </c>
      <c r="H4720">
        <f>IF($A4720="","",IF($D4720="",IFERROR(INDEX(Settings!$E$11:$E$18,MATCH($C4720,Settings!$D$11:$D$18,0)),0),$D4720))</f>
        <v/>
      </c>
      <c r="I4720">
        <f>IF($A4720="","",IF($E4720="",IFERROR(INDEX(Settings!$F$11:$F$18,MATCH($C4720,Settings!$D$11:$D$18,0)),0),$E4720))</f>
        <v/>
      </c>
      <c r="J4720">
        <f>IF($A4720="",0,WEEKDAY($A4720,2))</f>
        <v/>
      </c>
      <c r="K4720">
        <f>IF(OR($A4720="",$B4720=""),"",$B4720&amp;"|"&amp;$A4720)</f>
        <v/>
      </c>
      <c r="L4720">
        <f>IF($A4720="",0,IF($F4720="",IFERROR(N(INDEX(Settings!$G$11:$G$18,MATCH($C4720,Settings!$D$11:$D$18,0))),0),N($F4720)))</f>
        <v/>
      </c>
    </row>
    <row r="4721">
      <c r="A4721" s="69" t="n"/>
      <c r="B4721" s="70" t="n"/>
      <c r="C4721" s="70" t="n"/>
      <c r="D4721" s="71" t="n"/>
      <c r="E4721" s="71" t="n"/>
      <c r="F4721" s="70" t="n"/>
      <c r="G4721" s="72">
        <f>IF(OR($A4721="",$B4721=""),"",ROUND(MAX(0,MOD(I4721-H4721,1)*24-L4721/60),2))</f>
        <v/>
      </c>
      <c r="H4721">
        <f>IF($A4721="","",IF($D4721="",IFERROR(INDEX(Settings!$E$11:$E$18,MATCH($C4721,Settings!$D$11:$D$18,0)),0),$D4721))</f>
        <v/>
      </c>
      <c r="I4721">
        <f>IF($A4721="","",IF($E4721="",IFERROR(INDEX(Settings!$F$11:$F$18,MATCH($C4721,Settings!$D$11:$D$18,0)),0),$E4721))</f>
        <v/>
      </c>
      <c r="J4721">
        <f>IF($A4721="",0,WEEKDAY($A4721,2))</f>
        <v/>
      </c>
      <c r="K4721">
        <f>IF(OR($A4721="",$B4721=""),"",$B4721&amp;"|"&amp;$A4721)</f>
        <v/>
      </c>
      <c r="L4721">
        <f>IF($A4721="",0,IF($F4721="",IFERROR(N(INDEX(Settings!$G$11:$G$18,MATCH($C4721,Settings!$D$11:$D$18,0))),0),N($F4721)))</f>
        <v/>
      </c>
    </row>
    <row r="4722">
      <c r="A4722" s="69" t="n"/>
      <c r="B4722" s="70" t="n"/>
      <c r="C4722" s="70" t="n"/>
      <c r="D4722" s="71" t="n"/>
      <c r="E4722" s="71" t="n"/>
      <c r="F4722" s="70" t="n"/>
      <c r="G4722" s="72">
        <f>IF(OR($A4722="",$B4722=""),"",ROUND(MAX(0,MOD(I4722-H4722,1)*24-L4722/60),2))</f>
        <v/>
      </c>
      <c r="H4722">
        <f>IF($A4722="","",IF($D4722="",IFERROR(INDEX(Settings!$E$11:$E$18,MATCH($C4722,Settings!$D$11:$D$18,0)),0),$D4722))</f>
        <v/>
      </c>
      <c r="I4722">
        <f>IF($A4722="","",IF($E4722="",IFERROR(INDEX(Settings!$F$11:$F$18,MATCH($C4722,Settings!$D$11:$D$18,0)),0),$E4722))</f>
        <v/>
      </c>
      <c r="J4722">
        <f>IF($A4722="",0,WEEKDAY($A4722,2))</f>
        <v/>
      </c>
      <c r="K4722">
        <f>IF(OR($A4722="",$B4722=""),"",$B4722&amp;"|"&amp;$A4722)</f>
        <v/>
      </c>
      <c r="L4722">
        <f>IF($A4722="",0,IF($F4722="",IFERROR(N(INDEX(Settings!$G$11:$G$18,MATCH($C4722,Settings!$D$11:$D$18,0))),0),N($F4722)))</f>
        <v/>
      </c>
    </row>
    <row r="4723">
      <c r="A4723" s="69" t="n"/>
      <c r="B4723" s="70" t="n"/>
      <c r="C4723" s="70" t="n"/>
      <c r="D4723" s="71" t="n"/>
      <c r="E4723" s="71" t="n"/>
      <c r="F4723" s="70" t="n"/>
      <c r="G4723" s="72">
        <f>IF(OR($A4723="",$B4723=""),"",ROUND(MAX(0,MOD(I4723-H4723,1)*24-L4723/60),2))</f>
        <v/>
      </c>
      <c r="H4723">
        <f>IF($A4723="","",IF($D4723="",IFERROR(INDEX(Settings!$E$11:$E$18,MATCH($C4723,Settings!$D$11:$D$18,0)),0),$D4723))</f>
        <v/>
      </c>
      <c r="I4723">
        <f>IF($A4723="","",IF($E4723="",IFERROR(INDEX(Settings!$F$11:$F$18,MATCH($C4723,Settings!$D$11:$D$18,0)),0),$E4723))</f>
        <v/>
      </c>
      <c r="J4723">
        <f>IF($A4723="",0,WEEKDAY($A4723,2))</f>
        <v/>
      </c>
      <c r="K4723">
        <f>IF(OR($A4723="",$B4723=""),"",$B4723&amp;"|"&amp;$A4723)</f>
        <v/>
      </c>
      <c r="L4723">
        <f>IF($A4723="",0,IF($F4723="",IFERROR(N(INDEX(Settings!$G$11:$G$18,MATCH($C4723,Settings!$D$11:$D$18,0))),0),N($F4723)))</f>
        <v/>
      </c>
    </row>
    <row r="4724">
      <c r="A4724" s="69" t="n"/>
      <c r="B4724" s="70" t="n"/>
      <c r="C4724" s="70" t="n"/>
      <c r="D4724" s="71" t="n"/>
      <c r="E4724" s="71" t="n"/>
      <c r="F4724" s="70" t="n"/>
      <c r="G4724" s="72">
        <f>IF(OR($A4724="",$B4724=""),"",ROUND(MAX(0,MOD(I4724-H4724,1)*24-L4724/60),2))</f>
        <v/>
      </c>
      <c r="H4724">
        <f>IF($A4724="","",IF($D4724="",IFERROR(INDEX(Settings!$E$11:$E$18,MATCH($C4724,Settings!$D$11:$D$18,0)),0),$D4724))</f>
        <v/>
      </c>
      <c r="I4724">
        <f>IF($A4724="","",IF($E4724="",IFERROR(INDEX(Settings!$F$11:$F$18,MATCH($C4724,Settings!$D$11:$D$18,0)),0),$E4724))</f>
        <v/>
      </c>
      <c r="J4724">
        <f>IF($A4724="",0,WEEKDAY($A4724,2))</f>
        <v/>
      </c>
      <c r="K4724">
        <f>IF(OR($A4724="",$B4724=""),"",$B4724&amp;"|"&amp;$A4724)</f>
        <v/>
      </c>
      <c r="L4724">
        <f>IF($A4724="",0,IF($F4724="",IFERROR(N(INDEX(Settings!$G$11:$G$18,MATCH($C4724,Settings!$D$11:$D$18,0))),0),N($F4724)))</f>
        <v/>
      </c>
    </row>
    <row r="4725">
      <c r="A4725" s="69" t="n"/>
      <c r="B4725" s="70" t="n"/>
      <c r="C4725" s="70" t="n"/>
      <c r="D4725" s="71" t="n"/>
      <c r="E4725" s="71" t="n"/>
      <c r="F4725" s="70" t="n"/>
      <c r="G4725" s="72">
        <f>IF(OR($A4725="",$B4725=""),"",ROUND(MAX(0,MOD(I4725-H4725,1)*24-L4725/60),2))</f>
        <v/>
      </c>
      <c r="H4725">
        <f>IF($A4725="","",IF($D4725="",IFERROR(INDEX(Settings!$E$11:$E$18,MATCH($C4725,Settings!$D$11:$D$18,0)),0),$D4725))</f>
        <v/>
      </c>
      <c r="I4725">
        <f>IF($A4725="","",IF($E4725="",IFERROR(INDEX(Settings!$F$11:$F$18,MATCH($C4725,Settings!$D$11:$D$18,0)),0),$E4725))</f>
        <v/>
      </c>
      <c r="J4725">
        <f>IF($A4725="",0,WEEKDAY($A4725,2))</f>
        <v/>
      </c>
      <c r="K4725">
        <f>IF(OR($A4725="",$B4725=""),"",$B4725&amp;"|"&amp;$A4725)</f>
        <v/>
      </c>
      <c r="L4725">
        <f>IF($A4725="",0,IF($F4725="",IFERROR(N(INDEX(Settings!$G$11:$G$18,MATCH($C4725,Settings!$D$11:$D$18,0))),0),N($F4725)))</f>
        <v/>
      </c>
    </row>
    <row r="4726">
      <c r="A4726" s="69" t="n"/>
      <c r="B4726" s="70" t="n"/>
      <c r="C4726" s="70" t="n"/>
      <c r="D4726" s="71" t="n"/>
      <c r="E4726" s="71" t="n"/>
      <c r="F4726" s="70" t="n"/>
      <c r="G4726" s="72">
        <f>IF(OR($A4726="",$B4726=""),"",ROUND(MAX(0,MOD(I4726-H4726,1)*24-L4726/60),2))</f>
        <v/>
      </c>
      <c r="H4726">
        <f>IF($A4726="","",IF($D4726="",IFERROR(INDEX(Settings!$E$11:$E$18,MATCH($C4726,Settings!$D$11:$D$18,0)),0),$D4726))</f>
        <v/>
      </c>
      <c r="I4726">
        <f>IF($A4726="","",IF($E4726="",IFERROR(INDEX(Settings!$F$11:$F$18,MATCH($C4726,Settings!$D$11:$D$18,0)),0),$E4726))</f>
        <v/>
      </c>
      <c r="J4726">
        <f>IF($A4726="",0,WEEKDAY($A4726,2))</f>
        <v/>
      </c>
      <c r="K4726">
        <f>IF(OR($A4726="",$B4726=""),"",$B4726&amp;"|"&amp;$A4726)</f>
        <v/>
      </c>
      <c r="L4726">
        <f>IF($A4726="",0,IF($F4726="",IFERROR(N(INDEX(Settings!$G$11:$G$18,MATCH($C4726,Settings!$D$11:$D$18,0))),0),N($F4726)))</f>
        <v/>
      </c>
    </row>
    <row r="4727">
      <c r="A4727" s="69" t="n"/>
      <c r="B4727" s="70" t="n"/>
      <c r="C4727" s="70" t="n"/>
      <c r="D4727" s="71" t="n"/>
      <c r="E4727" s="71" t="n"/>
      <c r="F4727" s="70" t="n"/>
      <c r="G4727" s="72">
        <f>IF(OR($A4727="",$B4727=""),"",ROUND(MAX(0,MOD(I4727-H4727,1)*24-L4727/60),2))</f>
        <v/>
      </c>
      <c r="H4727">
        <f>IF($A4727="","",IF($D4727="",IFERROR(INDEX(Settings!$E$11:$E$18,MATCH($C4727,Settings!$D$11:$D$18,0)),0),$D4727))</f>
        <v/>
      </c>
      <c r="I4727">
        <f>IF($A4727="","",IF($E4727="",IFERROR(INDEX(Settings!$F$11:$F$18,MATCH($C4727,Settings!$D$11:$D$18,0)),0),$E4727))</f>
        <v/>
      </c>
      <c r="J4727">
        <f>IF($A4727="",0,WEEKDAY($A4727,2))</f>
        <v/>
      </c>
      <c r="K4727">
        <f>IF(OR($A4727="",$B4727=""),"",$B4727&amp;"|"&amp;$A4727)</f>
        <v/>
      </c>
      <c r="L4727">
        <f>IF($A4727="",0,IF($F4727="",IFERROR(N(INDEX(Settings!$G$11:$G$18,MATCH($C4727,Settings!$D$11:$D$18,0))),0),N($F4727)))</f>
        <v/>
      </c>
    </row>
    <row r="4728">
      <c r="A4728" s="69" t="n"/>
      <c r="B4728" s="70" t="n"/>
      <c r="C4728" s="70" t="n"/>
      <c r="D4728" s="71" t="n"/>
      <c r="E4728" s="71" t="n"/>
      <c r="F4728" s="70" t="n"/>
      <c r="G4728" s="72">
        <f>IF(OR($A4728="",$B4728=""),"",ROUND(MAX(0,MOD(I4728-H4728,1)*24-L4728/60),2))</f>
        <v/>
      </c>
      <c r="H4728">
        <f>IF($A4728="","",IF($D4728="",IFERROR(INDEX(Settings!$E$11:$E$18,MATCH($C4728,Settings!$D$11:$D$18,0)),0),$D4728))</f>
        <v/>
      </c>
      <c r="I4728">
        <f>IF($A4728="","",IF($E4728="",IFERROR(INDEX(Settings!$F$11:$F$18,MATCH($C4728,Settings!$D$11:$D$18,0)),0),$E4728))</f>
        <v/>
      </c>
      <c r="J4728">
        <f>IF($A4728="",0,WEEKDAY($A4728,2))</f>
        <v/>
      </c>
      <c r="K4728">
        <f>IF(OR($A4728="",$B4728=""),"",$B4728&amp;"|"&amp;$A4728)</f>
        <v/>
      </c>
      <c r="L4728">
        <f>IF($A4728="",0,IF($F4728="",IFERROR(N(INDEX(Settings!$G$11:$G$18,MATCH($C4728,Settings!$D$11:$D$18,0))),0),N($F4728)))</f>
        <v/>
      </c>
    </row>
    <row r="4729">
      <c r="A4729" s="69" t="n"/>
      <c r="B4729" s="70" t="n"/>
      <c r="C4729" s="70" t="n"/>
      <c r="D4729" s="71" t="n"/>
      <c r="E4729" s="71" t="n"/>
      <c r="F4729" s="70" t="n"/>
      <c r="G4729" s="72">
        <f>IF(OR($A4729="",$B4729=""),"",ROUND(MAX(0,MOD(I4729-H4729,1)*24-L4729/60),2))</f>
        <v/>
      </c>
      <c r="H4729">
        <f>IF($A4729="","",IF($D4729="",IFERROR(INDEX(Settings!$E$11:$E$18,MATCH($C4729,Settings!$D$11:$D$18,0)),0),$D4729))</f>
        <v/>
      </c>
      <c r="I4729">
        <f>IF($A4729="","",IF($E4729="",IFERROR(INDEX(Settings!$F$11:$F$18,MATCH($C4729,Settings!$D$11:$D$18,0)),0),$E4729))</f>
        <v/>
      </c>
      <c r="J4729">
        <f>IF($A4729="",0,WEEKDAY($A4729,2))</f>
        <v/>
      </c>
      <c r="K4729">
        <f>IF(OR($A4729="",$B4729=""),"",$B4729&amp;"|"&amp;$A4729)</f>
        <v/>
      </c>
      <c r="L4729">
        <f>IF($A4729="",0,IF($F4729="",IFERROR(N(INDEX(Settings!$G$11:$G$18,MATCH($C4729,Settings!$D$11:$D$18,0))),0),N($F4729)))</f>
        <v/>
      </c>
    </row>
    <row r="4730">
      <c r="A4730" s="69" t="n"/>
      <c r="B4730" s="70" t="n"/>
      <c r="C4730" s="70" t="n"/>
      <c r="D4730" s="71" t="n"/>
      <c r="E4730" s="71" t="n"/>
      <c r="F4730" s="70" t="n"/>
      <c r="G4730" s="72">
        <f>IF(OR($A4730="",$B4730=""),"",ROUND(MAX(0,MOD(I4730-H4730,1)*24-L4730/60),2))</f>
        <v/>
      </c>
      <c r="H4730">
        <f>IF($A4730="","",IF($D4730="",IFERROR(INDEX(Settings!$E$11:$E$18,MATCH($C4730,Settings!$D$11:$D$18,0)),0),$D4730))</f>
        <v/>
      </c>
      <c r="I4730">
        <f>IF($A4730="","",IF($E4730="",IFERROR(INDEX(Settings!$F$11:$F$18,MATCH($C4730,Settings!$D$11:$D$18,0)),0),$E4730))</f>
        <v/>
      </c>
      <c r="J4730">
        <f>IF($A4730="",0,WEEKDAY($A4730,2))</f>
        <v/>
      </c>
      <c r="K4730">
        <f>IF(OR($A4730="",$B4730=""),"",$B4730&amp;"|"&amp;$A4730)</f>
        <v/>
      </c>
      <c r="L4730">
        <f>IF($A4730="",0,IF($F4730="",IFERROR(N(INDEX(Settings!$G$11:$G$18,MATCH($C4730,Settings!$D$11:$D$18,0))),0),N($F4730)))</f>
        <v/>
      </c>
    </row>
    <row r="4731">
      <c r="A4731" s="69" t="n"/>
      <c r="B4731" s="70" t="n"/>
      <c r="C4731" s="70" t="n"/>
      <c r="D4731" s="71" t="n"/>
      <c r="E4731" s="71" t="n"/>
      <c r="F4731" s="70" t="n"/>
      <c r="G4731" s="72">
        <f>IF(OR($A4731="",$B4731=""),"",ROUND(MAX(0,MOD(I4731-H4731,1)*24-L4731/60),2))</f>
        <v/>
      </c>
      <c r="H4731">
        <f>IF($A4731="","",IF($D4731="",IFERROR(INDEX(Settings!$E$11:$E$18,MATCH($C4731,Settings!$D$11:$D$18,0)),0),$D4731))</f>
        <v/>
      </c>
      <c r="I4731">
        <f>IF($A4731="","",IF($E4731="",IFERROR(INDEX(Settings!$F$11:$F$18,MATCH($C4731,Settings!$D$11:$D$18,0)),0),$E4731))</f>
        <v/>
      </c>
      <c r="J4731">
        <f>IF($A4731="",0,WEEKDAY($A4731,2))</f>
        <v/>
      </c>
      <c r="K4731">
        <f>IF(OR($A4731="",$B4731=""),"",$B4731&amp;"|"&amp;$A4731)</f>
        <v/>
      </c>
      <c r="L4731">
        <f>IF($A4731="",0,IF($F4731="",IFERROR(N(INDEX(Settings!$G$11:$G$18,MATCH($C4731,Settings!$D$11:$D$18,0))),0),N($F4731)))</f>
        <v/>
      </c>
    </row>
    <row r="4732">
      <c r="A4732" s="69" t="n"/>
      <c r="B4732" s="70" t="n"/>
      <c r="C4732" s="70" t="n"/>
      <c r="D4732" s="71" t="n"/>
      <c r="E4732" s="71" t="n"/>
      <c r="F4732" s="70" t="n"/>
      <c r="G4732" s="72">
        <f>IF(OR($A4732="",$B4732=""),"",ROUND(MAX(0,MOD(I4732-H4732,1)*24-L4732/60),2))</f>
        <v/>
      </c>
      <c r="H4732">
        <f>IF($A4732="","",IF($D4732="",IFERROR(INDEX(Settings!$E$11:$E$18,MATCH($C4732,Settings!$D$11:$D$18,0)),0),$D4732))</f>
        <v/>
      </c>
      <c r="I4732">
        <f>IF($A4732="","",IF($E4732="",IFERROR(INDEX(Settings!$F$11:$F$18,MATCH($C4732,Settings!$D$11:$D$18,0)),0),$E4732))</f>
        <v/>
      </c>
      <c r="J4732">
        <f>IF($A4732="",0,WEEKDAY($A4732,2))</f>
        <v/>
      </c>
      <c r="K4732">
        <f>IF(OR($A4732="",$B4732=""),"",$B4732&amp;"|"&amp;$A4732)</f>
        <v/>
      </c>
      <c r="L4732">
        <f>IF($A4732="",0,IF($F4732="",IFERROR(N(INDEX(Settings!$G$11:$G$18,MATCH($C4732,Settings!$D$11:$D$18,0))),0),N($F4732)))</f>
        <v/>
      </c>
    </row>
    <row r="4733">
      <c r="A4733" s="69" t="n"/>
      <c r="B4733" s="70" t="n"/>
      <c r="C4733" s="70" t="n"/>
      <c r="D4733" s="71" t="n"/>
      <c r="E4733" s="71" t="n"/>
      <c r="F4733" s="70" t="n"/>
      <c r="G4733" s="72">
        <f>IF(OR($A4733="",$B4733=""),"",ROUND(MAX(0,MOD(I4733-H4733,1)*24-L4733/60),2))</f>
        <v/>
      </c>
      <c r="H4733">
        <f>IF($A4733="","",IF($D4733="",IFERROR(INDEX(Settings!$E$11:$E$18,MATCH($C4733,Settings!$D$11:$D$18,0)),0),$D4733))</f>
        <v/>
      </c>
      <c r="I4733">
        <f>IF($A4733="","",IF($E4733="",IFERROR(INDEX(Settings!$F$11:$F$18,MATCH($C4733,Settings!$D$11:$D$18,0)),0),$E4733))</f>
        <v/>
      </c>
      <c r="J4733">
        <f>IF($A4733="",0,WEEKDAY($A4733,2))</f>
        <v/>
      </c>
      <c r="K4733">
        <f>IF(OR($A4733="",$B4733=""),"",$B4733&amp;"|"&amp;$A4733)</f>
        <v/>
      </c>
      <c r="L4733">
        <f>IF($A4733="",0,IF($F4733="",IFERROR(N(INDEX(Settings!$G$11:$G$18,MATCH($C4733,Settings!$D$11:$D$18,0))),0),N($F4733)))</f>
        <v/>
      </c>
    </row>
    <row r="4734">
      <c r="A4734" s="69" t="n"/>
      <c r="B4734" s="70" t="n"/>
      <c r="C4734" s="70" t="n"/>
      <c r="D4734" s="71" t="n"/>
      <c r="E4734" s="71" t="n"/>
      <c r="F4734" s="70" t="n"/>
      <c r="G4734" s="72">
        <f>IF(OR($A4734="",$B4734=""),"",ROUND(MAX(0,MOD(I4734-H4734,1)*24-L4734/60),2))</f>
        <v/>
      </c>
      <c r="H4734">
        <f>IF($A4734="","",IF($D4734="",IFERROR(INDEX(Settings!$E$11:$E$18,MATCH($C4734,Settings!$D$11:$D$18,0)),0),$D4734))</f>
        <v/>
      </c>
      <c r="I4734">
        <f>IF($A4734="","",IF($E4734="",IFERROR(INDEX(Settings!$F$11:$F$18,MATCH($C4734,Settings!$D$11:$D$18,0)),0),$E4734))</f>
        <v/>
      </c>
      <c r="J4734">
        <f>IF($A4734="",0,WEEKDAY($A4734,2))</f>
        <v/>
      </c>
      <c r="K4734">
        <f>IF(OR($A4734="",$B4734=""),"",$B4734&amp;"|"&amp;$A4734)</f>
        <v/>
      </c>
      <c r="L4734">
        <f>IF($A4734="",0,IF($F4734="",IFERROR(N(INDEX(Settings!$G$11:$G$18,MATCH($C4734,Settings!$D$11:$D$18,0))),0),N($F4734)))</f>
        <v/>
      </c>
    </row>
    <row r="4735">
      <c r="A4735" s="69" t="n"/>
      <c r="B4735" s="70" t="n"/>
      <c r="C4735" s="70" t="n"/>
      <c r="D4735" s="71" t="n"/>
      <c r="E4735" s="71" t="n"/>
      <c r="F4735" s="70" t="n"/>
      <c r="G4735" s="72">
        <f>IF(OR($A4735="",$B4735=""),"",ROUND(MAX(0,MOD(I4735-H4735,1)*24-L4735/60),2))</f>
        <v/>
      </c>
      <c r="H4735">
        <f>IF($A4735="","",IF($D4735="",IFERROR(INDEX(Settings!$E$11:$E$18,MATCH($C4735,Settings!$D$11:$D$18,0)),0),$D4735))</f>
        <v/>
      </c>
      <c r="I4735">
        <f>IF($A4735="","",IF($E4735="",IFERROR(INDEX(Settings!$F$11:$F$18,MATCH($C4735,Settings!$D$11:$D$18,0)),0),$E4735))</f>
        <v/>
      </c>
      <c r="J4735">
        <f>IF($A4735="",0,WEEKDAY($A4735,2))</f>
        <v/>
      </c>
      <c r="K4735">
        <f>IF(OR($A4735="",$B4735=""),"",$B4735&amp;"|"&amp;$A4735)</f>
        <v/>
      </c>
      <c r="L4735">
        <f>IF($A4735="",0,IF($F4735="",IFERROR(N(INDEX(Settings!$G$11:$G$18,MATCH($C4735,Settings!$D$11:$D$18,0))),0),N($F4735)))</f>
        <v/>
      </c>
    </row>
    <row r="4736">
      <c r="A4736" s="69" t="n"/>
      <c r="B4736" s="70" t="n"/>
      <c r="C4736" s="70" t="n"/>
      <c r="D4736" s="71" t="n"/>
      <c r="E4736" s="71" t="n"/>
      <c r="F4736" s="70" t="n"/>
      <c r="G4736" s="72">
        <f>IF(OR($A4736="",$B4736=""),"",ROUND(MAX(0,MOD(I4736-H4736,1)*24-L4736/60),2))</f>
        <v/>
      </c>
      <c r="H4736">
        <f>IF($A4736="","",IF($D4736="",IFERROR(INDEX(Settings!$E$11:$E$18,MATCH($C4736,Settings!$D$11:$D$18,0)),0),$D4736))</f>
        <v/>
      </c>
      <c r="I4736">
        <f>IF($A4736="","",IF($E4736="",IFERROR(INDEX(Settings!$F$11:$F$18,MATCH($C4736,Settings!$D$11:$D$18,0)),0),$E4736))</f>
        <v/>
      </c>
      <c r="J4736">
        <f>IF($A4736="",0,WEEKDAY($A4736,2))</f>
        <v/>
      </c>
      <c r="K4736">
        <f>IF(OR($A4736="",$B4736=""),"",$B4736&amp;"|"&amp;$A4736)</f>
        <v/>
      </c>
      <c r="L4736">
        <f>IF($A4736="",0,IF($F4736="",IFERROR(N(INDEX(Settings!$G$11:$G$18,MATCH($C4736,Settings!$D$11:$D$18,0))),0),N($F4736)))</f>
        <v/>
      </c>
    </row>
    <row r="4737">
      <c r="A4737" s="69" t="n"/>
      <c r="B4737" s="70" t="n"/>
      <c r="C4737" s="70" t="n"/>
      <c r="D4737" s="71" t="n"/>
      <c r="E4737" s="71" t="n"/>
      <c r="F4737" s="70" t="n"/>
      <c r="G4737" s="72">
        <f>IF(OR($A4737="",$B4737=""),"",ROUND(MAX(0,MOD(I4737-H4737,1)*24-L4737/60),2))</f>
        <v/>
      </c>
      <c r="H4737">
        <f>IF($A4737="","",IF($D4737="",IFERROR(INDEX(Settings!$E$11:$E$18,MATCH($C4737,Settings!$D$11:$D$18,0)),0),$D4737))</f>
        <v/>
      </c>
      <c r="I4737">
        <f>IF($A4737="","",IF($E4737="",IFERROR(INDEX(Settings!$F$11:$F$18,MATCH($C4737,Settings!$D$11:$D$18,0)),0),$E4737))</f>
        <v/>
      </c>
      <c r="J4737">
        <f>IF($A4737="",0,WEEKDAY($A4737,2))</f>
        <v/>
      </c>
      <c r="K4737">
        <f>IF(OR($A4737="",$B4737=""),"",$B4737&amp;"|"&amp;$A4737)</f>
        <v/>
      </c>
      <c r="L4737">
        <f>IF($A4737="",0,IF($F4737="",IFERROR(N(INDEX(Settings!$G$11:$G$18,MATCH($C4737,Settings!$D$11:$D$18,0))),0),N($F4737)))</f>
        <v/>
      </c>
    </row>
    <row r="4738">
      <c r="A4738" s="69" t="n"/>
      <c r="B4738" s="70" t="n"/>
      <c r="C4738" s="70" t="n"/>
      <c r="D4738" s="71" t="n"/>
      <c r="E4738" s="71" t="n"/>
      <c r="F4738" s="70" t="n"/>
      <c r="G4738" s="72">
        <f>IF(OR($A4738="",$B4738=""),"",ROUND(MAX(0,MOD(I4738-H4738,1)*24-L4738/60),2))</f>
        <v/>
      </c>
      <c r="H4738">
        <f>IF($A4738="","",IF($D4738="",IFERROR(INDEX(Settings!$E$11:$E$18,MATCH($C4738,Settings!$D$11:$D$18,0)),0),$D4738))</f>
        <v/>
      </c>
      <c r="I4738">
        <f>IF($A4738="","",IF($E4738="",IFERROR(INDEX(Settings!$F$11:$F$18,MATCH($C4738,Settings!$D$11:$D$18,0)),0),$E4738))</f>
        <v/>
      </c>
      <c r="J4738">
        <f>IF($A4738="",0,WEEKDAY($A4738,2))</f>
        <v/>
      </c>
      <c r="K4738">
        <f>IF(OR($A4738="",$B4738=""),"",$B4738&amp;"|"&amp;$A4738)</f>
        <v/>
      </c>
      <c r="L4738">
        <f>IF($A4738="",0,IF($F4738="",IFERROR(N(INDEX(Settings!$G$11:$G$18,MATCH($C4738,Settings!$D$11:$D$18,0))),0),N($F4738)))</f>
        <v/>
      </c>
    </row>
    <row r="4739">
      <c r="A4739" s="69" t="n"/>
      <c r="B4739" s="70" t="n"/>
      <c r="C4739" s="70" t="n"/>
      <c r="D4739" s="71" t="n"/>
      <c r="E4739" s="71" t="n"/>
      <c r="F4739" s="70" t="n"/>
      <c r="G4739" s="72">
        <f>IF(OR($A4739="",$B4739=""),"",ROUND(MAX(0,MOD(I4739-H4739,1)*24-L4739/60),2))</f>
        <v/>
      </c>
      <c r="H4739">
        <f>IF($A4739="","",IF($D4739="",IFERROR(INDEX(Settings!$E$11:$E$18,MATCH($C4739,Settings!$D$11:$D$18,0)),0),$D4739))</f>
        <v/>
      </c>
      <c r="I4739">
        <f>IF($A4739="","",IF($E4739="",IFERROR(INDEX(Settings!$F$11:$F$18,MATCH($C4739,Settings!$D$11:$D$18,0)),0),$E4739))</f>
        <v/>
      </c>
      <c r="J4739">
        <f>IF($A4739="",0,WEEKDAY($A4739,2))</f>
        <v/>
      </c>
      <c r="K4739">
        <f>IF(OR($A4739="",$B4739=""),"",$B4739&amp;"|"&amp;$A4739)</f>
        <v/>
      </c>
      <c r="L4739">
        <f>IF($A4739="",0,IF($F4739="",IFERROR(N(INDEX(Settings!$G$11:$G$18,MATCH($C4739,Settings!$D$11:$D$18,0))),0),N($F4739)))</f>
        <v/>
      </c>
    </row>
    <row r="4740">
      <c r="A4740" s="69" t="n"/>
      <c r="B4740" s="70" t="n"/>
      <c r="C4740" s="70" t="n"/>
      <c r="D4740" s="71" t="n"/>
      <c r="E4740" s="71" t="n"/>
      <c r="F4740" s="70" t="n"/>
      <c r="G4740" s="72">
        <f>IF(OR($A4740="",$B4740=""),"",ROUND(MAX(0,MOD(I4740-H4740,1)*24-L4740/60),2))</f>
        <v/>
      </c>
      <c r="H4740">
        <f>IF($A4740="","",IF($D4740="",IFERROR(INDEX(Settings!$E$11:$E$18,MATCH($C4740,Settings!$D$11:$D$18,0)),0),$D4740))</f>
        <v/>
      </c>
      <c r="I4740">
        <f>IF($A4740="","",IF($E4740="",IFERROR(INDEX(Settings!$F$11:$F$18,MATCH($C4740,Settings!$D$11:$D$18,0)),0),$E4740))</f>
        <v/>
      </c>
      <c r="J4740">
        <f>IF($A4740="",0,WEEKDAY($A4740,2))</f>
        <v/>
      </c>
      <c r="K4740">
        <f>IF(OR($A4740="",$B4740=""),"",$B4740&amp;"|"&amp;$A4740)</f>
        <v/>
      </c>
      <c r="L4740">
        <f>IF($A4740="",0,IF($F4740="",IFERROR(N(INDEX(Settings!$G$11:$G$18,MATCH($C4740,Settings!$D$11:$D$18,0))),0),N($F4740)))</f>
        <v/>
      </c>
    </row>
    <row r="4741">
      <c r="A4741" s="69" t="n"/>
      <c r="B4741" s="70" t="n"/>
      <c r="C4741" s="70" t="n"/>
      <c r="D4741" s="71" t="n"/>
      <c r="E4741" s="71" t="n"/>
      <c r="F4741" s="70" t="n"/>
      <c r="G4741" s="72">
        <f>IF(OR($A4741="",$B4741=""),"",ROUND(MAX(0,MOD(I4741-H4741,1)*24-L4741/60),2))</f>
        <v/>
      </c>
      <c r="H4741">
        <f>IF($A4741="","",IF($D4741="",IFERROR(INDEX(Settings!$E$11:$E$18,MATCH($C4741,Settings!$D$11:$D$18,0)),0),$D4741))</f>
        <v/>
      </c>
      <c r="I4741">
        <f>IF($A4741="","",IF($E4741="",IFERROR(INDEX(Settings!$F$11:$F$18,MATCH($C4741,Settings!$D$11:$D$18,0)),0),$E4741))</f>
        <v/>
      </c>
      <c r="J4741">
        <f>IF($A4741="",0,WEEKDAY($A4741,2))</f>
        <v/>
      </c>
      <c r="K4741">
        <f>IF(OR($A4741="",$B4741=""),"",$B4741&amp;"|"&amp;$A4741)</f>
        <v/>
      </c>
      <c r="L4741">
        <f>IF($A4741="",0,IF($F4741="",IFERROR(N(INDEX(Settings!$G$11:$G$18,MATCH($C4741,Settings!$D$11:$D$18,0))),0),N($F4741)))</f>
        <v/>
      </c>
    </row>
    <row r="4742">
      <c r="A4742" s="69" t="n"/>
      <c r="B4742" s="70" t="n"/>
      <c r="C4742" s="70" t="n"/>
      <c r="D4742" s="71" t="n"/>
      <c r="E4742" s="71" t="n"/>
      <c r="F4742" s="70" t="n"/>
      <c r="G4742" s="72">
        <f>IF(OR($A4742="",$B4742=""),"",ROUND(MAX(0,MOD(I4742-H4742,1)*24-L4742/60),2))</f>
        <v/>
      </c>
      <c r="H4742">
        <f>IF($A4742="","",IF($D4742="",IFERROR(INDEX(Settings!$E$11:$E$18,MATCH($C4742,Settings!$D$11:$D$18,0)),0),$D4742))</f>
        <v/>
      </c>
      <c r="I4742">
        <f>IF($A4742="","",IF($E4742="",IFERROR(INDEX(Settings!$F$11:$F$18,MATCH($C4742,Settings!$D$11:$D$18,0)),0),$E4742))</f>
        <v/>
      </c>
      <c r="J4742">
        <f>IF($A4742="",0,WEEKDAY($A4742,2))</f>
        <v/>
      </c>
      <c r="K4742">
        <f>IF(OR($A4742="",$B4742=""),"",$B4742&amp;"|"&amp;$A4742)</f>
        <v/>
      </c>
      <c r="L4742">
        <f>IF($A4742="",0,IF($F4742="",IFERROR(N(INDEX(Settings!$G$11:$G$18,MATCH($C4742,Settings!$D$11:$D$18,0))),0),N($F4742)))</f>
        <v/>
      </c>
    </row>
    <row r="4743">
      <c r="A4743" s="69" t="n"/>
      <c r="B4743" s="70" t="n"/>
      <c r="C4743" s="70" t="n"/>
      <c r="D4743" s="71" t="n"/>
      <c r="E4743" s="71" t="n"/>
      <c r="F4743" s="70" t="n"/>
      <c r="G4743" s="72">
        <f>IF(OR($A4743="",$B4743=""),"",ROUND(MAX(0,MOD(I4743-H4743,1)*24-L4743/60),2))</f>
        <v/>
      </c>
      <c r="H4743">
        <f>IF($A4743="","",IF($D4743="",IFERROR(INDEX(Settings!$E$11:$E$18,MATCH($C4743,Settings!$D$11:$D$18,0)),0),$D4743))</f>
        <v/>
      </c>
      <c r="I4743">
        <f>IF($A4743="","",IF($E4743="",IFERROR(INDEX(Settings!$F$11:$F$18,MATCH($C4743,Settings!$D$11:$D$18,0)),0),$E4743))</f>
        <v/>
      </c>
      <c r="J4743">
        <f>IF($A4743="",0,WEEKDAY($A4743,2))</f>
        <v/>
      </c>
      <c r="K4743">
        <f>IF(OR($A4743="",$B4743=""),"",$B4743&amp;"|"&amp;$A4743)</f>
        <v/>
      </c>
      <c r="L4743">
        <f>IF($A4743="",0,IF($F4743="",IFERROR(N(INDEX(Settings!$G$11:$G$18,MATCH($C4743,Settings!$D$11:$D$18,0))),0),N($F4743)))</f>
        <v/>
      </c>
    </row>
    <row r="4744">
      <c r="A4744" s="69" t="n"/>
      <c r="B4744" s="70" t="n"/>
      <c r="C4744" s="70" t="n"/>
      <c r="D4744" s="71" t="n"/>
      <c r="E4744" s="71" t="n"/>
      <c r="F4744" s="70" t="n"/>
      <c r="G4744" s="72">
        <f>IF(OR($A4744="",$B4744=""),"",ROUND(MAX(0,MOD(I4744-H4744,1)*24-L4744/60),2))</f>
        <v/>
      </c>
      <c r="H4744">
        <f>IF($A4744="","",IF($D4744="",IFERROR(INDEX(Settings!$E$11:$E$18,MATCH($C4744,Settings!$D$11:$D$18,0)),0),$D4744))</f>
        <v/>
      </c>
      <c r="I4744">
        <f>IF($A4744="","",IF($E4744="",IFERROR(INDEX(Settings!$F$11:$F$18,MATCH($C4744,Settings!$D$11:$D$18,0)),0),$E4744))</f>
        <v/>
      </c>
      <c r="J4744">
        <f>IF($A4744="",0,WEEKDAY($A4744,2))</f>
        <v/>
      </c>
      <c r="K4744">
        <f>IF(OR($A4744="",$B4744=""),"",$B4744&amp;"|"&amp;$A4744)</f>
        <v/>
      </c>
      <c r="L4744">
        <f>IF($A4744="",0,IF($F4744="",IFERROR(N(INDEX(Settings!$G$11:$G$18,MATCH($C4744,Settings!$D$11:$D$18,0))),0),N($F4744)))</f>
        <v/>
      </c>
    </row>
    <row r="4745">
      <c r="A4745" s="69" t="n"/>
      <c r="B4745" s="70" t="n"/>
      <c r="C4745" s="70" t="n"/>
      <c r="D4745" s="71" t="n"/>
      <c r="E4745" s="71" t="n"/>
      <c r="F4745" s="70" t="n"/>
      <c r="G4745" s="72">
        <f>IF(OR($A4745="",$B4745=""),"",ROUND(MAX(0,MOD(I4745-H4745,1)*24-L4745/60),2))</f>
        <v/>
      </c>
      <c r="H4745">
        <f>IF($A4745="","",IF($D4745="",IFERROR(INDEX(Settings!$E$11:$E$18,MATCH($C4745,Settings!$D$11:$D$18,0)),0),$D4745))</f>
        <v/>
      </c>
      <c r="I4745">
        <f>IF($A4745="","",IF($E4745="",IFERROR(INDEX(Settings!$F$11:$F$18,MATCH($C4745,Settings!$D$11:$D$18,0)),0),$E4745))</f>
        <v/>
      </c>
      <c r="J4745">
        <f>IF($A4745="",0,WEEKDAY($A4745,2))</f>
        <v/>
      </c>
      <c r="K4745">
        <f>IF(OR($A4745="",$B4745=""),"",$B4745&amp;"|"&amp;$A4745)</f>
        <v/>
      </c>
      <c r="L4745">
        <f>IF($A4745="",0,IF($F4745="",IFERROR(N(INDEX(Settings!$G$11:$G$18,MATCH($C4745,Settings!$D$11:$D$18,0))),0),N($F4745)))</f>
        <v/>
      </c>
    </row>
    <row r="4746">
      <c r="A4746" s="69" t="n"/>
      <c r="B4746" s="70" t="n"/>
      <c r="C4746" s="70" t="n"/>
      <c r="D4746" s="71" t="n"/>
      <c r="E4746" s="71" t="n"/>
      <c r="F4746" s="70" t="n"/>
      <c r="G4746" s="72">
        <f>IF(OR($A4746="",$B4746=""),"",ROUND(MAX(0,MOD(I4746-H4746,1)*24-L4746/60),2))</f>
        <v/>
      </c>
      <c r="H4746">
        <f>IF($A4746="","",IF($D4746="",IFERROR(INDEX(Settings!$E$11:$E$18,MATCH($C4746,Settings!$D$11:$D$18,0)),0),$D4746))</f>
        <v/>
      </c>
      <c r="I4746">
        <f>IF($A4746="","",IF($E4746="",IFERROR(INDEX(Settings!$F$11:$F$18,MATCH($C4746,Settings!$D$11:$D$18,0)),0),$E4746))</f>
        <v/>
      </c>
      <c r="J4746">
        <f>IF($A4746="",0,WEEKDAY($A4746,2))</f>
        <v/>
      </c>
      <c r="K4746">
        <f>IF(OR($A4746="",$B4746=""),"",$B4746&amp;"|"&amp;$A4746)</f>
        <v/>
      </c>
      <c r="L4746">
        <f>IF($A4746="",0,IF($F4746="",IFERROR(N(INDEX(Settings!$G$11:$G$18,MATCH($C4746,Settings!$D$11:$D$18,0))),0),N($F4746)))</f>
        <v/>
      </c>
    </row>
    <row r="4747">
      <c r="A4747" s="69" t="n"/>
      <c r="B4747" s="70" t="n"/>
      <c r="C4747" s="70" t="n"/>
      <c r="D4747" s="71" t="n"/>
      <c r="E4747" s="71" t="n"/>
      <c r="F4747" s="70" t="n"/>
      <c r="G4747" s="72">
        <f>IF(OR($A4747="",$B4747=""),"",ROUND(MAX(0,MOD(I4747-H4747,1)*24-L4747/60),2))</f>
        <v/>
      </c>
      <c r="H4747">
        <f>IF($A4747="","",IF($D4747="",IFERROR(INDEX(Settings!$E$11:$E$18,MATCH($C4747,Settings!$D$11:$D$18,0)),0),$D4747))</f>
        <v/>
      </c>
      <c r="I4747">
        <f>IF($A4747="","",IF($E4747="",IFERROR(INDEX(Settings!$F$11:$F$18,MATCH($C4747,Settings!$D$11:$D$18,0)),0),$E4747))</f>
        <v/>
      </c>
      <c r="J4747">
        <f>IF($A4747="",0,WEEKDAY($A4747,2))</f>
        <v/>
      </c>
      <c r="K4747">
        <f>IF(OR($A4747="",$B4747=""),"",$B4747&amp;"|"&amp;$A4747)</f>
        <v/>
      </c>
      <c r="L4747">
        <f>IF($A4747="",0,IF($F4747="",IFERROR(N(INDEX(Settings!$G$11:$G$18,MATCH($C4747,Settings!$D$11:$D$18,0))),0),N($F4747)))</f>
        <v/>
      </c>
    </row>
    <row r="4748">
      <c r="A4748" s="69" t="n"/>
      <c r="B4748" s="70" t="n"/>
      <c r="C4748" s="70" t="n"/>
      <c r="D4748" s="71" t="n"/>
      <c r="E4748" s="71" t="n"/>
      <c r="F4748" s="70" t="n"/>
      <c r="G4748" s="72">
        <f>IF(OR($A4748="",$B4748=""),"",ROUND(MAX(0,MOD(I4748-H4748,1)*24-L4748/60),2))</f>
        <v/>
      </c>
      <c r="H4748">
        <f>IF($A4748="","",IF($D4748="",IFERROR(INDEX(Settings!$E$11:$E$18,MATCH($C4748,Settings!$D$11:$D$18,0)),0),$D4748))</f>
        <v/>
      </c>
      <c r="I4748">
        <f>IF($A4748="","",IF($E4748="",IFERROR(INDEX(Settings!$F$11:$F$18,MATCH($C4748,Settings!$D$11:$D$18,0)),0),$E4748))</f>
        <v/>
      </c>
      <c r="J4748">
        <f>IF($A4748="",0,WEEKDAY($A4748,2))</f>
        <v/>
      </c>
      <c r="K4748">
        <f>IF(OR($A4748="",$B4748=""),"",$B4748&amp;"|"&amp;$A4748)</f>
        <v/>
      </c>
      <c r="L4748">
        <f>IF($A4748="",0,IF($F4748="",IFERROR(N(INDEX(Settings!$G$11:$G$18,MATCH($C4748,Settings!$D$11:$D$18,0))),0),N($F4748)))</f>
        <v/>
      </c>
    </row>
    <row r="4749">
      <c r="A4749" s="69" t="n"/>
      <c r="B4749" s="70" t="n"/>
      <c r="C4749" s="70" t="n"/>
      <c r="D4749" s="71" t="n"/>
      <c r="E4749" s="71" t="n"/>
      <c r="F4749" s="70" t="n"/>
      <c r="G4749" s="72">
        <f>IF(OR($A4749="",$B4749=""),"",ROUND(MAX(0,MOD(I4749-H4749,1)*24-L4749/60),2))</f>
        <v/>
      </c>
      <c r="H4749">
        <f>IF($A4749="","",IF($D4749="",IFERROR(INDEX(Settings!$E$11:$E$18,MATCH($C4749,Settings!$D$11:$D$18,0)),0),$D4749))</f>
        <v/>
      </c>
      <c r="I4749">
        <f>IF($A4749="","",IF($E4749="",IFERROR(INDEX(Settings!$F$11:$F$18,MATCH($C4749,Settings!$D$11:$D$18,0)),0),$E4749))</f>
        <v/>
      </c>
      <c r="J4749">
        <f>IF($A4749="",0,WEEKDAY($A4749,2))</f>
        <v/>
      </c>
      <c r="K4749">
        <f>IF(OR($A4749="",$B4749=""),"",$B4749&amp;"|"&amp;$A4749)</f>
        <v/>
      </c>
      <c r="L4749">
        <f>IF($A4749="",0,IF($F4749="",IFERROR(N(INDEX(Settings!$G$11:$G$18,MATCH($C4749,Settings!$D$11:$D$18,0))),0),N($F4749)))</f>
        <v/>
      </c>
    </row>
    <row r="4750">
      <c r="A4750" s="69" t="n"/>
      <c r="B4750" s="70" t="n"/>
      <c r="C4750" s="70" t="n"/>
      <c r="D4750" s="71" t="n"/>
      <c r="E4750" s="71" t="n"/>
      <c r="F4750" s="70" t="n"/>
      <c r="G4750" s="72">
        <f>IF(OR($A4750="",$B4750=""),"",ROUND(MAX(0,MOD(I4750-H4750,1)*24-L4750/60),2))</f>
        <v/>
      </c>
      <c r="H4750">
        <f>IF($A4750="","",IF($D4750="",IFERROR(INDEX(Settings!$E$11:$E$18,MATCH($C4750,Settings!$D$11:$D$18,0)),0),$D4750))</f>
        <v/>
      </c>
      <c r="I4750">
        <f>IF($A4750="","",IF($E4750="",IFERROR(INDEX(Settings!$F$11:$F$18,MATCH($C4750,Settings!$D$11:$D$18,0)),0),$E4750))</f>
        <v/>
      </c>
      <c r="J4750">
        <f>IF($A4750="",0,WEEKDAY($A4750,2))</f>
        <v/>
      </c>
      <c r="K4750">
        <f>IF(OR($A4750="",$B4750=""),"",$B4750&amp;"|"&amp;$A4750)</f>
        <v/>
      </c>
      <c r="L4750">
        <f>IF($A4750="",0,IF($F4750="",IFERROR(N(INDEX(Settings!$G$11:$G$18,MATCH($C4750,Settings!$D$11:$D$18,0))),0),N($F4750)))</f>
        <v/>
      </c>
    </row>
    <row r="4751">
      <c r="A4751" s="69" t="n"/>
      <c r="B4751" s="70" t="n"/>
      <c r="C4751" s="70" t="n"/>
      <c r="D4751" s="71" t="n"/>
      <c r="E4751" s="71" t="n"/>
      <c r="F4751" s="70" t="n"/>
      <c r="G4751" s="72">
        <f>IF(OR($A4751="",$B4751=""),"",ROUND(MAX(0,MOD(I4751-H4751,1)*24-L4751/60),2))</f>
        <v/>
      </c>
      <c r="H4751">
        <f>IF($A4751="","",IF($D4751="",IFERROR(INDEX(Settings!$E$11:$E$18,MATCH($C4751,Settings!$D$11:$D$18,0)),0),$D4751))</f>
        <v/>
      </c>
      <c r="I4751">
        <f>IF($A4751="","",IF($E4751="",IFERROR(INDEX(Settings!$F$11:$F$18,MATCH($C4751,Settings!$D$11:$D$18,0)),0),$E4751))</f>
        <v/>
      </c>
      <c r="J4751">
        <f>IF($A4751="",0,WEEKDAY($A4751,2))</f>
        <v/>
      </c>
      <c r="K4751">
        <f>IF(OR($A4751="",$B4751=""),"",$B4751&amp;"|"&amp;$A4751)</f>
        <v/>
      </c>
      <c r="L4751">
        <f>IF($A4751="",0,IF($F4751="",IFERROR(N(INDEX(Settings!$G$11:$G$18,MATCH($C4751,Settings!$D$11:$D$18,0))),0),N($F4751)))</f>
        <v/>
      </c>
    </row>
    <row r="4752">
      <c r="A4752" s="69" t="n"/>
      <c r="B4752" s="70" t="n"/>
      <c r="C4752" s="70" t="n"/>
      <c r="D4752" s="71" t="n"/>
      <c r="E4752" s="71" t="n"/>
      <c r="F4752" s="70" t="n"/>
      <c r="G4752" s="72">
        <f>IF(OR($A4752="",$B4752=""),"",ROUND(MAX(0,MOD(I4752-H4752,1)*24-L4752/60),2))</f>
        <v/>
      </c>
      <c r="H4752">
        <f>IF($A4752="","",IF($D4752="",IFERROR(INDEX(Settings!$E$11:$E$18,MATCH($C4752,Settings!$D$11:$D$18,0)),0),$D4752))</f>
        <v/>
      </c>
      <c r="I4752">
        <f>IF($A4752="","",IF($E4752="",IFERROR(INDEX(Settings!$F$11:$F$18,MATCH($C4752,Settings!$D$11:$D$18,0)),0),$E4752))</f>
        <v/>
      </c>
      <c r="J4752">
        <f>IF($A4752="",0,WEEKDAY($A4752,2))</f>
        <v/>
      </c>
      <c r="K4752">
        <f>IF(OR($A4752="",$B4752=""),"",$B4752&amp;"|"&amp;$A4752)</f>
        <v/>
      </c>
      <c r="L4752">
        <f>IF($A4752="",0,IF($F4752="",IFERROR(N(INDEX(Settings!$G$11:$G$18,MATCH($C4752,Settings!$D$11:$D$18,0))),0),N($F4752)))</f>
        <v/>
      </c>
    </row>
    <row r="4753">
      <c r="A4753" s="69" t="n"/>
      <c r="B4753" s="70" t="n"/>
      <c r="C4753" s="70" t="n"/>
      <c r="D4753" s="71" t="n"/>
      <c r="E4753" s="71" t="n"/>
      <c r="F4753" s="70" t="n"/>
      <c r="G4753" s="72">
        <f>IF(OR($A4753="",$B4753=""),"",ROUND(MAX(0,MOD(I4753-H4753,1)*24-L4753/60),2))</f>
        <v/>
      </c>
      <c r="H4753">
        <f>IF($A4753="","",IF($D4753="",IFERROR(INDEX(Settings!$E$11:$E$18,MATCH($C4753,Settings!$D$11:$D$18,0)),0),$D4753))</f>
        <v/>
      </c>
      <c r="I4753">
        <f>IF($A4753="","",IF($E4753="",IFERROR(INDEX(Settings!$F$11:$F$18,MATCH($C4753,Settings!$D$11:$D$18,0)),0),$E4753))</f>
        <v/>
      </c>
      <c r="J4753">
        <f>IF($A4753="",0,WEEKDAY($A4753,2))</f>
        <v/>
      </c>
      <c r="K4753">
        <f>IF(OR($A4753="",$B4753=""),"",$B4753&amp;"|"&amp;$A4753)</f>
        <v/>
      </c>
      <c r="L4753">
        <f>IF($A4753="",0,IF($F4753="",IFERROR(N(INDEX(Settings!$G$11:$G$18,MATCH($C4753,Settings!$D$11:$D$18,0))),0),N($F4753)))</f>
        <v/>
      </c>
    </row>
    <row r="4754">
      <c r="A4754" s="69" t="n"/>
      <c r="B4754" s="70" t="n"/>
      <c r="C4754" s="70" t="n"/>
      <c r="D4754" s="71" t="n"/>
      <c r="E4754" s="71" t="n"/>
      <c r="F4754" s="70" t="n"/>
      <c r="G4754" s="72">
        <f>IF(OR($A4754="",$B4754=""),"",ROUND(MAX(0,MOD(I4754-H4754,1)*24-L4754/60),2))</f>
        <v/>
      </c>
      <c r="H4754">
        <f>IF($A4754="","",IF($D4754="",IFERROR(INDEX(Settings!$E$11:$E$18,MATCH($C4754,Settings!$D$11:$D$18,0)),0),$D4754))</f>
        <v/>
      </c>
      <c r="I4754">
        <f>IF($A4754="","",IF($E4754="",IFERROR(INDEX(Settings!$F$11:$F$18,MATCH($C4754,Settings!$D$11:$D$18,0)),0),$E4754))</f>
        <v/>
      </c>
      <c r="J4754">
        <f>IF($A4754="",0,WEEKDAY($A4754,2))</f>
        <v/>
      </c>
      <c r="K4754">
        <f>IF(OR($A4754="",$B4754=""),"",$B4754&amp;"|"&amp;$A4754)</f>
        <v/>
      </c>
      <c r="L4754">
        <f>IF($A4754="",0,IF($F4754="",IFERROR(N(INDEX(Settings!$G$11:$G$18,MATCH($C4754,Settings!$D$11:$D$18,0))),0),N($F4754)))</f>
        <v/>
      </c>
    </row>
    <row r="4755">
      <c r="A4755" s="69" t="n"/>
      <c r="B4755" s="70" t="n"/>
      <c r="C4755" s="70" t="n"/>
      <c r="D4755" s="71" t="n"/>
      <c r="E4755" s="71" t="n"/>
      <c r="F4755" s="70" t="n"/>
      <c r="G4755" s="72">
        <f>IF(OR($A4755="",$B4755=""),"",ROUND(MAX(0,MOD(I4755-H4755,1)*24-L4755/60),2))</f>
        <v/>
      </c>
      <c r="H4755">
        <f>IF($A4755="","",IF($D4755="",IFERROR(INDEX(Settings!$E$11:$E$18,MATCH($C4755,Settings!$D$11:$D$18,0)),0),$D4755))</f>
        <v/>
      </c>
      <c r="I4755">
        <f>IF($A4755="","",IF($E4755="",IFERROR(INDEX(Settings!$F$11:$F$18,MATCH($C4755,Settings!$D$11:$D$18,0)),0),$E4755))</f>
        <v/>
      </c>
      <c r="J4755">
        <f>IF($A4755="",0,WEEKDAY($A4755,2))</f>
        <v/>
      </c>
      <c r="K4755">
        <f>IF(OR($A4755="",$B4755=""),"",$B4755&amp;"|"&amp;$A4755)</f>
        <v/>
      </c>
      <c r="L4755">
        <f>IF($A4755="",0,IF($F4755="",IFERROR(N(INDEX(Settings!$G$11:$G$18,MATCH($C4755,Settings!$D$11:$D$18,0))),0),N($F4755)))</f>
        <v/>
      </c>
    </row>
    <row r="4756">
      <c r="A4756" s="69" t="n"/>
      <c r="B4756" s="70" t="n"/>
      <c r="C4756" s="70" t="n"/>
      <c r="D4756" s="71" t="n"/>
      <c r="E4756" s="71" t="n"/>
      <c r="F4756" s="70" t="n"/>
      <c r="G4756" s="72">
        <f>IF(OR($A4756="",$B4756=""),"",ROUND(MAX(0,MOD(I4756-H4756,1)*24-L4756/60),2))</f>
        <v/>
      </c>
      <c r="H4756">
        <f>IF($A4756="","",IF($D4756="",IFERROR(INDEX(Settings!$E$11:$E$18,MATCH($C4756,Settings!$D$11:$D$18,0)),0),$D4756))</f>
        <v/>
      </c>
      <c r="I4756">
        <f>IF($A4756="","",IF($E4756="",IFERROR(INDEX(Settings!$F$11:$F$18,MATCH($C4756,Settings!$D$11:$D$18,0)),0),$E4756))</f>
        <v/>
      </c>
      <c r="J4756">
        <f>IF($A4756="",0,WEEKDAY($A4756,2))</f>
        <v/>
      </c>
      <c r="K4756">
        <f>IF(OR($A4756="",$B4756=""),"",$B4756&amp;"|"&amp;$A4756)</f>
        <v/>
      </c>
      <c r="L4756">
        <f>IF($A4756="",0,IF($F4756="",IFERROR(N(INDEX(Settings!$G$11:$G$18,MATCH($C4756,Settings!$D$11:$D$18,0))),0),N($F4756)))</f>
        <v/>
      </c>
    </row>
    <row r="4757">
      <c r="A4757" s="69" t="n"/>
      <c r="B4757" s="70" t="n"/>
      <c r="C4757" s="70" t="n"/>
      <c r="D4757" s="71" t="n"/>
      <c r="E4757" s="71" t="n"/>
      <c r="F4757" s="70" t="n"/>
      <c r="G4757" s="72">
        <f>IF(OR($A4757="",$B4757=""),"",ROUND(MAX(0,MOD(I4757-H4757,1)*24-L4757/60),2))</f>
        <v/>
      </c>
      <c r="H4757">
        <f>IF($A4757="","",IF($D4757="",IFERROR(INDEX(Settings!$E$11:$E$18,MATCH($C4757,Settings!$D$11:$D$18,0)),0),$D4757))</f>
        <v/>
      </c>
      <c r="I4757">
        <f>IF($A4757="","",IF($E4757="",IFERROR(INDEX(Settings!$F$11:$F$18,MATCH($C4757,Settings!$D$11:$D$18,0)),0),$E4757))</f>
        <v/>
      </c>
      <c r="J4757">
        <f>IF($A4757="",0,WEEKDAY($A4757,2))</f>
        <v/>
      </c>
      <c r="K4757">
        <f>IF(OR($A4757="",$B4757=""),"",$B4757&amp;"|"&amp;$A4757)</f>
        <v/>
      </c>
      <c r="L4757">
        <f>IF($A4757="",0,IF($F4757="",IFERROR(N(INDEX(Settings!$G$11:$G$18,MATCH($C4757,Settings!$D$11:$D$18,0))),0),N($F4757)))</f>
        <v/>
      </c>
    </row>
    <row r="4758">
      <c r="A4758" s="69" t="n"/>
      <c r="B4758" s="70" t="n"/>
      <c r="C4758" s="70" t="n"/>
      <c r="D4758" s="71" t="n"/>
      <c r="E4758" s="71" t="n"/>
      <c r="F4758" s="70" t="n"/>
      <c r="G4758" s="72">
        <f>IF(OR($A4758="",$B4758=""),"",ROUND(MAX(0,MOD(I4758-H4758,1)*24-L4758/60),2))</f>
        <v/>
      </c>
      <c r="H4758">
        <f>IF($A4758="","",IF($D4758="",IFERROR(INDEX(Settings!$E$11:$E$18,MATCH($C4758,Settings!$D$11:$D$18,0)),0),$D4758))</f>
        <v/>
      </c>
      <c r="I4758">
        <f>IF($A4758="","",IF($E4758="",IFERROR(INDEX(Settings!$F$11:$F$18,MATCH($C4758,Settings!$D$11:$D$18,0)),0),$E4758))</f>
        <v/>
      </c>
      <c r="J4758">
        <f>IF($A4758="",0,WEEKDAY($A4758,2))</f>
        <v/>
      </c>
      <c r="K4758">
        <f>IF(OR($A4758="",$B4758=""),"",$B4758&amp;"|"&amp;$A4758)</f>
        <v/>
      </c>
      <c r="L4758">
        <f>IF($A4758="",0,IF($F4758="",IFERROR(N(INDEX(Settings!$G$11:$G$18,MATCH($C4758,Settings!$D$11:$D$18,0))),0),N($F4758)))</f>
        <v/>
      </c>
    </row>
    <row r="4759">
      <c r="A4759" s="69" t="n"/>
      <c r="B4759" s="70" t="n"/>
      <c r="C4759" s="70" t="n"/>
      <c r="D4759" s="71" t="n"/>
      <c r="E4759" s="71" t="n"/>
      <c r="F4759" s="70" t="n"/>
      <c r="G4759" s="72">
        <f>IF(OR($A4759="",$B4759=""),"",ROUND(MAX(0,MOD(I4759-H4759,1)*24-L4759/60),2))</f>
        <v/>
      </c>
      <c r="H4759">
        <f>IF($A4759="","",IF($D4759="",IFERROR(INDEX(Settings!$E$11:$E$18,MATCH($C4759,Settings!$D$11:$D$18,0)),0),$D4759))</f>
        <v/>
      </c>
      <c r="I4759">
        <f>IF($A4759="","",IF($E4759="",IFERROR(INDEX(Settings!$F$11:$F$18,MATCH($C4759,Settings!$D$11:$D$18,0)),0),$E4759))</f>
        <v/>
      </c>
      <c r="J4759">
        <f>IF($A4759="",0,WEEKDAY($A4759,2))</f>
        <v/>
      </c>
      <c r="K4759">
        <f>IF(OR($A4759="",$B4759=""),"",$B4759&amp;"|"&amp;$A4759)</f>
        <v/>
      </c>
      <c r="L4759">
        <f>IF($A4759="",0,IF($F4759="",IFERROR(N(INDEX(Settings!$G$11:$G$18,MATCH($C4759,Settings!$D$11:$D$18,0))),0),N($F4759)))</f>
        <v/>
      </c>
    </row>
    <row r="4760">
      <c r="A4760" s="69" t="n"/>
      <c r="B4760" s="70" t="n"/>
      <c r="C4760" s="70" t="n"/>
      <c r="D4760" s="71" t="n"/>
      <c r="E4760" s="71" t="n"/>
      <c r="F4760" s="70" t="n"/>
      <c r="G4760" s="72">
        <f>IF(OR($A4760="",$B4760=""),"",ROUND(MAX(0,MOD(I4760-H4760,1)*24-L4760/60),2))</f>
        <v/>
      </c>
      <c r="H4760">
        <f>IF($A4760="","",IF($D4760="",IFERROR(INDEX(Settings!$E$11:$E$18,MATCH($C4760,Settings!$D$11:$D$18,0)),0),$D4760))</f>
        <v/>
      </c>
      <c r="I4760">
        <f>IF($A4760="","",IF($E4760="",IFERROR(INDEX(Settings!$F$11:$F$18,MATCH($C4760,Settings!$D$11:$D$18,0)),0),$E4760))</f>
        <v/>
      </c>
      <c r="J4760">
        <f>IF($A4760="",0,WEEKDAY($A4760,2))</f>
        <v/>
      </c>
      <c r="K4760">
        <f>IF(OR($A4760="",$B4760=""),"",$B4760&amp;"|"&amp;$A4760)</f>
        <v/>
      </c>
      <c r="L4760">
        <f>IF($A4760="",0,IF($F4760="",IFERROR(N(INDEX(Settings!$G$11:$G$18,MATCH($C4760,Settings!$D$11:$D$18,0))),0),N($F4760)))</f>
        <v/>
      </c>
    </row>
    <row r="4761">
      <c r="A4761" s="69" t="n"/>
      <c r="B4761" s="70" t="n"/>
      <c r="C4761" s="70" t="n"/>
      <c r="D4761" s="71" t="n"/>
      <c r="E4761" s="71" t="n"/>
      <c r="F4761" s="70" t="n"/>
      <c r="G4761" s="72">
        <f>IF(OR($A4761="",$B4761=""),"",ROUND(MAX(0,MOD(I4761-H4761,1)*24-L4761/60),2))</f>
        <v/>
      </c>
      <c r="H4761">
        <f>IF($A4761="","",IF($D4761="",IFERROR(INDEX(Settings!$E$11:$E$18,MATCH($C4761,Settings!$D$11:$D$18,0)),0),$D4761))</f>
        <v/>
      </c>
      <c r="I4761">
        <f>IF($A4761="","",IF($E4761="",IFERROR(INDEX(Settings!$F$11:$F$18,MATCH($C4761,Settings!$D$11:$D$18,0)),0),$E4761))</f>
        <v/>
      </c>
      <c r="J4761">
        <f>IF($A4761="",0,WEEKDAY($A4761,2))</f>
        <v/>
      </c>
      <c r="K4761">
        <f>IF(OR($A4761="",$B4761=""),"",$B4761&amp;"|"&amp;$A4761)</f>
        <v/>
      </c>
      <c r="L4761">
        <f>IF($A4761="",0,IF($F4761="",IFERROR(N(INDEX(Settings!$G$11:$G$18,MATCH($C4761,Settings!$D$11:$D$18,0))),0),N($F4761)))</f>
        <v/>
      </c>
    </row>
    <row r="4762">
      <c r="A4762" s="69" t="n"/>
      <c r="B4762" s="70" t="n"/>
      <c r="C4762" s="70" t="n"/>
      <c r="D4762" s="71" t="n"/>
      <c r="E4762" s="71" t="n"/>
      <c r="F4762" s="70" t="n"/>
      <c r="G4762" s="72">
        <f>IF(OR($A4762="",$B4762=""),"",ROUND(MAX(0,MOD(I4762-H4762,1)*24-L4762/60),2))</f>
        <v/>
      </c>
      <c r="H4762">
        <f>IF($A4762="","",IF($D4762="",IFERROR(INDEX(Settings!$E$11:$E$18,MATCH($C4762,Settings!$D$11:$D$18,0)),0),$D4762))</f>
        <v/>
      </c>
      <c r="I4762">
        <f>IF($A4762="","",IF($E4762="",IFERROR(INDEX(Settings!$F$11:$F$18,MATCH($C4762,Settings!$D$11:$D$18,0)),0),$E4762))</f>
        <v/>
      </c>
      <c r="J4762">
        <f>IF($A4762="",0,WEEKDAY($A4762,2))</f>
        <v/>
      </c>
      <c r="K4762">
        <f>IF(OR($A4762="",$B4762=""),"",$B4762&amp;"|"&amp;$A4762)</f>
        <v/>
      </c>
      <c r="L4762">
        <f>IF($A4762="",0,IF($F4762="",IFERROR(N(INDEX(Settings!$G$11:$G$18,MATCH($C4762,Settings!$D$11:$D$18,0))),0),N($F4762)))</f>
        <v/>
      </c>
    </row>
    <row r="4763">
      <c r="A4763" s="69" t="n"/>
      <c r="B4763" s="70" t="n"/>
      <c r="C4763" s="70" t="n"/>
      <c r="D4763" s="71" t="n"/>
      <c r="E4763" s="71" t="n"/>
      <c r="F4763" s="70" t="n"/>
      <c r="G4763" s="72">
        <f>IF(OR($A4763="",$B4763=""),"",ROUND(MAX(0,MOD(I4763-H4763,1)*24-L4763/60),2))</f>
        <v/>
      </c>
      <c r="H4763">
        <f>IF($A4763="","",IF($D4763="",IFERROR(INDEX(Settings!$E$11:$E$18,MATCH($C4763,Settings!$D$11:$D$18,0)),0),$D4763))</f>
        <v/>
      </c>
      <c r="I4763">
        <f>IF($A4763="","",IF($E4763="",IFERROR(INDEX(Settings!$F$11:$F$18,MATCH($C4763,Settings!$D$11:$D$18,0)),0),$E4763))</f>
        <v/>
      </c>
      <c r="J4763">
        <f>IF($A4763="",0,WEEKDAY($A4763,2))</f>
        <v/>
      </c>
      <c r="K4763">
        <f>IF(OR($A4763="",$B4763=""),"",$B4763&amp;"|"&amp;$A4763)</f>
        <v/>
      </c>
      <c r="L4763">
        <f>IF($A4763="",0,IF($F4763="",IFERROR(N(INDEX(Settings!$G$11:$G$18,MATCH($C4763,Settings!$D$11:$D$18,0))),0),N($F4763)))</f>
        <v/>
      </c>
    </row>
    <row r="4764">
      <c r="A4764" s="69" t="n"/>
      <c r="B4764" s="70" t="n"/>
      <c r="C4764" s="70" t="n"/>
      <c r="D4764" s="71" t="n"/>
      <c r="E4764" s="71" t="n"/>
      <c r="F4764" s="70" t="n"/>
      <c r="G4764" s="72">
        <f>IF(OR($A4764="",$B4764=""),"",ROUND(MAX(0,MOD(I4764-H4764,1)*24-L4764/60),2))</f>
        <v/>
      </c>
      <c r="H4764">
        <f>IF($A4764="","",IF($D4764="",IFERROR(INDEX(Settings!$E$11:$E$18,MATCH($C4764,Settings!$D$11:$D$18,0)),0),$D4764))</f>
        <v/>
      </c>
      <c r="I4764">
        <f>IF($A4764="","",IF($E4764="",IFERROR(INDEX(Settings!$F$11:$F$18,MATCH($C4764,Settings!$D$11:$D$18,0)),0),$E4764))</f>
        <v/>
      </c>
      <c r="J4764">
        <f>IF($A4764="",0,WEEKDAY($A4764,2))</f>
        <v/>
      </c>
      <c r="K4764">
        <f>IF(OR($A4764="",$B4764=""),"",$B4764&amp;"|"&amp;$A4764)</f>
        <v/>
      </c>
      <c r="L4764">
        <f>IF($A4764="",0,IF($F4764="",IFERROR(N(INDEX(Settings!$G$11:$G$18,MATCH($C4764,Settings!$D$11:$D$18,0))),0),N($F4764)))</f>
        <v/>
      </c>
    </row>
    <row r="4765">
      <c r="A4765" s="69" t="n"/>
      <c r="B4765" s="70" t="n"/>
      <c r="C4765" s="70" t="n"/>
      <c r="D4765" s="71" t="n"/>
      <c r="E4765" s="71" t="n"/>
      <c r="F4765" s="70" t="n"/>
      <c r="G4765" s="72">
        <f>IF(OR($A4765="",$B4765=""),"",ROUND(MAX(0,MOD(I4765-H4765,1)*24-L4765/60),2))</f>
        <v/>
      </c>
      <c r="H4765">
        <f>IF($A4765="","",IF($D4765="",IFERROR(INDEX(Settings!$E$11:$E$18,MATCH($C4765,Settings!$D$11:$D$18,0)),0),$D4765))</f>
        <v/>
      </c>
      <c r="I4765">
        <f>IF($A4765="","",IF($E4765="",IFERROR(INDEX(Settings!$F$11:$F$18,MATCH($C4765,Settings!$D$11:$D$18,0)),0),$E4765))</f>
        <v/>
      </c>
      <c r="J4765">
        <f>IF($A4765="",0,WEEKDAY($A4765,2))</f>
        <v/>
      </c>
      <c r="K4765">
        <f>IF(OR($A4765="",$B4765=""),"",$B4765&amp;"|"&amp;$A4765)</f>
        <v/>
      </c>
      <c r="L4765">
        <f>IF($A4765="",0,IF($F4765="",IFERROR(N(INDEX(Settings!$G$11:$G$18,MATCH($C4765,Settings!$D$11:$D$18,0))),0),N($F4765)))</f>
        <v/>
      </c>
    </row>
    <row r="4766">
      <c r="A4766" s="69" t="n"/>
      <c r="B4766" s="70" t="n"/>
      <c r="C4766" s="70" t="n"/>
      <c r="D4766" s="71" t="n"/>
      <c r="E4766" s="71" t="n"/>
      <c r="F4766" s="70" t="n"/>
      <c r="G4766" s="72">
        <f>IF(OR($A4766="",$B4766=""),"",ROUND(MAX(0,MOD(I4766-H4766,1)*24-L4766/60),2))</f>
        <v/>
      </c>
      <c r="H4766">
        <f>IF($A4766="","",IF($D4766="",IFERROR(INDEX(Settings!$E$11:$E$18,MATCH($C4766,Settings!$D$11:$D$18,0)),0),$D4766))</f>
        <v/>
      </c>
      <c r="I4766">
        <f>IF($A4766="","",IF($E4766="",IFERROR(INDEX(Settings!$F$11:$F$18,MATCH($C4766,Settings!$D$11:$D$18,0)),0),$E4766))</f>
        <v/>
      </c>
      <c r="J4766">
        <f>IF($A4766="",0,WEEKDAY($A4766,2))</f>
        <v/>
      </c>
      <c r="K4766">
        <f>IF(OR($A4766="",$B4766=""),"",$B4766&amp;"|"&amp;$A4766)</f>
        <v/>
      </c>
      <c r="L4766">
        <f>IF($A4766="",0,IF($F4766="",IFERROR(N(INDEX(Settings!$G$11:$G$18,MATCH($C4766,Settings!$D$11:$D$18,0))),0),N($F4766)))</f>
        <v/>
      </c>
    </row>
    <row r="4767">
      <c r="A4767" s="69" t="n"/>
      <c r="B4767" s="70" t="n"/>
      <c r="C4767" s="70" t="n"/>
      <c r="D4767" s="71" t="n"/>
      <c r="E4767" s="71" t="n"/>
      <c r="F4767" s="70" t="n"/>
      <c r="G4767" s="72">
        <f>IF(OR($A4767="",$B4767=""),"",ROUND(MAX(0,MOD(I4767-H4767,1)*24-L4767/60),2))</f>
        <v/>
      </c>
      <c r="H4767">
        <f>IF($A4767="","",IF($D4767="",IFERROR(INDEX(Settings!$E$11:$E$18,MATCH($C4767,Settings!$D$11:$D$18,0)),0),$D4767))</f>
        <v/>
      </c>
      <c r="I4767">
        <f>IF($A4767="","",IF($E4767="",IFERROR(INDEX(Settings!$F$11:$F$18,MATCH($C4767,Settings!$D$11:$D$18,0)),0),$E4767))</f>
        <v/>
      </c>
      <c r="J4767">
        <f>IF($A4767="",0,WEEKDAY($A4767,2))</f>
        <v/>
      </c>
      <c r="K4767">
        <f>IF(OR($A4767="",$B4767=""),"",$B4767&amp;"|"&amp;$A4767)</f>
        <v/>
      </c>
      <c r="L4767">
        <f>IF($A4767="",0,IF($F4767="",IFERROR(N(INDEX(Settings!$G$11:$G$18,MATCH($C4767,Settings!$D$11:$D$18,0))),0),N($F4767)))</f>
        <v/>
      </c>
    </row>
    <row r="4768">
      <c r="A4768" s="69" t="n"/>
      <c r="B4768" s="70" t="n"/>
      <c r="C4768" s="70" t="n"/>
      <c r="D4768" s="71" t="n"/>
      <c r="E4768" s="71" t="n"/>
      <c r="F4768" s="70" t="n"/>
      <c r="G4768" s="72">
        <f>IF(OR($A4768="",$B4768=""),"",ROUND(MAX(0,MOD(I4768-H4768,1)*24-L4768/60),2))</f>
        <v/>
      </c>
      <c r="H4768">
        <f>IF($A4768="","",IF($D4768="",IFERROR(INDEX(Settings!$E$11:$E$18,MATCH($C4768,Settings!$D$11:$D$18,0)),0),$D4768))</f>
        <v/>
      </c>
      <c r="I4768">
        <f>IF($A4768="","",IF($E4768="",IFERROR(INDEX(Settings!$F$11:$F$18,MATCH($C4768,Settings!$D$11:$D$18,0)),0),$E4768))</f>
        <v/>
      </c>
      <c r="J4768">
        <f>IF($A4768="",0,WEEKDAY($A4768,2))</f>
        <v/>
      </c>
      <c r="K4768">
        <f>IF(OR($A4768="",$B4768=""),"",$B4768&amp;"|"&amp;$A4768)</f>
        <v/>
      </c>
      <c r="L4768">
        <f>IF($A4768="",0,IF($F4768="",IFERROR(N(INDEX(Settings!$G$11:$G$18,MATCH($C4768,Settings!$D$11:$D$18,0))),0),N($F4768)))</f>
        <v/>
      </c>
    </row>
    <row r="4769">
      <c r="A4769" s="69" t="n"/>
      <c r="B4769" s="70" t="n"/>
      <c r="C4769" s="70" t="n"/>
      <c r="D4769" s="71" t="n"/>
      <c r="E4769" s="71" t="n"/>
      <c r="F4769" s="70" t="n"/>
      <c r="G4769" s="72">
        <f>IF(OR($A4769="",$B4769=""),"",ROUND(MAX(0,MOD(I4769-H4769,1)*24-L4769/60),2))</f>
        <v/>
      </c>
      <c r="H4769">
        <f>IF($A4769="","",IF($D4769="",IFERROR(INDEX(Settings!$E$11:$E$18,MATCH($C4769,Settings!$D$11:$D$18,0)),0),$D4769))</f>
        <v/>
      </c>
      <c r="I4769">
        <f>IF($A4769="","",IF($E4769="",IFERROR(INDEX(Settings!$F$11:$F$18,MATCH($C4769,Settings!$D$11:$D$18,0)),0),$E4769))</f>
        <v/>
      </c>
      <c r="J4769">
        <f>IF($A4769="",0,WEEKDAY($A4769,2))</f>
        <v/>
      </c>
      <c r="K4769">
        <f>IF(OR($A4769="",$B4769=""),"",$B4769&amp;"|"&amp;$A4769)</f>
        <v/>
      </c>
      <c r="L4769">
        <f>IF($A4769="",0,IF($F4769="",IFERROR(N(INDEX(Settings!$G$11:$G$18,MATCH($C4769,Settings!$D$11:$D$18,0))),0),N($F4769)))</f>
        <v/>
      </c>
    </row>
    <row r="4770">
      <c r="A4770" s="69" t="n"/>
      <c r="B4770" s="70" t="n"/>
      <c r="C4770" s="70" t="n"/>
      <c r="D4770" s="71" t="n"/>
      <c r="E4770" s="71" t="n"/>
      <c r="F4770" s="70" t="n"/>
      <c r="G4770" s="72">
        <f>IF(OR($A4770="",$B4770=""),"",ROUND(MAX(0,MOD(I4770-H4770,1)*24-L4770/60),2))</f>
        <v/>
      </c>
      <c r="H4770">
        <f>IF($A4770="","",IF($D4770="",IFERROR(INDEX(Settings!$E$11:$E$18,MATCH($C4770,Settings!$D$11:$D$18,0)),0),$D4770))</f>
        <v/>
      </c>
      <c r="I4770">
        <f>IF($A4770="","",IF($E4770="",IFERROR(INDEX(Settings!$F$11:$F$18,MATCH($C4770,Settings!$D$11:$D$18,0)),0),$E4770))</f>
        <v/>
      </c>
      <c r="J4770">
        <f>IF($A4770="",0,WEEKDAY($A4770,2))</f>
        <v/>
      </c>
      <c r="K4770">
        <f>IF(OR($A4770="",$B4770=""),"",$B4770&amp;"|"&amp;$A4770)</f>
        <v/>
      </c>
      <c r="L4770">
        <f>IF($A4770="",0,IF($F4770="",IFERROR(N(INDEX(Settings!$G$11:$G$18,MATCH($C4770,Settings!$D$11:$D$18,0))),0),N($F4770)))</f>
        <v/>
      </c>
    </row>
    <row r="4771">
      <c r="A4771" s="69" t="n"/>
      <c r="B4771" s="70" t="n"/>
      <c r="C4771" s="70" t="n"/>
      <c r="D4771" s="71" t="n"/>
      <c r="E4771" s="71" t="n"/>
      <c r="F4771" s="70" t="n"/>
      <c r="G4771" s="72">
        <f>IF(OR($A4771="",$B4771=""),"",ROUND(MAX(0,MOD(I4771-H4771,1)*24-L4771/60),2))</f>
        <v/>
      </c>
      <c r="H4771">
        <f>IF($A4771="","",IF($D4771="",IFERROR(INDEX(Settings!$E$11:$E$18,MATCH($C4771,Settings!$D$11:$D$18,0)),0),$D4771))</f>
        <v/>
      </c>
      <c r="I4771">
        <f>IF($A4771="","",IF($E4771="",IFERROR(INDEX(Settings!$F$11:$F$18,MATCH($C4771,Settings!$D$11:$D$18,0)),0),$E4771))</f>
        <v/>
      </c>
      <c r="J4771">
        <f>IF($A4771="",0,WEEKDAY($A4771,2))</f>
        <v/>
      </c>
      <c r="K4771">
        <f>IF(OR($A4771="",$B4771=""),"",$B4771&amp;"|"&amp;$A4771)</f>
        <v/>
      </c>
      <c r="L4771">
        <f>IF($A4771="",0,IF($F4771="",IFERROR(N(INDEX(Settings!$G$11:$G$18,MATCH($C4771,Settings!$D$11:$D$18,0))),0),N($F4771)))</f>
        <v/>
      </c>
    </row>
    <row r="4772">
      <c r="A4772" s="69" t="n"/>
      <c r="B4772" s="70" t="n"/>
      <c r="C4772" s="70" t="n"/>
      <c r="D4772" s="71" t="n"/>
      <c r="E4772" s="71" t="n"/>
      <c r="F4772" s="70" t="n"/>
      <c r="G4772" s="72">
        <f>IF(OR($A4772="",$B4772=""),"",ROUND(MAX(0,MOD(I4772-H4772,1)*24-L4772/60),2))</f>
        <v/>
      </c>
      <c r="H4772">
        <f>IF($A4772="","",IF($D4772="",IFERROR(INDEX(Settings!$E$11:$E$18,MATCH($C4772,Settings!$D$11:$D$18,0)),0),$D4772))</f>
        <v/>
      </c>
      <c r="I4772">
        <f>IF($A4772="","",IF($E4772="",IFERROR(INDEX(Settings!$F$11:$F$18,MATCH($C4772,Settings!$D$11:$D$18,0)),0),$E4772))</f>
        <v/>
      </c>
      <c r="J4772">
        <f>IF($A4772="",0,WEEKDAY($A4772,2))</f>
        <v/>
      </c>
      <c r="K4772">
        <f>IF(OR($A4772="",$B4772=""),"",$B4772&amp;"|"&amp;$A4772)</f>
        <v/>
      </c>
      <c r="L4772">
        <f>IF($A4772="",0,IF($F4772="",IFERROR(N(INDEX(Settings!$G$11:$G$18,MATCH($C4772,Settings!$D$11:$D$18,0))),0),N($F4772)))</f>
        <v/>
      </c>
    </row>
    <row r="4773">
      <c r="A4773" s="69" t="n"/>
      <c r="B4773" s="70" t="n"/>
      <c r="C4773" s="70" t="n"/>
      <c r="D4773" s="71" t="n"/>
      <c r="E4773" s="71" t="n"/>
      <c r="F4773" s="70" t="n"/>
      <c r="G4773" s="72">
        <f>IF(OR($A4773="",$B4773=""),"",ROUND(MAX(0,MOD(I4773-H4773,1)*24-L4773/60),2))</f>
        <v/>
      </c>
      <c r="H4773">
        <f>IF($A4773="","",IF($D4773="",IFERROR(INDEX(Settings!$E$11:$E$18,MATCH($C4773,Settings!$D$11:$D$18,0)),0),$D4773))</f>
        <v/>
      </c>
      <c r="I4773">
        <f>IF($A4773="","",IF($E4773="",IFERROR(INDEX(Settings!$F$11:$F$18,MATCH($C4773,Settings!$D$11:$D$18,0)),0),$E4773))</f>
        <v/>
      </c>
      <c r="J4773">
        <f>IF($A4773="",0,WEEKDAY($A4773,2))</f>
        <v/>
      </c>
      <c r="K4773">
        <f>IF(OR($A4773="",$B4773=""),"",$B4773&amp;"|"&amp;$A4773)</f>
        <v/>
      </c>
      <c r="L4773">
        <f>IF($A4773="",0,IF($F4773="",IFERROR(N(INDEX(Settings!$G$11:$G$18,MATCH($C4773,Settings!$D$11:$D$18,0))),0),N($F4773)))</f>
        <v/>
      </c>
    </row>
    <row r="4774">
      <c r="A4774" s="69" t="n"/>
      <c r="B4774" s="70" t="n"/>
      <c r="C4774" s="70" t="n"/>
      <c r="D4774" s="71" t="n"/>
      <c r="E4774" s="71" t="n"/>
      <c r="F4774" s="70" t="n"/>
      <c r="G4774" s="72">
        <f>IF(OR($A4774="",$B4774=""),"",ROUND(MAX(0,MOD(I4774-H4774,1)*24-L4774/60),2))</f>
        <v/>
      </c>
      <c r="H4774">
        <f>IF($A4774="","",IF($D4774="",IFERROR(INDEX(Settings!$E$11:$E$18,MATCH($C4774,Settings!$D$11:$D$18,0)),0),$D4774))</f>
        <v/>
      </c>
      <c r="I4774">
        <f>IF($A4774="","",IF($E4774="",IFERROR(INDEX(Settings!$F$11:$F$18,MATCH($C4774,Settings!$D$11:$D$18,0)),0),$E4774))</f>
        <v/>
      </c>
      <c r="J4774">
        <f>IF($A4774="",0,WEEKDAY($A4774,2))</f>
        <v/>
      </c>
      <c r="K4774">
        <f>IF(OR($A4774="",$B4774=""),"",$B4774&amp;"|"&amp;$A4774)</f>
        <v/>
      </c>
      <c r="L4774">
        <f>IF($A4774="",0,IF($F4774="",IFERROR(N(INDEX(Settings!$G$11:$G$18,MATCH($C4774,Settings!$D$11:$D$18,0))),0),N($F4774)))</f>
        <v/>
      </c>
    </row>
    <row r="4775">
      <c r="A4775" s="69" t="n"/>
      <c r="B4775" s="70" t="n"/>
      <c r="C4775" s="70" t="n"/>
      <c r="D4775" s="71" t="n"/>
      <c r="E4775" s="71" t="n"/>
      <c r="F4775" s="70" t="n"/>
      <c r="G4775" s="72">
        <f>IF(OR($A4775="",$B4775=""),"",ROUND(MAX(0,MOD(I4775-H4775,1)*24-L4775/60),2))</f>
        <v/>
      </c>
      <c r="H4775">
        <f>IF($A4775="","",IF($D4775="",IFERROR(INDEX(Settings!$E$11:$E$18,MATCH($C4775,Settings!$D$11:$D$18,0)),0),$D4775))</f>
        <v/>
      </c>
      <c r="I4775">
        <f>IF($A4775="","",IF($E4775="",IFERROR(INDEX(Settings!$F$11:$F$18,MATCH($C4775,Settings!$D$11:$D$18,0)),0),$E4775))</f>
        <v/>
      </c>
      <c r="J4775">
        <f>IF($A4775="",0,WEEKDAY($A4775,2))</f>
        <v/>
      </c>
      <c r="K4775">
        <f>IF(OR($A4775="",$B4775=""),"",$B4775&amp;"|"&amp;$A4775)</f>
        <v/>
      </c>
      <c r="L4775">
        <f>IF($A4775="",0,IF($F4775="",IFERROR(N(INDEX(Settings!$G$11:$G$18,MATCH($C4775,Settings!$D$11:$D$18,0))),0),N($F4775)))</f>
        <v/>
      </c>
    </row>
    <row r="4776">
      <c r="A4776" s="69" t="n"/>
      <c r="B4776" s="70" t="n"/>
      <c r="C4776" s="70" t="n"/>
      <c r="D4776" s="71" t="n"/>
      <c r="E4776" s="71" t="n"/>
      <c r="F4776" s="70" t="n"/>
      <c r="G4776" s="72">
        <f>IF(OR($A4776="",$B4776=""),"",ROUND(MAX(0,MOD(I4776-H4776,1)*24-L4776/60),2))</f>
        <v/>
      </c>
      <c r="H4776">
        <f>IF($A4776="","",IF($D4776="",IFERROR(INDEX(Settings!$E$11:$E$18,MATCH($C4776,Settings!$D$11:$D$18,0)),0),$D4776))</f>
        <v/>
      </c>
      <c r="I4776">
        <f>IF($A4776="","",IF($E4776="",IFERROR(INDEX(Settings!$F$11:$F$18,MATCH($C4776,Settings!$D$11:$D$18,0)),0),$E4776))</f>
        <v/>
      </c>
      <c r="J4776">
        <f>IF($A4776="",0,WEEKDAY($A4776,2))</f>
        <v/>
      </c>
      <c r="K4776">
        <f>IF(OR($A4776="",$B4776=""),"",$B4776&amp;"|"&amp;$A4776)</f>
        <v/>
      </c>
      <c r="L4776">
        <f>IF($A4776="",0,IF($F4776="",IFERROR(N(INDEX(Settings!$G$11:$G$18,MATCH($C4776,Settings!$D$11:$D$18,0))),0),N($F4776)))</f>
        <v/>
      </c>
    </row>
    <row r="4777">
      <c r="A4777" s="69" t="n"/>
      <c r="B4777" s="70" t="n"/>
      <c r="C4777" s="70" t="n"/>
      <c r="D4777" s="71" t="n"/>
      <c r="E4777" s="71" t="n"/>
      <c r="F4777" s="70" t="n"/>
      <c r="G4777" s="72">
        <f>IF(OR($A4777="",$B4777=""),"",ROUND(MAX(0,MOD(I4777-H4777,1)*24-L4777/60),2))</f>
        <v/>
      </c>
      <c r="H4777">
        <f>IF($A4777="","",IF($D4777="",IFERROR(INDEX(Settings!$E$11:$E$18,MATCH($C4777,Settings!$D$11:$D$18,0)),0),$D4777))</f>
        <v/>
      </c>
      <c r="I4777">
        <f>IF($A4777="","",IF($E4777="",IFERROR(INDEX(Settings!$F$11:$F$18,MATCH($C4777,Settings!$D$11:$D$18,0)),0),$E4777))</f>
        <v/>
      </c>
      <c r="J4777">
        <f>IF($A4777="",0,WEEKDAY($A4777,2))</f>
        <v/>
      </c>
      <c r="K4777">
        <f>IF(OR($A4777="",$B4777=""),"",$B4777&amp;"|"&amp;$A4777)</f>
        <v/>
      </c>
      <c r="L4777">
        <f>IF($A4777="",0,IF($F4777="",IFERROR(N(INDEX(Settings!$G$11:$G$18,MATCH($C4777,Settings!$D$11:$D$18,0))),0),N($F4777)))</f>
        <v/>
      </c>
    </row>
    <row r="4778">
      <c r="A4778" s="69" t="n"/>
      <c r="B4778" s="70" t="n"/>
      <c r="C4778" s="70" t="n"/>
      <c r="D4778" s="71" t="n"/>
      <c r="E4778" s="71" t="n"/>
      <c r="F4778" s="70" t="n"/>
      <c r="G4778" s="72">
        <f>IF(OR($A4778="",$B4778=""),"",ROUND(MAX(0,MOD(I4778-H4778,1)*24-L4778/60),2))</f>
        <v/>
      </c>
      <c r="H4778">
        <f>IF($A4778="","",IF($D4778="",IFERROR(INDEX(Settings!$E$11:$E$18,MATCH($C4778,Settings!$D$11:$D$18,0)),0),$D4778))</f>
        <v/>
      </c>
      <c r="I4778">
        <f>IF($A4778="","",IF($E4778="",IFERROR(INDEX(Settings!$F$11:$F$18,MATCH($C4778,Settings!$D$11:$D$18,0)),0),$E4778))</f>
        <v/>
      </c>
      <c r="J4778">
        <f>IF($A4778="",0,WEEKDAY($A4778,2))</f>
        <v/>
      </c>
      <c r="K4778">
        <f>IF(OR($A4778="",$B4778=""),"",$B4778&amp;"|"&amp;$A4778)</f>
        <v/>
      </c>
      <c r="L4778">
        <f>IF($A4778="",0,IF($F4778="",IFERROR(N(INDEX(Settings!$G$11:$G$18,MATCH($C4778,Settings!$D$11:$D$18,0))),0),N($F4778)))</f>
        <v/>
      </c>
    </row>
    <row r="4779">
      <c r="A4779" s="69" t="n"/>
      <c r="B4779" s="70" t="n"/>
      <c r="C4779" s="70" t="n"/>
      <c r="D4779" s="71" t="n"/>
      <c r="E4779" s="71" t="n"/>
      <c r="F4779" s="70" t="n"/>
      <c r="G4779" s="72">
        <f>IF(OR($A4779="",$B4779=""),"",ROUND(MAX(0,MOD(I4779-H4779,1)*24-L4779/60),2))</f>
        <v/>
      </c>
      <c r="H4779">
        <f>IF($A4779="","",IF($D4779="",IFERROR(INDEX(Settings!$E$11:$E$18,MATCH($C4779,Settings!$D$11:$D$18,0)),0),$D4779))</f>
        <v/>
      </c>
      <c r="I4779">
        <f>IF($A4779="","",IF($E4779="",IFERROR(INDEX(Settings!$F$11:$F$18,MATCH($C4779,Settings!$D$11:$D$18,0)),0),$E4779))</f>
        <v/>
      </c>
      <c r="J4779">
        <f>IF($A4779="",0,WEEKDAY($A4779,2))</f>
        <v/>
      </c>
      <c r="K4779">
        <f>IF(OR($A4779="",$B4779=""),"",$B4779&amp;"|"&amp;$A4779)</f>
        <v/>
      </c>
      <c r="L4779">
        <f>IF($A4779="",0,IF($F4779="",IFERROR(N(INDEX(Settings!$G$11:$G$18,MATCH($C4779,Settings!$D$11:$D$18,0))),0),N($F4779)))</f>
        <v/>
      </c>
    </row>
    <row r="4780">
      <c r="A4780" s="69" t="n"/>
      <c r="B4780" s="70" t="n"/>
      <c r="C4780" s="70" t="n"/>
      <c r="D4780" s="71" t="n"/>
      <c r="E4780" s="71" t="n"/>
      <c r="F4780" s="70" t="n"/>
      <c r="G4780" s="72">
        <f>IF(OR($A4780="",$B4780=""),"",ROUND(MAX(0,MOD(I4780-H4780,1)*24-L4780/60),2))</f>
        <v/>
      </c>
      <c r="H4780">
        <f>IF($A4780="","",IF($D4780="",IFERROR(INDEX(Settings!$E$11:$E$18,MATCH($C4780,Settings!$D$11:$D$18,0)),0),$D4780))</f>
        <v/>
      </c>
      <c r="I4780">
        <f>IF($A4780="","",IF($E4780="",IFERROR(INDEX(Settings!$F$11:$F$18,MATCH($C4780,Settings!$D$11:$D$18,0)),0),$E4780))</f>
        <v/>
      </c>
      <c r="J4780">
        <f>IF($A4780="",0,WEEKDAY($A4780,2))</f>
        <v/>
      </c>
      <c r="K4780">
        <f>IF(OR($A4780="",$B4780=""),"",$B4780&amp;"|"&amp;$A4780)</f>
        <v/>
      </c>
      <c r="L4780">
        <f>IF($A4780="",0,IF($F4780="",IFERROR(N(INDEX(Settings!$G$11:$G$18,MATCH($C4780,Settings!$D$11:$D$18,0))),0),N($F4780)))</f>
        <v/>
      </c>
    </row>
    <row r="4781">
      <c r="A4781" s="69" t="n"/>
      <c r="B4781" s="70" t="n"/>
      <c r="C4781" s="70" t="n"/>
      <c r="D4781" s="71" t="n"/>
      <c r="E4781" s="71" t="n"/>
      <c r="F4781" s="70" t="n"/>
      <c r="G4781" s="72">
        <f>IF(OR($A4781="",$B4781=""),"",ROUND(MAX(0,MOD(I4781-H4781,1)*24-L4781/60),2))</f>
        <v/>
      </c>
      <c r="H4781">
        <f>IF($A4781="","",IF($D4781="",IFERROR(INDEX(Settings!$E$11:$E$18,MATCH($C4781,Settings!$D$11:$D$18,0)),0),$D4781))</f>
        <v/>
      </c>
      <c r="I4781">
        <f>IF($A4781="","",IF($E4781="",IFERROR(INDEX(Settings!$F$11:$F$18,MATCH($C4781,Settings!$D$11:$D$18,0)),0),$E4781))</f>
        <v/>
      </c>
      <c r="J4781">
        <f>IF($A4781="",0,WEEKDAY($A4781,2))</f>
        <v/>
      </c>
      <c r="K4781">
        <f>IF(OR($A4781="",$B4781=""),"",$B4781&amp;"|"&amp;$A4781)</f>
        <v/>
      </c>
      <c r="L4781">
        <f>IF($A4781="",0,IF($F4781="",IFERROR(N(INDEX(Settings!$G$11:$G$18,MATCH($C4781,Settings!$D$11:$D$18,0))),0),N($F4781)))</f>
        <v/>
      </c>
    </row>
    <row r="4782">
      <c r="A4782" s="69" t="n"/>
      <c r="B4782" s="70" t="n"/>
      <c r="C4782" s="70" t="n"/>
      <c r="D4782" s="71" t="n"/>
      <c r="E4782" s="71" t="n"/>
      <c r="F4782" s="70" t="n"/>
      <c r="G4782" s="72">
        <f>IF(OR($A4782="",$B4782=""),"",ROUND(MAX(0,MOD(I4782-H4782,1)*24-L4782/60),2))</f>
        <v/>
      </c>
      <c r="H4782">
        <f>IF($A4782="","",IF($D4782="",IFERROR(INDEX(Settings!$E$11:$E$18,MATCH($C4782,Settings!$D$11:$D$18,0)),0),$D4782))</f>
        <v/>
      </c>
      <c r="I4782">
        <f>IF($A4782="","",IF($E4782="",IFERROR(INDEX(Settings!$F$11:$F$18,MATCH($C4782,Settings!$D$11:$D$18,0)),0),$E4782))</f>
        <v/>
      </c>
      <c r="J4782">
        <f>IF($A4782="",0,WEEKDAY($A4782,2))</f>
        <v/>
      </c>
      <c r="K4782">
        <f>IF(OR($A4782="",$B4782=""),"",$B4782&amp;"|"&amp;$A4782)</f>
        <v/>
      </c>
      <c r="L4782">
        <f>IF($A4782="",0,IF($F4782="",IFERROR(N(INDEX(Settings!$G$11:$G$18,MATCH($C4782,Settings!$D$11:$D$18,0))),0),N($F4782)))</f>
        <v/>
      </c>
    </row>
    <row r="4783">
      <c r="A4783" s="69" t="n"/>
      <c r="B4783" s="70" t="n"/>
      <c r="C4783" s="70" t="n"/>
      <c r="D4783" s="71" t="n"/>
      <c r="E4783" s="71" t="n"/>
      <c r="F4783" s="70" t="n"/>
      <c r="G4783" s="72">
        <f>IF(OR($A4783="",$B4783=""),"",ROUND(MAX(0,MOD(I4783-H4783,1)*24-L4783/60),2))</f>
        <v/>
      </c>
      <c r="H4783">
        <f>IF($A4783="","",IF($D4783="",IFERROR(INDEX(Settings!$E$11:$E$18,MATCH($C4783,Settings!$D$11:$D$18,0)),0),$D4783))</f>
        <v/>
      </c>
      <c r="I4783">
        <f>IF($A4783="","",IF($E4783="",IFERROR(INDEX(Settings!$F$11:$F$18,MATCH($C4783,Settings!$D$11:$D$18,0)),0),$E4783))</f>
        <v/>
      </c>
      <c r="J4783">
        <f>IF($A4783="",0,WEEKDAY($A4783,2))</f>
        <v/>
      </c>
      <c r="K4783">
        <f>IF(OR($A4783="",$B4783=""),"",$B4783&amp;"|"&amp;$A4783)</f>
        <v/>
      </c>
      <c r="L4783">
        <f>IF($A4783="",0,IF($F4783="",IFERROR(N(INDEX(Settings!$G$11:$G$18,MATCH($C4783,Settings!$D$11:$D$18,0))),0),N($F4783)))</f>
        <v/>
      </c>
    </row>
    <row r="4784">
      <c r="A4784" s="69" t="n"/>
      <c r="B4784" s="70" t="n"/>
      <c r="C4784" s="70" t="n"/>
      <c r="D4784" s="71" t="n"/>
      <c r="E4784" s="71" t="n"/>
      <c r="F4784" s="70" t="n"/>
      <c r="G4784" s="72">
        <f>IF(OR($A4784="",$B4784=""),"",ROUND(MAX(0,MOD(I4784-H4784,1)*24-L4784/60),2))</f>
        <v/>
      </c>
      <c r="H4784">
        <f>IF($A4784="","",IF($D4784="",IFERROR(INDEX(Settings!$E$11:$E$18,MATCH($C4784,Settings!$D$11:$D$18,0)),0),$D4784))</f>
        <v/>
      </c>
      <c r="I4784">
        <f>IF($A4784="","",IF($E4784="",IFERROR(INDEX(Settings!$F$11:$F$18,MATCH($C4784,Settings!$D$11:$D$18,0)),0),$E4784))</f>
        <v/>
      </c>
      <c r="J4784">
        <f>IF($A4784="",0,WEEKDAY($A4784,2))</f>
        <v/>
      </c>
      <c r="K4784">
        <f>IF(OR($A4784="",$B4784=""),"",$B4784&amp;"|"&amp;$A4784)</f>
        <v/>
      </c>
      <c r="L4784">
        <f>IF($A4784="",0,IF($F4784="",IFERROR(N(INDEX(Settings!$G$11:$G$18,MATCH($C4784,Settings!$D$11:$D$18,0))),0),N($F4784)))</f>
        <v/>
      </c>
    </row>
    <row r="4785">
      <c r="A4785" s="69" t="n"/>
      <c r="B4785" s="70" t="n"/>
      <c r="C4785" s="70" t="n"/>
      <c r="D4785" s="71" t="n"/>
      <c r="E4785" s="71" t="n"/>
      <c r="F4785" s="70" t="n"/>
      <c r="G4785" s="72">
        <f>IF(OR($A4785="",$B4785=""),"",ROUND(MAX(0,MOD(I4785-H4785,1)*24-L4785/60),2))</f>
        <v/>
      </c>
      <c r="H4785">
        <f>IF($A4785="","",IF($D4785="",IFERROR(INDEX(Settings!$E$11:$E$18,MATCH($C4785,Settings!$D$11:$D$18,0)),0),$D4785))</f>
        <v/>
      </c>
      <c r="I4785">
        <f>IF($A4785="","",IF($E4785="",IFERROR(INDEX(Settings!$F$11:$F$18,MATCH($C4785,Settings!$D$11:$D$18,0)),0),$E4785))</f>
        <v/>
      </c>
      <c r="J4785">
        <f>IF($A4785="",0,WEEKDAY($A4785,2))</f>
        <v/>
      </c>
      <c r="K4785">
        <f>IF(OR($A4785="",$B4785=""),"",$B4785&amp;"|"&amp;$A4785)</f>
        <v/>
      </c>
      <c r="L4785">
        <f>IF($A4785="",0,IF($F4785="",IFERROR(N(INDEX(Settings!$G$11:$G$18,MATCH($C4785,Settings!$D$11:$D$18,0))),0),N($F4785)))</f>
        <v/>
      </c>
    </row>
    <row r="4786">
      <c r="A4786" s="69" t="n"/>
      <c r="B4786" s="70" t="n"/>
      <c r="C4786" s="70" t="n"/>
      <c r="D4786" s="71" t="n"/>
      <c r="E4786" s="71" t="n"/>
      <c r="F4786" s="70" t="n"/>
      <c r="G4786" s="72">
        <f>IF(OR($A4786="",$B4786=""),"",ROUND(MAX(0,MOD(I4786-H4786,1)*24-L4786/60),2))</f>
        <v/>
      </c>
      <c r="H4786">
        <f>IF($A4786="","",IF($D4786="",IFERROR(INDEX(Settings!$E$11:$E$18,MATCH($C4786,Settings!$D$11:$D$18,0)),0),$D4786))</f>
        <v/>
      </c>
      <c r="I4786">
        <f>IF($A4786="","",IF($E4786="",IFERROR(INDEX(Settings!$F$11:$F$18,MATCH($C4786,Settings!$D$11:$D$18,0)),0),$E4786))</f>
        <v/>
      </c>
      <c r="J4786">
        <f>IF($A4786="",0,WEEKDAY($A4786,2))</f>
        <v/>
      </c>
      <c r="K4786">
        <f>IF(OR($A4786="",$B4786=""),"",$B4786&amp;"|"&amp;$A4786)</f>
        <v/>
      </c>
      <c r="L4786">
        <f>IF($A4786="",0,IF($F4786="",IFERROR(N(INDEX(Settings!$G$11:$G$18,MATCH($C4786,Settings!$D$11:$D$18,0))),0),N($F4786)))</f>
        <v/>
      </c>
    </row>
    <row r="4787">
      <c r="A4787" s="69" t="n"/>
      <c r="B4787" s="70" t="n"/>
      <c r="C4787" s="70" t="n"/>
      <c r="D4787" s="71" t="n"/>
      <c r="E4787" s="71" t="n"/>
      <c r="F4787" s="70" t="n"/>
      <c r="G4787" s="72">
        <f>IF(OR($A4787="",$B4787=""),"",ROUND(MAX(0,MOD(I4787-H4787,1)*24-L4787/60),2))</f>
        <v/>
      </c>
      <c r="H4787">
        <f>IF($A4787="","",IF($D4787="",IFERROR(INDEX(Settings!$E$11:$E$18,MATCH($C4787,Settings!$D$11:$D$18,0)),0),$D4787))</f>
        <v/>
      </c>
      <c r="I4787">
        <f>IF($A4787="","",IF($E4787="",IFERROR(INDEX(Settings!$F$11:$F$18,MATCH($C4787,Settings!$D$11:$D$18,0)),0),$E4787))</f>
        <v/>
      </c>
      <c r="J4787">
        <f>IF($A4787="",0,WEEKDAY($A4787,2))</f>
        <v/>
      </c>
      <c r="K4787">
        <f>IF(OR($A4787="",$B4787=""),"",$B4787&amp;"|"&amp;$A4787)</f>
        <v/>
      </c>
      <c r="L4787">
        <f>IF($A4787="",0,IF($F4787="",IFERROR(N(INDEX(Settings!$G$11:$G$18,MATCH($C4787,Settings!$D$11:$D$18,0))),0),N($F4787)))</f>
        <v/>
      </c>
    </row>
    <row r="4788">
      <c r="A4788" s="69" t="n"/>
      <c r="B4788" s="70" t="n"/>
      <c r="C4788" s="70" t="n"/>
      <c r="D4788" s="71" t="n"/>
      <c r="E4788" s="71" t="n"/>
      <c r="F4788" s="70" t="n"/>
      <c r="G4788" s="72">
        <f>IF(OR($A4788="",$B4788=""),"",ROUND(MAX(0,MOD(I4788-H4788,1)*24-L4788/60),2))</f>
        <v/>
      </c>
      <c r="H4788">
        <f>IF($A4788="","",IF($D4788="",IFERROR(INDEX(Settings!$E$11:$E$18,MATCH($C4788,Settings!$D$11:$D$18,0)),0),$D4788))</f>
        <v/>
      </c>
      <c r="I4788">
        <f>IF($A4788="","",IF($E4788="",IFERROR(INDEX(Settings!$F$11:$F$18,MATCH($C4788,Settings!$D$11:$D$18,0)),0),$E4788))</f>
        <v/>
      </c>
      <c r="J4788">
        <f>IF($A4788="",0,WEEKDAY($A4788,2))</f>
        <v/>
      </c>
      <c r="K4788">
        <f>IF(OR($A4788="",$B4788=""),"",$B4788&amp;"|"&amp;$A4788)</f>
        <v/>
      </c>
      <c r="L4788">
        <f>IF($A4788="",0,IF($F4788="",IFERROR(N(INDEX(Settings!$G$11:$G$18,MATCH($C4788,Settings!$D$11:$D$18,0))),0),N($F4788)))</f>
        <v/>
      </c>
    </row>
    <row r="4789">
      <c r="A4789" s="69" t="n"/>
      <c r="B4789" s="70" t="n"/>
      <c r="C4789" s="70" t="n"/>
      <c r="D4789" s="71" t="n"/>
      <c r="E4789" s="71" t="n"/>
      <c r="F4789" s="70" t="n"/>
      <c r="G4789" s="72">
        <f>IF(OR($A4789="",$B4789=""),"",ROUND(MAX(0,MOD(I4789-H4789,1)*24-L4789/60),2))</f>
        <v/>
      </c>
      <c r="H4789">
        <f>IF($A4789="","",IF($D4789="",IFERROR(INDEX(Settings!$E$11:$E$18,MATCH($C4789,Settings!$D$11:$D$18,0)),0),$D4789))</f>
        <v/>
      </c>
      <c r="I4789">
        <f>IF($A4789="","",IF($E4789="",IFERROR(INDEX(Settings!$F$11:$F$18,MATCH($C4789,Settings!$D$11:$D$18,0)),0),$E4789))</f>
        <v/>
      </c>
      <c r="J4789">
        <f>IF($A4789="",0,WEEKDAY($A4789,2))</f>
        <v/>
      </c>
      <c r="K4789">
        <f>IF(OR($A4789="",$B4789=""),"",$B4789&amp;"|"&amp;$A4789)</f>
        <v/>
      </c>
      <c r="L4789">
        <f>IF($A4789="",0,IF($F4789="",IFERROR(N(INDEX(Settings!$G$11:$G$18,MATCH($C4789,Settings!$D$11:$D$18,0))),0),N($F4789)))</f>
        <v/>
      </c>
    </row>
    <row r="4790">
      <c r="A4790" s="69" t="n"/>
      <c r="B4790" s="70" t="n"/>
      <c r="C4790" s="70" t="n"/>
      <c r="D4790" s="71" t="n"/>
      <c r="E4790" s="71" t="n"/>
      <c r="F4790" s="70" t="n"/>
      <c r="G4790" s="72">
        <f>IF(OR($A4790="",$B4790=""),"",ROUND(MAX(0,MOD(I4790-H4790,1)*24-L4790/60),2))</f>
        <v/>
      </c>
      <c r="H4790">
        <f>IF($A4790="","",IF($D4790="",IFERROR(INDEX(Settings!$E$11:$E$18,MATCH($C4790,Settings!$D$11:$D$18,0)),0),$D4790))</f>
        <v/>
      </c>
      <c r="I4790">
        <f>IF($A4790="","",IF($E4790="",IFERROR(INDEX(Settings!$F$11:$F$18,MATCH($C4790,Settings!$D$11:$D$18,0)),0),$E4790))</f>
        <v/>
      </c>
      <c r="J4790">
        <f>IF($A4790="",0,WEEKDAY($A4790,2))</f>
        <v/>
      </c>
      <c r="K4790">
        <f>IF(OR($A4790="",$B4790=""),"",$B4790&amp;"|"&amp;$A4790)</f>
        <v/>
      </c>
      <c r="L4790">
        <f>IF($A4790="",0,IF($F4790="",IFERROR(N(INDEX(Settings!$G$11:$G$18,MATCH($C4790,Settings!$D$11:$D$18,0))),0),N($F4790)))</f>
        <v/>
      </c>
    </row>
    <row r="4791">
      <c r="A4791" s="69" t="n"/>
      <c r="B4791" s="70" t="n"/>
      <c r="C4791" s="70" t="n"/>
      <c r="D4791" s="71" t="n"/>
      <c r="E4791" s="71" t="n"/>
      <c r="F4791" s="70" t="n"/>
      <c r="G4791" s="72">
        <f>IF(OR($A4791="",$B4791=""),"",ROUND(MAX(0,MOD(I4791-H4791,1)*24-L4791/60),2))</f>
        <v/>
      </c>
      <c r="H4791">
        <f>IF($A4791="","",IF($D4791="",IFERROR(INDEX(Settings!$E$11:$E$18,MATCH($C4791,Settings!$D$11:$D$18,0)),0),$D4791))</f>
        <v/>
      </c>
      <c r="I4791">
        <f>IF($A4791="","",IF($E4791="",IFERROR(INDEX(Settings!$F$11:$F$18,MATCH($C4791,Settings!$D$11:$D$18,0)),0),$E4791))</f>
        <v/>
      </c>
      <c r="J4791">
        <f>IF($A4791="",0,WEEKDAY($A4791,2))</f>
        <v/>
      </c>
      <c r="K4791">
        <f>IF(OR($A4791="",$B4791=""),"",$B4791&amp;"|"&amp;$A4791)</f>
        <v/>
      </c>
      <c r="L4791">
        <f>IF($A4791="",0,IF($F4791="",IFERROR(N(INDEX(Settings!$G$11:$G$18,MATCH($C4791,Settings!$D$11:$D$18,0))),0),N($F4791)))</f>
        <v/>
      </c>
    </row>
    <row r="4792">
      <c r="A4792" s="69" t="n"/>
      <c r="B4792" s="70" t="n"/>
      <c r="C4792" s="70" t="n"/>
      <c r="D4792" s="71" t="n"/>
      <c r="E4792" s="71" t="n"/>
      <c r="F4792" s="70" t="n"/>
      <c r="G4792" s="72">
        <f>IF(OR($A4792="",$B4792=""),"",ROUND(MAX(0,MOD(I4792-H4792,1)*24-L4792/60),2))</f>
        <v/>
      </c>
      <c r="H4792">
        <f>IF($A4792="","",IF($D4792="",IFERROR(INDEX(Settings!$E$11:$E$18,MATCH($C4792,Settings!$D$11:$D$18,0)),0),$D4792))</f>
        <v/>
      </c>
      <c r="I4792">
        <f>IF($A4792="","",IF($E4792="",IFERROR(INDEX(Settings!$F$11:$F$18,MATCH($C4792,Settings!$D$11:$D$18,0)),0),$E4792))</f>
        <v/>
      </c>
      <c r="J4792">
        <f>IF($A4792="",0,WEEKDAY($A4792,2))</f>
        <v/>
      </c>
      <c r="K4792">
        <f>IF(OR($A4792="",$B4792=""),"",$B4792&amp;"|"&amp;$A4792)</f>
        <v/>
      </c>
      <c r="L4792">
        <f>IF($A4792="",0,IF($F4792="",IFERROR(N(INDEX(Settings!$G$11:$G$18,MATCH($C4792,Settings!$D$11:$D$18,0))),0),N($F4792)))</f>
        <v/>
      </c>
    </row>
    <row r="4793">
      <c r="A4793" s="69" t="n"/>
      <c r="B4793" s="70" t="n"/>
      <c r="C4793" s="70" t="n"/>
      <c r="D4793" s="71" t="n"/>
      <c r="E4793" s="71" t="n"/>
      <c r="F4793" s="70" t="n"/>
      <c r="G4793" s="72">
        <f>IF(OR($A4793="",$B4793=""),"",ROUND(MAX(0,MOD(I4793-H4793,1)*24-L4793/60),2))</f>
        <v/>
      </c>
      <c r="H4793">
        <f>IF($A4793="","",IF($D4793="",IFERROR(INDEX(Settings!$E$11:$E$18,MATCH($C4793,Settings!$D$11:$D$18,0)),0),$D4793))</f>
        <v/>
      </c>
      <c r="I4793">
        <f>IF($A4793="","",IF($E4793="",IFERROR(INDEX(Settings!$F$11:$F$18,MATCH($C4793,Settings!$D$11:$D$18,0)),0),$E4793))</f>
        <v/>
      </c>
      <c r="J4793">
        <f>IF($A4793="",0,WEEKDAY($A4793,2))</f>
        <v/>
      </c>
      <c r="K4793">
        <f>IF(OR($A4793="",$B4793=""),"",$B4793&amp;"|"&amp;$A4793)</f>
        <v/>
      </c>
      <c r="L4793">
        <f>IF($A4793="",0,IF($F4793="",IFERROR(N(INDEX(Settings!$G$11:$G$18,MATCH($C4793,Settings!$D$11:$D$18,0))),0),N($F4793)))</f>
        <v/>
      </c>
    </row>
    <row r="4794">
      <c r="A4794" s="69" t="n"/>
      <c r="B4794" s="70" t="n"/>
      <c r="C4794" s="70" t="n"/>
      <c r="D4794" s="71" t="n"/>
      <c r="E4794" s="71" t="n"/>
      <c r="F4794" s="70" t="n"/>
      <c r="G4794" s="72">
        <f>IF(OR($A4794="",$B4794=""),"",ROUND(MAX(0,MOD(I4794-H4794,1)*24-L4794/60),2))</f>
        <v/>
      </c>
      <c r="H4794">
        <f>IF($A4794="","",IF($D4794="",IFERROR(INDEX(Settings!$E$11:$E$18,MATCH($C4794,Settings!$D$11:$D$18,0)),0),$D4794))</f>
        <v/>
      </c>
      <c r="I4794">
        <f>IF($A4794="","",IF($E4794="",IFERROR(INDEX(Settings!$F$11:$F$18,MATCH($C4794,Settings!$D$11:$D$18,0)),0),$E4794))</f>
        <v/>
      </c>
      <c r="J4794">
        <f>IF($A4794="",0,WEEKDAY($A4794,2))</f>
        <v/>
      </c>
      <c r="K4794">
        <f>IF(OR($A4794="",$B4794=""),"",$B4794&amp;"|"&amp;$A4794)</f>
        <v/>
      </c>
      <c r="L4794">
        <f>IF($A4794="",0,IF($F4794="",IFERROR(N(INDEX(Settings!$G$11:$G$18,MATCH($C4794,Settings!$D$11:$D$18,0))),0),N($F4794)))</f>
        <v/>
      </c>
    </row>
    <row r="4795">
      <c r="A4795" s="69" t="n"/>
      <c r="B4795" s="70" t="n"/>
      <c r="C4795" s="70" t="n"/>
      <c r="D4795" s="71" t="n"/>
      <c r="E4795" s="71" t="n"/>
      <c r="F4795" s="70" t="n"/>
      <c r="G4795" s="72">
        <f>IF(OR($A4795="",$B4795=""),"",ROUND(MAX(0,MOD(I4795-H4795,1)*24-L4795/60),2))</f>
        <v/>
      </c>
      <c r="H4795">
        <f>IF($A4795="","",IF($D4795="",IFERROR(INDEX(Settings!$E$11:$E$18,MATCH($C4795,Settings!$D$11:$D$18,0)),0),$D4795))</f>
        <v/>
      </c>
      <c r="I4795">
        <f>IF($A4795="","",IF($E4795="",IFERROR(INDEX(Settings!$F$11:$F$18,MATCH($C4795,Settings!$D$11:$D$18,0)),0),$E4795))</f>
        <v/>
      </c>
      <c r="J4795">
        <f>IF($A4795="",0,WEEKDAY($A4795,2))</f>
        <v/>
      </c>
      <c r="K4795">
        <f>IF(OR($A4795="",$B4795=""),"",$B4795&amp;"|"&amp;$A4795)</f>
        <v/>
      </c>
      <c r="L4795">
        <f>IF($A4795="",0,IF($F4795="",IFERROR(N(INDEX(Settings!$G$11:$G$18,MATCH($C4795,Settings!$D$11:$D$18,0))),0),N($F4795)))</f>
        <v/>
      </c>
    </row>
    <row r="4796">
      <c r="A4796" s="69" t="n"/>
      <c r="B4796" s="70" t="n"/>
      <c r="C4796" s="70" t="n"/>
      <c r="D4796" s="71" t="n"/>
      <c r="E4796" s="71" t="n"/>
      <c r="F4796" s="70" t="n"/>
      <c r="G4796" s="72">
        <f>IF(OR($A4796="",$B4796=""),"",ROUND(MAX(0,MOD(I4796-H4796,1)*24-L4796/60),2))</f>
        <v/>
      </c>
      <c r="H4796">
        <f>IF($A4796="","",IF($D4796="",IFERROR(INDEX(Settings!$E$11:$E$18,MATCH($C4796,Settings!$D$11:$D$18,0)),0),$D4796))</f>
        <v/>
      </c>
      <c r="I4796">
        <f>IF($A4796="","",IF($E4796="",IFERROR(INDEX(Settings!$F$11:$F$18,MATCH($C4796,Settings!$D$11:$D$18,0)),0),$E4796))</f>
        <v/>
      </c>
      <c r="J4796">
        <f>IF($A4796="",0,WEEKDAY($A4796,2))</f>
        <v/>
      </c>
      <c r="K4796">
        <f>IF(OR($A4796="",$B4796=""),"",$B4796&amp;"|"&amp;$A4796)</f>
        <v/>
      </c>
      <c r="L4796">
        <f>IF($A4796="",0,IF($F4796="",IFERROR(N(INDEX(Settings!$G$11:$G$18,MATCH($C4796,Settings!$D$11:$D$18,0))),0),N($F4796)))</f>
        <v/>
      </c>
    </row>
    <row r="4797">
      <c r="A4797" s="69" t="n"/>
      <c r="B4797" s="70" t="n"/>
      <c r="C4797" s="70" t="n"/>
      <c r="D4797" s="71" t="n"/>
      <c r="E4797" s="71" t="n"/>
      <c r="F4797" s="70" t="n"/>
      <c r="G4797" s="72">
        <f>IF(OR($A4797="",$B4797=""),"",ROUND(MAX(0,MOD(I4797-H4797,1)*24-L4797/60),2))</f>
        <v/>
      </c>
      <c r="H4797">
        <f>IF($A4797="","",IF($D4797="",IFERROR(INDEX(Settings!$E$11:$E$18,MATCH($C4797,Settings!$D$11:$D$18,0)),0),$D4797))</f>
        <v/>
      </c>
      <c r="I4797">
        <f>IF($A4797="","",IF($E4797="",IFERROR(INDEX(Settings!$F$11:$F$18,MATCH($C4797,Settings!$D$11:$D$18,0)),0),$E4797))</f>
        <v/>
      </c>
      <c r="J4797">
        <f>IF($A4797="",0,WEEKDAY($A4797,2))</f>
        <v/>
      </c>
      <c r="K4797">
        <f>IF(OR($A4797="",$B4797=""),"",$B4797&amp;"|"&amp;$A4797)</f>
        <v/>
      </c>
      <c r="L4797">
        <f>IF($A4797="",0,IF($F4797="",IFERROR(N(INDEX(Settings!$G$11:$G$18,MATCH($C4797,Settings!$D$11:$D$18,0))),0),N($F4797)))</f>
        <v/>
      </c>
    </row>
    <row r="4798">
      <c r="A4798" s="69" t="n"/>
      <c r="B4798" s="70" t="n"/>
      <c r="C4798" s="70" t="n"/>
      <c r="D4798" s="71" t="n"/>
      <c r="E4798" s="71" t="n"/>
      <c r="F4798" s="70" t="n"/>
      <c r="G4798" s="72">
        <f>IF(OR($A4798="",$B4798=""),"",ROUND(MAX(0,MOD(I4798-H4798,1)*24-L4798/60),2))</f>
        <v/>
      </c>
      <c r="H4798">
        <f>IF($A4798="","",IF($D4798="",IFERROR(INDEX(Settings!$E$11:$E$18,MATCH($C4798,Settings!$D$11:$D$18,0)),0),$D4798))</f>
        <v/>
      </c>
      <c r="I4798">
        <f>IF($A4798="","",IF($E4798="",IFERROR(INDEX(Settings!$F$11:$F$18,MATCH($C4798,Settings!$D$11:$D$18,0)),0),$E4798))</f>
        <v/>
      </c>
      <c r="J4798">
        <f>IF($A4798="",0,WEEKDAY($A4798,2))</f>
        <v/>
      </c>
      <c r="K4798">
        <f>IF(OR($A4798="",$B4798=""),"",$B4798&amp;"|"&amp;$A4798)</f>
        <v/>
      </c>
      <c r="L4798">
        <f>IF($A4798="",0,IF($F4798="",IFERROR(N(INDEX(Settings!$G$11:$G$18,MATCH($C4798,Settings!$D$11:$D$18,0))),0),N($F4798)))</f>
        <v/>
      </c>
    </row>
    <row r="4799">
      <c r="A4799" s="69" t="n"/>
      <c r="B4799" s="70" t="n"/>
      <c r="C4799" s="70" t="n"/>
      <c r="D4799" s="71" t="n"/>
      <c r="E4799" s="71" t="n"/>
      <c r="F4799" s="70" t="n"/>
      <c r="G4799" s="72">
        <f>IF(OR($A4799="",$B4799=""),"",ROUND(MAX(0,MOD(I4799-H4799,1)*24-L4799/60),2))</f>
        <v/>
      </c>
      <c r="H4799">
        <f>IF($A4799="","",IF($D4799="",IFERROR(INDEX(Settings!$E$11:$E$18,MATCH($C4799,Settings!$D$11:$D$18,0)),0),$D4799))</f>
        <v/>
      </c>
      <c r="I4799">
        <f>IF($A4799="","",IF($E4799="",IFERROR(INDEX(Settings!$F$11:$F$18,MATCH($C4799,Settings!$D$11:$D$18,0)),0),$E4799))</f>
        <v/>
      </c>
      <c r="J4799">
        <f>IF($A4799="",0,WEEKDAY($A4799,2))</f>
        <v/>
      </c>
      <c r="K4799">
        <f>IF(OR($A4799="",$B4799=""),"",$B4799&amp;"|"&amp;$A4799)</f>
        <v/>
      </c>
      <c r="L4799">
        <f>IF($A4799="",0,IF($F4799="",IFERROR(N(INDEX(Settings!$G$11:$G$18,MATCH($C4799,Settings!$D$11:$D$18,0))),0),N($F4799)))</f>
        <v/>
      </c>
    </row>
    <row r="4800">
      <c r="A4800" s="69" t="n"/>
      <c r="B4800" s="70" t="n"/>
      <c r="C4800" s="70" t="n"/>
      <c r="D4800" s="71" t="n"/>
      <c r="E4800" s="71" t="n"/>
      <c r="F4800" s="70" t="n"/>
      <c r="G4800" s="72">
        <f>IF(OR($A4800="",$B4800=""),"",ROUND(MAX(0,MOD(I4800-H4800,1)*24-L4800/60),2))</f>
        <v/>
      </c>
      <c r="H4800">
        <f>IF($A4800="","",IF($D4800="",IFERROR(INDEX(Settings!$E$11:$E$18,MATCH($C4800,Settings!$D$11:$D$18,0)),0),$D4800))</f>
        <v/>
      </c>
      <c r="I4800">
        <f>IF($A4800="","",IF($E4800="",IFERROR(INDEX(Settings!$F$11:$F$18,MATCH($C4800,Settings!$D$11:$D$18,0)),0),$E4800))</f>
        <v/>
      </c>
      <c r="J4800">
        <f>IF($A4800="",0,WEEKDAY($A4800,2))</f>
        <v/>
      </c>
      <c r="K4800">
        <f>IF(OR($A4800="",$B4800=""),"",$B4800&amp;"|"&amp;$A4800)</f>
        <v/>
      </c>
      <c r="L4800">
        <f>IF($A4800="",0,IF($F4800="",IFERROR(N(INDEX(Settings!$G$11:$G$18,MATCH($C4800,Settings!$D$11:$D$18,0))),0),N($F4800)))</f>
        <v/>
      </c>
    </row>
    <row r="4801">
      <c r="A4801" s="69" t="n"/>
      <c r="B4801" s="70" t="n"/>
      <c r="C4801" s="70" t="n"/>
      <c r="D4801" s="71" t="n"/>
      <c r="E4801" s="71" t="n"/>
      <c r="F4801" s="70" t="n"/>
      <c r="G4801" s="72">
        <f>IF(OR($A4801="",$B4801=""),"",ROUND(MAX(0,MOD(I4801-H4801,1)*24-L4801/60),2))</f>
        <v/>
      </c>
      <c r="H4801">
        <f>IF($A4801="","",IF($D4801="",IFERROR(INDEX(Settings!$E$11:$E$18,MATCH($C4801,Settings!$D$11:$D$18,0)),0),$D4801))</f>
        <v/>
      </c>
      <c r="I4801">
        <f>IF($A4801="","",IF($E4801="",IFERROR(INDEX(Settings!$F$11:$F$18,MATCH($C4801,Settings!$D$11:$D$18,0)),0),$E4801))</f>
        <v/>
      </c>
      <c r="J4801">
        <f>IF($A4801="",0,WEEKDAY($A4801,2))</f>
        <v/>
      </c>
      <c r="K4801">
        <f>IF(OR($A4801="",$B4801=""),"",$B4801&amp;"|"&amp;$A4801)</f>
        <v/>
      </c>
      <c r="L4801">
        <f>IF($A4801="",0,IF($F4801="",IFERROR(N(INDEX(Settings!$G$11:$G$18,MATCH($C4801,Settings!$D$11:$D$18,0))),0),N($F4801)))</f>
        <v/>
      </c>
    </row>
    <row r="4802">
      <c r="A4802" s="69" t="n"/>
      <c r="B4802" s="70" t="n"/>
      <c r="C4802" s="70" t="n"/>
      <c r="D4802" s="71" t="n"/>
      <c r="E4802" s="71" t="n"/>
      <c r="F4802" s="70" t="n"/>
      <c r="G4802" s="72">
        <f>IF(OR($A4802="",$B4802=""),"",ROUND(MAX(0,MOD(I4802-H4802,1)*24-L4802/60),2))</f>
        <v/>
      </c>
      <c r="H4802">
        <f>IF($A4802="","",IF($D4802="",IFERROR(INDEX(Settings!$E$11:$E$18,MATCH($C4802,Settings!$D$11:$D$18,0)),0),$D4802))</f>
        <v/>
      </c>
      <c r="I4802">
        <f>IF($A4802="","",IF($E4802="",IFERROR(INDEX(Settings!$F$11:$F$18,MATCH($C4802,Settings!$D$11:$D$18,0)),0),$E4802))</f>
        <v/>
      </c>
      <c r="J4802">
        <f>IF($A4802="",0,WEEKDAY($A4802,2))</f>
        <v/>
      </c>
      <c r="K4802">
        <f>IF(OR($A4802="",$B4802=""),"",$B4802&amp;"|"&amp;$A4802)</f>
        <v/>
      </c>
      <c r="L4802">
        <f>IF($A4802="",0,IF($F4802="",IFERROR(N(INDEX(Settings!$G$11:$G$18,MATCH($C4802,Settings!$D$11:$D$18,0))),0),N($F4802)))</f>
        <v/>
      </c>
    </row>
    <row r="4803">
      <c r="A4803" s="69" t="n"/>
      <c r="B4803" s="70" t="n"/>
      <c r="C4803" s="70" t="n"/>
      <c r="D4803" s="71" t="n"/>
      <c r="E4803" s="71" t="n"/>
      <c r="F4803" s="70" t="n"/>
      <c r="G4803" s="72">
        <f>IF(OR($A4803="",$B4803=""),"",ROUND(MAX(0,MOD(I4803-H4803,1)*24-L4803/60),2))</f>
        <v/>
      </c>
      <c r="H4803">
        <f>IF($A4803="","",IF($D4803="",IFERROR(INDEX(Settings!$E$11:$E$18,MATCH($C4803,Settings!$D$11:$D$18,0)),0),$D4803))</f>
        <v/>
      </c>
      <c r="I4803">
        <f>IF($A4803="","",IF($E4803="",IFERROR(INDEX(Settings!$F$11:$F$18,MATCH($C4803,Settings!$D$11:$D$18,0)),0),$E4803))</f>
        <v/>
      </c>
      <c r="J4803">
        <f>IF($A4803="",0,WEEKDAY($A4803,2))</f>
        <v/>
      </c>
      <c r="K4803">
        <f>IF(OR($A4803="",$B4803=""),"",$B4803&amp;"|"&amp;$A4803)</f>
        <v/>
      </c>
      <c r="L4803">
        <f>IF($A4803="",0,IF($F4803="",IFERROR(N(INDEX(Settings!$G$11:$G$18,MATCH($C4803,Settings!$D$11:$D$18,0))),0),N($F4803)))</f>
        <v/>
      </c>
    </row>
    <row r="4804">
      <c r="A4804" s="69" t="n"/>
      <c r="B4804" s="70" t="n"/>
      <c r="C4804" s="70" t="n"/>
      <c r="D4804" s="71" t="n"/>
      <c r="E4804" s="71" t="n"/>
      <c r="F4804" s="70" t="n"/>
      <c r="G4804" s="72">
        <f>IF(OR($A4804="",$B4804=""),"",ROUND(MAX(0,MOD(I4804-H4804,1)*24-L4804/60),2))</f>
        <v/>
      </c>
      <c r="H4804">
        <f>IF($A4804="","",IF($D4804="",IFERROR(INDEX(Settings!$E$11:$E$18,MATCH($C4804,Settings!$D$11:$D$18,0)),0),$D4804))</f>
        <v/>
      </c>
      <c r="I4804">
        <f>IF($A4804="","",IF($E4804="",IFERROR(INDEX(Settings!$F$11:$F$18,MATCH($C4804,Settings!$D$11:$D$18,0)),0),$E4804))</f>
        <v/>
      </c>
      <c r="J4804">
        <f>IF($A4804="",0,WEEKDAY($A4804,2))</f>
        <v/>
      </c>
      <c r="K4804">
        <f>IF(OR($A4804="",$B4804=""),"",$B4804&amp;"|"&amp;$A4804)</f>
        <v/>
      </c>
      <c r="L4804">
        <f>IF($A4804="",0,IF($F4804="",IFERROR(N(INDEX(Settings!$G$11:$G$18,MATCH($C4804,Settings!$D$11:$D$18,0))),0),N($F4804)))</f>
        <v/>
      </c>
    </row>
    <row r="4805">
      <c r="A4805" s="69" t="n"/>
      <c r="B4805" s="70" t="n"/>
      <c r="C4805" s="70" t="n"/>
      <c r="D4805" s="71" t="n"/>
      <c r="E4805" s="71" t="n"/>
      <c r="F4805" s="70" t="n"/>
      <c r="G4805" s="72">
        <f>IF(OR($A4805="",$B4805=""),"",ROUND(MAX(0,MOD(I4805-H4805,1)*24-L4805/60),2))</f>
        <v/>
      </c>
      <c r="H4805">
        <f>IF($A4805="","",IF($D4805="",IFERROR(INDEX(Settings!$E$11:$E$18,MATCH($C4805,Settings!$D$11:$D$18,0)),0),$D4805))</f>
        <v/>
      </c>
      <c r="I4805">
        <f>IF($A4805="","",IF($E4805="",IFERROR(INDEX(Settings!$F$11:$F$18,MATCH($C4805,Settings!$D$11:$D$18,0)),0),$E4805))</f>
        <v/>
      </c>
      <c r="J4805">
        <f>IF($A4805="",0,WEEKDAY($A4805,2))</f>
        <v/>
      </c>
      <c r="K4805">
        <f>IF(OR($A4805="",$B4805=""),"",$B4805&amp;"|"&amp;$A4805)</f>
        <v/>
      </c>
      <c r="L4805">
        <f>IF($A4805="",0,IF($F4805="",IFERROR(N(INDEX(Settings!$G$11:$G$18,MATCH($C4805,Settings!$D$11:$D$18,0))),0),N($F4805)))</f>
        <v/>
      </c>
    </row>
    <row r="4806">
      <c r="A4806" s="69" t="n"/>
      <c r="B4806" s="70" t="n"/>
      <c r="C4806" s="70" t="n"/>
      <c r="D4806" s="71" t="n"/>
      <c r="E4806" s="71" t="n"/>
      <c r="F4806" s="70" t="n"/>
      <c r="G4806" s="72">
        <f>IF(OR($A4806="",$B4806=""),"",ROUND(MAX(0,MOD(I4806-H4806,1)*24-L4806/60),2))</f>
        <v/>
      </c>
      <c r="H4806">
        <f>IF($A4806="","",IF($D4806="",IFERROR(INDEX(Settings!$E$11:$E$18,MATCH($C4806,Settings!$D$11:$D$18,0)),0),$D4806))</f>
        <v/>
      </c>
      <c r="I4806">
        <f>IF($A4806="","",IF($E4806="",IFERROR(INDEX(Settings!$F$11:$F$18,MATCH($C4806,Settings!$D$11:$D$18,0)),0),$E4806))</f>
        <v/>
      </c>
      <c r="J4806">
        <f>IF($A4806="",0,WEEKDAY($A4806,2))</f>
        <v/>
      </c>
      <c r="K4806">
        <f>IF(OR($A4806="",$B4806=""),"",$B4806&amp;"|"&amp;$A4806)</f>
        <v/>
      </c>
      <c r="L4806">
        <f>IF($A4806="",0,IF($F4806="",IFERROR(N(INDEX(Settings!$G$11:$G$18,MATCH($C4806,Settings!$D$11:$D$18,0))),0),N($F4806)))</f>
        <v/>
      </c>
    </row>
    <row r="4807">
      <c r="A4807" s="69" t="n"/>
      <c r="B4807" s="70" t="n"/>
      <c r="C4807" s="70" t="n"/>
      <c r="D4807" s="71" t="n"/>
      <c r="E4807" s="71" t="n"/>
      <c r="F4807" s="70" t="n"/>
      <c r="G4807" s="72">
        <f>IF(OR($A4807="",$B4807=""),"",ROUND(MAX(0,MOD(I4807-H4807,1)*24-L4807/60),2))</f>
        <v/>
      </c>
      <c r="H4807">
        <f>IF($A4807="","",IF($D4807="",IFERROR(INDEX(Settings!$E$11:$E$18,MATCH($C4807,Settings!$D$11:$D$18,0)),0),$D4807))</f>
        <v/>
      </c>
      <c r="I4807">
        <f>IF($A4807="","",IF($E4807="",IFERROR(INDEX(Settings!$F$11:$F$18,MATCH($C4807,Settings!$D$11:$D$18,0)),0),$E4807))</f>
        <v/>
      </c>
      <c r="J4807">
        <f>IF($A4807="",0,WEEKDAY($A4807,2))</f>
        <v/>
      </c>
      <c r="K4807">
        <f>IF(OR($A4807="",$B4807=""),"",$B4807&amp;"|"&amp;$A4807)</f>
        <v/>
      </c>
      <c r="L4807">
        <f>IF($A4807="",0,IF($F4807="",IFERROR(N(INDEX(Settings!$G$11:$G$18,MATCH($C4807,Settings!$D$11:$D$18,0))),0),N($F4807)))</f>
        <v/>
      </c>
    </row>
    <row r="4808">
      <c r="A4808" s="69" t="n"/>
      <c r="B4808" s="70" t="n"/>
      <c r="C4808" s="70" t="n"/>
      <c r="D4808" s="71" t="n"/>
      <c r="E4808" s="71" t="n"/>
      <c r="F4808" s="70" t="n"/>
      <c r="G4808" s="72">
        <f>IF(OR($A4808="",$B4808=""),"",ROUND(MAX(0,MOD(I4808-H4808,1)*24-L4808/60),2))</f>
        <v/>
      </c>
      <c r="H4808">
        <f>IF($A4808="","",IF($D4808="",IFERROR(INDEX(Settings!$E$11:$E$18,MATCH($C4808,Settings!$D$11:$D$18,0)),0),$D4808))</f>
        <v/>
      </c>
      <c r="I4808">
        <f>IF($A4808="","",IF($E4808="",IFERROR(INDEX(Settings!$F$11:$F$18,MATCH($C4808,Settings!$D$11:$D$18,0)),0),$E4808))</f>
        <v/>
      </c>
      <c r="J4808">
        <f>IF($A4808="",0,WEEKDAY($A4808,2))</f>
        <v/>
      </c>
      <c r="K4808">
        <f>IF(OR($A4808="",$B4808=""),"",$B4808&amp;"|"&amp;$A4808)</f>
        <v/>
      </c>
      <c r="L4808">
        <f>IF($A4808="",0,IF($F4808="",IFERROR(N(INDEX(Settings!$G$11:$G$18,MATCH($C4808,Settings!$D$11:$D$18,0))),0),N($F4808)))</f>
        <v/>
      </c>
    </row>
    <row r="4809">
      <c r="A4809" s="69" t="n"/>
      <c r="B4809" s="70" t="n"/>
      <c r="C4809" s="70" t="n"/>
      <c r="D4809" s="71" t="n"/>
      <c r="E4809" s="71" t="n"/>
      <c r="F4809" s="70" t="n"/>
      <c r="G4809" s="72">
        <f>IF(OR($A4809="",$B4809=""),"",ROUND(MAX(0,MOD(I4809-H4809,1)*24-L4809/60),2))</f>
        <v/>
      </c>
      <c r="H4809">
        <f>IF($A4809="","",IF($D4809="",IFERROR(INDEX(Settings!$E$11:$E$18,MATCH($C4809,Settings!$D$11:$D$18,0)),0),$D4809))</f>
        <v/>
      </c>
      <c r="I4809">
        <f>IF($A4809="","",IF($E4809="",IFERROR(INDEX(Settings!$F$11:$F$18,MATCH($C4809,Settings!$D$11:$D$18,0)),0),$E4809))</f>
        <v/>
      </c>
      <c r="J4809">
        <f>IF($A4809="",0,WEEKDAY($A4809,2))</f>
        <v/>
      </c>
      <c r="K4809">
        <f>IF(OR($A4809="",$B4809=""),"",$B4809&amp;"|"&amp;$A4809)</f>
        <v/>
      </c>
      <c r="L4809">
        <f>IF($A4809="",0,IF($F4809="",IFERROR(N(INDEX(Settings!$G$11:$G$18,MATCH($C4809,Settings!$D$11:$D$18,0))),0),N($F4809)))</f>
        <v/>
      </c>
    </row>
    <row r="4810">
      <c r="A4810" s="69" t="n"/>
      <c r="B4810" s="70" t="n"/>
      <c r="C4810" s="70" t="n"/>
      <c r="D4810" s="71" t="n"/>
      <c r="E4810" s="71" t="n"/>
      <c r="F4810" s="70" t="n"/>
      <c r="G4810" s="72">
        <f>IF(OR($A4810="",$B4810=""),"",ROUND(MAX(0,MOD(I4810-H4810,1)*24-L4810/60),2))</f>
        <v/>
      </c>
      <c r="H4810">
        <f>IF($A4810="","",IF($D4810="",IFERROR(INDEX(Settings!$E$11:$E$18,MATCH($C4810,Settings!$D$11:$D$18,0)),0),$D4810))</f>
        <v/>
      </c>
      <c r="I4810">
        <f>IF($A4810="","",IF($E4810="",IFERROR(INDEX(Settings!$F$11:$F$18,MATCH($C4810,Settings!$D$11:$D$18,0)),0),$E4810))</f>
        <v/>
      </c>
      <c r="J4810">
        <f>IF($A4810="",0,WEEKDAY($A4810,2))</f>
        <v/>
      </c>
      <c r="K4810">
        <f>IF(OR($A4810="",$B4810=""),"",$B4810&amp;"|"&amp;$A4810)</f>
        <v/>
      </c>
      <c r="L4810">
        <f>IF($A4810="",0,IF($F4810="",IFERROR(N(INDEX(Settings!$G$11:$G$18,MATCH($C4810,Settings!$D$11:$D$18,0))),0),N($F4810)))</f>
        <v/>
      </c>
    </row>
    <row r="4811">
      <c r="A4811" s="69" t="n"/>
      <c r="B4811" s="70" t="n"/>
      <c r="C4811" s="70" t="n"/>
      <c r="D4811" s="71" t="n"/>
      <c r="E4811" s="71" t="n"/>
      <c r="F4811" s="70" t="n"/>
      <c r="G4811" s="72">
        <f>IF(OR($A4811="",$B4811=""),"",ROUND(MAX(0,MOD(I4811-H4811,1)*24-L4811/60),2))</f>
        <v/>
      </c>
      <c r="H4811">
        <f>IF($A4811="","",IF($D4811="",IFERROR(INDEX(Settings!$E$11:$E$18,MATCH($C4811,Settings!$D$11:$D$18,0)),0),$D4811))</f>
        <v/>
      </c>
      <c r="I4811">
        <f>IF($A4811="","",IF($E4811="",IFERROR(INDEX(Settings!$F$11:$F$18,MATCH($C4811,Settings!$D$11:$D$18,0)),0),$E4811))</f>
        <v/>
      </c>
      <c r="J4811">
        <f>IF($A4811="",0,WEEKDAY($A4811,2))</f>
        <v/>
      </c>
      <c r="K4811">
        <f>IF(OR($A4811="",$B4811=""),"",$B4811&amp;"|"&amp;$A4811)</f>
        <v/>
      </c>
      <c r="L4811">
        <f>IF($A4811="",0,IF($F4811="",IFERROR(N(INDEX(Settings!$G$11:$G$18,MATCH($C4811,Settings!$D$11:$D$18,0))),0),N($F4811)))</f>
        <v/>
      </c>
    </row>
    <row r="4812">
      <c r="A4812" s="69" t="n"/>
      <c r="B4812" s="70" t="n"/>
      <c r="C4812" s="70" t="n"/>
      <c r="D4812" s="71" t="n"/>
      <c r="E4812" s="71" t="n"/>
      <c r="F4812" s="70" t="n"/>
      <c r="G4812" s="72">
        <f>IF(OR($A4812="",$B4812=""),"",ROUND(MAX(0,MOD(I4812-H4812,1)*24-L4812/60),2))</f>
        <v/>
      </c>
      <c r="H4812">
        <f>IF($A4812="","",IF($D4812="",IFERROR(INDEX(Settings!$E$11:$E$18,MATCH($C4812,Settings!$D$11:$D$18,0)),0),$D4812))</f>
        <v/>
      </c>
      <c r="I4812">
        <f>IF($A4812="","",IF($E4812="",IFERROR(INDEX(Settings!$F$11:$F$18,MATCH($C4812,Settings!$D$11:$D$18,0)),0),$E4812))</f>
        <v/>
      </c>
      <c r="J4812">
        <f>IF($A4812="",0,WEEKDAY($A4812,2))</f>
        <v/>
      </c>
      <c r="K4812">
        <f>IF(OR($A4812="",$B4812=""),"",$B4812&amp;"|"&amp;$A4812)</f>
        <v/>
      </c>
      <c r="L4812">
        <f>IF($A4812="",0,IF($F4812="",IFERROR(N(INDEX(Settings!$G$11:$G$18,MATCH($C4812,Settings!$D$11:$D$18,0))),0),N($F4812)))</f>
        <v/>
      </c>
    </row>
    <row r="4813">
      <c r="A4813" s="69" t="n"/>
      <c r="B4813" s="70" t="n"/>
      <c r="C4813" s="70" t="n"/>
      <c r="D4813" s="71" t="n"/>
      <c r="E4813" s="71" t="n"/>
      <c r="F4813" s="70" t="n"/>
      <c r="G4813" s="72">
        <f>IF(OR($A4813="",$B4813=""),"",ROUND(MAX(0,MOD(I4813-H4813,1)*24-L4813/60),2))</f>
        <v/>
      </c>
      <c r="H4813">
        <f>IF($A4813="","",IF($D4813="",IFERROR(INDEX(Settings!$E$11:$E$18,MATCH($C4813,Settings!$D$11:$D$18,0)),0),$D4813))</f>
        <v/>
      </c>
      <c r="I4813">
        <f>IF($A4813="","",IF($E4813="",IFERROR(INDEX(Settings!$F$11:$F$18,MATCH($C4813,Settings!$D$11:$D$18,0)),0),$E4813))</f>
        <v/>
      </c>
      <c r="J4813">
        <f>IF($A4813="",0,WEEKDAY($A4813,2))</f>
        <v/>
      </c>
      <c r="K4813">
        <f>IF(OR($A4813="",$B4813=""),"",$B4813&amp;"|"&amp;$A4813)</f>
        <v/>
      </c>
      <c r="L4813">
        <f>IF($A4813="",0,IF($F4813="",IFERROR(N(INDEX(Settings!$G$11:$G$18,MATCH($C4813,Settings!$D$11:$D$18,0))),0),N($F4813)))</f>
        <v/>
      </c>
    </row>
    <row r="4814">
      <c r="A4814" s="69" t="n"/>
      <c r="B4814" s="70" t="n"/>
      <c r="C4814" s="70" t="n"/>
      <c r="D4814" s="71" t="n"/>
      <c r="E4814" s="71" t="n"/>
      <c r="F4814" s="70" t="n"/>
      <c r="G4814" s="72">
        <f>IF(OR($A4814="",$B4814=""),"",ROUND(MAX(0,MOD(I4814-H4814,1)*24-L4814/60),2))</f>
        <v/>
      </c>
      <c r="H4814">
        <f>IF($A4814="","",IF($D4814="",IFERROR(INDEX(Settings!$E$11:$E$18,MATCH($C4814,Settings!$D$11:$D$18,0)),0),$D4814))</f>
        <v/>
      </c>
      <c r="I4814">
        <f>IF($A4814="","",IF($E4814="",IFERROR(INDEX(Settings!$F$11:$F$18,MATCH($C4814,Settings!$D$11:$D$18,0)),0),$E4814))</f>
        <v/>
      </c>
      <c r="J4814">
        <f>IF($A4814="",0,WEEKDAY($A4814,2))</f>
        <v/>
      </c>
      <c r="K4814">
        <f>IF(OR($A4814="",$B4814=""),"",$B4814&amp;"|"&amp;$A4814)</f>
        <v/>
      </c>
      <c r="L4814">
        <f>IF($A4814="",0,IF($F4814="",IFERROR(N(INDEX(Settings!$G$11:$G$18,MATCH($C4814,Settings!$D$11:$D$18,0))),0),N($F4814)))</f>
        <v/>
      </c>
    </row>
    <row r="4815">
      <c r="A4815" s="69" t="n"/>
      <c r="B4815" s="70" t="n"/>
      <c r="C4815" s="70" t="n"/>
      <c r="D4815" s="71" t="n"/>
      <c r="E4815" s="71" t="n"/>
      <c r="F4815" s="70" t="n"/>
      <c r="G4815" s="72">
        <f>IF(OR($A4815="",$B4815=""),"",ROUND(MAX(0,MOD(I4815-H4815,1)*24-L4815/60),2))</f>
        <v/>
      </c>
      <c r="H4815">
        <f>IF($A4815="","",IF($D4815="",IFERROR(INDEX(Settings!$E$11:$E$18,MATCH($C4815,Settings!$D$11:$D$18,0)),0),$D4815))</f>
        <v/>
      </c>
      <c r="I4815">
        <f>IF($A4815="","",IF($E4815="",IFERROR(INDEX(Settings!$F$11:$F$18,MATCH($C4815,Settings!$D$11:$D$18,0)),0),$E4815))</f>
        <v/>
      </c>
      <c r="J4815">
        <f>IF($A4815="",0,WEEKDAY($A4815,2))</f>
        <v/>
      </c>
      <c r="K4815">
        <f>IF(OR($A4815="",$B4815=""),"",$B4815&amp;"|"&amp;$A4815)</f>
        <v/>
      </c>
      <c r="L4815">
        <f>IF($A4815="",0,IF($F4815="",IFERROR(N(INDEX(Settings!$G$11:$G$18,MATCH($C4815,Settings!$D$11:$D$18,0))),0),N($F4815)))</f>
        <v/>
      </c>
    </row>
    <row r="4816">
      <c r="A4816" s="69" t="n"/>
      <c r="B4816" s="70" t="n"/>
      <c r="C4816" s="70" t="n"/>
      <c r="D4816" s="71" t="n"/>
      <c r="E4816" s="71" t="n"/>
      <c r="F4816" s="70" t="n"/>
      <c r="G4816" s="72">
        <f>IF(OR($A4816="",$B4816=""),"",ROUND(MAX(0,MOD(I4816-H4816,1)*24-L4816/60),2))</f>
        <v/>
      </c>
      <c r="H4816">
        <f>IF($A4816="","",IF($D4816="",IFERROR(INDEX(Settings!$E$11:$E$18,MATCH($C4816,Settings!$D$11:$D$18,0)),0),$D4816))</f>
        <v/>
      </c>
      <c r="I4816">
        <f>IF($A4816="","",IF($E4816="",IFERROR(INDEX(Settings!$F$11:$F$18,MATCH($C4816,Settings!$D$11:$D$18,0)),0),$E4816))</f>
        <v/>
      </c>
      <c r="J4816">
        <f>IF($A4816="",0,WEEKDAY($A4816,2))</f>
        <v/>
      </c>
      <c r="K4816">
        <f>IF(OR($A4816="",$B4816=""),"",$B4816&amp;"|"&amp;$A4816)</f>
        <v/>
      </c>
      <c r="L4816">
        <f>IF($A4816="",0,IF($F4816="",IFERROR(N(INDEX(Settings!$G$11:$G$18,MATCH($C4816,Settings!$D$11:$D$18,0))),0),N($F4816)))</f>
        <v/>
      </c>
    </row>
    <row r="4817">
      <c r="A4817" s="69" t="n"/>
      <c r="B4817" s="70" t="n"/>
      <c r="C4817" s="70" t="n"/>
      <c r="D4817" s="71" t="n"/>
      <c r="E4817" s="71" t="n"/>
      <c r="F4817" s="70" t="n"/>
      <c r="G4817" s="72">
        <f>IF(OR($A4817="",$B4817=""),"",ROUND(MAX(0,MOD(I4817-H4817,1)*24-L4817/60),2))</f>
        <v/>
      </c>
      <c r="H4817">
        <f>IF($A4817="","",IF($D4817="",IFERROR(INDEX(Settings!$E$11:$E$18,MATCH($C4817,Settings!$D$11:$D$18,0)),0),$D4817))</f>
        <v/>
      </c>
      <c r="I4817">
        <f>IF($A4817="","",IF($E4817="",IFERROR(INDEX(Settings!$F$11:$F$18,MATCH($C4817,Settings!$D$11:$D$18,0)),0),$E4817))</f>
        <v/>
      </c>
      <c r="J4817">
        <f>IF($A4817="",0,WEEKDAY($A4817,2))</f>
        <v/>
      </c>
      <c r="K4817">
        <f>IF(OR($A4817="",$B4817=""),"",$B4817&amp;"|"&amp;$A4817)</f>
        <v/>
      </c>
      <c r="L4817">
        <f>IF($A4817="",0,IF($F4817="",IFERROR(N(INDEX(Settings!$G$11:$G$18,MATCH($C4817,Settings!$D$11:$D$18,0))),0),N($F4817)))</f>
        <v/>
      </c>
    </row>
    <row r="4818">
      <c r="A4818" s="69" t="n"/>
      <c r="B4818" s="70" t="n"/>
      <c r="C4818" s="70" t="n"/>
      <c r="D4818" s="71" t="n"/>
      <c r="E4818" s="71" t="n"/>
      <c r="F4818" s="70" t="n"/>
      <c r="G4818" s="72">
        <f>IF(OR($A4818="",$B4818=""),"",ROUND(MAX(0,MOD(I4818-H4818,1)*24-L4818/60),2))</f>
        <v/>
      </c>
      <c r="H4818">
        <f>IF($A4818="","",IF($D4818="",IFERROR(INDEX(Settings!$E$11:$E$18,MATCH($C4818,Settings!$D$11:$D$18,0)),0),$D4818))</f>
        <v/>
      </c>
      <c r="I4818">
        <f>IF($A4818="","",IF($E4818="",IFERROR(INDEX(Settings!$F$11:$F$18,MATCH($C4818,Settings!$D$11:$D$18,0)),0),$E4818))</f>
        <v/>
      </c>
      <c r="J4818">
        <f>IF($A4818="",0,WEEKDAY($A4818,2))</f>
        <v/>
      </c>
      <c r="K4818">
        <f>IF(OR($A4818="",$B4818=""),"",$B4818&amp;"|"&amp;$A4818)</f>
        <v/>
      </c>
      <c r="L4818">
        <f>IF($A4818="",0,IF($F4818="",IFERROR(N(INDEX(Settings!$G$11:$G$18,MATCH($C4818,Settings!$D$11:$D$18,0))),0),N($F4818)))</f>
        <v/>
      </c>
    </row>
    <row r="4819">
      <c r="A4819" s="69" t="n"/>
      <c r="B4819" s="70" t="n"/>
      <c r="C4819" s="70" t="n"/>
      <c r="D4819" s="71" t="n"/>
      <c r="E4819" s="71" t="n"/>
      <c r="F4819" s="70" t="n"/>
      <c r="G4819" s="72">
        <f>IF(OR($A4819="",$B4819=""),"",ROUND(MAX(0,MOD(I4819-H4819,1)*24-L4819/60),2))</f>
        <v/>
      </c>
      <c r="H4819">
        <f>IF($A4819="","",IF($D4819="",IFERROR(INDEX(Settings!$E$11:$E$18,MATCH($C4819,Settings!$D$11:$D$18,0)),0),$D4819))</f>
        <v/>
      </c>
      <c r="I4819">
        <f>IF($A4819="","",IF($E4819="",IFERROR(INDEX(Settings!$F$11:$F$18,MATCH($C4819,Settings!$D$11:$D$18,0)),0),$E4819))</f>
        <v/>
      </c>
      <c r="J4819">
        <f>IF($A4819="",0,WEEKDAY($A4819,2))</f>
        <v/>
      </c>
      <c r="K4819">
        <f>IF(OR($A4819="",$B4819=""),"",$B4819&amp;"|"&amp;$A4819)</f>
        <v/>
      </c>
      <c r="L4819">
        <f>IF($A4819="",0,IF($F4819="",IFERROR(N(INDEX(Settings!$G$11:$G$18,MATCH($C4819,Settings!$D$11:$D$18,0))),0),N($F4819)))</f>
        <v/>
      </c>
    </row>
    <row r="4820">
      <c r="A4820" s="69" t="n"/>
      <c r="B4820" s="70" t="n"/>
      <c r="C4820" s="70" t="n"/>
      <c r="D4820" s="71" t="n"/>
      <c r="E4820" s="71" t="n"/>
      <c r="F4820" s="70" t="n"/>
      <c r="G4820" s="72">
        <f>IF(OR($A4820="",$B4820=""),"",ROUND(MAX(0,MOD(I4820-H4820,1)*24-L4820/60),2))</f>
        <v/>
      </c>
      <c r="H4820">
        <f>IF($A4820="","",IF($D4820="",IFERROR(INDEX(Settings!$E$11:$E$18,MATCH($C4820,Settings!$D$11:$D$18,0)),0),$D4820))</f>
        <v/>
      </c>
      <c r="I4820">
        <f>IF($A4820="","",IF($E4820="",IFERROR(INDEX(Settings!$F$11:$F$18,MATCH($C4820,Settings!$D$11:$D$18,0)),0),$E4820))</f>
        <v/>
      </c>
      <c r="J4820">
        <f>IF($A4820="",0,WEEKDAY($A4820,2))</f>
        <v/>
      </c>
      <c r="K4820">
        <f>IF(OR($A4820="",$B4820=""),"",$B4820&amp;"|"&amp;$A4820)</f>
        <v/>
      </c>
      <c r="L4820">
        <f>IF($A4820="",0,IF($F4820="",IFERROR(N(INDEX(Settings!$G$11:$G$18,MATCH($C4820,Settings!$D$11:$D$18,0))),0),N($F4820)))</f>
        <v/>
      </c>
    </row>
    <row r="4821">
      <c r="A4821" s="69" t="n"/>
      <c r="B4821" s="70" t="n"/>
      <c r="C4821" s="70" t="n"/>
      <c r="D4821" s="71" t="n"/>
      <c r="E4821" s="71" t="n"/>
      <c r="F4821" s="70" t="n"/>
      <c r="G4821" s="72">
        <f>IF(OR($A4821="",$B4821=""),"",ROUND(MAX(0,MOD(I4821-H4821,1)*24-L4821/60),2))</f>
        <v/>
      </c>
      <c r="H4821">
        <f>IF($A4821="","",IF($D4821="",IFERROR(INDEX(Settings!$E$11:$E$18,MATCH($C4821,Settings!$D$11:$D$18,0)),0),$D4821))</f>
        <v/>
      </c>
      <c r="I4821">
        <f>IF($A4821="","",IF($E4821="",IFERROR(INDEX(Settings!$F$11:$F$18,MATCH($C4821,Settings!$D$11:$D$18,0)),0),$E4821))</f>
        <v/>
      </c>
      <c r="J4821">
        <f>IF($A4821="",0,WEEKDAY($A4821,2))</f>
        <v/>
      </c>
      <c r="K4821">
        <f>IF(OR($A4821="",$B4821=""),"",$B4821&amp;"|"&amp;$A4821)</f>
        <v/>
      </c>
      <c r="L4821">
        <f>IF($A4821="",0,IF($F4821="",IFERROR(N(INDEX(Settings!$G$11:$G$18,MATCH($C4821,Settings!$D$11:$D$18,0))),0),N($F4821)))</f>
        <v/>
      </c>
    </row>
    <row r="4822">
      <c r="A4822" s="69" t="n"/>
      <c r="B4822" s="70" t="n"/>
      <c r="C4822" s="70" t="n"/>
      <c r="D4822" s="71" t="n"/>
      <c r="E4822" s="71" t="n"/>
      <c r="F4822" s="70" t="n"/>
      <c r="G4822" s="72">
        <f>IF(OR($A4822="",$B4822=""),"",ROUND(MAX(0,MOD(I4822-H4822,1)*24-L4822/60),2))</f>
        <v/>
      </c>
      <c r="H4822">
        <f>IF($A4822="","",IF($D4822="",IFERROR(INDEX(Settings!$E$11:$E$18,MATCH($C4822,Settings!$D$11:$D$18,0)),0),$D4822))</f>
        <v/>
      </c>
      <c r="I4822">
        <f>IF($A4822="","",IF($E4822="",IFERROR(INDEX(Settings!$F$11:$F$18,MATCH($C4822,Settings!$D$11:$D$18,0)),0),$E4822))</f>
        <v/>
      </c>
      <c r="J4822">
        <f>IF($A4822="",0,WEEKDAY($A4822,2))</f>
        <v/>
      </c>
      <c r="K4822">
        <f>IF(OR($A4822="",$B4822=""),"",$B4822&amp;"|"&amp;$A4822)</f>
        <v/>
      </c>
      <c r="L4822">
        <f>IF($A4822="",0,IF($F4822="",IFERROR(N(INDEX(Settings!$G$11:$G$18,MATCH($C4822,Settings!$D$11:$D$18,0))),0),N($F4822)))</f>
        <v/>
      </c>
    </row>
    <row r="4823">
      <c r="A4823" s="69" t="n"/>
      <c r="B4823" s="70" t="n"/>
      <c r="C4823" s="70" t="n"/>
      <c r="D4823" s="71" t="n"/>
      <c r="E4823" s="71" t="n"/>
      <c r="F4823" s="70" t="n"/>
      <c r="G4823" s="72">
        <f>IF(OR($A4823="",$B4823=""),"",ROUND(MAX(0,MOD(I4823-H4823,1)*24-L4823/60),2))</f>
        <v/>
      </c>
      <c r="H4823">
        <f>IF($A4823="","",IF($D4823="",IFERROR(INDEX(Settings!$E$11:$E$18,MATCH($C4823,Settings!$D$11:$D$18,0)),0),$D4823))</f>
        <v/>
      </c>
      <c r="I4823">
        <f>IF($A4823="","",IF($E4823="",IFERROR(INDEX(Settings!$F$11:$F$18,MATCH($C4823,Settings!$D$11:$D$18,0)),0),$E4823))</f>
        <v/>
      </c>
      <c r="J4823">
        <f>IF($A4823="",0,WEEKDAY($A4823,2))</f>
        <v/>
      </c>
      <c r="K4823">
        <f>IF(OR($A4823="",$B4823=""),"",$B4823&amp;"|"&amp;$A4823)</f>
        <v/>
      </c>
      <c r="L4823">
        <f>IF($A4823="",0,IF($F4823="",IFERROR(N(INDEX(Settings!$G$11:$G$18,MATCH($C4823,Settings!$D$11:$D$18,0))),0),N($F4823)))</f>
        <v/>
      </c>
    </row>
    <row r="4824">
      <c r="A4824" s="69" t="n"/>
      <c r="B4824" s="70" t="n"/>
      <c r="C4824" s="70" t="n"/>
      <c r="D4824" s="71" t="n"/>
      <c r="E4824" s="71" t="n"/>
      <c r="F4824" s="70" t="n"/>
      <c r="G4824" s="72">
        <f>IF(OR($A4824="",$B4824=""),"",ROUND(MAX(0,MOD(I4824-H4824,1)*24-L4824/60),2))</f>
        <v/>
      </c>
      <c r="H4824">
        <f>IF($A4824="","",IF($D4824="",IFERROR(INDEX(Settings!$E$11:$E$18,MATCH($C4824,Settings!$D$11:$D$18,0)),0),$D4824))</f>
        <v/>
      </c>
      <c r="I4824">
        <f>IF($A4824="","",IF($E4824="",IFERROR(INDEX(Settings!$F$11:$F$18,MATCH($C4824,Settings!$D$11:$D$18,0)),0),$E4824))</f>
        <v/>
      </c>
      <c r="J4824">
        <f>IF($A4824="",0,WEEKDAY($A4824,2))</f>
        <v/>
      </c>
      <c r="K4824">
        <f>IF(OR($A4824="",$B4824=""),"",$B4824&amp;"|"&amp;$A4824)</f>
        <v/>
      </c>
      <c r="L4824">
        <f>IF($A4824="",0,IF($F4824="",IFERROR(N(INDEX(Settings!$G$11:$G$18,MATCH($C4824,Settings!$D$11:$D$18,0))),0),N($F4824)))</f>
        <v/>
      </c>
    </row>
    <row r="4825">
      <c r="A4825" s="69" t="n"/>
      <c r="B4825" s="70" t="n"/>
      <c r="C4825" s="70" t="n"/>
      <c r="D4825" s="71" t="n"/>
      <c r="E4825" s="71" t="n"/>
      <c r="F4825" s="70" t="n"/>
      <c r="G4825" s="72">
        <f>IF(OR($A4825="",$B4825=""),"",ROUND(MAX(0,MOD(I4825-H4825,1)*24-L4825/60),2))</f>
        <v/>
      </c>
      <c r="H4825">
        <f>IF($A4825="","",IF($D4825="",IFERROR(INDEX(Settings!$E$11:$E$18,MATCH($C4825,Settings!$D$11:$D$18,0)),0),$D4825))</f>
        <v/>
      </c>
      <c r="I4825">
        <f>IF($A4825="","",IF($E4825="",IFERROR(INDEX(Settings!$F$11:$F$18,MATCH($C4825,Settings!$D$11:$D$18,0)),0),$E4825))</f>
        <v/>
      </c>
      <c r="J4825">
        <f>IF($A4825="",0,WEEKDAY($A4825,2))</f>
        <v/>
      </c>
      <c r="K4825">
        <f>IF(OR($A4825="",$B4825=""),"",$B4825&amp;"|"&amp;$A4825)</f>
        <v/>
      </c>
      <c r="L4825">
        <f>IF($A4825="",0,IF($F4825="",IFERROR(N(INDEX(Settings!$G$11:$G$18,MATCH($C4825,Settings!$D$11:$D$18,0))),0),N($F4825)))</f>
        <v/>
      </c>
    </row>
    <row r="4826">
      <c r="A4826" s="69" t="n"/>
      <c r="B4826" s="70" t="n"/>
      <c r="C4826" s="70" t="n"/>
      <c r="D4826" s="71" t="n"/>
      <c r="E4826" s="71" t="n"/>
      <c r="F4826" s="70" t="n"/>
      <c r="G4826" s="72">
        <f>IF(OR($A4826="",$B4826=""),"",ROUND(MAX(0,MOD(I4826-H4826,1)*24-L4826/60),2))</f>
        <v/>
      </c>
      <c r="H4826">
        <f>IF($A4826="","",IF($D4826="",IFERROR(INDEX(Settings!$E$11:$E$18,MATCH($C4826,Settings!$D$11:$D$18,0)),0),$D4826))</f>
        <v/>
      </c>
      <c r="I4826">
        <f>IF($A4826="","",IF($E4826="",IFERROR(INDEX(Settings!$F$11:$F$18,MATCH($C4826,Settings!$D$11:$D$18,0)),0),$E4826))</f>
        <v/>
      </c>
      <c r="J4826">
        <f>IF($A4826="",0,WEEKDAY($A4826,2))</f>
        <v/>
      </c>
      <c r="K4826">
        <f>IF(OR($A4826="",$B4826=""),"",$B4826&amp;"|"&amp;$A4826)</f>
        <v/>
      </c>
      <c r="L4826">
        <f>IF($A4826="",0,IF($F4826="",IFERROR(N(INDEX(Settings!$G$11:$G$18,MATCH($C4826,Settings!$D$11:$D$18,0))),0),N($F4826)))</f>
        <v/>
      </c>
    </row>
    <row r="4827">
      <c r="A4827" s="69" t="n"/>
      <c r="B4827" s="70" t="n"/>
      <c r="C4827" s="70" t="n"/>
      <c r="D4827" s="71" t="n"/>
      <c r="E4827" s="71" t="n"/>
      <c r="F4827" s="70" t="n"/>
      <c r="G4827" s="72">
        <f>IF(OR($A4827="",$B4827=""),"",ROUND(MAX(0,MOD(I4827-H4827,1)*24-L4827/60),2))</f>
        <v/>
      </c>
      <c r="H4827">
        <f>IF($A4827="","",IF($D4827="",IFERROR(INDEX(Settings!$E$11:$E$18,MATCH($C4827,Settings!$D$11:$D$18,0)),0),$D4827))</f>
        <v/>
      </c>
      <c r="I4827">
        <f>IF($A4827="","",IF($E4827="",IFERROR(INDEX(Settings!$F$11:$F$18,MATCH($C4827,Settings!$D$11:$D$18,0)),0),$E4827))</f>
        <v/>
      </c>
      <c r="J4827">
        <f>IF($A4827="",0,WEEKDAY($A4827,2))</f>
        <v/>
      </c>
      <c r="K4827">
        <f>IF(OR($A4827="",$B4827=""),"",$B4827&amp;"|"&amp;$A4827)</f>
        <v/>
      </c>
      <c r="L4827">
        <f>IF($A4827="",0,IF($F4827="",IFERROR(N(INDEX(Settings!$G$11:$G$18,MATCH($C4827,Settings!$D$11:$D$18,0))),0),N($F4827)))</f>
        <v/>
      </c>
    </row>
    <row r="4828">
      <c r="A4828" s="69" t="n"/>
      <c r="B4828" s="70" t="n"/>
      <c r="C4828" s="70" t="n"/>
      <c r="D4828" s="71" t="n"/>
      <c r="E4828" s="71" t="n"/>
      <c r="F4828" s="70" t="n"/>
      <c r="G4828" s="72">
        <f>IF(OR($A4828="",$B4828=""),"",ROUND(MAX(0,MOD(I4828-H4828,1)*24-L4828/60),2))</f>
        <v/>
      </c>
      <c r="H4828">
        <f>IF($A4828="","",IF($D4828="",IFERROR(INDEX(Settings!$E$11:$E$18,MATCH($C4828,Settings!$D$11:$D$18,0)),0),$D4828))</f>
        <v/>
      </c>
      <c r="I4828">
        <f>IF($A4828="","",IF($E4828="",IFERROR(INDEX(Settings!$F$11:$F$18,MATCH($C4828,Settings!$D$11:$D$18,0)),0),$E4828))</f>
        <v/>
      </c>
      <c r="J4828">
        <f>IF($A4828="",0,WEEKDAY($A4828,2))</f>
        <v/>
      </c>
      <c r="K4828">
        <f>IF(OR($A4828="",$B4828=""),"",$B4828&amp;"|"&amp;$A4828)</f>
        <v/>
      </c>
      <c r="L4828">
        <f>IF($A4828="",0,IF($F4828="",IFERROR(N(INDEX(Settings!$G$11:$G$18,MATCH($C4828,Settings!$D$11:$D$18,0))),0),N($F4828)))</f>
        <v/>
      </c>
    </row>
    <row r="4829">
      <c r="A4829" s="69" t="n"/>
      <c r="B4829" s="70" t="n"/>
      <c r="C4829" s="70" t="n"/>
      <c r="D4829" s="71" t="n"/>
      <c r="E4829" s="71" t="n"/>
      <c r="F4829" s="70" t="n"/>
      <c r="G4829" s="72">
        <f>IF(OR($A4829="",$B4829=""),"",ROUND(MAX(0,MOD(I4829-H4829,1)*24-L4829/60),2))</f>
        <v/>
      </c>
      <c r="H4829">
        <f>IF($A4829="","",IF($D4829="",IFERROR(INDEX(Settings!$E$11:$E$18,MATCH($C4829,Settings!$D$11:$D$18,0)),0),$D4829))</f>
        <v/>
      </c>
      <c r="I4829">
        <f>IF($A4829="","",IF($E4829="",IFERROR(INDEX(Settings!$F$11:$F$18,MATCH($C4829,Settings!$D$11:$D$18,0)),0),$E4829))</f>
        <v/>
      </c>
      <c r="J4829">
        <f>IF($A4829="",0,WEEKDAY($A4829,2))</f>
        <v/>
      </c>
      <c r="K4829">
        <f>IF(OR($A4829="",$B4829=""),"",$B4829&amp;"|"&amp;$A4829)</f>
        <v/>
      </c>
      <c r="L4829">
        <f>IF($A4829="",0,IF($F4829="",IFERROR(N(INDEX(Settings!$G$11:$G$18,MATCH($C4829,Settings!$D$11:$D$18,0))),0),N($F4829)))</f>
        <v/>
      </c>
    </row>
    <row r="4830">
      <c r="A4830" s="69" t="n"/>
      <c r="B4830" s="70" t="n"/>
      <c r="C4830" s="70" t="n"/>
      <c r="D4830" s="71" t="n"/>
      <c r="E4830" s="71" t="n"/>
      <c r="F4830" s="70" t="n"/>
      <c r="G4830" s="72">
        <f>IF(OR($A4830="",$B4830=""),"",ROUND(MAX(0,MOD(I4830-H4830,1)*24-L4830/60),2))</f>
        <v/>
      </c>
      <c r="H4830">
        <f>IF($A4830="","",IF($D4830="",IFERROR(INDEX(Settings!$E$11:$E$18,MATCH($C4830,Settings!$D$11:$D$18,0)),0),$D4830))</f>
        <v/>
      </c>
      <c r="I4830">
        <f>IF($A4830="","",IF($E4830="",IFERROR(INDEX(Settings!$F$11:$F$18,MATCH($C4830,Settings!$D$11:$D$18,0)),0),$E4830))</f>
        <v/>
      </c>
      <c r="J4830">
        <f>IF($A4830="",0,WEEKDAY($A4830,2))</f>
        <v/>
      </c>
      <c r="K4830">
        <f>IF(OR($A4830="",$B4830=""),"",$B4830&amp;"|"&amp;$A4830)</f>
        <v/>
      </c>
      <c r="L4830">
        <f>IF($A4830="",0,IF($F4830="",IFERROR(N(INDEX(Settings!$G$11:$G$18,MATCH($C4830,Settings!$D$11:$D$18,0))),0),N($F4830)))</f>
        <v/>
      </c>
    </row>
    <row r="4831">
      <c r="A4831" s="69" t="n"/>
      <c r="B4831" s="70" t="n"/>
      <c r="C4831" s="70" t="n"/>
      <c r="D4831" s="71" t="n"/>
      <c r="E4831" s="71" t="n"/>
      <c r="F4831" s="70" t="n"/>
      <c r="G4831" s="72">
        <f>IF(OR($A4831="",$B4831=""),"",ROUND(MAX(0,MOD(I4831-H4831,1)*24-L4831/60),2))</f>
        <v/>
      </c>
      <c r="H4831">
        <f>IF($A4831="","",IF($D4831="",IFERROR(INDEX(Settings!$E$11:$E$18,MATCH($C4831,Settings!$D$11:$D$18,0)),0),$D4831))</f>
        <v/>
      </c>
      <c r="I4831">
        <f>IF($A4831="","",IF($E4831="",IFERROR(INDEX(Settings!$F$11:$F$18,MATCH($C4831,Settings!$D$11:$D$18,0)),0),$E4831))</f>
        <v/>
      </c>
      <c r="J4831">
        <f>IF($A4831="",0,WEEKDAY($A4831,2))</f>
        <v/>
      </c>
      <c r="K4831">
        <f>IF(OR($A4831="",$B4831=""),"",$B4831&amp;"|"&amp;$A4831)</f>
        <v/>
      </c>
      <c r="L4831">
        <f>IF($A4831="",0,IF($F4831="",IFERROR(N(INDEX(Settings!$G$11:$G$18,MATCH($C4831,Settings!$D$11:$D$18,0))),0),N($F4831)))</f>
        <v/>
      </c>
    </row>
    <row r="4832">
      <c r="A4832" s="69" t="n"/>
      <c r="B4832" s="70" t="n"/>
      <c r="C4832" s="70" t="n"/>
      <c r="D4832" s="71" t="n"/>
      <c r="E4832" s="71" t="n"/>
      <c r="F4832" s="70" t="n"/>
      <c r="G4832" s="72">
        <f>IF(OR($A4832="",$B4832=""),"",ROUND(MAX(0,MOD(I4832-H4832,1)*24-L4832/60),2))</f>
        <v/>
      </c>
      <c r="H4832">
        <f>IF($A4832="","",IF($D4832="",IFERROR(INDEX(Settings!$E$11:$E$18,MATCH($C4832,Settings!$D$11:$D$18,0)),0),$D4832))</f>
        <v/>
      </c>
      <c r="I4832">
        <f>IF($A4832="","",IF($E4832="",IFERROR(INDEX(Settings!$F$11:$F$18,MATCH($C4832,Settings!$D$11:$D$18,0)),0),$E4832))</f>
        <v/>
      </c>
      <c r="J4832">
        <f>IF($A4832="",0,WEEKDAY($A4832,2))</f>
        <v/>
      </c>
      <c r="K4832">
        <f>IF(OR($A4832="",$B4832=""),"",$B4832&amp;"|"&amp;$A4832)</f>
        <v/>
      </c>
      <c r="L4832">
        <f>IF($A4832="",0,IF($F4832="",IFERROR(N(INDEX(Settings!$G$11:$G$18,MATCH($C4832,Settings!$D$11:$D$18,0))),0),N($F4832)))</f>
        <v/>
      </c>
    </row>
    <row r="4833">
      <c r="A4833" s="69" t="n"/>
      <c r="B4833" s="70" t="n"/>
      <c r="C4833" s="70" t="n"/>
      <c r="D4833" s="71" t="n"/>
      <c r="E4833" s="71" t="n"/>
      <c r="F4833" s="70" t="n"/>
      <c r="G4833" s="72">
        <f>IF(OR($A4833="",$B4833=""),"",ROUND(MAX(0,MOD(I4833-H4833,1)*24-L4833/60),2))</f>
        <v/>
      </c>
      <c r="H4833">
        <f>IF($A4833="","",IF($D4833="",IFERROR(INDEX(Settings!$E$11:$E$18,MATCH($C4833,Settings!$D$11:$D$18,0)),0),$D4833))</f>
        <v/>
      </c>
      <c r="I4833">
        <f>IF($A4833="","",IF($E4833="",IFERROR(INDEX(Settings!$F$11:$F$18,MATCH($C4833,Settings!$D$11:$D$18,0)),0),$E4833))</f>
        <v/>
      </c>
      <c r="J4833">
        <f>IF($A4833="",0,WEEKDAY($A4833,2))</f>
        <v/>
      </c>
      <c r="K4833">
        <f>IF(OR($A4833="",$B4833=""),"",$B4833&amp;"|"&amp;$A4833)</f>
        <v/>
      </c>
      <c r="L4833">
        <f>IF($A4833="",0,IF($F4833="",IFERROR(N(INDEX(Settings!$G$11:$G$18,MATCH($C4833,Settings!$D$11:$D$18,0))),0),N($F4833)))</f>
        <v/>
      </c>
    </row>
    <row r="4834">
      <c r="A4834" s="69" t="n"/>
      <c r="B4834" s="70" t="n"/>
      <c r="C4834" s="70" t="n"/>
      <c r="D4834" s="71" t="n"/>
      <c r="E4834" s="71" t="n"/>
      <c r="F4834" s="70" t="n"/>
      <c r="G4834" s="72">
        <f>IF(OR($A4834="",$B4834=""),"",ROUND(MAX(0,MOD(I4834-H4834,1)*24-L4834/60),2))</f>
        <v/>
      </c>
      <c r="H4834">
        <f>IF($A4834="","",IF($D4834="",IFERROR(INDEX(Settings!$E$11:$E$18,MATCH($C4834,Settings!$D$11:$D$18,0)),0),$D4834))</f>
        <v/>
      </c>
      <c r="I4834">
        <f>IF($A4834="","",IF($E4834="",IFERROR(INDEX(Settings!$F$11:$F$18,MATCH($C4834,Settings!$D$11:$D$18,0)),0),$E4834))</f>
        <v/>
      </c>
      <c r="J4834">
        <f>IF($A4834="",0,WEEKDAY($A4834,2))</f>
        <v/>
      </c>
      <c r="K4834">
        <f>IF(OR($A4834="",$B4834=""),"",$B4834&amp;"|"&amp;$A4834)</f>
        <v/>
      </c>
      <c r="L4834">
        <f>IF($A4834="",0,IF($F4834="",IFERROR(N(INDEX(Settings!$G$11:$G$18,MATCH($C4834,Settings!$D$11:$D$18,0))),0),N($F4834)))</f>
        <v/>
      </c>
    </row>
    <row r="4835">
      <c r="A4835" s="69" t="n"/>
      <c r="B4835" s="70" t="n"/>
      <c r="C4835" s="70" t="n"/>
      <c r="D4835" s="71" t="n"/>
      <c r="E4835" s="71" t="n"/>
      <c r="F4835" s="70" t="n"/>
      <c r="G4835" s="72">
        <f>IF(OR($A4835="",$B4835=""),"",ROUND(MAX(0,MOD(I4835-H4835,1)*24-L4835/60),2))</f>
        <v/>
      </c>
      <c r="H4835">
        <f>IF($A4835="","",IF($D4835="",IFERROR(INDEX(Settings!$E$11:$E$18,MATCH($C4835,Settings!$D$11:$D$18,0)),0),$D4835))</f>
        <v/>
      </c>
      <c r="I4835">
        <f>IF($A4835="","",IF($E4835="",IFERROR(INDEX(Settings!$F$11:$F$18,MATCH($C4835,Settings!$D$11:$D$18,0)),0),$E4835))</f>
        <v/>
      </c>
      <c r="J4835">
        <f>IF($A4835="",0,WEEKDAY($A4835,2))</f>
        <v/>
      </c>
      <c r="K4835">
        <f>IF(OR($A4835="",$B4835=""),"",$B4835&amp;"|"&amp;$A4835)</f>
        <v/>
      </c>
      <c r="L4835">
        <f>IF($A4835="",0,IF($F4835="",IFERROR(N(INDEX(Settings!$G$11:$G$18,MATCH($C4835,Settings!$D$11:$D$18,0))),0),N($F4835)))</f>
        <v/>
      </c>
    </row>
    <row r="4836">
      <c r="A4836" s="69" t="n"/>
      <c r="B4836" s="70" t="n"/>
      <c r="C4836" s="70" t="n"/>
      <c r="D4836" s="71" t="n"/>
      <c r="E4836" s="71" t="n"/>
      <c r="F4836" s="70" t="n"/>
      <c r="G4836" s="72">
        <f>IF(OR($A4836="",$B4836=""),"",ROUND(MAX(0,MOD(I4836-H4836,1)*24-L4836/60),2))</f>
        <v/>
      </c>
      <c r="H4836">
        <f>IF($A4836="","",IF($D4836="",IFERROR(INDEX(Settings!$E$11:$E$18,MATCH($C4836,Settings!$D$11:$D$18,0)),0),$D4836))</f>
        <v/>
      </c>
      <c r="I4836">
        <f>IF($A4836="","",IF($E4836="",IFERROR(INDEX(Settings!$F$11:$F$18,MATCH($C4836,Settings!$D$11:$D$18,0)),0),$E4836))</f>
        <v/>
      </c>
      <c r="J4836">
        <f>IF($A4836="",0,WEEKDAY($A4836,2))</f>
        <v/>
      </c>
      <c r="K4836">
        <f>IF(OR($A4836="",$B4836=""),"",$B4836&amp;"|"&amp;$A4836)</f>
        <v/>
      </c>
      <c r="L4836">
        <f>IF($A4836="",0,IF($F4836="",IFERROR(N(INDEX(Settings!$G$11:$G$18,MATCH($C4836,Settings!$D$11:$D$18,0))),0),N($F4836)))</f>
        <v/>
      </c>
    </row>
    <row r="4837">
      <c r="A4837" s="69" t="n"/>
      <c r="B4837" s="70" t="n"/>
      <c r="C4837" s="70" t="n"/>
      <c r="D4837" s="71" t="n"/>
      <c r="E4837" s="71" t="n"/>
      <c r="F4837" s="70" t="n"/>
      <c r="G4837" s="72">
        <f>IF(OR($A4837="",$B4837=""),"",ROUND(MAX(0,MOD(I4837-H4837,1)*24-L4837/60),2))</f>
        <v/>
      </c>
      <c r="H4837">
        <f>IF($A4837="","",IF($D4837="",IFERROR(INDEX(Settings!$E$11:$E$18,MATCH($C4837,Settings!$D$11:$D$18,0)),0),$D4837))</f>
        <v/>
      </c>
      <c r="I4837">
        <f>IF($A4837="","",IF($E4837="",IFERROR(INDEX(Settings!$F$11:$F$18,MATCH($C4837,Settings!$D$11:$D$18,0)),0),$E4837))</f>
        <v/>
      </c>
      <c r="J4837">
        <f>IF($A4837="",0,WEEKDAY($A4837,2))</f>
        <v/>
      </c>
      <c r="K4837">
        <f>IF(OR($A4837="",$B4837=""),"",$B4837&amp;"|"&amp;$A4837)</f>
        <v/>
      </c>
      <c r="L4837">
        <f>IF($A4837="",0,IF($F4837="",IFERROR(N(INDEX(Settings!$G$11:$G$18,MATCH($C4837,Settings!$D$11:$D$18,0))),0),N($F4837)))</f>
        <v/>
      </c>
    </row>
    <row r="4838">
      <c r="A4838" s="69" t="n"/>
      <c r="B4838" s="70" t="n"/>
      <c r="C4838" s="70" t="n"/>
      <c r="D4838" s="71" t="n"/>
      <c r="E4838" s="71" t="n"/>
      <c r="F4838" s="70" t="n"/>
      <c r="G4838" s="72">
        <f>IF(OR($A4838="",$B4838=""),"",ROUND(MAX(0,MOD(I4838-H4838,1)*24-L4838/60),2))</f>
        <v/>
      </c>
      <c r="H4838">
        <f>IF($A4838="","",IF($D4838="",IFERROR(INDEX(Settings!$E$11:$E$18,MATCH($C4838,Settings!$D$11:$D$18,0)),0),$D4838))</f>
        <v/>
      </c>
      <c r="I4838">
        <f>IF($A4838="","",IF($E4838="",IFERROR(INDEX(Settings!$F$11:$F$18,MATCH($C4838,Settings!$D$11:$D$18,0)),0),$E4838))</f>
        <v/>
      </c>
      <c r="J4838">
        <f>IF($A4838="",0,WEEKDAY($A4838,2))</f>
        <v/>
      </c>
      <c r="K4838">
        <f>IF(OR($A4838="",$B4838=""),"",$B4838&amp;"|"&amp;$A4838)</f>
        <v/>
      </c>
      <c r="L4838">
        <f>IF($A4838="",0,IF($F4838="",IFERROR(N(INDEX(Settings!$G$11:$G$18,MATCH($C4838,Settings!$D$11:$D$18,0))),0),N($F4838)))</f>
        <v/>
      </c>
    </row>
    <row r="4839">
      <c r="A4839" s="69" t="n"/>
      <c r="B4839" s="70" t="n"/>
      <c r="C4839" s="70" t="n"/>
      <c r="D4839" s="71" t="n"/>
      <c r="E4839" s="71" t="n"/>
      <c r="F4839" s="70" t="n"/>
      <c r="G4839" s="72">
        <f>IF(OR($A4839="",$B4839=""),"",ROUND(MAX(0,MOD(I4839-H4839,1)*24-L4839/60),2))</f>
        <v/>
      </c>
      <c r="H4839">
        <f>IF($A4839="","",IF($D4839="",IFERROR(INDEX(Settings!$E$11:$E$18,MATCH($C4839,Settings!$D$11:$D$18,0)),0),$D4839))</f>
        <v/>
      </c>
      <c r="I4839">
        <f>IF($A4839="","",IF($E4839="",IFERROR(INDEX(Settings!$F$11:$F$18,MATCH($C4839,Settings!$D$11:$D$18,0)),0),$E4839))</f>
        <v/>
      </c>
      <c r="J4839">
        <f>IF($A4839="",0,WEEKDAY($A4839,2))</f>
        <v/>
      </c>
      <c r="K4839">
        <f>IF(OR($A4839="",$B4839=""),"",$B4839&amp;"|"&amp;$A4839)</f>
        <v/>
      </c>
      <c r="L4839">
        <f>IF($A4839="",0,IF($F4839="",IFERROR(N(INDEX(Settings!$G$11:$G$18,MATCH($C4839,Settings!$D$11:$D$18,0))),0),N($F4839)))</f>
        <v/>
      </c>
    </row>
    <row r="4840">
      <c r="A4840" s="69" t="n"/>
      <c r="B4840" s="70" t="n"/>
      <c r="C4840" s="70" t="n"/>
      <c r="D4840" s="71" t="n"/>
      <c r="E4840" s="71" t="n"/>
      <c r="F4840" s="70" t="n"/>
      <c r="G4840" s="72">
        <f>IF(OR($A4840="",$B4840=""),"",ROUND(MAX(0,MOD(I4840-H4840,1)*24-L4840/60),2))</f>
        <v/>
      </c>
      <c r="H4840">
        <f>IF($A4840="","",IF($D4840="",IFERROR(INDEX(Settings!$E$11:$E$18,MATCH($C4840,Settings!$D$11:$D$18,0)),0),$D4840))</f>
        <v/>
      </c>
      <c r="I4840">
        <f>IF($A4840="","",IF($E4840="",IFERROR(INDEX(Settings!$F$11:$F$18,MATCH($C4840,Settings!$D$11:$D$18,0)),0),$E4840))</f>
        <v/>
      </c>
      <c r="J4840">
        <f>IF($A4840="",0,WEEKDAY($A4840,2))</f>
        <v/>
      </c>
      <c r="K4840">
        <f>IF(OR($A4840="",$B4840=""),"",$B4840&amp;"|"&amp;$A4840)</f>
        <v/>
      </c>
      <c r="L4840">
        <f>IF($A4840="",0,IF($F4840="",IFERROR(N(INDEX(Settings!$G$11:$G$18,MATCH($C4840,Settings!$D$11:$D$18,0))),0),N($F4840)))</f>
        <v/>
      </c>
    </row>
    <row r="4841">
      <c r="A4841" s="69" t="n"/>
      <c r="B4841" s="70" t="n"/>
      <c r="C4841" s="70" t="n"/>
      <c r="D4841" s="71" t="n"/>
      <c r="E4841" s="71" t="n"/>
      <c r="F4841" s="70" t="n"/>
      <c r="G4841" s="72">
        <f>IF(OR($A4841="",$B4841=""),"",ROUND(MAX(0,MOD(I4841-H4841,1)*24-L4841/60),2))</f>
        <v/>
      </c>
      <c r="H4841">
        <f>IF($A4841="","",IF($D4841="",IFERROR(INDEX(Settings!$E$11:$E$18,MATCH($C4841,Settings!$D$11:$D$18,0)),0),$D4841))</f>
        <v/>
      </c>
      <c r="I4841">
        <f>IF($A4841="","",IF($E4841="",IFERROR(INDEX(Settings!$F$11:$F$18,MATCH($C4841,Settings!$D$11:$D$18,0)),0),$E4841))</f>
        <v/>
      </c>
      <c r="J4841">
        <f>IF($A4841="",0,WEEKDAY($A4841,2))</f>
        <v/>
      </c>
      <c r="K4841">
        <f>IF(OR($A4841="",$B4841=""),"",$B4841&amp;"|"&amp;$A4841)</f>
        <v/>
      </c>
      <c r="L4841">
        <f>IF($A4841="",0,IF($F4841="",IFERROR(N(INDEX(Settings!$G$11:$G$18,MATCH($C4841,Settings!$D$11:$D$18,0))),0),N($F4841)))</f>
        <v/>
      </c>
    </row>
    <row r="4842">
      <c r="A4842" s="69" t="n"/>
      <c r="B4842" s="70" t="n"/>
      <c r="C4842" s="70" t="n"/>
      <c r="D4842" s="71" t="n"/>
      <c r="E4842" s="71" t="n"/>
      <c r="F4842" s="70" t="n"/>
      <c r="G4842" s="72">
        <f>IF(OR($A4842="",$B4842=""),"",ROUND(MAX(0,MOD(I4842-H4842,1)*24-L4842/60),2))</f>
        <v/>
      </c>
      <c r="H4842">
        <f>IF($A4842="","",IF($D4842="",IFERROR(INDEX(Settings!$E$11:$E$18,MATCH($C4842,Settings!$D$11:$D$18,0)),0),$D4842))</f>
        <v/>
      </c>
      <c r="I4842">
        <f>IF($A4842="","",IF($E4842="",IFERROR(INDEX(Settings!$F$11:$F$18,MATCH($C4842,Settings!$D$11:$D$18,0)),0),$E4842))</f>
        <v/>
      </c>
      <c r="J4842">
        <f>IF($A4842="",0,WEEKDAY($A4842,2))</f>
        <v/>
      </c>
      <c r="K4842">
        <f>IF(OR($A4842="",$B4842=""),"",$B4842&amp;"|"&amp;$A4842)</f>
        <v/>
      </c>
      <c r="L4842">
        <f>IF($A4842="",0,IF($F4842="",IFERROR(N(INDEX(Settings!$G$11:$G$18,MATCH($C4842,Settings!$D$11:$D$18,0))),0),N($F4842)))</f>
        <v/>
      </c>
    </row>
    <row r="4843">
      <c r="A4843" s="69" t="n"/>
      <c r="B4843" s="70" t="n"/>
      <c r="C4843" s="70" t="n"/>
      <c r="D4843" s="71" t="n"/>
      <c r="E4843" s="71" t="n"/>
      <c r="F4843" s="70" t="n"/>
      <c r="G4843" s="72">
        <f>IF(OR($A4843="",$B4843=""),"",ROUND(MAX(0,MOD(I4843-H4843,1)*24-L4843/60),2))</f>
        <v/>
      </c>
      <c r="H4843">
        <f>IF($A4843="","",IF($D4843="",IFERROR(INDEX(Settings!$E$11:$E$18,MATCH($C4843,Settings!$D$11:$D$18,0)),0),$D4843))</f>
        <v/>
      </c>
      <c r="I4843">
        <f>IF($A4843="","",IF($E4843="",IFERROR(INDEX(Settings!$F$11:$F$18,MATCH($C4843,Settings!$D$11:$D$18,0)),0),$E4843))</f>
        <v/>
      </c>
      <c r="J4843">
        <f>IF($A4843="",0,WEEKDAY($A4843,2))</f>
        <v/>
      </c>
      <c r="K4843">
        <f>IF(OR($A4843="",$B4843=""),"",$B4843&amp;"|"&amp;$A4843)</f>
        <v/>
      </c>
      <c r="L4843">
        <f>IF($A4843="",0,IF($F4843="",IFERROR(N(INDEX(Settings!$G$11:$G$18,MATCH($C4843,Settings!$D$11:$D$18,0))),0),N($F4843)))</f>
        <v/>
      </c>
    </row>
    <row r="4844">
      <c r="A4844" s="69" t="n"/>
      <c r="B4844" s="70" t="n"/>
      <c r="C4844" s="70" t="n"/>
      <c r="D4844" s="71" t="n"/>
      <c r="E4844" s="71" t="n"/>
      <c r="F4844" s="70" t="n"/>
      <c r="G4844" s="72">
        <f>IF(OR($A4844="",$B4844=""),"",ROUND(MAX(0,MOD(I4844-H4844,1)*24-L4844/60),2))</f>
        <v/>
      </c>
      <c r="H4844">
        <f>IF($A4844="","",IF($D4844="",IFERROR(INDEX(Settings!$E$11:$E$18,MATCH($C4844,Settings!$D$11:$D$18,0)),0),$D4844))</f>
        <v/>
      </c>
      <c r="I4844">
        <f>IF($A4844="","",IF($E4844="",IFERROR(INDEX(Settings!$F$11:$F$18,MATCH($C4844,Settings!$D$11:$D$18,0)),0),$E4844))</f>
        <v/>
      </c>
      <c r="J4844">
        <f>IF($A4844="",0,WEEKDAY($A4844,2))</f>
        <v/>
      </c>
      <c r="K4844">
        <f>IF(OR($A4844="",$B4844=""),"",$B4844&amp;"|"&amp;$A4844)</f>
        <v/>
      </c>
      <c r="L4844">
        <f>IF($A4844="",0,IF($F4844="",IFERROR(N(INDEX(Settings!$G$11:$G$18,MATCH($C4844,Settings!$D$11:$D$18,0))),0),N($F4844)))</f>
        <v/>
      </c>
    </row>
    <row r="4845">
      <c r="A4845" s="69" t="n"/>
      <c r="B4845" s="70" t="n"/>
      <c r="C4845" s="70" t="n"/>
      <c r="D4845" s="71" t="n"/>
      <c r="E4845" s="71" t="n"/>
      <c r="F4845" s="70" t="n"/>
      <c r="G4845" s="72">
        <f>IF(OR($A4845="",$B4845=""),"",ROUND(MAX(0,MOD(I4845-H4845,1)*24-L4845/60),2))</f>
        <v/>
      </c>
      <c r="H4845">
        <f>IF($A4845="","",IF($D4845="",IFERROR(INDEX(Settings!$E$11:$E$18,MATCH($C4845,Settings!$D$11:$D$18,0)),0),$D4845))</f>
        <v/>
      </c>
      <c r="I4845">
        <f>IF($A4845="","",IF($E4845="",IFERROR(INDEX(Settings!$F$11:$F$18,MATCH($C4845,Settings!$D$11:$D$18,0)),0),$E4845))</f>
        <v/>
      </c>
      <c r="J4845">
        <f>IF($A4845="",0,WEEKDAY($A4845,2))</f>
        <v/>
      </c>
      <c r="K4845">
        <f>IF(OR($A4845="",$B4845=""),"",$B4845&amp;"|"&amp;$A4845)</f>
        <v/>
      </c>
      <c r="L4845">
        <f>IF($A4845="",0,IF($F4845="",IFERROR(N(INDEX(Settings!$G$11:$G$18,MATCH($C4845,Settings!$D$11:$D$18,0))),0),N($F4845)))</f>
        <v/>
      </c>
    </row>
    <row r="4846">
      <c r="A4846" s="69" t="n"/>
      <c r="B4846" s="70" t="n"/>
      <c r="C4846" s="70" t="n"/>
      <c r="D4846" s="71" t="n"/>
      <c r="E4846" s="71" t="n"/>
      <c r="F4846" s="70" t="n"/>
      <c r="G4846" s="72">
        <f>IF(OR($A4846="",$B4846=""),"",ROUND(MAX(0,MOD(I4846-H4846,1)*24-L4846/60),2))</f>
        <v/>
      </c>
      <c r="H4846">
        <f>IF($A4846="","",IF($D4846="",IFERROR(INDEX(Settings!$E$11:$E$18,MATCH($C4846,Settings!$D$11:$D$18,0)),0),$D4846))</f>
        <v/>
      </c>
      <c r="I4846">
        <f>IF($A4846="","",IF($E4846="",IFERROR(INDEX(Settings!$F$11:$F$18,MATCH($C4846,Settings!$D$11:$D$18,0)),0),$E4846))</f>
        <v/>
      </c>
      <c r="J4846">
        <f>IF($A4846="",0,WEEKDAY($A4846,2))</f>
        <v/>
      </c>
      <c r="K4846">
        <f>IF(OR($A4846="",$B4846=""),"",$B4846&amp;"|"&amp;$A4846)</f>
        <v/>
      </c>
      <c r="L4846">
        <f>IF($A4846="",0,IF($F4846="",IFERROR(N(INDEX(Settings!$G$11:$G$18,MATCH($C4846,Settings!$D$11:$D$18,0))),0),N($F4846)))</f>
        <v/>
      </c>
    </row>
    <row r="4847">
      <c r="A4847" s="69" t="n"/>
      <c r="B4847" s="70" t="n"/>
      <c r="C4847" s="70" t="n"/>
      <c r="D4847" s="71" t="n"/>
      <c r="E4847" s="71" t="n"/>
      <c r="F4847" s="70" t="n"/>
      <c r="G4847" s="72">
        <f>IF(OR($A4847="",$B4847=""),"",ROUND(MAX(0,MOD(I4847-H4847,1)*24-L4847/60),2))</f>
        <v/>
      </c>
      <c r="H4847">
        <f>IF($A4847="","",IF($D4847="",IFERROR(INDEX(Settings!$E$11:$E$18,MATCH($C4847,Settings!$D$11:$D$18,0)),0),$D4847))</f>
        <v/>
      </c>
      <c r="I4847">
        <f>IF($A4847="","",IF($E4847="",IFERROR(INDEX(Settings!$F$11:$F$18,MATCH($C4847,Settings!$D$11:$D$18,0)),0),$E4847))</f>
        <v/>
      </c>
      <c r="J4847">
        <f>IF($A4847="",0,WEEKDAY($A4847,2))</f>
        <v/>
      </c>
      <c r="K4847">
        <f>IF(OR($A4847="",$B4847=""),"",$B4847&amp;"|"&amp;$A4847)</f>
        <v/>
      </c>
      <c r="L4847">
        <f>IF($A4847="",0,IF($F4847="",IFERROR(N(INDEX(Settings!$G$11:$G$18,MATCH($C4847,Settings!$D$11:$D$18,0))),0),N($F4847)))</f>
        <v/>
      </c>
    </row>
    <row r="4848">
      <c r="A4848" s="69" t="n"/>
      <c r="B4848" s="70" t="n"/>
      <c r="C4848" s="70" t="n"/>
      <c r="D4848" s="71" t="n"/>
      <c r="E4848" s="71" t="n"/>
      <c r="F4848" s="70" t="n"/>
      <c r="G4848" s="72">
        <f>IF(OR($A4848="",$B4848=""),"",ROUND(MAX(0,MOD(I4848-H4848,1)*24-L4848/60),2))</f>
        <v/>
      </c>
      <c r="H4848">
        <f>IF($A4848="","",IF($D4848="",IFERROR(INDEX(Settings!$E$11:$E$18,MATCH($C4848,Settings!$D$11:$D$18,0)),0),$D4848))</f>
        <v/>
      </c>
      <c r="I4848">
        <f>IF($A4848="","",IF($E4848="",IFERROR(INDEX(Settings!$F$11:$F$18,MATCH($C4848,Settings!$D$11:$D$18,0)),0),$E4848))</f>
        <v/>
      </c>
      <c r="J4848">
        <f>IF($A4848="",0,WEEKDAY($A4848,2))</f>
        <v/>
      </c>
      <c r="K4848">
        <f>IF(OR($A4848="",$B4848=""),"",$B4848&amp;"|"&amp;$A4848)</f>
        <v/>
      </c>
      <c r="L4848">
        <f>IF($A4848="",0,IF($F4848="",IFERROR(N(INDEX(Settings!$G$11:$G$18,MATCH($C4848,Settings!$D$11:$D$18,0))),0),N($F4848)))</f>
        <v/>
      </c>
    </row>
    <row r="4849">
      <c r="A4849" s="69" t="n"/>
      <c r="B4849" s="70" t="n"/>
      <c r="C4849" s="70" t="n"/>
      <c r="D4849" s="71" t="n"/>
      <c r="E4849" s="71" t="n"/>
      <c r="F4849" s="70" t="n"/>
      <c r="G4849" s="72">
        <f>IF(OR($A4849="",$B4849=""),"",ROUND(MAX(0,MOD(I4849-H4849,1)*24-L4849/60),2))</f>
        <v/>
      </c>
      <c r="H4849">
        <f>IF($A4849="","",IF($D4849="",IFERROR(INDEX(Settings!$E$11:$E$18,MATCH($C4849,Settings!$D$11:$D$18,0)),0),$D4849))</f>
        <v/>
      </c>
      <c r="I4849">
        <f>IF($A4849="","",IF($E4849="",IFERROR(INDEX(Settings!$F$11:$F$18,MATCH($C4849,Settings!$D$11:$D$18,0)),0),$E4849))</f>
        <v/>
      </c>
      <c r="J4849">
        <f>IF($A4849="",0,WEEKDAY($A4849,2))</f>
        <v/>
      </c>
      <c r="K4849">
        <f>IF(OR($A4849="",$B4849=""),"",$B4849&amp;"|"&amp;$A4849)</f>
        <v/>
      </c>
      <c r="L4849">
        <f>IF($A4849="",0,IF($F4849="",IFERROR(N(INDEX(Settings!$G$11:$G$18,MATCH($C4849,Settings!$D$11:$D$18,0))),0),N($F4849)))</f>
        <v/>
      </c>
    </row>
    <row r="4850">
      <c r="A4850" s="69" t="n"/>
      <c r="B4850" s="70" t="n"/>
      <c r="C4850" s="70" t="n"/>
      <c r="D4850" s="71" t="n"/>
      <c r="E4850" s="71" t="n"/>
      <c r="F4850" s="70" t="n"/>
      <c r="G4850" s="72">
        <f>IF(OR($A4850="",$B4850=""),"",ROUND(MAX(0,MOD(I4850-H4850,1)*24-L4850/60),2))</f>
        <v/>
      </c>
      <c r="H4850">
        <f>IF($A4850="","",IF($D4850="",IFERROR(INDEX(Settings!$E$11:$E$18,MATCH($C4850,Settings!$D$11:$D$18,0)),0),$D4850))</f>
        <v/>
      </c>
      <c r="I4850">
        <f>IF($A4850="","",IF($E4850="",IFERROR(INDEX(Settings!$F$11:$F$18,MATCH($C4850,Settings!$D$11:$D$18,0)),0),$E4850))</f>
        <v/>
      </c>
      <c r="J4850">
        <f>IF($A4850="",0,WEEKDAY($A4850,2))</f>
        <v/>
      </c>
      <c r="K4850">
        <f>IF(OR($A4850="",$B4850=""),"",$B4850&amp;"|"&amp;$A4850)</f>
        <v/>
      </c>
      <c r="L4850">
        <f>IF($A4850="",0,IF($F4850="",IFERROR(N(INDEX(Settings!$G$11:$G$18,MATCH($C4850,Settings!$D$11:$D$18,0))),0),N($F4850)))</f>
        <v/>
      </c>
    </row>
    <row r="4851">
      <c r="A4851" s="69" t="n"/>
      <c r="B4851" s="70" t="n"/>
      <c r="C4851" s="70" t="n"/>
      <c r="D4851" s="71" t="n"/>
      <c r="E4851" s="71" t="n"/>
      <c r="F4851" s="70" t="n"/>
      <c r="G4851" s="72">
        <f>IF(OR($A4851="",$B4851=""),"",ROUND(MAX(0,MOD(I4851-H4851,1)*24-L4851/60),2))</f>
        <v/>
      </c>
      <c r="H4851">
        <f>IF($A4851="","",IF($D4851="",IFERROR(INDEX(Settings!$E$11:$E$18,MATCH($C4851,Settings!$D$11:$D$18,0)),0),$D4851))</f>
        <v/>
      </c>
      <c r="I4851">
        <f>IF($A4851="","",IF($E4851="",IFERROR(INDEX(Settings!$F$11:$F$18,MATCH($C4851,Settings!$D$11:$D$18,0)),0),$E4851))</f>
        <v/>
      </c>
      <c r="J4851">
        <f>IF($A4851="",0,WEEKDAY($A4851,2))</f>
        <v/>
      </c>
      <c r="K4851">
        <f>IF(OR($A4851="",$B4851=""),"",$B4851&amp;"|"&amp;$A4851)</f>
        <v/>
      </c>
      <c r="L4851">
        <f>IF($A4851="",0,IF($F4851="",IFERROR(N(INDEX(Settings!$G$11:$G$18,MATCH($C4851,Settings!$D$11:$D$18,0))),0),N($F4851)))</f>
        <v/>
      </c>
    </row>
    <row r="4852">
      <c r="A4852" s="69" t="n"/>
      <c r="B4852" s="70" t="n"/>
      <c r="C4852" s="70" t="n"/>
      <c r="D4852" s="71" t="n"/>
      <c r="E4852" s="71" t="n"/>
      <c r="F4852" s="70" t="n"/>
      <c r="G4852" s="72">
        <f>IF(OR($A4852="",$B4852=""),"",ROUND(MAX(0,MOD(I4852-H4852,1)*24-L4852/60),2))</f>
        <v/>
      </c>
      <c r="H4852">
        <f>IF($A4852="","",IF($D4852="",IFERROR(INDEX(Settings!$E$11:$E$18,MATCH($C4852,Settings!$D$11:$D$18,0)),0),$D4852))</f>
        <v/>
      </c>
      <c r="I4852">
        <f>IF($A4852="","",IF($E4852="",IFERROR(INDEX(Settings!$F$11:$F$18,MATCH($C4852,Settings!$D$11:$D$18,0)),0),$E4852))</f>
        <v/>
      </c>
      <c r="J4852">
        <f>IF($A4852="",0,WEEKDAY($A4852,2))</f>
        <v/>
      </c>
      <c r="K4852">
        <f>IF(OR($A4852="",$B4852=""),"",$B4852&amp;"|"&amp;$A4852)</f>
        <v/>
      </c>
      <c r="L4852">
        <f>IF($A4852="",0,IF($F4852="",IFERROR(N(INDEX(Settings!$G$11:$G$18,MATCH($C4852,Settings!$D$11:$D$18,0))),0),N($F4852)))</f>
        <v/>
      </c>
    </row>
    <row r="4853">
      <c r="A4853" s="69" t="n"/>
      <c r="B4853" s="70" t="n"/>
      <c r="C4853" s="70" t="n"/>
      <c r="D4853" s="71" t="n"/>
      <c r="E4853" s="71" t="n"/>
      <c r="F4853" s="70" t="n"/>
      <c r="G4853" s="72">
        <f>IF(OR($A4853="",$B4853=""),"",ROUND(MAX(0,MOD(I4853-H4853,1)*24-L4853/60),2))</f>
        <v/>
      </c>
      <c r="H4853">
        <f>IF($A4853="","",IF($D4853="",IFERROR(INDEX(Settings!$E$11:$E$18,MATCH($C4853,Settings!$D$11:$D$18,0)),0),$D4853))</f>
        <v/>
      </c>
      <c r="I4853">
        <f>IF($A4853="","",IF($E4853="",IFERROR(INDEX(Settings!$F$11:$F$18,MATCH($C4853,Settings!$D$11:$D$18,0)),0),$E4853))</f>
        <v/>
      </c>
      <c r="J4853">
        <f>IF($A4853="",0,WEEKDAY($A4853,2))</f>
        <v/>
      </c>
      <c r="K4853">
        <f>IF(OR($A4853="",$B4853=""),"",$B4853&amp;"|"&amp;$A4853)</f>
        <v/>
      </c>
      <c r="L4853">
        <f>IF($A4853="",0,IF($F4853="",IFERROR(N(INDEX(Settings!$G$11:$G$18,MATCH($C4853,Settings!$D$11:$D$18,0))),0),N($F4853)))</f>
        <v/>
      </c>
    </row>
    <row r="4854">
      <c r="A4854" s="69" t="n"/>
      <c r="B4854" s="70" t="n"/>
      <c r="C4854" s="70" t="n"/>
      <c r="D4854" s="71" t="n"/>
      <c r="E4854" s="71" t="n"/>
      <c r="F4854" s="70" t="n"/>
      <c r="G4854" s="72">
        <f>IF(OR($A4854="",$B4854=""),"",ROUND(MAX(0,MOD(I4854-H4854,1)*24-L4854/60),2))</f>
        <v/>
      </c>
      <c r="H4854">
        <f>IF($A4854="","",IF($D4854="",IFERROR(INDEX(Settings!$E$11:$E$18,MATCH($C4854,Settings!$D$11:$D$18,0)),0),$D4854))</f>
        <v/>
      </c>
      <c r="I4854">
        <f>IF($A4854="","",IF($E4854="",IFERROR(INDEX(Settings!$F$11:$F$18,MATCH($C4854,Settings!$D$11:$D$18,0)),0),$E4854))</f>
        <v/>
      </c>
      <c r="J4854">
        <f>IF($A4854="",0,WEEKDAY($A4854,2))</f>
        <v/>
      </c>
      <c r="K4854">
        <f>IF(OR($A4854="",$B4854=""),"",$B4854&amp;"|"&amp;$A4854)</f>
        <v/>
      </c>
      <c r="L4854">
        <f>IF($A4854="",0,IF($F4854="",IFERROR(N(INDEX(Settings!$G$11:$G$18,MATCH($C4854,Settings!$D$11:$D$18,0))),0),N($F4854)))</f>
        <v/>
      </c>
    </row>
    <row r="4855">
      <c r="A4855" s="69" t="n"/>
      <c r="B4855" s="70" t="n"/>
      <c r="C4855" s="70" t="n"/>
      <c r="D4855" s="71" t="n"/>
      <c r="E4855" s="71" t="n"/>
      <c r="F4855" s="70" t="n"/>
      <c r="G4855" s="72">
        <f>IF(OR($A4855="",$B4855=""),"",ROUND(MAX(0,MOD(I4855-H4855,1)*24-L4855/60),2))</f>
        <v/>
      </c>
      <c r="H4855">
        <f>IF($A4855="","",IF($D4855="",IFERROR(INDEX(Settings!$E$11:$E$18,MATCH($C4855,Settings!$D$11:$D$18,0)),0),$D4855))</f>
        <v/>
      </c>
      <c r="I4855">
        <f>IF($A4855="","",IF($E4855="",IFERROR(INDEX(Settings!$F$11:$F$18,MATCH($C4855,Settings!$D$11:$D$18,0)),0),$E4855))</f>
        <v/>
      </c>
      <c r="J4855">
        <f>IF($A4855="",0,WEEKDAY($A4855,2))</f>
        <v/>
      </c>
      <c r="K4855">
        <f>IF(OR($A4855="",$B4855=""),"",$B4855&amp;"|"&amp;$A4855)</f>
        <v/>
      </c>
      <c r="L4855">
        <f>IF($A4855="",0,IF($F4855="",IFERROR(N(INDEX(Settings!$G$11:$G$18,MATCH($C4855,Settings!$D$11:$D$18,0))),0),N($F4855)))</f>
        <v/>
      </c>
    </row>
    <row r="4856">
      <c r="A4856" s="69" t="n"/>
      <c r="B4856" s="70" t="n"/>
      <c r="C4856" s="70" t="n"/>
      <c r="D4856" s="71" t="n"/>
      <c r="E4856" s="71" t="n"/>
      <c r="F4856" s="70" t="n"/>
      <c r="G4856" s="72">
        <f>IF(OR($A4856="",$B4856=""),"",ROUND(MAX(0,MOD(I4856-H4856,1)*24-L4856/60),2))</f>
        <v/>
      </c>
      <c r="H4856">
        <f>IF($A4856="","",IF($D4856="",IFERROR(INDEX(Settings!$E$11:$E$18,MATCH($C4856,Settings!$D$11:$D$18,0)),0),$D4856))</f>
        <v/>
      </c>
      <c r="I4856">
        <f>IF($A4856="","",IF($E4856="",IFERROR(INDEX(Settings!$F$11:$F$18,MATCH($C4856,Settings!$D$11:$D$18,0)),0),$E4856))</f>
        <v/>
      </c>
      <c r="J4856">
        <f>IF($A4856="",0,WEEKDAY($A4856,2))</f>
        <v/>
      </c>
      <c r="K4856">
        <f>IF(OR($A4856="",$B4856=""),"",$B4856&amp;"|"&amp;$A4856)</f>
        <v/>
      </c>
      <c r="L4856">
        <f>IF($A4856="",0,IF($F4856="",IFERROR(N(INDEX(Settings!$G$11:$G$18,MATCH($C4856,Settings!$D$11:$D$18,0))),0),N($F4856)))</f>
        <v/>
      </c>
    </row>
    <row r="4857">
      <c r="A4857" s="69" t="n"/>
      <c r="B4857" s="70" t="n"/>
      <c r="C4857" s="70" t="n"/>
      <c r="D4857" s="71" t="n"/>
      <c r="E4857" s="71" t="n"/>
      <c r="F4857" s="70" t="n"/>
      <c r="G4857" s="72">
        <f>IF(OR($A4857="",$B4857=""),"",ROUND(MAX(0,MOD(I4857-H4857,1)*24-L4857/60),2))</f>
        <v/>
      </c>
      <c r="H4857">
        <f>IF($A4857="","",IF($D4857="",IFERROR(INDEX(Settings!$E$11:$E$18,MATCH($C4857,Settings!$D$11:$D$18,0)),0),$D4857))</f>
        <v/>
      </c>
      <c r="I4857">
        <f>IF($A4857="","",IF($E4857="",IFERROR(INDEX(Settings!$F$11:$F$18,MATCH($C4857,Settings!$D$11:$D$18,0)),0),$E4857))</f>
        <v/>
      </c>
      <c r="J4857">
        <f>IF($A4857="",0,WEEKDAY($A4857,2))</f>
        <v/>
      </c>
      <c r="K4857">
        <f>IF(OR($A4857="",$B4857=""),"",$B4857&amp;"|"&amp;$A4857)</f>
        <v/>
      </c>
      <c r="L4857">
        <f>IF($A4857="",0,IF($F4857="",IFERROR(N(INDEX(Settings!$G$11:$G$18,MATCH($C4857,Settings!$D$11:$D$18,0))),0),N($F4857)))</f>
        <v/>
      </c>
    </row>
    <row r="4858">
      <c r="A4858" s="69" t="n"/>
      <c r="B4858" s="70" t="n"/>
      <c r="C4858" s="70" t="n"/>
      <c r="D4858" s="71" t="n"/>
      <c r="E4858" s="71" t="n"/>
      <c r="F4858" s="70" t="n"/>
      <c r="G4858" s="72">
        <f>IF(OR($A4858="",$B4858=""),"",ROUND(MAX(0,MOD(I4858-H4858,1)*24-L4858/60),2))</f>
        <v/>
      </c>
      <c r="H4858">
        <f>IF($A4858="","",IF($D4858="",IFERROR(INDEX(Settings!$E$11:$E$18,MATCH($C4858,Settings!$D$11:$D$18,0)),0),$D4858))</f>
        <v/>
      </c>
      <c r="I4858">
        <f>IF($A4858="","",IF($E4858="",IFERROR(INDEX(Settings!$F$11:$F$18,MATCH($C4858,Settings!$D$11:$D$18,0)),0),$E4858))</f>
        <v/>
      </c>
      <c r="J4858">
        <f>IF($A4858="",0,WEEKDAY($A4858,2))</f>
        <v/>
      </c>
      <c r="K4858">
        <f>IF(OR($A4858="",$B4858=""),"",$B4858&amp;"|"&amp;$A4858)</f>
        <v/>
      </c>
      <c r="L4858">
        <f>IF($A4858="",0,IF($F4858="",IFERROR(N(INDEX(Settings!$G$11:$G$18,MATCH($C4858,Settings!$D$11:$D$18,0))),0),N($F4858)))</f>
        <v/>
      </c>
    </row>
    <row r="4859">
      <c r="A4859" s="69" t="n"/>
      <c r="B4859" s="70" t="n"/>
      <c r="C4859" s="70" t="n"/>
      <c r="D4859" s="71" t="n"/>
      <c r="E4859" s="71" t="n"/>
      <c r="F4859" s="70" t="n"/>
      <c r="G4859" s="72">
        <f>IF(OR($A4859="",$B4859=""),"",ROUND(MAX(0,MOD(I4859-H4859,1)*24-L4859/60),2))</f>
        <v/>
      </c>
      <c r="H4859">
        <f>IF($A4859="","",IF($D4859="",IFERROR(INDEX(Settings!$E$11:$E$18,MATCH($C4859,Settings!$D$11:$D$18,0)),0),$D4859))</f>
        <v/>
      </c>
      <c r="I4859">
        <f>IF($A4859="","",IF($E4859="",IFERROR(INDEX(Settings!$F$11:$F$18,MATCH($C4859,Settings!$D$11:$D$18,0)),0),$E4859))</f>
        <v/>
      </c>
      <c r="J4859">
        <f>IF($A4859="",0,WEEKDAY($A4859,2))</f>
        <v/>
      </c>
      <c r="K4859">
        <f>IF(OR($A4859="",$B4859=""),"",$B4859&amp;"|"&amp;$A4859)</f>
        <v/>
      </c>
      <c r="L4859">
        <f>IF($A4859="",0,IF($F4859="",IFERROR(N(INDEX(Settings!$G$11:$G$18,MATCH($C4859,Settings!$D$11:$D$18,0))),0),N($F4859)))</f>
        <v/>
      </c>
    </row>
    <row r="4860">
      <c r="A4860" s="69" t="n"/>
      <c r="B4860" s="70" t="n"/>
      <c r="C4860" s="70" t="n"/>
      <c r="D4860" s="71" t="n"/>
      <c r="E4860" s="71" t="n"/>
      <c r="F4860" s="70" t="n"/>
      <c r="G4860" s="72">
        <f>IF(OR($A4860="",$B4860=""),"",ROUND(MAX(0,MOD(I4860-H4860,1)*24-L4860/60),2))</f>
        <v/>
      </c>
      <c r="H4860">
        <f>IF($A4860="","",IF($D4860="",IFERROR(INDEX(Settings!$E$11:$E$18,MATCH($C4860,Settings!$D$11:$D$18,0)),0),$D4860))</f>
        <v/>
      </c>
      <c r="I4860">
        <f>IF($A4860="","",IF($E4860="",IFERROR(INDEX(Settings!$F$11:$F$18,MATCH($C4860,Settings!$D$11:$D$18,0)),0),$E4860))</f>
        <v/>
      </c>
      <c r="J4860">
        <f>IF($A4860="",0,WEEKDAY($A4860,2))</f>
        <v/>
      </c>
      <c r="K4860">
        <f>IF(OR($A4860="",$B4860=""),"",$B4860&amp;"|"&amp;$A4860)</f>
        <v/>
      </c>
      <c r="L4860">
        <f>IF($A4860="",0,IF($F4860="",IFERROR(N(INDEX(Settings!$G$11:$G$18,MATCH($C4860,Settings!$D$11:$D$18,0))),0),N($F4860)))</f>
        <v/>
      </c>
    </row>
    <row r="4861">
      <c r="A4861" s="69" t="n"/>
      <c r="B4861" s="70" t="n"/>
      <c r="C4861" s="70" t="n"/>
      <c r="D4861" s="71" t="n"/>
      <c r="E4861" s="71" t="n"/>
      <c r="F4861" s="70" t="n"/>
      <c r="G4861" s="72">
        <f>IF(OR($A4861="",$B4861=""),"",ROUND(MAX(0,MOD(I4861-H4861,1)*24-L4861/60),2))</f>
        <v/>
      </c>
      <c r="H4861">
        <f>IF($A4861="","",IF($D4861="",IFERROR(INDEX(Settings!$E$11:$E$18,MATCH($C4861,Settings!$D$11:$D$18,0)),0),$D4861))</f>
        <v/>
      </c>
      <c r="I4861">
        <f>IF($A4861="","",IF($E4861="",IFERROR(INDEX(Settings!$F$11:$F$18,MATCH($C4861,Settings!$D$11:$D$18,0)),0),$E4861))</f>
        <v/>
      </c>
      <c r="J4861">
        <f>IF($A4861="",0,WEEKDAY($A4861,2))</f>
        <v/>
      </c>
      <c r="K4861">
        <f>IF(OR($A4861="",$B4861=""),"",$B4861&amp;"|"&amp;$A4861)</f>
        <v/>
      </c>
      <c r="L4861">
        <f>IF($A4861="",0,IF($F4861="",IFERROR(N(INDEX(Settings!$G$11:$G$18,MATCH($C4861,Settings!$D$11:$D$18,0))),0),N($F4861)))</f>
        <v/>
      </c>
    </row>
    <row r="4862">
      <c r="A4862" s="69" t="n"/>
      <c r="B4862" s="70" t="n"/>
      <c r="C4862" s="70" t="n"/>
      <c r="D4862" s="71" t="n"/>
      <c r="E4862" s="71" t="n"/>
      <c r="F4862" s="70" t="n"/>
      <c r="G4862" s="72">
        <f>IF(OR($A4862="",$B4862=""),"",ROUND(MAX(0,MOD(I4862-H4862,1)*24-L4862/60),2))</f>
        <v/>
      </c>
      <c r="H4862">
        <f>IF($A4862="","",IF($D4862="",IFERROR(INDEX(Settings!$E$11:$E$18,MATCH($C4862,Settings!$D$11:$D$18,0)),0),$D4862))</f>
        <v/>
      </c>
      <c r="I4862">
        <f>IF($A4862="","",IF($E4862="",IFERROR(INDEX(Settings!$F$11:$F$18,MATCH($C4862,Settings!$D$11:$D$18,0)),0),$E4862))</f>
        <v/>
      </c>
      <c r="J4862">
        <f>IF($A4862="",0,WEEKDAY($A4862,2))</f>
        <v/>
      </c>
      <c r="K4862">
        <f>IF(OR($A4862="",$B4862=""),"",$B4862&amp;"|"&amp;$A4862)</f>
        <v/>
      </c>
      <c r="L4862">
        <f>IF($A4862="",0,IF($F4862="",IFERROR(N(INDEX(Settings!$G$11:$G$18,MATCH($C4862,Settings!$D$11:$D$18,0))),0),N($F4862)))</f>
        <v/>
      </c>
    </row>
    <row r="4863">
      <c r="A4863" s="69" t="n"/>
      <c r="B4863" s="70" t="n"/>
      <c r="C4863" s="70" t="n"/>
      <c r="D4863" s="71" t="n"/>
      <c r="E4863" s="71" t="n"/>
      <c r="F4863" s="70" t="n"/>
      <c r="G4863" s="72">
        <f>IF(OR($A4863="",$B4863=""),"",ROUND(MAX(0,MOD(I4863-H4863,1)*24-L4863/60),2))</f>
        <v/>
      </c>
      <c r="H4863">
        <f>IF($A4863="","",IF($D4863="",IFERROR(INDEX(Settings!$E$11:$E$18,MATCH($C4863,Settings!$D$11:$D$18,0)),0),$D4863))</f>
        <v/>
      </c>
      <c r="I4863">
        <f>IF($A4863="","",IF($E4863="",IFERROR(INDEX(Settings!$F$11:$F$18,MATCH($C4863,Settings!$D$11:$D$18,0)),0),$E4863))</f>
        <v/>
      </c>
      <c r="J4863">
        <f>IF($A4863="",0,WEEKDAY($A4863,2))</f>
        <v/>
      </c>
      <c r="K4863">
        <f>IF(OR($A4863="",$B4863=""),"",$B4863&amp;"|"&amp;$A4863)</f>
        <v/>
      </c>
      <c r="L4863">
        <f>IF($A4863="",0,IF($F4863="",IFERROR(N(INDEX(Settings!$G$11:$G$18,MATCH($C4863,Settings!$D$11:$D$18,0))),0),N($F4863)))</f>
        <v/>
      </c>
    </row>
    <row r="4864">
      <c r="A4864" s="69" t="n"/>
      <c r="B4864" s="70" t="n"/>
      <c r="C4864" s="70" t="n"/>
      <c r="D4864" s="71" t="n"/>
      <c r="E4864" s="71" t="n"/>
      <c r="F4864" s="70" t="n"/>
      <c r="G4864" s="72">
        <f>IF(OR($A4864="",$B4864=""),"",ROUND(MAX(0,MOD(I4864-H4864,1)*24-L4864/60),2))</f>
        <v/>
      </c>
      <c r="H4864">
        <f>IF($A4864="","",IF($D4864="",IFERROR(INDEX(Settings!$E$11:$E$18,MATCH($C4864,Settings!$D$11:$D$18,0)),0),$D4864))</f>
        <v/>
      </c>
      <c r="I4864">
        <f>IF($A4864="","",IF($E4864="",IFERROR(INDEX(Settings!$F$11:$F$18,MATCH($C4864,Settings!$D$11:$D$18,0)),0),$E4864))</f>
        <v/>
      </c>
      <c r="J4864">
        <f>IF($A4864="",0,WEEKDAY($A4864,2))</f>
        <v/>
      </c>
      <c r="K4864">
        <f>IF(OR($A4864="",$B4864=""),"",$B4864&amp;"|"&amp;$A4864)</f>
        <v/>
      </c>
      <c r="L4864">
        <f>IF($A4864="",0,IF($F4864="",IFERROR(N(INDEX(Settings!$G$11:$G$18,MATCH($C4864,Settings!$D$11:$D$18,0))),0),N($F4864)))</f>
        <v/>
      </c>
    </row>
    <row r="4865">
      <c r="A4865" s="69" t="n"/>
      <c r="B4865" s="70" t="n"/>
      <c r="C4865" s="70" t="n"/>
      <c r="D4865" s="71" t="n"/>
      <c r="E4865" s="71" t="n"/>
      <c r="F4865" s="70" t="n"/>
      <c r="G4865" s="72">
        <f>IF(OR($A4865="",$B4865=""),"",ROUND(MAX(0,MOD(I4865-H4865,1)*24-L4865/60),2))</f>
        <v/>
      </c>
      <c r="H4865">
        <f>IF($A4865="","",IF($D4865="",IFERROR(INDEX(Settings!$E$11:$E$18,MATCH($C4865,Settings!$D$11:$D$18,0)),0),$D4865))</f>
        <v/>
      </c>
      <c r="I4865">
        <f>IF($A4865="","",IF($E4865="",IFERROR(INDEX(Settings!$F$11:$F$18,MATCH($C4865,Settings!$D$11:$D$18,0)),0),$E4865))</f>
        <v/>
      </c>
      <c r="J4865">
        <f>IF($A4865="",0,WEEKDAY($A4865,2))</f>
        <v/>
      </c>
      <c r="K4865">
        <f>IF(OR($A4865="",$B4865=""),"",$B4865&amp;"|"&amp;$A4865)</f>
        <v/>
      </c>
      <c r="L4865">
        <f>IF($A4865="",0,IF($F4865="",IFERROR(N(INDEX(Settings!$G$11:$G$18,MATCH($C4865,Settings!$D$11:$D$18,0))),0),N($F4865)))</f>
        <v/>
      </c>
    </row>
    <row r="4866">
      <c r="A4866" s="69" t="n"/>
      <c r="B4866" s="70" t="n"/>
      <c r="C4866" s="70" t="n"/>
      <c r="D4866" s="71" t="n"/>
      <c r="E4866" s="71" t="n"/>
      <c r="F4866" s="70" t="n"/>
      <c r="G4866" s="72">
        <f>IF(OR($A4866="",$B4866=""),"",ROUND(MAX(0,MOD(I4866-H4866,1)*24-L4866/60),2))</f>
        <v/>
      </c>
      <c r="H4866">
        <f>IF($A4866="","",IF($D4866="",IFERROR(INDEX(Settings!$E$11:$E$18,MATCH($C4866,Settings!$D$11:$D$18,0)),0),$D4866))</f>
        <v/>
      </c>
      <c r="I4866">
        <f>IF($A4866="","",IF($E4866="",IFERROR(INDEX(Settings!$F$11:$F$18,MATCH($C4866,Settings!$D$11:$D$18,0)),0),$E4866))</f>
        <v/>
      </c>
      <c r="J4866">
        <f>IF($A4866="",0,WEEKDAY($A4866,2))</f>
        <v/>
      </c>
      <c r="K4866">
        <f>IF(OR($A4866="",$B4866=""),"",$B4866&amp;"|"&amp;$A4866)</f>
        <v/>
      </c>
      <c r="L4866">
        <f>IF($A4866="",0,IF($F4866="",IFERROR(N(INDEX(Settings!$G$11:$G$18,MATCH($C4866,Settings!$D$11:$D$18,0))),0),N($F4866)))</f>
        <v/>
      </c>
    </row>
    <row r="4867">
      <c r="A4867" s="69" t="n"/>
      <c r="B4867" s="70" t="n"/>
      <c r="C4867" s="70" t="n"/>
      <c r="D4867" s="71" t="n"/>
      <c r="E4867" s="71" t="n"/>
      <c r="F4867" s="70" t="n"/>
      <c r="G4867" s="72">
        <f>IF(OR($A4867="",$B4867=""),"",ROUND(MAX(0,MOD(I4867-H4867,1)*24-L4867/60),2))</f>
        <v/>
      </c>
      <c r="H4867">
        <f>IF($A4867="","",IF($D4867="",IFERROR(INDEX(Settings!$E$11:$E$18,MATCH($C4867,Settings!$D$11:$D$18,0)),0),$D4867))</f>
        <v/>
      </c>
      <c r="I4867">
        <f>IF($A4867="","",IF($E4867="",IFERROR(INDEX(Settings!$F$11:$F$18,MATCH($C4867,Settings!$D$11:$D$18,0)),0),$E4867))</f>
        <v/>
      </c>
      <c r="J4867">
        <f>IF($A4867="",0,WEEKDAY($A4867,2))</f>
        <v/>
      </c>
      <c r="K4867">
        <f>IF(OR($A4867="",$B4867=""),"",$B4867&amp;"|"&amp;$A4867)</f>
        <v/>
      </c>
      <c r="L4867">
        <f>IF($A4867="",0,IF($F4867="",IFERROR(N(INDEX(Settings!$G$11:$G$18,MATCH($C4867,Settings!$D$11:$D$18,0))),0),N($F4867)))</f>
        <v/>
      </c>
    </row>
    <row r="4868">
      <c r="A4868" s="69" t="n"/>
      <c r="B4868" s="70" t="n"/>
      <c r="C4868" s="70" t="n"/>
      <c r="D4868" s="71" t="n"/>
      <c r="E4868" s="71" t="n"/>
      <c r="F4868" s="70" t="n"/>
      <c r="G4868" s="72">
        <f>IF(OR($A4868="",$B4868=""),"",ROUND(MAX(0,MOD(I4868-H4868,1)*24-L4868/60),2))</f>
        <v/>
      </c>
      <c r="H4868">
        <f>IF($A4868="","",IF($D4868="",IFERROR(INDEX(Settings!$E$11:$E$18,MATCH($C4868,Settings!$D$11:$D$18,0)),0),$D4868))</f>
        <v/>
      </c>
      <c r="I4868">
        <f>IF($A4868="","",IF($E4868="",IFERROR(INDEX(Settings!$F$11:$F$18,MATCH($C4868,Settings!$D$11:$D$18,0)),0),$E4868))</f>
        <v/>
      </c>
      <c r="J4868">
        <f>IF($A4868="",0,WEEKDAY($A4868,2))</f>
        <v/>
      </c>
      <c r="K4868">
        <f>IF(OR($A4868="",$B4868=""),"",$B4868&amp;"|"&amp;$A4868)</f>
        <v/>
      </c>
      <c r="L4868">
        <f>IF($A4868="",0,IF($F4868="",IFERROR(N(INDEX(Settings!$G$11:$G$18,MATCH($C4868,Settings!$D$11:$D$18,0))),0),N($F4868)))</f>
        <v/>
      </c>
    </row>
    <row r="4869">
      <c r="A4869" s="69" t="n"/>
      <c r="B4869" s="70" t="n"/>
      <c r="C4869" s="70" t="n"/>
      <c r="D4869" s="71" t="n"/>
      <c r="E4869" s="71" t="n"/>
      <c r="F4869" s="70" t="n"/>
      <c r="G4869" s="72">
        <f>IF(OR($A4869="",$B4869=""),"",ROUND(MAX(0,MOD(I4869-H4869,1)*24-L4869/60),2))</f>
        <v/>
      </c>
      <c r="H4869">
        <f>IF($A4869="","",IF($D4869="",IFERROR(INDEX(Settings!$E$11:$E$18,MATCH($C4869,Settings!$D$11:$D$18,0)),0),$D4869))</f>
        <v/>
      </c>
      <c r="I4869">
        <f>IF($A4869="","",IF($E4869="",IFERROR(INDEX(Settings!$F$11:$F$18,MATCH($C4869,Settings!$D$11:$D$18,0)),0),$E4869))</f>
        <v/>
      </c>
      <c r="J4869">
        <f>IF($A4869="",0,WEEKDAY($A4869,2))</f>
        <v/>
      </c>
      <c r="K4869">
        <f>IF(OR($A4869="",$B4869=""),"",$B4869&amp;"|"&amp;$A4869)</f>
        <v/>
      </c>
      <c r="L4869">
        <f>IF($A4869="",0,IF($F4869="",IFERROR(N(INDEX(Settings!$G$11:$G$18,MATCH($C4869,Settings!$D$11:$D$18,0))),0),N($F4869)))</f>
        <v/>
      </c>
    </row>
    <row r="4870">
      <c r="A4870" s="69" t="n"/>
      <c r="B4870" s="70" t="n"/>
      <c r="C4870" s="70" t="n"/>
      <c r="D4870" s="71" t="n"/>
      <c r="E4870" s="71" t="n"/>
      <c r="F4870" s="70" t="n"/>
      <c r="G4870" s="72">
        <f>IF(OR($A4870="",$B4870=""),"",ROUND(MAX(0,MOD(I4870-H4870,1)*24-L4870/60),2))</f>
        <v/>
      </c>
      <c r="H4870">
        <f>IF($A4870="","",IF($D4870="",IFERROR(INDEX(Settings!$E$11:$E$18,MATCH($C4870,Settings!$D$11:$D$18,0)),0),$D4870))</f>
        <v/>
      </c>
      <c r="I4870">
        <f>IF($A4870="","",IF($E4870="",IFERROR(INDEX(Settings!$F$11:$F$18,MATCH($C4870,Settings!$D$11:$D$18,0)),0),$E4870))</f>
        <v/>
      </c>
      <c r="J4870">
        <f>IF($A4870="",0,WEEKDAY($A4870,2))</f>
        <v/>
      </c>
      <c r="K4870">
        <f>IF(OR($A4870="",$B4870=""),"",$B4870&amp;"|"&amp;$A4870)</f>
        <v/>
      </c>
      <c r="L4870">
        <f>IF($A4870="",0,IF($F4870="",IFERROR(N(INDEX(Settings!$G$11:$G$18,MATCH($C4870,Settings!$D$11:$D$18,0))),0),N($F4870)))</f>
        <v/>
      </c>
    </row>
    <row r="4871">
      <c r="A4871" s="69" t="n"/>
      <c r="B4871" s="70" t="n"/>
      <c r="C4871" s="70" t="n"/>
      <c r="D4871" s="71" t="n"/>
      <c r="E4871" s="71" t="n"/>
      <c r="F4871" s="70" t="n"/>
      <c r="G4871" s="72">
        <f>IF(OR($A4871="",$B4871=""),"",ROUND(MAX(0,MOD(I4871-H4871,1)*24-L4871/60),2))</f>
        <v/>
      </c>
      <c r="H4871">
        <f>IF($A4871="","",IF($D4871="",IFERROR(INDEX(Settings!$E$11:$E$18,MATCH($C4871,Settings!$D$11:$D$18,0)),0),$D4871))</f>
        <v/>
      </c>
      <c r="I4871">
        <f>IF($A4871="","",IF($E4871="",IFERROR(INDEX(Settings!$F$11:$F$18,MATCH($C4871,Settings!$D$11:$D$18,0)),0),$E4871))</f>
        <v/>
      </c>
      <c r="J4871">
        <f>IF($A4871="",0,WEEKDAY($A4871,2))</f>
        <v/>
      </c>
      <c r="K4871">
        <f>IF(OR($A4871="",$B4871=""),"",$B4871&amp;"|"&amp;$A4871)</f>
        <v/>
      </c>
      <c r="L4871">
        <f>IF($A4871="",0,IF($F4871="",IFERROR(N(INDEX(Settings!$G$11:$G$18,MATCH($C4871,Settings!$D$11:$D$18,0))),0),N($F4871)))</f>
        <v/>
      </c>
    </row>
    <row r="4872">
      <c r="A4872" s="69" t="n"/>
      <c r="B4872" s="70" t="n"/>
      <c r="C4872" s="70" t="n"/>
      <c r="D4872" s="71" t="n"/>
      <c r="E4872" s="71" t="n"/>
      <c r="F4872" s="70" t="n"/>
      <c r="G4872" s="72">
        <f>IF(OR($A4872="",$B4872=""),"",ROUND(MAX(0,MOD(I4872-H4872,1)*24-L4872/60),2))</f>
        <v/>
      </c>
      <c r="H4872">
        <f>IF($A4872="","",IF($D4872="",IFERROR(INDEX(Settings!$E$11:$E$18,MATCH($C4872,Settings!$D$11:$D$18,0)),0),$D4872))</f>
        <v/>
      </c>
      <c r="I4872">
        <f>IF($A4872="","",IF($E4872="",IFERROR(INDEX(Settings!$F$11:$F$18,MATCH($C4872,Settings!$D$11:$D$18,0)),0),$E4872))</f>
        <v/>
      </c>
      <c r="J4872">
        <f>IF($A4872="",0,WEEKDAY($A4872,2))</f>
        <v/>
      </c>
      <c r="K4872">
        <f>IF(OR($A4872="",$B4872=""),"",$B4872&amp;"|"&amp;$A4872)</f>
        <v/>
      </c>
      <c r="L4872">
        <f>IF($A4872="",0,IF($F4872="",IFERROR(N(INDEX(Settings!$G$11:$G$18,MATCH($C4872,Settings!$D$11:$D$18,0))),0),N($F4872)))</f>
        <v/>
      </c>
    </row>
    <row r="4873">
      <c r="A4873" s="69" t="n"/>
      <c r="B4873" s="70" t="n"/>
      <c r="C4873" s="70" t="n"/>
      <c r="D4873" s="71" t="n"/>
      <c r="E4873" s="71" t="n"/>
      <c r="F4873" s="70" t="n"/>
      <c r="G4873" s="72">
        <f>IF(OR($A4873="",$B4873=""),"",ROUND(MAX(0,MOD(I4873-H4873,1)*24-L4873/60),2))</f>
        <v/>
      </c>
      <c r="H4873">
        <f>IF($A4873="","",IF($D4873="",IFERROR(INDEX(Settings!$E$11:$E$18,MATCH($C4873,Settings!$D$11:$D$18,0)),0),$D4873))</f>
        <v/>
      </c>
      <c r="I4873">
        <f>IF($A4873="","",IF($E4873="",IFERROR(INDEX(Settings!$F$11:$F$18,MATCH($C4873,Settings!$D$11:$D$18,0)),0),$E4873))</f>
        <v/>
      </c>
      <c r="J4873">
        <f>IF($A4873="",0,WEEKDAY($A4873,2))</f>
        <v/>
      </c>
      <c r="K4873">
        <f>IF(OR($A4873="",$B4873=""),"",$B4873&amp;"|"&amp;$A4873)</f>
        <v/>
      </c>
      <c r="L4873">
        <f>IF($A4873="",0,IF($F4873="",IFERROR(N(INDEX(Settings!$G$11:$G$18,MATCH($C4873,Settings!$D$11:$D$18,0))),0),N($F4873)))</f>
        <v/>
      </c>
    </row>
    <row r="4874">
      <c r="A4874" s="69" t="n"/>
      <c r="B4874" s="70" t="n"/>
      <c r="C4874" s="70" t="n"/>
      <c r="D4874" s="71" t="n"/>
      <c r="E4874" s="71" t="n"/>
      <c r="F4874" s="70" t="n"/>
      <c r="G4874" s="72">
        <f>IF(OR($A4874="",$B4874=""),"",ROUND(MAX(0,MOD(I4874-H4874,1)*24-L4874/60),2))</f>
        <v/>
      </c>
      <c r="H4874">
        <f>IF($A4874="","",IF($D4874="",IFERROR(INDEX(Settings!$E$11:$E$18,MATCH($C4874,Settings!$D$11:$D$18,0)),0),$D4874))</f>
        <v/>
      </c>
      <c r="I4874">
        <f>IF($A4874="","",IF($E4874="",IFERROR(INDEX(Settings!$F$11:$F$18,MATCH($C4874,Settings!$D$11:$D$18,0)),0),$E4874))</f>
        <v/>
      </c>
      <c r="J4874">
        <f>IF($A4874="",0,WEEKDAY($A4874,2))</f>
        <v/>
      </c>
      <c r="K4874">
        <f>IF(OR($A4874="",$B4874=""),"",$B4874&amp;"|"&amp;$A4874)</f>
        <v/>
      </c>
      <c r="L4874">
        <f>IF($A4874="",0,IF($F4874="",IFERROR(N(INDEX(Settings!$G$11:$G$18,MATCH($C4874,Settings!$D$11:$D$18,0))),0),N($F4874)))</f>
        <v/>
      </c>
    </row>
    <row r="4875">
      <c r="A4875" s="69" t="n"/>
      <c r="B4875" s="70" t="n"/>
      <c r="C4875" s="70" t="n"/>
      <c r="D4875" s="71" t="n"/>
      <c r="E4875" s="71" t="n"/>
      <c r="F4875" s="70" t="n"/>
      <c r="G4875" s="72">
        <f>IF(OR($A4875="",$B4875=""),"",ROUND(MAX(0,MOD(I4875-H4875,1)*24-L4875/60),2))</f>
        <v/>
      </c>
      <c r="H4875">
        <f>IF($A4875="","",IF($D4875="",IFERROR(INDEX(Settings!$E$11:$E$18,MATCH($C4875,Settings!$D$11:$D$18,0)),0),$D4875))</f>
        <v/>
      </c>
      <c r="I4875">
        <f>IF($A4875="","",IF($E4875="",IFERROR(INDEX(Settings!$F$11:$F$18,MATCH($C4875,Settings!$D$11:$D$18,0)),0),$E4875))</f>
        <v/>
      </c>
      <c r="J4875">
        <f>IF($A4875="",0,WEEKDAY($A4875,2))</f>
        <v/>
      </c>
      <c r="K4875">
        <f>IF(OR($A4875="",$B4875=""),"",$B4875&amp;"|"&amp;$A4875)</f>
        <v/>
      </c>
      <c r="L4875">
        <f>IF($A4875="",0,IF($F4875="",IFERROR(N(INDEX(Settings!$G$11:$G$18,MATCH($C4875,Settings!$D$11:$D$18,0))),0),N($F4875)))</f>
        <v/>
      </c>
    </row>
    <row r="4876">
      <c r="A4876" s="69" t="n"/>
      <c r="B4876" s="70" t="n"/>
      <c r="C4876" s="70" t="n"/>
      <c r="D4876" s="71" t="n"/>
      <c r="E4876" s="71" t="n"/>
      <c r="F4876" s="70" t="n"/>
      <c r="G4876" s="72">
        <f>IF(OR($A4876="",$B4876=""),"",ROUND(MAX(0,MOD(I4876-H4876,1)*24-L4876/60),2))</f>
        <v/>
      </c>
      <c r="H4876">
        <f>IF($A4876="","",IF($D4876="",IFERROR(INDEX(Settings!$E$11:$E$18,MATCH($C4876,Settings!$D$11:$D$18,0)),0),$D4876))</f>
        <v/>
      </c>
      <c r="I4876">
        <f>IF($A4876="","",IF($E4876="",IFERROR(INDEX(Settings!$F$11:$F$18,MATCH($C4876,Settings!$D$11:$D$18,0)),0),$E4876))</f>
        <v/>
      </c>
      <c r="J4876">
        <f>IF($A4876="",0,WEEKDAY($A4876,2))</f>
        <v/>
      </c>
      <c r="K4876">
        <f>IF(OR($A4876="",$B4876=""),"",$B4876&amp;"|"&amp;$A4876)</f>
        <v/>
      </c>
      <c r="L4876">
        <f>IF($A4876="",0,IF($F4876="",IFERROR(N(INDEX(Settings!$G$11:$G$18,MATCH($C4876,Settings!$D$11:$D$18,0))),0),N($F4876)))</f>
        <v/>
      </c>
    </row>
    <row r="4877">
      <c r="A4877" s="69" t="n"/>
      <c r="B4877" s="70" t="n"/>
      <c r="C4877" s="70" t="n"/>
      <c r="D4877" s="71" t="n"/>
      <c r="E4877" s="71" t="n"/>
      <c r="F4877" s="70" t="n"/>
      <c r="G4877" s="72">
        <f>IF(OR($A4877="",$B4877=""),"",ROUND(MAX(0,MOD(I4877-H4877,1)*24-L4877/60),2))</f>
        <v/>
      </c>
      <c r="H4877">
        <f>IF($A4877="","",IF($D4877="",IFERROR(INDEX(Settings!$E$11:$E$18,MATCH($C4877,Settings!$D$11:$D$18,0)),0),$D4877))</f>
        <v/>
      </c>
      <c r="I4877">
        <f>IF($A4877="","",IF($E4877="",IFERROR(INDEX(Settings!$F$11:$F$18,MATCH($C4877,Settings!$D$11:$D$18,0)),0),$E4877))</f>
        <v/>
      </c>
      <c r="J4877">
        <f>IF($A4877="",0,WEEKDAY($A4877,2))</f>
        <v/>
      </c>
      <c r="K4877">
        <f>IF(OR($A4877="",$B4877=""),"",$B4877&amp;"|"&amp;$A4877)</f>
        <v/>
      </c>
      <c r="L4877">
        <f>IF($A4877="",0,IF($F4877="",IFERROR(N(INDEX(Settings!$G$11:$G$18,MATCH($C4877,Settings!$D$11:$D$18,0))),0),N($F4877)))</f>
        <v/>
      </c>
    </row>
    <row r="4878">
      <c r="A4878" s="69" t="n"/>
      <c r="B4878" s="70" t="n"/>
      <c r="C4878" s="70" t="n"/>
      <c r="D4878" s="71" t="n"/>
      <c r="E4878" s="71" t="n"/>
      <c r="F4878" s="70" t="n"/>
      <c r="G4878" s="72">
        <f>IF(OR($A4878="",$B4878=""),"",ROUND(MAX(0,MOD(I4878-H4878,1)*24-L4878/60),2))</f>
        <v/>
      </c>
      <c r="H4878">
        <f>IF($A4878="","",IF($D4878="",IFERROR(INDEX(Settings!$E$11:$E$18,MATCH($C4878,Settings!$D$11:$D$18,0)),0),$D4878))</f>
        <v/>
      </c>
      <c r="I4878">
        <f>IF($A4878="","",IF($E4878="",IFERROR(INDEX(Settings!$F$11:$F$18,MATCH($C4878,Settings!$D$11:$D$18,0)),0),$E4878))</f>
        <v/>
      </c>
      <c r="J4878">
        <f>IF($A4878="",0,WEEKDAY($A4878,2))</f>
        <v/>
      </c>
      <c r="K4878">
        <f>IF(OR($A4878="",$B4878=""),"",$B4878&amp;"|"&amp;$A4878)</f>
        <v/>
      </c>
      <c r="L4878">
        <f>IF($A4878="",0,IF($F4878="",IFERROR(N(INDEX(Settings!$G$11:$G$18,MATCH($C4878,Settings!$D$11:$D$18,0))),0),N($F4878)))</f>
        <v/>
      </c>
    </row>
    <row r="4879">
      <c r="A4879" s="69" t="n"/>
      <c r="B4879" s="70" t="n"/>
      <c r="C4879" s="70" t="n"/>
      <c r="D4879" s="71" t="n"/>
      <c r="E4879" s="71" t="n"/>
      <c r="F4879" s="70" t="n"/>
      <c r="G4879" s="72">
        <f>IF(OR($A4879="",$B4879=""),"",ROUND(MAX(0,MOD(I4879-H4879,1)*24-L4879/60),2))</f>
        <v/>
      </c>
      <c r="H4879">
        <f>IF($A4879="","",IF($D4879="",IFERROR(INDEX(Settings!$E$11:$E$18,MATCH($C4879,Settings!$D$11:$D$18,0)),0),$D4879))</f>
        <v/>
      </c>
      <c r="I4879">
        <f>IF($A4879="","",IF($E4879="",IFERROR(INDEX(Settings!$F$11:$F$18,MATCH($C4879,Settings!$D$11:$D$18,0)),0),$E4879))</f>
        <v/>
      </c>
      <c r="J4879">
        <f>IF($A4879="",0,WEEKDAY($A4879,2))</f>
        <v/>
      </c>
      <c r="K4879">
        <f>IF(OR($A4879="",$B4879=""),"",$B4879&amp;"|"&amp;$A4879)</f>
        <v/>
      </c>
      <c r="L4879">
        <f>IF($A4879="",0,IF($F4879="",IFERROR(N(INDEX(Settings!$G$11:$G$18,MATCH($C4879,Settings!$D$11:$D$18,0))),0),N($F4879)))</f>
        <v/>
      </c>
    </row>
    <row r="4880">
      <c r="A4880" s="69" t="n"/>
      <c r="B4880" s="70" t="n"/>
      <c r="C4880" s="70" t="n"/>
      <c r="D4880" s="71" t="n"/>
      <c r="E4880" s="71" t="n"/>
      <c r="F4880" s="70" t="n"/>
      <c r="G4880" s="72">
        <f>IF(OR($A4880="",$B4880=""),"",ROUND(MAX(0,MOD(I4880-H4880,1)*24-L4880/60),2))</f>
        <v/>
      </c>
      <c r="H4880">
        <f>IF($A4880="","",IF($D4880="",IFERROR(INDEX(Settings!$E$11:$E$18,MATCH($C4880,Settings!$D$11:$D$18,0)),0),$D4880))</f>
        <v/>
      </c>
      <c r="I4880">
        <f>IF($A4880="","",IF($E4880="",IFERROR(INDEX(Settings!$F$11:$F$18,MATCH($C4880,Settings!$D$11:$D$18,0)),0),$E4880))</f>
        <v/>
      </c>
      <c r="J4880">
        <f>IF($A4880="",0,WEEKDAY($A4880,2))</f>
        <v/>
      </c>
      <c r="K4880">
        <f>IF(OR($A4880="",$B4880=""),"",$B4880&amp;"|"&amp;$A4880)</f>
        <v/>
      </c>
      <c r="L4880">
        <f>IF($A4880="",0,IF($F4880="",IFERROR(N(INDEX(Settings!$G$11:$G$18,MATCH($C4880,Settings!$D$11:$D$18,0))),0),N($F4880)))</f>
        <v/>
      </c>
    </row>
    <row r="4881">
      <c r="A4881" s="69" t="n"/>
      <c r="B4881" s="70" t="n"/>
      <c r="C4881" s="70" t="n"/>
      <c r="D4881" s="71" t="n"/>
      <c r="E4881" s="71" t="n"/>
      <c r="F4881" s="70" t="n"/>
      <c r="G4881" s="72">
        <f>IF(OR($A4881="",$B4881=""),"",ROUND(MAX(0,MOD(I4881-H4881,1)*24-L4881/60),2))</f>
        <v/>
      </c>
      <c r="H4881">
        <f>IF($A4881="","",IF($D4881="",IFERROR(INDEX(Settings!$E$11:$E$18,MATCH($C4881,Settings!$D$11:$D$18,0)),0),$D4881))</f>
        <v/>
      </c>
      <c r="I4881">
        <f>IF($A4881="","",IF($E4881="",IFERROR(INDEX(Settings!$F$11:$F$18,MATCH($C4881,Settings!$D$11:$D$18,0)),0),$E4881))</f>
        <v/>
      </c>
      <c r="J4881">
        <f>IF($A4881="",0,WEEKDAY($A4881,2))</f>
        <v/>
      </c>
      <c r="K4881">
        <f>IF(OR($A4881="",$B4881=""),"",$B4881&amp;"|"&amp;$A4881)</f>
        <v/>
      </c>
      <c r="L4881">
        <f>IF($A4881="",0,IF($F4881="",IFERROR(N(INDEX(Settings!$G$11:$G$18,MATCH($C4881,Settings!$D$11:$D$18,0))),0),N($F4881)))</f>
        <v/>
      </c>
    </row>
    <row r="4882">
      <c r="A4882" s="69" t="n"/>
      <c r="B4882" s="70" t="n"/>
      <c r="C4882" s="70" t="n"/>
      <c r="D4882" s="71" t="n"/>
      <c r="E4882" s="71" t="n"/>
      <c r="F4882" s="70" t="n"/>
      <c r="G4882" s="72">
        <f>IF(OR($A4882="",$B4882=""),"",ROUND(MAX(0,MOD(I4882-H4882,1)*24-L4882/60),2))</f>
        <v/>
      </c>
      <c r="H4882">
        <f>IF($A4882="","",IF($D4882="",IFERROR(INDEX(Settings!$E$11:$E$18,MATCH($C4882,Settings!$D$11:$D$18,0)),0),$D4882))</f>
        <v/>
      </c>
      <c r="I4882">
        <f>IF($A4882="","",IF($E4882="",IFERROR(INDEX(Settings!$F$11:$F$18,MATCH($C4882,Settings!$D$11:$D$18,0)),0),$E4882))</f>
        <v/>
      </c>
      <c r="J4882">
        <f>IF($A4882="",0,WEEKDAY($A4882,2))</f>
        <v/>
      </c>
      <c r="K4882">
        <f>IF(OR($A4882="",$B4882=""),"",$B4882&amp;"|"&amp;$A4882)</f>
        <v/>
      </c>
      <c r="L4882">
        <f>IF($A4882="",0,IF($F4882="",IFERROR(N(INDEX(Settings!$G$11:$G$18,MATCH($C4882,Settings!$D$11:$D$18,0))),0),N($F4882)))</f>
        <v/>
      </c>
    </row>
    <row r="4883">
      <c r="A4883" s="69" t="n"/>
      <c r="B4883" s="70" t="n"/>
      <c r="C4883" s="70" t="n"/>
      <c r="D4883" s="71" t="n"/>
      <c r="E4883" s="71" t="n"/>
      <c r="F4883" s="70" t="n"/>
      <c r="G4883" s="72">
        <f>IF(OR($A4883="",$B4883=""),"",ROUND(MAX(0,MOD(I4883-H4883,1)*24-L4883/60),2))</f>
        <v/>
      </c>
      <c r="H4883">
        <f>IF($A4883="","",IF($D4883="",IFERROR(INDEX(Settings!$E$11:$E$18,MATCH($C4883,Settings!$D$11:$D$18,0)),0),$D4883))</f>
        <v/>
      </c>
      <c r="I4883">
        <f>IF($A4883="","",IF($E4883="",IFERROR(INDEX(Settings!$F$11:$F$18,MATCH($C4883,Settings!$D$11:$D$18,0)),0),$E4883))</f>
        <v/>
      </c>
      <c r="J4883">
        <f>IF($A4883="",0,WEEKDAY($A4883,2))</f>
        <v/>
      </c>
      <c r="K4883">
        <f>IF(OR($A4883="",$B4883=""),"",$B4883&amp;"|"&amp;$A4883)</f>
        <v/>
      </c>
      <c r="L4883">
        <f>IF($A4883="",0,IF($F4883="",IFERROR(N(INDEX(Settings!$G$11:$G$18,MATCH($C4883,Settings!$D$11:$D$18,0))),0),N($F4883)))</f>
        <v/>
      </c>
    </row>
    <row r="4884">
      <c r="A4884" s="69" t="n"/>
      <c r="B4884" s="70" t="n"/>
      <c r="C4884" s="70" t="n"/>
      <c r="D4884" s="71" t="n"/>
      <c r="E4884" s="71" t="n"/>
      <c r="F4884" s="70" t="n"/>
      <c r="G4884" s="72">
        <f>IF(OR($A4884="",$B4884=""),"",ROUND(MAX(0,MOD(I4884-H4884,1)*24-L4884/60),2))</f>
        <v/>
      </c>
      <c r="H4884">
        <f>IF($A4884="","",IF($D4884="",IFERROR(INDEX(Settings!$E$11:$E$18,MATCH($C4884,Settings!$D$11:$D$18,0)),0),$D4884))</f>
        <v/>
      </c>
      <c r="I4884">
        <f>IF($A4884="","",IF($E4884="",IFERROR(INDEX(Settings!$F$11:$F$18,MATCH($C4884,Settings!$D$11:$D$18,0)),0),$E4884))</f>
        <v/>
      </c>
      <c r="J4884">
        <f>IF($A4884="",0,WEEKDAY($A4884,2))</f>
        <v/>
      </c>
      <c r="K4884">
        <f>IF(OR($A4884="",$B4884=""),"",$B4884&amp;"|"&amp;$A4884)</f>
        <v/>
      </c>
      <c r="L4884">
        <f>IF($A4884="",0,IF($F4884="",IFERROR(N(INDEX(Settings!$G$11:$G$18,MATCH($C4884,Settings!$D$11:$D$18,0))),0),N($F4884)))</f>
        <v/>
      </c>
    </row>
    <row r="4885">
      <c r="A4885" s="69" t="n"/>
      <c r="B4885" s="70" t="n"/>
      <c r="C4885" s="70" t="n"/>
      <c r="D4885" s="71" t="n"/>
      <c r="E4885" s="71" t="n"/>
      <c r="F4885" s="70" t="n"/>
      <c r="G4885" s="72">
        <f>IF(OR($A4885="",$B4885=""),"",ROUND(MAX(0,MOD(I4885-H4885,1)*24-L4885/60),2))</f>
        <v/>
      </c>
      <c r="H4885">
        <f>IF($A4885="","",IF($D4885="",IFERROR(INDEX(Settings!$E$11:$E$18,MATCH($C4885,Settings!$D$11:$D$18,0)),0),$D4885))</f>
        <v/>
      </c>
      <c r="I4885">
        <f>IF($A4885="","",IF($E4885="",IFERROR(INDEX(Settings!$F$11:$F$18,MATCH($C4885,Settings!$D$11:$D$18,0)),0),$E4885))</f>
        <v/>
      </c>
      <c r="J4885">
        <f>IF($A4885="",0,WEEKDAY($A4885,2))</f>
        <v/>
      </c>
      <c r="K4885">
        <f>IF(OR($A4885="",$B4885=""),"",$B4885&amp;"|"&amp;$A4885)</f>
        <v/>
      </c>
      <c r="L4885">
        <f>IF($A4885="",0,IF($F4885="",IFERROR(N(INDEX(Settings!$G$11:$G$18,MATCH($C4885,Settings!$D$11:$D$18,0))),0),N($F4885)))</f>
        <v/>
      </c>
    </row>
    <row r="4886">
      <c r="A4886" s="69" t="n"/>
      <c r="B4886" s="70" t="n"/>
      <c r="C4886" s="70" t="n"/>
      <c r="D4886" s="71" t="n"/>
      <c r="E4886" s="71" t="n"/>
      <c r="F4886" s="70" t="n"/>
      <c r="G4886" s="72">
        <f>IF(OR($A4886="",$B4886=""),"",ROUND(MAX(0,MOD(I4886-H4886,1)*24-L4886/60),2))</f>
        <v/>
      </c>
      <c r="H4886">
        <f>IF($A4886="","",IF($D4886="",IFERROR(INDEX(Settings!$E$11:$E$18,MATCH($C4886,Settings!$D$11:$D$18,0)),0),$D4886))</f>
        <v/>
      </c>
      <c r="I4886">
        <f>IF($A4886="","",IF($E4886="",IFERROR(INDEX(Settings!$F$11:$F$18,MATCH($C4886,Settings!$D$11:$D$18,0)),0),$E4886))</f>
        <v/>
      </c>
      <c r="J4886">
        <f>IF($A4886="",0,WEEKDAY($A4886,2))</f>
        <v/>
      </c>
      <c r="K4886">
        <f>IF(OR($A4886="",$B4886=""),"",$B4886&amp;"|"&amp;$A4886)</f>
        <v/>
      </c>
      <c r="L4886">
        <f>IF($A4886="",0,IF($F4886="",IFERROR(N(INDEX(Settings!$G$11:$G$18,MATCH($C4886,Settings!$D$11:$D$18,0))),0),N($F4886)))</f>
        <v/>
      </c>
    </row>
    <row r="4887">
      <c r="A4887" s="69" t="n"/>
      <c r="B4887" s="70" t="n"/>
      <c r="C4887" s="70" t="n"/>
      <c r="D4887" s="71" t="n"/>
      <c r="E4887" s="71" t="n"/>
      <c r="F4887" s="70" t="n"/>
      <c r="G4887" s="72">
        <f>IF(OR($A4887="",$B4887=""),"",ROUND(MAX(0,MOD(I4887-H4887,1)*24-L4887/60),2))</f>
        <v/>
      </c>
      <c r="H4887">
        <f>IF($A4887="","",IF($D4887="",IFERROR(INDEX(Settings!$E$11:$E$18,MATCH($C4887,Settings!$D$11:$D$18,0)),0),$D4887))</f>
        <v/>
      </c>
      <c r="I4887">
        <f>IF($A4887="","",IF($E4887="",IFERROR(INDEX(Settings!$F$11:$F$18,MATCH($C4887,Settings!$D$11:$D$18,0)),0),$E4887))</f>
        <v/>
      </c>
      <c r="J4887">
        <f>IF($A4887="",0,WEEKDAY($A4887,2))</f>
        <v/>
      </c>
      <c r="K4887">
        <f>IF(OR($A4887="",$B4887=""),"",$B4887&amp;"|"&amp;$A4887)</f>
        <v/>
      </c>
      <c r="L4887">
        <f>IF($A4887="",0,IF($F4887="",IFERROR(N(INDEX(Settings!$G$11:$G$18,MATCH($C4887,Settings!$D$11:$D$18,0))),0),N($F4887)))</f>
        <v/>
      </c>
    </row>
    <row r="4888">
      <c r="A4888" s="69" t="n"/>
      <c r="B4888" s="70" t="n"/>
      <c r="C4888" s="70" t="n"/>
      <c r="D4888" s="71" t="n"/>
      <c r="E4888" s="71" t="n"/>
      <c r="F4888" s="70" t="n"/>
      <c r="G4888" s="72">
        <f>IF(OR($A4888="",$B4888=""),"",ROUND(MAX(0,MOD(I4888-H4888,1)*24-L4888/60),2))</f>
        <v/>
      </c>
      <c r="H4888">
        <f>IF($A4888="","",IF($D4888="",IFERROR(INDEX(Settings!$E$11:$E$18,MATCH($C4888,Settings!$D$11:$D$18,0)),0),$D4888))</f>
        <v/>
      </c>
      <c r="I4888">
        <f>IF($A4888="","",IF($E4888="",IFERROR(INDEX(Settings!$F$11:$F$18,MATCH($C4888,Settings!$D$11:$D$18,0)),0),$E4888))</f>
        <v/>
      </c>
      <c r="J4888">
        <f>IF($A4888="",0,WEEKDAY($A4888,2))</f>
        <v/>
      </c>
      <c r="K4888">
        <f>IF(OR($A4888="",$B4888=""),"",$B4888&amp;"|"&amp;$A4888)</f>
        <v/>
      </c>
      <c r="L4888">
        <f>IF($A4888="",0,IF($F4888="",IFERROR(N(INDEX(Settings!$G$11:$G$18,MATCH($C4888,Settings!$D$11:$D$18,0))),0),N($F4888)))</f>
        <v/>
      </c>
    </row>
    <row r="4889">
      <c r="A4889" s="69" t="n"/>
      <c r="B4889" s="70" t="n"/>
      <c r="C4889" s="70" t="n"/>
      <c r="D4889" s="71" t="n"/>
      <c r="E4889" s="71" t="n"/>
      <c r="F4889" s="70" t="n"/>
      <c r="G4889" s="72">
        <f>IF(OR($A4889="",$B4889=""),"",ROUND(MAX(0,MOD(I4889-H4889,1)*24-L4889/60),2))</f>
        <v/>
      </c>
      <c r="H4889">
        <f>IF($A4889="","",IF($D4889="",IFERROR(INDEX(Settings!$E$11:$E$18,MATCH($C4889,Settings!$D$11:$D$18,0)),0),$D4889))</f>
        <v/>
      </c>
      <c r="I4889">
        <f>IF($A4889="","",IF($E4889="",IFERROR(INDEX(Settings!$F$11:$F$18,MATCH($C4889,Settings!$D$11:$D$18,0)),0),$E4889))</f>
        <v/>
      </c>
      <c r="J4889">
        <f>IF($A4889="",0,WEEKDAY($A4889,2))</f>
        <v/>
      </c>
      <c r="K4889">
        <f>IF(OR($A4889="",$B4889=""),"",$B4889&amp;"|"&amp;$A4889)</f>
        <v/>
      </c>
      <c r="L4889">
        <f>IF($A4889="",0,IF($F4889="",IFERROR(N(INDEX(Settings!$G$11:$G$18,MATCH($C4889,Settings!$D$11:$D$18,0))),0),N($F4889)))</f>
        <v/>
      </c>
    </row>
    <row r="4890">
      <c r="A4890" s="69" t="n"/>
      <c r="B4890" s="70" t="n"/>
      <c r="C4890" s="70" t="n"/>
      <c r="D4890" s="71" t="n"/>
      <c r="E4890" s="71" t="n"/>
      <c r="F4890" s="70" t="n"/>
      <c r="G4890" s="72">
        <f>IF(OR($A4890="",$B4890=""),"",ROUND(MAX(0,MOD(I4890-H4890,1)*24-L4890/60),2))</f>
        <v/>
      </c>
      <c r="H4890">
        <f>IF($A4890="","",IF($D4890="",IFERROR(INDEX(Settings!$E$11:$E$18,MATCH($C4890,Settings!$D$11:$D$18,0)),0),$D4890))</f>
        <v/>
      </c>
      <c r="I4890">
        <f>IF($A4890="","",IF($E4890="",IFERROR(INDEX(Settings!$F$11:$F$18,MATCH($C4890,Settings!$D$11:$D$18,0)),0),$E4890))</f>
        <v/>
      </c>
      <c r="J4890">
        <f>IF($A4890="",0,WEEKDAY($A4890,2))</f>
        <v/>
      </c>
      <c r="K4890">
        <f>IF(OR($A4890="",$B4890=""),"",$B4890&amp;"|"&amp;$A4890)</f>
        <v/>
      </c>
      <c r="L4890">
        <f>IF($A4890="",0,IF($F4890="",IFERROR(N(INDEX(Settings!$G$11:$G$18,MATCH($C4890,Settings!$D$11:$D$18,0))),0),N($F4890)))</f>
        <v/>
      </c>
    </row>
    <row r="4891">
      <c r="A4891" s="69" t="n"/>
      <c r="B4891" s="70" t="n"/>
      <c r="C4891" s="70" t="n"/>
      <c r="D4891" s="71" t="n"/>
      <c r="E4891" s="71" t="n"/>
      <c r="F4891" s="70" t="n"/>
      <c r="G4891" s="72">
        <f>IF(OR($A4891="",$B4891=""),"",ROUND(MAX(0,MOD(I4891-H4891,1)*24-L4891/60),2))</f>
        <v/>
      </c>
      <c r="H4891">
        <f>IF($A4891="","",IF($D4891="",IFERROR(INDEX(Settings!$E$11:$E$18,MATCH($C4891,Settings!$D$11:$D$18,0)),0),$D4891))</f>
        <v/>
      </c>
      <c r="I4891">
        <f>IF($A4891="","",IF($E4891="",IFERROR(INDEX(Settings!$F$11:$F$18,MATCH($C4891,Settings!$D$11:$D$18,0)),0),$E4891))</f>
        <v/>
      </c>
      <c r="J4891">
        <f>IF($A4891="",0,WEEKDAY($A4891,2))</f>
        <v/>
      </c>
      <c r="K4891">
        <f>IF(OR($A4891="",$B4891=""),"",$B4891&amp;"|"&amp;$A4891)</f>
        <v/>
      </c>
      <c r="L4891">
        <f>IF($A4891="",0,IF($F4891="",IFERROR(N(INDEX(Settings!$G$11:$G$18,MATCH($C4891,Settings!$D$11:$D$18,0))),0),N($F4891)))</f>
        <v/>
      </c>
    </row>
    <row r="4892">
      <c r="A4892" s="69" t="n"/>
      <c r="B4892" s="70" t="n"/>
      <c r="C4892" s="70" t="n"/>
      <c r="D4892" s="71" t="n"/>
      <c r="E4892" s="71" t="n"/>
      <c r="F4892" s="70" t="n"/>
      <c r="G4892" s="72">
        <f>IF(OR($A4892="",$B4892=""),"",ROUND(MAX(0,MOD(I4892-H4892,1)*24-L4892/60),2))</f>
        <v/>
      </c>
      <c r="H4892">
        <f>IF($A4892="","",IF($D4892="",IFERROR(INDEX(Settings!$E$11:$E$18,MATCH($C4892,Settings!$D$11:$D$18,0)),0),$D4892))</f>
        <v/>
      </c>
      <c r="I4892">
        <f>IF($A4892="","",IF($E4892="",IFERROR(INDEX(Settings!$F$11:$F$18,MATCH($C4892,Settings!$D$11:$D$18,0)),0),$E4892))</f>
        <v/>
      </c>
      <c r="J4892">
        <f>IF($A4892="",0,WEEKDAY($A4892,2))</f>
        <v/>
      </c>
      <c r="K4892">
        <f>IF(OR($A4892="",$B4892=""),"",$B4892&amp;"|"&amp;$A4892)</f>
        <v/>
      </c>
      <c r="L4892">
        <f>IF($A4892="",0,IF($F4892="",IFERROR(N(INDEX(Settings!$G$11:$G$18,MATCH($C4892,Settings!$D$11:$D$18,0))),0),N($F4892)))</f>
        <v/>
      </c>
    </row>
    <row r="4893">
      <c r="A4893" s="69" t="n"/>
      <c r="B4893" s="70" t="n"/>
      <c r="C4893" s="70" t="n"/>
      <c r="D4893" s="71" t="n"/>
      <c r="E4893" s="71" t="n"/>
      <c r="F4893" s="70" t="n"/>
      <c r="G4893" s="72">
        <f>IF(OR($A4893="",$B4893=""),"",ROUND(MAX(0,MOD(I4893-H4893,1)*24-L4893/60),2))</f>
        <v/>
      </c>
      <c r="H4893">
        <f>IF($A4893="","",IF($D4893="",IFERROR(INDEX(Settings!$E$11:$E$18,MATCH($C4893,Settings!$D$11:$D$18,0)),0),$D4893))</f>
        <v/>
      </c>
      <c r="I4893">
        <f>IF($A4893="","",IF($E4893="",IFERROR(INDEX(Settings!$F$11:$F$18,MATCH($C4893,Settings!$D$11:$D$18,0)),0),$E4893))</f>
        <v/>
      </c>
      <c r="J4893">
        <f>IF($A4893="",0,WEEKDAY($A4893,2))</f>
        <v/>
      </c>
      <c r="K4893">
        <f>IF(OR($A4893="",$B4893=""),"",$B4893&amp;"|"&amp;$A4893)</f>
        <v/>
      </c>
      <c r="L4893">
        <f>IF($A4893="",0,IF($F4893="",IFERROR(N(INDEX(Settings!$G$11:$G$18,MATCH($C4893,Settings!$D$11:$D$18,0))),0),N($F4893)))</f>
        <v/>
      </c>
    </row>
    <row r="4894">
      <c r="A4894" s="69" t="n"/>
      <c r="B4894" s="70" t="n"/>
      <c r="C4894" s="70" t="n"/>
      <c r="D4894" s="71" t="n"/>
      <c r="E4894" s="71" t="n"/>
      <c r="F4894" s="70" t="n"/>
      <c r="G4894" s="72">
        <f>IF(OR($A4894="",$B4894=""),"",ROUND(MAX(0,MOD(I4894-H4894,1)*24-L4894/60),2))</f>
        <v/>
      </c>
      <c r="H4894">
        <f>IF($A4894="","",IF($D4894="",IFERROR(INDEX(Settings!$E$11:$E$18,MATCH($C4894,Settings!$D$11:$D$18,0)),0),$D4894))</f>
        <v/>
      </c>
      <c r="I4894">
        <f>IF($A4894="","",IF($E4894="",IFERROR(INDEX(Settings!$F$11:$F$18,MATCH($C4894,Settings!$D$11:$D$18,0)),0),$E4894))</f>
        <v/>
      </c>
      <c r="J4894">
        <f>IF($A4894="",0,WEEKDAY($A4894,2))</f>
        <v/>
      </c>
      <c r="K4894">
        <f>IF(OR($A4894="",$B4894=""),"",$B4894&amp;"|"&amp;$A4894)</f>
        <v/>
      </c>
      <c r="L4894">
        <f>IF($A4894="",0,IF($F4894="",IFERROR(N(INDEX(Settings!$G$11:$G$18,MATCH($C4894,Settings!$D$11:$D$18,0))),0),N($F4894)))</f>
        <v/>
      </c>
    </row>
    <row r="4895">
      <c r="A4895" s="69" t="n"/>
      <c r="B4895" s="70" t="n"/>
      <c r="C4895" s="70" t="n"/>
      <c r="D4895" s="71" t="n"/>
      <c r="E4895" s="71" t="n"/>
      <c r="F4895" s="70" t="n"/>
      <c r="G4895" s="72">
        <f>IF(OR($A4895="",$B4895=""),"",ROUND(MAX(0,MOD(I4895-H4895,1)*24-L4895/60),2))</f>
        <v/>
      </c>
      <c r="H4895">
        <f>IF($A4895="","",IF($D4895="",IFERROR(INDEX(Settings!$E$11:$E$18,MATCH($C4895,Settings!$D$11:$D$18,0)),0),$D4895))</f>
        <v/>
      </c>
      <c r="I4895">
        <f>IF($A4895="","",IF($E4895="",IFERROR(INDEX(Settings!$F$11:$F$18,MATCH($C4895,Settings!$D$11:$D$18,0)),0),$E4895))</f>
        <v/>
      </c>
      <c r="J4895">
        <f>IF($A4895="",0,WEEKDAY($A4895,2))</f>
        <v/>
      </c>
      <c r="K4895">
        <f>IF(OR($A4895="",$B4895=""),"",$B4895&amp;"|"&amp;$A4895)</f>
        <v/>
      </c>
      <c r="L4895">
        <f>IF($A4895="",0,IF($F4895="",IFERROR(N(INDEX(Settings!$G$11:$G$18,MATCH($C4895,Settings!$D$11:$D$18,0))),0),N($F4895)))</f>
        <v/>
      </c>
    </row>
    <row r="4896">
      <c r="A4896" s="69" t="n"/>
      <c r="B4896" s="70" t="n"/>
      <c r="C4896" s="70" t="n"/>
      <c r="D4896" s="71" t="n"/>
      <c r="E4896" s="71" t="n"/>
      <c r="F4896" s="70" t="n"/>
      <c r="G4896" s="72">
        <f>IF(OR($A4896="",$B4896=""),"",ROUND(MAX(0,MOD(I4896-H4896,1)*24-L4896/60),2))</f>
        <v/>
      </c>
      <c r="H4896">
        <f>IF($A4896="","",IF($D4896="",IFERROR(INDEX(Settings!$E$11:$E$18,MATCH($C4896,Settings!$D$11:$D$18,0)),0),$D4896))</f>
        <v/>
      </c>
      <c r="I4896">
        <f>IF($A4896="","",IF($E4896="",IFERROR(INDEX(Settings!$F$11:$F$18,MATCH($C4896,Settings!$D$11:$D$18,0)),0),$E4896))</f>
        <v/>
      </c>
      <c r="J4896">
        <f>IF($A4896="",0,WEEKDAY($A4896,2))</f>
        <v/>
      </c>
      <c r="K4896">
        <f>IF(OR($A4896="",$B4896=""),"",$B4896&amp;"|"&amp;$A4896)</f>
        <v/>
      </c>
      <c r="L4896">
        <f>IF($A4896="",0,IF($F4896="",IFERROR(N(INDEX(Settings!$G$11:$G$18,MATCH($C4896,Settings!$D$11:$D$18,0))),0),N($F4896)))</f>
        <v/>
      </c>
    </row>
    <row r="4897">
      <c r="A4897" s="69" t="n"/>
      <c r="B4897" s="70" t="n"/>
      <c r="C4897" s="70" t="n"/>
      <c r="D4897" s="71" t="n"/>
      <c r="E4897" s="71" t="n"/>
      <c r="F4897" s="70" t="n"/>
      <c r="G4897" s="72">
        <f>IF(OR($A4897="",$B4897=""),"",ROUND(MAX(0,MOD(I4897-H4897,1)*24-L4897/60),2))</f>
        <v/>
      </c>
      <c r="H4897">
        <f>IF($A4897="","",IF($D4897="",IFERROR(INDEX(Settings!$E$11:$E$18,MATCH($C4897,Settings!$D$11:$D$18,0)),0),$D4897))</f>
        <v/>
      </c>
      <c r="I4897">
        <f>IF($A4897="","",IF($E4897="",IFERROR(INDEX(Settings!$F$11:$F$18,MATCH($C4897,Settings!$D$11:$D$18,0)),0),$E4897))</f>
        <v/>
      </c>
      <c r="J4897">
        <f>IF($A4897="",0,WEEKDAY($A4897,2))</f>
        <v/>
      </c>
      <c r="K4897">
        <f>IF(OR($A4897="",$B4897=""),"",$B4897&amp;"|"&amp;$A4897)</f>
        <v/>
      </c>
      <c r="L4897">
        <f>IF($A4897="",0,IF($F4897="",IFERROR(N(INDEX(Settings!$G$11:$G$18,MATCH($C4897,Settings!$D$11:$D$18,0))),0),N($F4897)))</f>
        <v/>
      </c>
    </row>
    <row r="4898">
      <c r="A4898" s="69" t="n"/>
      <c r="B4898" s="70" t="n"/>
      <c r="C4898" s="70" t="n"/>
      <c r="D4898" s="71" t="n"/>
      <c r="E4898" s="71" t="n"/>
      <c r="F4898" s="70" t="n"/>
      <c r="G4898" s="72">
        <f>IF(OR($A4898="",$B4898=""),"",ROUND(MAX(0,MOD(I4898-H4898,1)*24-L4898/60),2))</f>
        <v/>
      </c>
      <c r="H4898">
        <f>IF($A4898="","",IF($D4898="",IFERROR(INDEX(Settings!$E$11:$E$18,MATCH($C4898,Settings!$D$11:$D$18,0)),0),$D4898))</f>
        <v/>
      </c>
      <c r="I4898">
        <f>IF($A4898="","",IF($E4898="",IFERROR(INDEX(Settings!$F$11:$F$18,MATCH($C4898,Settings!$D$11:$D$18,0)),0),$E4898))</f>
        <v/>
      </c>
      <c r="J4898">
        <f>IF($A4898="",0,WEEKDAY($A4898,2))</f>
        <v/>
      </c>
      <c r="K4898">
        <f>IF(OR($A4898="",$B4898=""),"",$B4898&amp;"|"&amp;$A4898)</f>
        <v/>
      </c>
      <c r="L4898">
        <f>IF($A4898="",0,IF($F4898="",IFERROR(N(INDEX(Settings!$G$11:$G$18,MATCH($C4898,Settings!$D$11:$D$18,0))),0),N($F4898)))</f>
        <v/>
      </c>
    </row>
    <row r="4899">
      <c r="A4899" s="69" t="n"/>
      <c r="B4899" s="70" t="n"/>
      <c r="C4899" s="70" t="n"/>
      <c r="D4899" s="71" t="n"/>
      <c r="E4899" s="71" t="n"/>
      <c r="F4899" s="70" t="n"/>
      <c r="G4899" s="72">
        <f>IF(OR($A4899="",$B4899=""),"",ROUND(MAX(0,MOD(I4899-H4899,1)*24-L4899/60),2))</f>
        <v/>
      </c>
      <c r="H4899">
        <f>IF($A4899="","",IF($D4899="",IFERROR(INDEX(Settings!$E$11:$E$18,MATCH($C4899,Settings!$D$11:$D$18,0)),0),$D4899))</f>
        <v/>
      </c>
      <c r="I4899">
        <f>IF($A4899="","",IF($E4899="",IFERROR(INDEX(Settings!$F$11:$F$18,MATCH($C4899,Settings!$D$11:$D$18,0)),0),$E4899))</f>
        <v/>
      </c>
      <c r="J4899">
        <f>IF($A4899="",0,WEEKDAY($A4899,2))</f>
        <v/>
      </c>
      <c r="K4899">
        <f>IF(OR($A4899="",$B4899=""),"",$B4899&amp;"|"&amp;$A4899)</f>
        <v/>
      </c>
      <c r="L4899">
        <f>IF($A4899="",0,IF($F4899="",IFERROR(N(INDEX(Settings!$G$11:$G$18,MATCH($C4899,Settings!$D$11:$D$18,0))),0),N($F4899)))</f>
        <v/>
      </c>
    </row>
    <row r="4900">
      <c r="A4900" s="69" t="n"/>
      <c r="B4900" s="70" t="n"/>
      <c r="C4900" s="70" t="n"/>
      <c r="D4900" s="71" t="n"/>
      <c r="E4900" s="71" t="n"/>
      <c r="F4900" s="70" t="n"/>
      <c r="G4900" s="72">
        <f>IF(OR($A4900="",$B4900=""),"",ROUND(MAX(0,MOD(I4900-H4900,1)*24-L4900/60),2))</f>
        <v/>
      </c>
      <c r="H4900">
        <f>IF($A4900="","",IF($D4900="",IFERROR(INDEX(Settings!$E$11:$E$18,MATCH($C4900,Settings!$D$11:$D$18,0)),0),$D4900))</f>
        <v/>
      </c>
      <c r="I4900">
        <f>IF($A4900="","",IF($E4900="",IFERROR(INDEX(Settings!$F$11:$F$18,MATCH($C4900,Settings!$D$11:$D$18,0)),0),$E4900))</f>
        <v/>
      </c>
      <c r="J4900">
        <f>IF($A4900="",0,WEEKDAY($A4900,2))</f>
        <v/>
      </c>
      <c r="K4900">
        <f>IF(OR($A4900="",$B4900=""),"",$B4900&amp;"|"&amp;$A4900)</f>
        <v/>
      </c>
      <c r="L4900">
        <f>IF($A4900="",0,IF($F4900="",IFERROR(N(INDEX(Settings!$G$11:$G$18,MATCH($C4900,Settings!$D$11:$D$18,0))),0),N($F4900)))</f>
        <v/>
      </c>
    </row>
    <row r="4901">
      <c r="A4901" s="69" t="n"/>
      <c r="B4901" s="70" t="n"/>
      <c r="C4901" s="70" t="n"/>
      <c r="D4901" s="71" t="n"/>
      <c r="E4901" s="71" t="n"/>
      <c r="F4901" s="70" t="n"/>
      <c r="G4901" s="72">
        <f>IF(OR($A4901="",$B4901=""),"",ROUND(MAX(0,MOD(I4901-H4901,1)*24-L4901/60),2))</f>
        <v/>
      </c>
      <c r="H4901">
        <f>IF($A4901="","",IF($D4901="",IFERROR(INDEX(Settings!$E$11:$E$18,MATCH($C4901,Settings!$D$11:$D$18,0)),0),$D4901))</f>
        <v/>
      </c>
      <c r="I4901">
        <f>IF($A4901="","",IF($E4901="",IFERROR(INDEX(Settings!$F$11:$F$18,MATCH($C4901,Settings!$D$11:$D$18,0)),0),$E4901))</f>
        <v/>
      </c>
      <c r="J4901">
        <f>IF($A4901="",0,WEEKDAY($A4901,2))</f>
        <v/>
      </c>
      <c r="K4901">
        <f>IF(OR($A4901="",$B4901=""),"",$B4901&amp;"|"&amp;$A4901)</f>
        <v/>
      </c>
      <c r="L4901">
        <f>IF($A4901="",0,IF($F4901="",IFERROR(N(INDEX(Settings!$G$11:$G$18,MATCH($C4901,Settings!$D$11:$D$18,0))),0),N($F4901)))</f>
        <v/>
      </c>
    </row>
    <row r="4902">
      <c r="A4902" s="69" t="n"/>
      <c r="B4902" s="70" t="n"/>
      <c r="C4902" s="70" t="n"/>
      <c r="D4902" s="71" t="n"/>
      <c r="E4902" s="71" t="n"/>
      <c r="F4902" s="70" t="n"/>
      <c r="G4902" s="72">
        <f>IF(OR($A4902="",$B4902=""),"",ROUND(MAX(0,MOD(I4902-H4902,1)*24-L4902/60),2))</f>
        <v/>
      </c>
      <c r="H4902">
        <f>IF($A4902="","",IF($D4902="",IFERROR(INDEX(Settings!$E$11:$E$18,MATCH($C4902,Settings!$D$11:$D$18,0)),0),$D4902))</f>
        <v/>
      </c>
      <c r="I4902">
        <f>IF($A4902="","",IF($E4902="",IFERROR(INDEX(Settings!$F$11:$F$18,MATCH($C4902,Settings!$D$11:$D$18,0)),0),$E4902))</f>
        <v/>
      </c>
      <c r="J4902">
        <f>IF($A4902="",0,WEEKDAY($A4902,2))</f>
        <v/>
      </c>
      <c r="K4902">
        <f>IF(OR($A4902="",$B4902=""),"",$B4902&amp;"|"&amp;$A4902)</f>
        <v/>
      </c>
      <c r="L4902">
        <f>IF($A4902="",0,IF($F4902="",IFERROR(N(INDEX(Settings!$G$11:$G$18,MATCH($C4902,Settings!$D$11:$D$18,0))),0),N($F4902)))</f>
        <v/>
      </c>
    </row>
    <row r="4903">
      <c r="A4903" s="69" t="n"/>
      <c r="B4903" s="70" t="n"/>
      <c r="C4903" s="70" t="n"/>
      <c r="D4903" s="71" t="n"/>
      <c r="E4903" s="71" t="n"/>
      <c r="F4903" s="70" t="n"/>
      <c r="G4903" s="72">
        <f>IF(OR($A4903="",$B4903=""),"",ROUND(MAX(0,MOD(I4903-H4903,1)*24-L4903/60),2))</f>
        <v/>
      </c>
      <c r="H4903">
        <f>IF($A4903="","",IF($D4903="",IFERROR(INDEX(Settings!$E$11:$E$18,MATCH($C4903,Settings!$D$11:$D$18,0)),0),$D4903))</f>
        <v/>
      </c>
      <c r="I4903">
        <f>IF($A4903="","",IF($E4903="",IFERROR(INDEX(Settings!$F$11:$F$18,MATCH($C4903,Settings!$D$11:$D$18,0)),0),$E4903))</f>
        <v/>
      </c>
      <c r="J4903">
        <f>IF($A4903="",0,WEEKDAY($A4903,2))</f>
        <v/>
      </c>
      <c r="K4903">
        <f>IF(OR($A4903="",$B4903=""),"",$B4903&amp;"|"&amp;$A4903)</f>
        <v/>
      </c>
      <c r="L4903">
        <f>IF($A4903="",0,IF($F4903="",IFERROR(N(INDEX(Settings!$G$11:$G$18,MATCH($C4903,Settings!$D$11:$D$18,0))),0),N($F4903)))</f>
        <v/>
      </c>
    </row>
    <row r="4904">
      <c r="A4904" s="69" t="n"/>
      <c r="B4904" s="70" t="n"/>
      <c r="C4904" s="70" t="n"/>
      <c r="D4904" s="71" t="n"/>
      <c r="E4904" s="71" t="n"/>
      <c r="F4904" s="70" t="n"/>
      <c r="G4904" s="72">
        <f>IF(OR($A4904="",$B4904=""),"",ROUND(MAX(0,MOD(I4904-H4904,1)*24-L4904/60),2))</f>
        <v/>
      </c>
      <c r="H4904">
        <f>IF($A4904="","",IF($D4904="",IFERROR(INDEX(Settings!$E$11:$E$18,MATCH($C4904,Settings!$D$11:$D$18,0)),0),$D4904))</f>
        <v/>
      </c>
      <c r="I4904">
        <f>IF($A4904="","",IF($E4904="",IFERROR(INDEX(Settings!$F$11:$F$18,MATCH($C4904,Settings!$D$11:$D$18,0)),0),$E4904))</f>
        <v/>
      </c>
      <c r="J4904">
        <f>IF($A4904="",0,WEEKDAY($A4904,2))</f>
        <v/>
      </c>
      <c r="K4904">
        <f>IF(OR($A4904="",$B4904=""),"",$B4904&amp;"|"&amp;$A4904)</f>
        <v/>
      </c>
      <c r="L4904">
        <f>IF($A4904="",0,IF($F4904="",IFERROR(N(INDEX(Settings!$G$11:$G$18,MATCH($C4904,Settings!$D$11:$D$18,0))),0),N($F4904)))</f>
        <v/>
      </c>
    </row>
    <row r="4905">
      <c r="A4905" s="69" t="n"/>
      <c r="B4905" s="70" t="n"/>
      <c r="C4905" s="70" t="n"/>
      <c r="D4905" s="71" t="n"/>
      <c r="E4905" s="71" t="n"/>
      <c r="F4905" s="70" t="n"/>
      <c r="G4905" s="72">
        <f>IF(OR($A4905="",$B4905=""),"",ROUND(MAX(0,MOD(I4905-H4905,1)*24-L4905/60),2))</f>
        <v/>
      </c>
      <c r="H4905">
        <f>IF($A4905="","",IF($D4905="",IFERROR(INDEX(Settings!$E$11:$E$18,MATCH($C4905,Settings!$D$11:$D$18,0)),0),$D4905))</f>
        <v/>
      </c>
      <c r="I4905">
        <f>IF($A4905="","",IF($E4905="",IFERROR(INDEX(Settings!$F$11:$F$18,MATCH($C4905,Settings!$D$11:$D$18,0)),0),$E4905))</f>
        <v/>
      </c>
      <c r="J4905">
        <f>IF($A4905="",0,WEEKDAY($A4905,2))</f>
        <v/>
      </c>
      <c r="K4905">
        <f>IF(OR($A4905="",$B4905=""),"",$B4905&amp;"|"&amp;$A4905)</f>
        <v/>
      </c>
      <c r="L4905">
        <f>IF($A4905="",0,IF($F4905="",IFERROR(N(INDEX(Settings!$G$11:$G$18,MATCH($C4905,Settings!$D$11:$D$18,0))),0),N($F4905)))</f>
        <v/>
      </c>
    </row>
    <row r="4906">
      <c r="A4906" s="69" t="n"/>
      <c r="B4906" s="70" t="n"/>
      <c r="C4906" s="70" t="n"/>
      <c r="D4906" s="71" t="n"/>
      <c r="E4906" s="71" t="n"/>
      <c r="F4906" s="70" t="n"/>
      <c r="G4906" s="72">
        <f>IF(OR($A4906="",$B4906=""),"",ROUND(MAX(0,MOD(I4906-H4906,1)*24-L4906/60),2))</f>
        <v/>
      </c>
      <c r="H4906">
        <f>IF($A4906="","",IF($D4906="",IFERROR(INDEX(Settings!$E$11:$E$18,MATCH($C4906,Settings!$D$11:$D$18,0)),0),$D4906))</f>
        <v/>
      </c>
      <c r="I4906">
        <f>IF($A4906="","",IF($E4906="",IFERROR(INDEX(Settings!$F$11:$F$18,MATCH($C4906,Settings!$D$11:$D$18,0)),0),$E4906))</f>
        <v/>
      </c>
      <c r="J4906">
        <f>IF($A4906="",0,WEEKDAY($A4906,2))</f>
        <v/>
      </c>
      <c r="K4906">
        <f>IF(OR($A4906="",$B4906=""),"",$B4906&amp;"|"&amp;$A4906)</f>
        <v/>
      </c>
      <c r="L4906">
        <f>IF($A4906="",0,IF($F4906="",IFERROR(N(INDEX(Settings!$G$11:$G$18,MATCH($C4906,Settings!$D$11:$D$18,0))),0),N($F4906)))</f>
        <v/>
      </c>
    </row>
    <row r="4907">
      <c r="A4907" s="69" t="n"/>
      <c r="B4907" s="70" t="n"/>
      <c r="C4907" s="70" t="n"/>
      <c r="D4907" s="71" t="n"/>
      <c r="E4907" s="71" t="n"/>
      <c r="F4907" s="70" t="n"/>
      <c r="G4907" s="72">
        <f>IF(OR($A4907="",$B4907=""),"",ROUND(MAX(0,MOD(I4907-H4907,1)*24-L4907/60),2))</f>
        <v/>
      </c>
      <c r="H4907">
        <f>IF($A4907="","",IF($D4907="",IFERROR(INDEX(Settings!$E$11:$E$18,MATCH($C4907,Settings!$D$11:$D$18,0)),0),$D4907))</f>
        <v/>
      </c>
      <c r="I4907">
        <f>IF($A4907="","",IF($E4907="",IFERROR(INDEX(Settings!$F$11:$F$18,MATCH($C4907,Settings!$D$11:$D$18,0)),0),$E4907))</f>
        <v/>
      </c>
      <c r="J4907">
        <f>IF($A4907="",0,WEEKDAY($A4907,2))</f>
        <v/>
      </c>
      <c r="K4907">
        <f>IF(OR($A4907="",$B4907=""),"",$B4907&amp;"|"&amp;$A4907)</f>
        <v/>
      </c>
      <c r="L4907">
        <f>IF($A4907="",0,IF($F4907="",IFERROR(N(INDEX(Settings!$G$11:$G$18,MATCH($C4907,Settings!$D$11:$D$18,0))),0),N($F4907)))</f>
        <v/>
      </c>
    </row>
    <row r="4908">
      <c r="A4908" s="69" t="n"/>
      <c r="B4908" s="70" t="n"/>
      <c r="C4908" s="70" t="n"/>
      <c r="D4908" s="71" t="n"/>
      <c r="E4908" s="71" t="n"/>
      <c r="F4908" s="70" t="n"/>
      <c r="G4908" s="72">
        <f>IF(OR($A4908="",$B4908=""),"",ROUND(MAX(0,MOD(I4908-H4908,1)*24-L4908/60),2))</f>
        <v/>
      </c>
      <c r="H4908">
        <f>IF($A4908="","",IF($D4908="",IFERROR(INDEX(Settings!$E$11:$E$18,MATCH($C4908,Settings!$D$11:$D$18,0)),0),$D4908))</f>
        <v/>
      </c>
      <c r="I4908">
        <f>IF($A4908="","",IF($E4908="",IFERROR(INDEX(Settings!$F$11:$F$18,MATCH($C4908,Settings!$D$11:$D$18,0)),0),$E4908))</f>
        <v/>
      </c>
      <c r="J4908">
        <f>IF($A4908="",0,WEEKDAY($A4908,2))</f>
        <v/>
      </c>
      <c r="K4908">
        <f>IF(OR($A4908="",$B4908=""),"",$B4908&amp;"|"&amp;$A4908)</f>
        <v/>
      </c>
      <c r="L4908">
        <f>IF($A4908="",0,IF($F4908="",IFERROR(N(INDEX(Settings!$G$11:$G$18,MATCH($C4908,Settings!$D$11:$D$18,0))),0),N($F4908)))</f>
        <v/>
      </c>
    </row>
    <row r="4909">
      <c r="A4909" s="69" t="n"/>
      <c r="B4909" s="70" t="n"/>
      <c r="C4909" s="70" t="n"/>
      <c r="D4909" s="71" t="n"/>
      <c r="E4909" s="71" t="n"/>
      <c r="F4909" s="70" t="n"/>
      <c r="G4909" s="72">
        <f>IF(OR($A4909="",$B4909=""),"",ROUND(MAX(0,MOD(I4909-H4909,1)*24-L4909/60),2))</f>
        <v/>
      </c>
      <c r="H4909">
        <f>IF($A4909="","",IF($D4909="",IFERROR(INDEX(Settings!$E$11:$E$18,MATCH($C4909,Settings!$D$11:$D$18,0)),0),$D4909))</f>
        <v/>
      </c>
      <c r="I4909">
        <f>IF($A4909="","",IF($E4909="",IFERROR(INDEX(Settings!$F$11:$F$18,MATCH($C4909,Settings!$D$11:$D$18,0)),0),$E4909))</f>
        <v/>
      </c>
      <c r="J4909">
        <f>IF($A4909="",0,WEEKDAY($A4909,2))</f>
        <v/>
      </c>
      <c r="K4909">
        <f>IF(OR($A4909="",$B4909=""),"",$B4909&amp;"|"&amp;$A4909)</f>
        <v/>
      </c>
      <c r="L4909">
        <f>IF($A4909="",0,IF($F4909="",IFERROR(N(INDEX(Settings!$G$11:$G$18,MATCH($C4909,Settings!$D$11:$D$18,0))),0),N($F4909)))</f>
        <v/>
      </c>
    </row>
    <row r="4910">
      <c r="A4910" s="69" t="n"/>
      <c r="B4910" s="70" t="n"/>
      <c r="C4910" s="70" t="n"/>
      <c r="D4910" s="71" t="n"/>
      <c r="E4910" s="71" t="n"/>
      <c r="F4910" s="70" t="n"/>
      <c r="G4910" s="72">
        <f>IF(OR($A4910="",$B4910=""),"",ROUND(MAX(0,MOD(I4910-H4910,1)*24-L4910/60),2))</f>
        <v/>
      </c>
      <c r="H4910">
        <f>IF($A4910="","",IF($D4910="",IFERROR(INDEX(Settings!$E$11:$E$18,MATCH($C4910,Settings!$D$11:$D$18,0)),0),$D4910))</f>
        <v/>
      </c>
      <c r="I4910">
        <f>IF($A4910="","",IF($E4910="",IFERROR(INDEX(Settings!$F$11:$F$18,MATCH($C4910,Settings!$D$11:$D$18,0)),0),$E4910))</f>
        <v/>
      </c>
      <c r="J4910">
        <f>IF($A4910="",0,WEEKDAY($A4910,2))</f>
        <v/>
      </c>
      <c r="K4910">
        <f>IF(OR($A4910="",$B4910=""),"",$B4910&amp;"|"&amp;$A4910)</f>
        <v/>
      </c>
      <c r="L4910">
        <f>IF($A4910="",0,IF($F4910="",IFERROR(N(INDEX(Settings!$G$11:$G$18,MATCH($C4910,Settings!$D$11:$D$18,0))),0),N($F4910)))</f>
        <v/>
      </c>
    </row>
    <row r="4911">
      <c r="A4911" s="69" t="n"/>
      <c r="B4911" s="70" t="n"/>
      <c r="C4911" s="70" t="n"/>
      <c r="D4911" s="71" t="n"/>
      <c r="E4911" s="71" t="n"/>
      <c r="F4911" s="70" t="n"/>
      <c r="G4911" s="72">
        <f>IF(OR($A4911="",$B4911=""),"",ROUND(MAX(0,MOD(I4911-H4911,1)*24-L4911/60),2))</f>
        <v/>
      </c>
      <c r="H4911">
        <f>IF($A4911="","",IF($D4911="",IFERROR(INDEX(Settings!$E$11:$E$18,MATCH($C4911,Settings!$D$11:$D$18,0)),0),$D4911))</f>
        <v/>
      </c>
      <c r="I4911">
        <f>IF($A4911="","",IF($E4911="",IFERROR(INDEX(Settings!$F$11:$F$18,MATCH($C4911,Settings!$D$11:$D$18,0)),0),$E4911))</f>
        <v/>
      </c>
      <c r="J4911">
        <f>IF($A4911="",0,WEEKDAY($A4911,2))</f>
        <v/>
      </c>
      <c r="K4911">
        <f>IF(OR($A4911="",$B4911=""),"",$B4911&amp;"|"&amp;$A4911)</f>
        <v/>
      </c>
      <c r="L4911">
        <f>IF($A4911="",0,IF($F4911="",IFERROR(N(INDEX(Settings!$G$11:$G$18,MATCH($C4911,Settings!$D$11:$D$18,0))),0),N($F4911)))</f>
        <v/>
      </c>
    </row>
    <row r="4912">
      <c r="A4912" s="69" t="n"/>
      <c r="B4912" s="70" t="n"/>
      <c r="C4912" s="70" t="n"/>
      <c r="D4912" s="71" t="n"/>
      <c r="E4912" s="71" t="n"/>
      <c r="F4912" s="70" t="n"/>
      <c r="G4912" s="72">
        <f>IF(OR($A4912="",$B4912=""),"",ROUND(MAX(0,MOD(I4912-H4912,1)*24-L4912/60),2))</f>
        <v/>
      </c>
      <c r="H4912">
        <f>IF($A4912="","",IF($D4912="",IFERROR(INDEX(Settings!$E$11:$E$18,MATCH($C4912,Settings!$D$11:$D$18,0)),0),$D4912))</f>
        <v/>
      </c>
      <c r="I4912">
        <f>IF($A4912="","",IF($E4912="",IFERROR(INDEX(Settings!$F$11:$F$18,MATCH($C4912,Settings!$D$11:$D$18,0)),0),$E4912))</f>
        <v/>
      </c>
      <c r="J4912">
        <f>IF($A4912="",0,WEEKDAY($A4912,2))</f>
        <v/>
      </c>
      <c r="K4912">
        <f>IF(OR($A4912="",$B4912=""),"",$B4912&amp;"|"&amp;$A4912)</f>
        <v/>
      </c>
      <c r="L4912">
        <f>IF($A4912="",0,IF($F4912="",IFERROR(N(INDEX(Settings!$G$11:$G$18,MATCH($C4912,Settings!$D$11:$D$18,0))),0),N($F4912)))</f>
        <v/>
      </c>
    </row>
    <row r="4913">
      <c r="A4913" s="69" t="n"/>
      <c r="B4913" s="70" t="n"/>
      <c r="C4913" s="70" t="n"/>
      <c r="D4913" s="71" t="n"/>
      <c r="E4913" s="71" t="n"/>
      <c r="F4913" s="70" t="n"/>
      <c r="G4913" s="72">
        <f>IF(OR($A4913="",$B4913=""),"",ROUND(MAX(0,MOD(I4913-H4913,1)*24-L4913/60),2))</f>
        <v/>
      </c>
      <c r="H4913">
        <f>IF($A4913="","",IF($D4913="",IFERROR(INDEX(Settings!$E$11:$E$18,MATCH($C4913,Settings!$D$11:$D$18,0)),0),$D4913))</f>
        <v/>
      </c>
      <c r="I4913">
        <f>IF($A4913="","",IF($E4913="",IFERROR(INDEX(Settings!$F$11:$F$18,MATCH($C4913,Settings!$D$11:$D$18,0)),0),$E4913))</f>
        <v/>
      </c>
      <c r="J4913">
        <f>IF($A4913="",0,WEEKDAY($A4913,2))</f>
        <v/>
      </c>
      <c r="K4913">
        <f>IF(OR($A4913="",$B4913=""),"",$B4913&amp;"|"&amp;$A4913)</f>
        <v/>
      </c>
      <c r="L4913">
        <f>IF($A4913="",0,IF($F4913="",IFERROR(N(INDEX(Settings!$G$11:$G$18,MATCH($C4913,Settings!$D$11:$D$18,0))),0),N($F4913)))</f>
        <v/>
      </c>
    </row>
    <row r="4914">
      <c r="A4914" s="69" t="n"/>
      <c r="B4914" s="70" t="n"/>
      <c r="C4914" s="70" t="n"/>
      <c r="D4914" s="71" t="n"/>
      <c r="E4914" s="71" t="n"/>
      <c r="F4914" s="70" t="n"/>
      <c r="G4914" s="72">
        <f>IF(OR($A4914="",$B4914=""),"",ROUND(MAX(0,MOD(I4914-H4914,1)*24-L4914/60),2))</f>
        <v/>
      </c>
      <c r="H4914">
        <f>IF($A4914="","",IF($D4914="",IFERROR(INDEX(Settings!$E$11:$E$18,MATCH($C4914,Settings!$D$11:$D$18,0)),0),$D4914))</f>
        <v/>
      </c>
      <c r="I4914">
        <f>IF($A4914="","",IF($E4914="",IFERROR(INDEX(Settings!$F$11:$F$18,MATCH($C4914,Settings!$D$11:$D$18,0)),0),$E4914))</f>
        <v/>
      </c>
      <c r="J4914">
        <f>IF($A4914="",0,WEEKDAY($A4914,2))</f>
        <v/>
      </c>
      <c r="K4914">
        <f>IF(OR($A4914="",$B4914=""),"",$B4914&amp;"|"&amp;$A4914)</f>
        <v/>
      </c>
      <c r="L4914">
        <f>IF($A4914="",0,IF($F4914="",IFERROR(N(INDEX(Settings!$G$11:$G$18,MATCH($C4914,Settings!$D$11:$D$18,0))),0),N($F4914)))</f>
        <v/>
      </c>
    </row>
    <row r="4915">
      <c r="A4915" s="69" t="n"/>
      <c r="B4915" s="70" t="n"/>
      <c r="C4915" s="70" t="n"/>
      <c r="D4915" s="71" t="n"/>
      <c r="E4915" s="71" t="n"/>
      <c r="F4915" s="70" t="n"/>
      <c r="G4915" s="72">
        <f>IF(OR($A4915="",$B4915=""),"",ROUND(MAX(0,MOD(I4915-H4915,1)*24-L4915/60),2))</f>
        <v/>
      </c>
      <c r="H4915">
        <f>IF($A4915="","",IF($D4915="",IFERROR(INDEX(Settings!$E$11:$E$18,MATCH($C4915,Settings!$D$11:$D$18,0)),0),$D4915))</f>
        <v/>
      </c>
      <c r="I4915">
        <f>IF($A4915="","",IF($E4915="",IFERROR(INDEX(Settings!$F$11:$F$18,MATCH($C4915,Settings!$D$11:$D$18,0)),0),$E4915))</f>
        <v/>
      </c>
      <c r="J4915">
        <f>IF($A4915="",0,WEEKDAY($A4915,2))</f>
        <v/>
      </c>
      <c r="K4915">
        <f>IF(OR($A4915="",$B4915=""),"",$B4915&amp;"|"&amp;$A4915)</f>
        <v/>
      </c>
      <c r="L4915">
        <f>IF($A4915="",0,IF($F4915="",IFERROR(N(INDEX(Settings!$G$11:$G$18,MATCH($C4915,Settings!$D$11:$D$18,0))),0),N($F4915)))</f>
        <v/>
      </c>
    </row>
    <row r="4916">
      <c r="A4916" s="69" t="n"/>
      <c r="B4916" s="70" t="n"/>
      <c r="C4916" s="70" t="n"/>
      <c r="D4916" s="71" t="n"/>
      <c r="E4916" s="71" t="n"/>
      <c r="F4916" s="70" t="n"/>
      <c r="G4916" s="72">
        <f>IF(OR($A4916="",$B4916=""),"",ROUND(MAX(0,MOD(I4916-H4916,1)*24-L4916/60),2))</f>
        <v/>
      </c>
      <c r="H4916">
        <f>IF($A4916="","",IF($D4916="",IFERROR(INDEX(Settings!$E$11:$E$18,MATCH($C4916,Settings!$D$11:$D$18,0)),0),$D4916))</f>
        <v/>
      </c>
      <c r="I4916">
        <f>IF($A4916="","",IF($E4916="",IFERROR(INDEX(Settings!$F$11:$F$18,MATCH($C4916,Settings!$D$11:$D$18,0)),0),$E4916))</f>
        <v/>
      </c>
      <c r="J4916">
        <f>IF($A4916="",0,WEEKDAY($A4916,2))</f>
        <v/>
      </c>
      <c r="K4916">
        <f>IF(OR($A4916="",$B4916=""),"",$B4916&amp;"|"&amp;$A4916)</f>
        <v/>
      </c>
      <c r="L4916">
        <f>IF($A4916="",0,IF($F4916="",IFERROR(N(INDEX(Settings!$G$11:$G$18,MATCH($C4916,Settings!$D$11:$D$18,0))),0),N($F4916)))</f>
        <v/>
      </c>
    </row>
    <row r="4917">
      <c r="A4917" s="69" t="n"/>
      <c r="B4917" s="70" t="n"/>
      <c r="C4917" s="70" t="n"/>
      <c r="D4917" s="71" t="n"/>
      <c r="E4917" s="71" t="n"/>
      <c r="F4917" s="70" t="n"/>
      <c r="G4917" s="72">
        <f>IF(OR($A4917="",$B4917=""),"",ROUND(MAX(0,MOD(I4917-H4917,1)*24-L4917/60),2))</f>
        <v/>
      </c>
      <c r="H4917">
        <f>IF($A4917="","",IF($D4917="",IFERROR(INDEX(Settings!$E$11:$E$18,MATCH($C4917,Settings!$D$11:$D$18,0)),0),$D4917))</f>
        <v/>
      </c>
      <c r="I4917">
        <f>IF($A4917="","",IF($E4917="",IFERROR(INDEX(Settings!$F$11:$F$18,MATCH($C4917,Settings!$D$11:$D$18,0)),0),$E4917))</f>
        <v/>
      </c>
      <c r="J4917">
        <f>IF($A4917="",0,WEEKDAY($A4917,2))</f>
        <v/>
      </c>
      <c r="K4917">
        <f>IF(OR($A4917="",$B4917=""),"",$B4917&amp;"|"&amp;$A4917)</f>
        <v/>
      </c>
      <c r="L4917">
        <f>IF($A4917="",0,IF($F4917="",IFERROR(N(INDEX(Settings!$G$11:$G$18,MATCH($C4917,Settings!$D$11:$D$18,0))),0),N($F4917)))</f>
        <v/>
      </c>
    </row>
    <row r="4918">
      <c r="A4918" s="69" t="n"/>
      <c r="B4918" s="70" t="n"/>
      <c r="C4918" s="70" t="n"/>
      <c r="D4918" s="71" t="n"/>
      <c r="E4918" s="71" t="n"/>
      <c r="F4918" s="70" t="n"/>
      <c r="G4918" s="72">
        <f>IF(OR($A4918="",$B4918=""),"",ROUND(MAX(0,MOD(I4918-H4918,1)*24-L4918/60),2))</f>
        <v/>
      </c>
      <c r="H4918">
        <f>IF($A4918="","",IF($D4918="",IFERROR(INDEX(Settings!$E$11:$E$18,MATCH($C4918,Settings!$D$11:$D$18,0)),0),$D4918))</f>
        <v/>
      </c>
      <c r="I4918">
        <f>IF($A4918="","",IF($E4918="",IFERROR(INDEX(Settings!$F$11:$F$18,MATCH($C4918,Settings!$D$11:$D$18,0)),0),$E4918))</f>
        <v/>
      </c>
      <c r="J4918">
        <f>IF($A4918="",0,WEEKDAY($A4918,2))</f>
        <v/>
      </c>
      <c r="K4918">
        <f>IF(OR($A4918="",$B4918=""),"",$B4918&amp;"|"&amp;$A4918)</f>
        <v/>
      </c>
      <c r="L4918">
        <f>IF($A4918="",0,IF($F4918="",IFERROR(N(INDEX(Settings!$G$11:$G$18,MATCH($C4918,Settings!$D$11:$D$18,0))),0),N($F4918)))</f>
        <v/>
      </c>
    </row>
    <row r="4919">
      <c r="A4919" s="69" t="n"/>
      <c r="B4919" s="70" t="n"/>
      <c r="C4919" s="70" t="n"/>
      <c r="D4919" s="71" t="n"/>
      <c r="E4919" s="71" t="n"/>
      <c r="F4919" s="70" t="n"/>
      <c r="G4919" s="72">
        <f>IF(OR($A4919="",$B4919=""),"",ROUND(MAX(0,MOD(I4919-H4919,1)*24-L4919/60),2))</f>
        <v/>
      </c>
      <c r="H4919">
        <f>IF($A4919="","",IF($D4919="",IFERROR(INDEX(Settings!$E$11:$E$18,MATCH($C4919,Settings!$D$11:$D$18,0)),0),$D4919))</f>
        <v/>
      </c>
      <c r="I4919">
        <f>IF($A4919="","",IF($E4919="",IFERROR(INDEX(Settings!$F$11:$F$18,MATCH($C4919,Settings!$D$11:$D$18,0)),0),$E4919))</f>
        <v/>
      </c>
      <c r="J4919">
        <f>IF($A4919="",0,WEEKDAY($A4919,2))</f>
        <v/>
      </c>
      <c r="K4919">
        <f>IF(OR($A4919="",$B4919=""),"",$B4919&amp;"|"&amp;$A4919)</f>
        <v/>
      </c>
      <c r="L4919">
        <f>IF($A4919="",0,IF($F4919="",IFERROR(N(INDEX(Settings!$G$11:$G$18,MATCH($C4919,Settings!$D$11:$D$18,0))),0),N($F4919)))</f>
        <v/>
      </c>
    </row>
    <row r="4920">
      <c r="A4920" s="69" t="n"/>
      <c r="B4920" s="70" t="n"/>
      <c r="C4920" s="70" t="n"/>
      <c r="D4920" s="71" t="n"/>
      <c r="E4920" s="71" t="n"/>
      <c r="F4920" s="70" t="n"/>
      <c r="G4920" s="72">
        <f>IF(OR($A4920="",$B4920=""),"",ROUND(MAX(0,MOD(I4920-H4920,1)*24-L4920/60),2))</f>
        <v/>
      </c>
      <c r="H4920">
        <f>IF($A4920="","",IF($D4920="",IFERROR(INDEX(Settings!$E$11:$E$18,MATCH($C4920,Settings!$D$11:$D$18,0)),0),$D4920))</f>
        <v/>
      </c>
      <c r="I4920">
        <f>IF($A4920="","",IF($E4920="",IFERROR(INDEX(Settings!$F$11:$F$18,MATCH($C4920,Settings!$D$11:$D$18,0)),0),$E4920))</f>
        <v/>
      </c>
      <c r="J4920">
        <f>IF($A4920="",0,WEEKDAY($A4920,2))</f>
        <v/>
      </c>
      <c r="K4920">
        <f>IF(OR($A4920="",$B4920=""),"",$B4920&amp;"|"&amp;$A4920)</f>
        <v/>
      </c>
      <c r="L4920">
        <f>IF($A4920="",0,IF($F4920="",IFERROR(N(INDEX(Settings!$G$11:$G$18,MATCH($C4920,Settings!$D$11:$D$18,0))),0),N($F4920)))</f>
        <v/>
      </c>
    </row>
    <row r="4921">
      <c r="A4921" s="69" t="n"/>
      <c r="B4921" s="70" t="n"/>
      <c r="C4921" s="70" t="n"/>
      <c r="D4921" s="71" t="n"/>
      <c r="E4921" s="71" t="n"/>
      <c r="F4921" s="70" t="n"/>
      <c r="G4921" s="72">
        <f>IF(OR($A4921="",$B4921=""),"",ROUND(MAX(0,MOD(I4921-H4921,1)*24-L4921/60),2))</f>
        <v/>
      </c>
      <c r="H4921">
        <f>IF($A4921="","",IF($D4921="",IFERROR(INDEX(Settings!$E$11:$E$18,MATCH($C4921,Settings!$D$11:$D$18,0)),0),$D4921))</f>
        <v/>
      </c>
      <c r="I4921">
        <f>IF($A4921="","",IF($E4921="",IFERROR(INDEX(Settings!$F$11:$F$18,MATCH($C4921,Settings!$D$11:$D$18,0)),0),$E4921))</f>
        <v/>
      </c>
      <c r="J4921">
        <f>IF($A4921="",0,WEEKDAY($A4921,2))</f>
        <v/>
      </c>
      <c r="K4921">
        <f>IF(OR($A4921="",$B4921=""),"",$B4921&amp;"|"&amp;$A4921)</f>
        <v/>
      </c>
      <c r="L4921">
        <f>IF($A4921="",0,IF($F4921="",IFERROR(N(INDEX(Settings!$G$11:$G$18,MATCH($C4921,Settings!$D$11:$D$18,0))),0),N($F4921)))</f>
        <v/>
      </c>
    </row>
    <row r="4922">
      <c r="A4922" s="69" t="n"/>
      <c r="B4922" s="70" t="n"/>
      <c r="C4922" s="70" t="n"/>
      <c r="D4922" s="71" t="n"/>
      <c r="E4922" s="71" t="n"/>
      <c r="F4922" s="70" t="n"/>
      <c r="G4922" s="72">
        <f>IF(OR($A4922="",$B4922=""),"",ROUND(MAX(0,MOD(I4922-H4922,1)*24-L4922/60),2))</f>
        <v/>
      </c>
      <c r="H4922">
        <f>IF($A4922="","",IF($D4922="",IFERROR(INDEX(Settings!$E$11:$E$18,MATCH($C4922,Settings!$D$11:$D$18,0)),0),$D4922))</f>
        <v/>
      </c>
      <c r="I4922">
        <f>IF($A4922="","",IF($E4922="",IFERROR(INDEX(Settings!$F$11:$F$18,MATCH($C4922,Settings!$D$11:$D$18,0)),0),$E4922))</f>
        <v/>
      </c>
      <c r="J4922">
        <f>IF($A4922="",0,WEEKDAY($A4922,2))</f>
        <v/>
      </c>
      <c r="K4922">
        <f>IF(OR($A4922="",$B4922=""),"",$B4922&amp;"|"&amp;$A4922)</f>
        <v/>
      </c>
      <c r="L4922">
        <f>IF($A4922="",0,IF($F4922="",IFERROR(N(INDEX(Settings!$G$11:$G$18,MATCH($C4922,Settings!$D$11:$D$18,0))),0),N($F4922)))</f>
        <v/>
      </c>
    </row>
    <row r="4923">
      <c r="A4923" s="69" t="n"/>
      <c r="B4923" s="70" t="n"/>
      <c r="C4923" s="70" t="n"/>
      <c r="D4923" s="71" t="n"/>
      <c r="E4923" s="71" t="n"/>
      <c r="F4923" s="70" t="n"/>
      <c r="G4923" s="72">
        <f>IF(OR($A4923="",$B4923=""),"",ROUND(MAX(0,MOD(I4923-H4923,1)*24-L4923/60),2))</f>
        <v/>
      </c>
      <c r="H4923">
        <f>IF($A4923="","",IF($D4923="",IFERROR(INDEX(Settings!$E$11:$E$18,MATCH($C4923,Settings!$D$11:$D$18,0)),0),$D4923))</f>
        <v/>
      </c>
      <c r="I4923">
        <f>IF($A4923="","",IF($E4923="",IFERROR(INDEX(Settings!$F$11:$F$18,MATCH($C4923,Settings!$D$11:$D$18,0)),0),$E4923))</f>
        <v/>
      </c>
      <c r="J4923">
        <f>IF($A4923="",0,WEEKDAY($A4923,2))</f>
        <v/>
      </c>
      <c r="K4923">
        <f>IF(OR($A4923="",$B4923=""),"",$B4923&amp;"|"&amp;$A4923)</f>
        <v/>
      </c>
      <c r="L4923">
        <f>IF($A4923="",0,IF($F4923="",IFERROR(N(INDEX(Settings!$G$11:$G$18,MATCH($C4923,Settings!$D$11:$D$18,0))),0),N($F4923)))</f>
        <v/>
      </c>
    </row>
    <row r="4924">
      <c r="A4924" s="69" t="n"/>
      <c r="B4924" s="70" t="n"/>
      <c r="C4924" s="70" t="n"/>
      <c r="D4924" s="71" t="n"/>
      <c r="E4924" s="71" t="n"/>
      <c r="F4924" s="70" t="n"/>
      <c r="G4924" s="72">
        <f>IF(OR($A4924="",$B4924=""),"",ROUND(MAX(0,MOD(I4924-H4924,1)*24-L4924/60),2))</f>
        <v/>
      </c>
      <c r="H4924">
        <f>IF($A4924="","",IF($D4924="",IFERROR(INDEX(Settings!$E$11:$E$18,MATCH($C4924,Settings!$D$11:$D$18,0)),0),$D4924))</f>
        <v/>
      </c>
      <c r="I4924">
        <f>IF($A4924="","",IF($E4924="",IFERROR(INDEX(Settings!$F$11:$F$18,MATCH($C4924,Settings!$D$11:$D$18,0)),0),$E4924))</f>
        <v/>
      </c>
      <c r="J4924">
        <f>IF($A4924="",0,WEEKDAY($A4924,2))</f>
        <v/>
      </c>
      <c r="K4924">
        <f>IF(OR($A4924="",$B4924=""),"",$B4924&amp;"|"&amp;$A4924)</f>
        <v/>
      </c>
      <c r="L4924">
        <f>IF($A4924="",0,IF($F4924="",IFERROR(N(INDEX(Settings!$G$11:$G$18,MATCH($C4924,Settings!$D$11:$D$18,0))),0),N($F4924)))</f>
        <v/>
      </c>
    </row>
    <row r="4925">
      <c r="A4925" s="69" t="n"/>
      <c r="B4925" s="70" t="n"/>
      <c r="C4925" s="70" t="n"/>
      <c r="D4925" s="71" t="n"/>
      <c r="E4925" s="71" t="n"/>
      <c r="F4925" s="70" t="n"/>
      <c r="G4925" s="72">
        <f>IF(OR($A4925="",$B4925=""),"",ROUND(MAX(0,MOD(I4925-H4925,1)*24-L4925/60),2))</f>
        <v/>
      </c>
      <c r="H4925">
        <f>IF($A4925="","",IF($D4925="",IFERROR(INDEX(Settings!$E$11:$E$18,MATCH($C4925,Settings!$D$11:$D$18,0)),0),$D4925))</f>
        <v/>
      </c>
      <c r="I4925">
        <f>IF($A4925="","",IF($E4925="",IFERROR(INDEX(Settings!$F$11:$F$18,MATCH($C4925,Settings!$D$11:$D$18,0)),0),$E4925))</f>
        <v/>
      </c>
      <c r="J4925">
        <f>IF($A4925="",0,WEEKDAY($A4925,2))</f>
        <v/>
      </c>
      <c r="K4925">
        <f>IF(OR($A4925="",$B4925=""),"",$B4925&amp;"|"&amp;$A4925)</f>
        <v/>
      </c>
      <c r="L4925">
        <f>IF($A4925="",0,IF($F4925="",IFERROR(N(INDEX(Settings!$G$11:$G$18,MATCH($C4925,Settings!$D$11:$D$18,0))),0),N($F4925)))</f>
        <v/>
      </c>
    </row>
    <row r="4926">
      <c r="A4926" s="69" t="n"/>
      <c r="B4926" s="70" t="n"/>
      <c r="C4926" s="70" t="n"/>
      <c r="D4926" s="71" t="n"/>
      <c r="E4926" s="71" t="n"/>
      <c r="F4926" s="70" t="n"/>
      <c r="G4926" s="72">
        <f>IF(OR($A4926="",$B4926=""),"",ROUND(MAX(0,MOD(I4926-H4926,1)*24-L4926/60),2))</f>
        <v/>
      </c>
      <c r="H4926">
        <f>IF($A4926="","",IF($D4926="",IFERROR(INDEX(Settings!$E$11:$E$18,MATCH($C4926,Settings!$D$11:$D$18,0)),0),$D4926))</f>
        <v/>
      </c>
      <c r="I4926">
        <f>IF($A4926="","",IF($E4926="",IFERROR(INDEX(Settings!$F$11:$F$18,MATCH($C4926,Settings!$D$11:$D$18,0)),0),$E4926))</f>
        <v/>
      </c>
      <c r="J4926">
        <f>IF($A4926="",0,WEEKDAY($A4926,2))</f>
        <v/>
      </c>
      <c r="K4926">
        <f>IF(OR($A4926="",$B4926=""),"",$B4926&amp;"|"&amp;$A4926)</f>
        <v/>
      </c>
      <c r="L4926">
        <f>IF($A4926="",0,IF($F4926="",IFERROR(N(INDEX(Settings!$G$11:$G$18,MATCH($C4926,Settings!$D$11:$D$18,0))),0),N($F4926)))</f>
        <v/>
      </c>
    </row>
    <row r="4927">
      <c r="A4927" s="69" t="n"/>
      <c r="B4927" s="70" t="n"/>
      <c r="C4927" s="70" t="n"/>
      <c r="D4927" s="71" t="n"/>
      <c r="E4927" s="71" t="n"/>
      <c r="F4927" s="70" t="n"/>
      <c r="G4927" s="72">
        <f>IF(OR($A4927="",$B4927=""),"",ROUND(MAX(0,MOD(I4927-H4927,1)*24-L4927/60),2))</f>
        <v/>
      </c>
      <c r="H4927">
        <f>IF($A4927="","",IF($D4927="",IFERROR(INDEX(Settings!$E$11:$E$18,MATCH($C4927,Settings!$D$11:$D$18,0)),0),$D4927))</f>
        <v/>
      </c>
      <c r="I4927">
        <f>IF($A4927="","",IF($E4927="",IFERROR(INDEX(Settings!$F$11:$F$18,MATCH($C4927,Settings!$D$11:$D$18,0)),0),$E4927))</f>
        <v/>
      </c>
      <c r="J4927">
        <f>IF($A4927="",0,WEEKDAY($A4927,2))</f>
        <v/>
      </c>
      <c r="K4927">
        <f>IF(OR($A4927="",$B4927=""),"",$B4927&amp;"|"&amp;$A4927)</f>
        <v/>
      </c>
      <c r="L4927">
        <f>IF($A4927="",0,IF($F4927="",IFERROR(N(INDEX(Settings!$G$11:$G$18,MATCH($C4927,Settings!$D$11:$D$18,0))),0),N($F4927)))</f>
        <v/>
      </c>
    </row>
    <row r="4928">
      <c r="A4928" s="69" t="n"/>
      <c r="B4928" s="70" t="n"/>
      <c r="C4928" s="70" t="n"/>
      <c r="D4928" s="71" t="n"/>
      <c r="E4928" s="71" t="n"/>
      <c r="F4928" s="70" t="n"/>
      <c r="G4928" s="72">
        <f>IF(OR($A4928="",$B4928=""),"",ROUND(MAX(0,MOD(I4928-H4928,1)*24-L4928/60),2))</f>
        <v/>
      </c>
      <c r="H4928">
        <f>IF($A4928="","",IF($D4928="",IFERROR(INDEX(Settings!$E$11:$E$18,MATCH($C4928,Settings!$D$11:$D$18,0)),0),$D4928))</f>
        <v/>
      </c>
      <c r="I4928">
        <f>IF($A4928="","",IF($E4928="",IFERROR(INDEX(Settings!$F$11:$F$18,MATCH($C4928,Settings!$D$11:$D$18,0)),0),$E4928))</f>
        <v/>
      </c>
      <c r="J4928">
        <f>IF($A4928="",0,WEEKDAY($A4928,2))</f>
        <v/>
      </c>
      <c r="K4928">
        <f>IF(OR($A4928="",$B4928=""),"",$B4928&amp;"|"&amp;$A4928)</f>
        <v/>
      </c>
      <c r="L4928">
        <f>IF($A4928="",0,IF($F4928="",IFERROR(N(INDEX(Settings!$G$11:$G$18,MATCH($C4928,Settings!$D$11:$D$18,0))),0),N($F4928)))</f>
        <v/>
      </c>
    </row>
    <row r="4929">
      <c r="A4929" s="69" t="n"/>
      <c r="B4929" s="70" t="n"/>
      <c r="C4929" s="70" t="n"/>
      <c r="D4929" s="71" t="n"/>
      <c r="E4929" s="71" t="n"/>
      <c r="F4929" s="70" t="n"/>
      <c r="G4929" s="72">
        <f>IF(OR($A4929="",$B4929=""),"",ROUND(MAX(0,MOD(I4929-H4929,1)*24-L4929/60),2))</f>
        <v/>
      </c>
      <c r="H4929">
        <f>IF($A4929="","",IF($D4929="",IFERROR(INDEX(Settings!$E$11:$E$18,MATCH($C4929,Settings!$D$11:$D$18,0)),0),$D4929))</f>
        <v/>
      </c>
      <c r="I4929">
        <f>IF($A4929="","",IF($E4929="",IFERROR(INDEX(Settings!$F$11:$F$18,MATCH($C4929,Settings!$D$11:$D$18,0)),0),$E4929))</f>
        <v/>
      </c>
      <c r="J4929">
        <f>IF($A4929="",0,WEEKDAY($A4929,2))</f>
        <v/>
      </c>
      <c r="K4929">
        <f>IF(OR($A4929="",$B4929=""),"",$B4929&amp;"|"&amp;$A4929)</f>
        <v/>
      </c>
      <c r="L4929">
        <f>IF($A4929="",0,IF($F4929="",IFERROR(N(INDEX(Settings!$G$11:$G$18,MATCH($C4929,Settings!$D$11:$D$18,0))),0),N($F4929)))</f>
        <v/>
      </c>
    </row>
    <row r="4930">
      <c r="A4930" s="69" t="n"/>
      <c r="B4930" s="70" t="n"/>
      <c r="C4930" s="70" t="n"/>
      <c r="D4930" s="71" t="n"/>
      <c r="E4930" s="71" t="n"/>
      <c r="F4930" s="70" t="n"/>
      <c r="G4930" s="72">
        <f>IF(OR($A4930="",$B4930=""),"",ROUND(MAX(0,MOD(I4930-H4930,1)*24-L4930/60),2))</f>
        <v/>
      </c>
      <c r="H4930">
        <f>IF($A4930="","",IF($D4930="",IFERROR(INDEX(Settings!$E$11:$E$18,MATCH($C4930,Settings!$D$11:$D$18,0)),0),$D4930))</f>
        <v/>
      </c>
      <c r="I4930">
        <f>IF($A4930="","",IF($E4930="",IFERROR(INDEX(Settings!$F$11:$F$18,MATCH($C4930,Settings!$D$11:$D$18,0)),0),$E4930))</f>
        <v/>
      </c>
      <c r="J4930">
        <f>IF($A4930="",0,WEEKDAY($A4930,2))</f>
        <v/>
      </c>
      <c r="K4930">
        <f>IF(OR($A4930="",$B4930=""),"",$B4930&amp;"|"&amp;$A4930)</f>
        <v/>
      </c>
      <c r="L4930">
        <f>IF($A4930="",0,IF($F4930="",IFERROR(N(INDEX(Settings!$G$11:$G$18,MATCH($C4930,Settings!$D$11:$D$18,0))),0),N($F4930)))</f>
        <v/>
      </c>
    </row>
    <row r="4931">
      <c r="A4931" s="69" t="n"/>
      <c r="B4931" s="70" t="n"/>
      <c r="C4931" s="70" t="n"/>
      <c r="D4931" s="71" t="n"/>
      <c r="E4931" s="71" t="n"/>
      <c r="F4931" s="70" t="n"/>
      <c r="G4931" s="72">
        <f>IF(OR($A4931="",$B4931=""),"",ROUND(MAX(0,MOD(I4931-H4931,1)*24-L4931/60),2))</f>
        <v/>
      </c>
      <c r="H4931">
        <f>IF($A4931="","",IF($D4931="",IFERROR(INDEX(Settings!$E$11:$E$18,MATCH($C4931,Settings!$D$11:$D$18,0)),0),$D4931))</f>
        <v/>
      </c>
      <c r="I4931">
        <f>IF($A4931="","",IF($E4931="",IFERROR(INDEX(Settings!$F$11:$F$18,MATCH($C4931,Settings!$D$11:$D$18,0)),0),$E4931))</f>
        <v/>
      </c>
      <c r="J4931">
        <f>IF($A4931="",0,WEEKDAY($A4931,2))</f>
        <v/>
      </c>
      <c r="K4931">
        <f>IF(OR($A4931="",$B4931=""),"",$B4931&amp;"|"&amp;$A4931)</f>
        <v/>
      </c>
      <c r="L4931">
        <f>IF($A4931="",0,IF($F4931="",IFERROR(N(INDEX(Settings!$G$11:$G$18,MATCH($C4931,Settings!$D$11:$D$18,0))),0),N($F4931)))</f>
        <v/>
      </c>
    </row>
    <row r="4932">
      <c r="A4932" s="69" t="n"/>
      <c r="B4932" s="70" t="n"/>
      <c r="C4932" s="70" t="n"/>
      <c r="D4932" s="71" t="n"/>
      <c r="E4932" s="71" t="n"/>
      <c r="F4932" s="70" t="n"/>
      <c r="G4932" s="72">
        <f>IF(OR($A4932="",$B4932=""),"",ROUND(MAX(0,MOD(I4932-H4932,1)*24-L4932/60),2))</f>
        <v/>
      </c>
      <c r="H4932">
        <f>IF($A4932="","",IF($D4932="",IFERROR(INDEX(Settings!$E$11:$E$18,MATCH($C4932,Settings!$D$11:$D$18,0)),0),$D4932))</f>
        <v/>
      </c>
      <c r="I4932">
        <f>IF($A4932="","",IF($E4932="",IFERROR(INDEX(Settings!$F$11:$F$18,MATCH($C4932,Settings!$D$11:$D$18,0)),0),$E4932))</f>
        <v/>
      </c>
      <c r="J4932">
        <f>IF($A4932="",0,WEEKDAY($A4932,2))</f>
        <v/>
      </c>
      <c r="K4932">
        <f>IF(OR($A4932="",$B4932=""),"",$B4932&amp;"|"&amp;$A4932)</f>
        <v/>
      </c>
      <c r="L4932">
        <f>IF($A4932="",0,IF($F4932="",IFERROR(N(INDEX(Settings!$G$11:$G$18,MATCH($C4932,Settings!$D$11:$D$18,0))),0),N($F4932)))</f>
        <v/>
      </c>
    </row>
    <row r="4933">
      <c r="A4933" s="69" t="n"/>
      <c r="B4933" s="70" t="n"/>
      <c r="C4933" s="70" t="n"/>
      <c r="D4933" s="71" t="n"/>
      <c r="E4933" s="71" t="n"/>
      <c r="F4933" s="70" t="n"/>
      <c r="G4933" s="72">
        <f>IF(OR($A4933="",$B4933=""),"",ROUND(MAX(0,MOD(I4933-H4933,1)*24-L4933/60),2))</f>
        <v/>
      </c>
      <c r="H4933">
        <f>IF($A4933="","",IF($D4933="",IFERROR(INDEX(Settings!$E$11:$E$18,MATCH($C4933,Settings!$D$11:$D$18,0)),0),$D4933))</f>
        <v/>
      </c>
      <c r="I4933">
        <f>IF($A4933="","",IF($E4933="",IFERROR(INDEX(Settings!$F$11:$F$18,MATCH($C4933,Settings!$D$11:$D$18,0)),0),$E4933))</f>
        <v/>
      </c>
      <c r="J4933">
        <f>IF($A4933="",0,WEEKDAY($A4933,2))</f>
        <v/>
      </c>
      <c r="K4933">
        <f>IF(OR($A4933="",$B4933=""),"",$B4933&amp;"|"&amp;$A4933)</f>
        <v/>
      </c>
      <c r="L4933">
        <f>IF($A4933="",0,IF($F4933="",IFERROR(N(INDEX(Settings!$G$11:$G$18,MATCH($C4933,Settings!$D$11:$D$18,0))),0),N($F4933)))</f>
        <v/>
      </c>
    </row>
    <row r="4934">
      <c r="A4934" s="69" t="n"/>
      <c r="B4934" s="70" t="n"/>
      <c r="C4934" s="70" t="n"/>
      <c r="D4934" s="71" t="n"/>
      <c r="E4934" s="71" t="n"/>
      <c r="F4934" s="70" t="n"/>
      <c r="G4934" s="72">
        <f>IF(OR($A4934="",$B4934=""),"",ROUND(MAX(0,MOD(I4934-H4934,1)*24-L4934/60),2))</f>
        <v/>
      </c>
      <c r="H4934">
        <f>IF($A4934="","",IF($D4934="",IFERROR(INDEX(Settings!$E$11:$E$18,MATCH($C4934,Settings!$D$11:$D$18,0)),0),$D4934))</f>
        <v/>
      </c>
      <c r="I4934">
        <f>IF($A4934="","",IF($E4934="",IFERROR(INDEX(Settings!$F$11:$F$18,MATCH($C4934,Settings!$D$11:$D$18,0)),0),$E4934))</f>
        <v/>
      </c>
      <c r="J4934">
        <f>IF($A4934="",0,WEEKDAY($A4934,2))</f>
        <v/>
      </c>
      <c r="K4934">
        <f>IF(OR($A4934="",$B4934=""),"",$B4934&amp;"|"&amp;$A4934)</f>
        <v/>
      </c>
      <c r="L4934">
        <f>IF($A4934="",0,IF($F4934="",IFERROR(N(INDEX(Settings!$G$11:$G$18,MATCH($C4934,Settings!$D$11:$D$18,0))),0),N($F4934)))</f>
        <v/>
      </c>
    </row>
    <row r="4935">
      <c r="A4935" s="69" t="n"/>
      <c r="B4935" s="70" t="n"/>
      <c r="C4935" s="70" t="n"/>
      <c r="D4935" s="71" t="n"/>
      <c r="E4935" s="71" t="n"/>
      <c r="F4935" s="70" t="n"/>
      <c r="G4935" s="72">
        <f>IF(OR($A4935="",$B4935=""),"",ROUND(MAX(0,MOD(I4935-H4935,1)*24-L4935/60),2))</f>
        <v/>
      </c>
      <c r="H4935">
        <f>IF($A4935="","",IF($D4935="",IFERROR(INDEX(Settings!$E$11:$E$18,MATCH($C4935,Settings!$D$11:$D$18,0)),0),$D4935))</f>
        <v/>
      </c>
      <c r="I4935">
        <f>IF($A4935="","",IF($E4935="",IFERROR(INDEX(Settings!$F$11:$F$18,MATCH($C4935,Settings!$D$11:$D$18,0)),0),$E4935))</f>
        <v/>
      </c>
      <c r="J4935">
        <f>IF($A4935="",0,WEEKDAY($A4935,2))</f>
        <v/>
      </c>
      <c r="K4935">
        <f>IF(OR($A4935="",$B4935=""),"",$B4935&amp;"|"&amp;$A4935)</f>
        <v/>
      </c>
      <c r="L4935">
        <f>IF($A4935="",0,IF($F4935="",IFERROR(N(INDEX(Settings!$G$11:$G$18,MATCH($C4935,Settings!$D$11:$D$18,0))),0),N($F4935)))</f>
        <v/>
      </c>
    </row>
    <row r="4936">
      <c r="A4936" s="69" t="n"/>
      <c r="B4936" s="70" t="n"/>
      <c r="C4936" s="70" t="n"/>
      <c r="D4936" s="71" t="n"/>
      <c r="E4936" s="71" t="n"/>
      <c r="F4936" s="70" t="n"/>
      <c r="G4936" s="72">
        <f>IF(OR($A4936="",$B4936=""),"",ROUND(MAX(0,MOD(I4936-H4936,1)*24-L4936/60),2))</f>
        <v/>
      </c>
      <c r="H4936">
        <f>IF($A4936="","",IF($D4936="",IFERROR(INDEX(Settings!$E$11:$E$18,MATCH($C4936,Settings!$D$11:$D$18,0)),0),$D4936))</f>
        <v/>
      </c>
      <c r="I4936">
        <f>IF($A4936="","",IF($E4936="",IFERROR(INDEX(Settings!$F$11:$F$18,MATCH($C4936,Settings!$D$11:$D$18,0)),0),$E4936))</f>
        <v/>
      </c>
      <c r="J4936">
        <f>IF($A4936="",0,WEEKDAY($A4936,2))</f>
        <v/>
      </c>
      <c r="K4936">
        <f>IF(OR($A4936="",$B4936=""),"",$B4936&amp;"|"&amp;$A4936)</f>
        <v/>
      </c>
      <c r="L4936">
        <f>IF($A4936="",0,IF($F4936="",IFERROR(N(INDEX(Settings!$G$11:$G$18,MATCH($C4936,Settings!$D$11:$D$18,0))),0),N($F4936)))</f>
        <v/>
      </c>
    </row>
    <row r="4937">
      <c r="A4937" s="69" t="n"/>
      <c r="B4937" s="70" t="n"/>
      <c r="C4937" s="70" t="n"/>
      <c r="D4937" s="71" t="n"/>
      <c r="E4937" s="71" t="n"/>
      <c r="F4937" s="70" t="n"/>
      <c r="G4937" s="72">
        <f>IF(OR($A4937="",$B4937=""),"",ROUND(MAX(0,MOD(I4937-H4937,1)*24-L4937/60),2))</f>
        <v/>
      </c>
      <c r="H4937">
        <f>IF($A4937="","",IF($D4937="",IFERROR(INDEX(Settings!$E$11:$E$18,MATCH($C4937,Settings!$D$11:$D$18,0)),0),$D4937))</f>
        <v/>
      </c>
      <c r="I4937">
        <f>IF($A4937="","",IF($E4937="",IFERROR(INDEX(Settings!$F$11:$F$18,MATCH($C4937,Settings!$D$11:$D$18,0)),0),$E4937))</f>
        <v/>
      </c>
      <c r="J4937">
        <f>IF($A4937="",0,WEEKDAY($A4937,2))</f>
        <v/>
      </c>
      <c r="K4937">
        <f>IF(OR($A4937="",$B4937=""),"",$B4937&amp;"|"&amp;$A4937)</f>
        <v/>
      </c>
      <c r="L4937">
        <f>IF($A4937="",0,IF($F4937="",IFERROR(N(INDEX(Settings!$G$11:$G$18,MATCH($C4937,Settings!$D$11:$D$18,0))),0),N($F4937)))</f>
        <v/>
      </c>
    </row>
    <row r="4938">
      <c r="A4938" s="69" t="n"/>
      <c r="B4938" s="70" t="n"/>
      <c r="C4938" s="70" t="n"/>
      <c r="D4938" s="71" t="n"/>
      <c r="E4938" s="71" t="n"/>
      <c r="F4938" s="70" t="n"/>
      <c r="G4938" s="72">
        <f>IF(OR($A4938="",$B4938=""),"",ROUND(MAX(0,MOD(I4938-H4938,1)*24-L4938/60),2))</f>
        <v/>
      </c>
      <c r="H4938">
        <f>IF($A4938="","",IF($D4938="",IFERROR(INDEX(Settings!$E$11:$E$18,MATCH($C4938,Settings!$D$11:$D$18,0)),0),$D4938))</f>
        <v/>
      </c>
      <c r="I4938">
        <f>IF($A4938="","",IF($E4938="",IFERROR(INDEX(Settings!$F$11:$F$18,MATCH($C4938,Settings!$D$11:$D$18,0)),0),$E4938))</f>
        <v/>
      </c>
      <c r="J4938">
        <f>IF($A4938="",0,WEEKDAY($A4938,2))</f>
        <v/>
      </c>
      <c r="K4938">
        <f>IF(OR($A4938="",$B4938=""),"",$B4938&amp;"|"&amp;$A4938)</f>
        <v/>
      </c>
      <c r="L4938">
        <f>IF($A4938="",0,IF($F4938="",IFERROR(N(INDEX(Settings!$G$11:$G$18,MATCH($C4938,Settings!$D$11:$D$18,0))),0),N($F4938)))</f>
        <v/>
      </c>
    </row>
    <row r="4939">
      <c r="A4939" s="69" t="n"/>
      <c r="B4939" s="70" t="n"/>
      <c r="C4939" s="70" t="n"/>
      <c r="D4939" s="71" t="n"/>
      <c r="E4939" s="71" t="n"/>
      <c r="F4939" s="70" t="n"/>
      <c r="G4939" s="72">
        <f>IF(OR($A4939="",$B4939=""),"",ROUND(MAX(0,MOD(I4939-H4939,1)*24-L4939/60),2))</f>
        <v/>
      </c>
      <c r="H4939">
        <f>IF($A4939="","",IF($D4939="",IFERROR(INDEX(Settings!$E$11:$E$18,MATCH($C4939,Settings!$D$11:$D$18,0)),0),$D4939))</f>
        <v/>
      </c>
      <c r="I4939">
        <f>IF($A4939="","",IF($E4939="",IFERROR(INDEX(Settings!$F$11:$F$18,MATCH($C4939,Settings!$D$11:$D$18,0)),0),$E4939))</f>
        <v/>
      </c>
      <c r="J4939">
        <f>IF($A4939="",0,WEEKDAY($A4939,2))</f>
        <v/>
      </c>
      <c r="K4939">
        <f>IF(OR($A4939="",$B4939=""),"",$B4939&amp;"|"&amp;$A4939)</f>
        <v/>
      </c>
      <c r="L4939">
        <f>IF($A4939="",0,IF($F4939="",IFERROR(N(INDEX(Settings!$G$11:$G$18,MATCH($C4939,Settings!$D$11:$D$18,0))),0),N($F4939)))</f>
        <v/>
      </c>
    </row>
    <row r="4940">
      <c r="A4940" s="69" t="n"/>
      <c r="B4940" s="70" t="n"/>
      <c r="C4940" s="70" t="n"/>
      <c r="D4940" s="71" t="n"/>
      <c r="E4940" s="71" t="n"/>
      <c r="F4940" s="70" t="n"/>
      <c r="G4940" s="72">
        <f>IF(OR($A4940="",$B4940=""),"",ROUND(MAX(0,MOD(I4940-H4940,1)*24-L4940/60),2))</f>
        <v/>
      </c>
      <c r="H4940">
        <f>IF($A4940="","",IF($D4940="",IFERROR(INDEX(Settings!$E$11:$E$18,MATCH($C4940,Settings!$D$11:$D$18,0)),0),$D4940))</f>
        <v/>
      </c>
      <c r="I4940">
        <f>IF($A4940="","",IF($E4940="",IFERROR(INDEX(Settings!$F$11:$F$18,MATCH($C4940,Settings!$D$11:$D$18,0)),0),$E4940))</f>
        <v/>
      </c>
      <c r="J4940">
        <f>IF($A4940="",0,WEEKDAY($A4940,2))</f>
        <v/>
      </c>
      <c r="K4940">
        <f>IF(OR($A4940="",$B4940=""),"",$B4940&amp;"|"&amp;$A4940)</f>
        <v/>
      </c>
      <c r="L4940">
        <f>IF($A4940="",0,IF($F4940="",IFERROR(N(INDEX(Settings!$G$11:$G$18,MATCH($C4940,Settings!$D$11:$D$18,0))),0),N($F4940)))</f>
        <v/>
      </c>
    </row>
    <row r="4941">
      <c r="A4941" s="69" t="n"/>
      <c r="B4941" s="70" t="n"/>
      <c r="C4941" s="70" t="n"/>
      <c r="D4941" s="71" t="n"/>
      <c r="E4941" s="71" t="n"/>
      <c r="F4941" s="70" t="n"/>
      <c r="G4941" s="72">
        <f>IF(OR($A4941="",$B4941=""),"",ROUND(MAX(0,MOD(I4941-H4941,1)*24-L4941/60),2))</f>
        <v/>
      </c>
      <c r="H4941">
        <f>IF($A4941="","",IF($D4941="",IFERROR(INDEX(Settings!$E$11:$E$18,MATCH($C4941,Settings!$D$11:$D$18,0)),0),$D4941))</f>
        <v/>
      </c>
      <c r="I4941">
        <f>IF($A4941="","",IF($E4941="",IFERROR(INDEX(Settings!$F$11:$F$18,MATCH($C4941,Settings!$D$11:$D$18,0)),0),$E4941))</f>
        <v/>
      </c>
      <c r="J4941">
        <f>IF($A4941="",0,WEEKDAY($A4941,2))</f>
        <v/>
      </c>
      <c r="K4941">
        <f>IF(OR($A4941="",$B4941=""),"",$B4941&amp;"|"&amp;$A4941)</f>
        <v/>
      </c>
      <c r="L4941">
        <f>IF($A4941="",0,IF($F4941="",IFERROR(N(INDEX(Settings!$G$11:$G$18,MATCH($C4941,Settings!$D$11:$D$18,0))),0),N($F4941)))</f>
        <v/>
      </c>
    </row>
    <row r="4942">
      <c r="A4942" s="69" t="n"/>
      <c r="B4942" s="70" t="n"/>
      <c r="C4942" s="70" t="n"/>
      <c r="D4942" s="71" t="n"/>
      <c r="E4942" s="71" t="n"/>
      <c r="F4942" s="70" t="n"/>
      <c r="G4942" s="72">
        <f>IF(OR($A4942="",$B4942=""),"",ROUND(MAX(0,MOD(I4942-H4942,1)*24-L4942/60),2))</f>
        <v/>
      </c>
      <c r="H4942">
        <f>IF($A4942="","",IF($D4942="",IFERROR(INDEX(Settings!$E$11:$E$18,MATCH($C4942,Settings!$D$11:$D$18,0)),0),$D4942))</f>
        <v/>
      </c>
      <c r="I4942">
        <f>IF($A4942="","",IF($E4942="",IFERROR(INDEX(Settings!$F$11:$F$18,MATCH($C4942,Settings!$D$11:$D$18,0)),0),$E4942))</f>
        <v/>
      </c>
      <c r="J4942">
        <f>IF($A4942="",0,WEEKDAY($A4942,2))</f>
        <v/>
      </c>
      <c r="K4942">
        <f>IF(OR($A4942="",$B4942=""),"",$B4942&amp;"|"&amp;$A4942)</f>
        <v/>
      </c>
      <c r="L4942">
        <f>IF($A4942="",0,IF($F4942="",IFERROR(N(INDEX(Settings!$G$11:$G$18,MATCH($C4942,Settings!$D$11:$D$18,0))),0),N($F4942)))</f>
        <v/>
      </c>
    </row>
    <row r="4943">
      <c r="A4943" s="69" t="n"/>
      <c r="B4943" s="70" t="n"/>
      <c r="C4943" s="70" t="n"/>
      <c r="D4943" s="71" t="n"/>
      <c r="E4943" s="71" t="n"/>
      <c r="F4943" s="70" t="n"/>
      <c r="G4943" s="72">
        <f>IF(OR($A4943="",$B4943=""),"",ROUND(MAX(0,MOD(I4943-H4943,1)*24-L4943/60),2))</f>
        <v/>
      </c>
      <c r="H4943">
        <f>IF($A4943="","",IF($D4943="",IFERROR(INDEX(Settings!$E$11:$E$18,MATCH($C4943,Settings!$D$11:$D$18,0)),0),$D4943))</f>
        <v/>
      </c>
      <c r="I4943">
        <f>IF($A4943="","",IF($E4943="",IFERROR(INDEX(Settings!$F$11:$F$18,MATCH($C4943,Settings!$D$11:$D$18,0)),0),$E4943))</f>
        <v/>
      </c>
      <c r="J4943">
        <f>IF($A4943="",0,WEEKDAY($A4943,2))</f>
        <v/>
      </c>
      <c r="K4943">
        <f>IF(OR($A4943="",$B4943=""),"",$B4943&amp;"|"&amp;$A4943)</f>
        <v/>
      </c>
      <c r="L4943">
        <f>IF($A4943="",0,IF($F4943="",IFERROR(N(INDEX(Settings!$G$11:$G$18,MATCH($C4943,Settings!$D$11:$D$18,0))),0),N($F4943)))</f>
        <v/>
      </c>
    </row>
    <row r="4944">
      <c r="A4944" s="69" t="n"/>
      <c r="B4944" s="70" t="n"/>
      <c r="C4944" s="70" t="n"/>
      <c r="D4944" s="71" t="n"/>
      <c r="E4944" s="71" t="n"/>
      <c r="F4944" s="70" t="n"/>
      <c r="G4944" s="72">
        <f>IF(OR($A4944="",$B4944=""),"",ROUND(MAX(0,MOD(I4944-H4944,1)*24-L4944/60),2))</f>
        <v/>
      </c>
      <c r="H4944">
        <f>IF($A4944="","",IF($D4944="",IFERROR(INDEX(Settings!$E$11:$E$18,MATCH($C4944,Settings!$D$11:$D$18,0)),0),$D4944))</f>
        <v/>
      </c>
      <c r="I4944">
        <f>IF($A4944="","",IF($E4944="",IFERROR(INDEX(Settings!$F$11:$F$18,MATCH($C4944,Settings!$D$11:$D$18,0)),0),$E4944))</f>
        <v/>
      </c>
      <c r="J4944">
        <f>IF($A4944="",0,WEEKDAY($A4944,2))</f>
        <v/>
      </c>
      <c r="K4944">
        <f>IF(OR($A4944="",$B4944=""),"",$B4944&amp;"|"&amp;$A4944)</f>
        <v/>
      </c>
      <c r="L4944">
        <f>IF($A4944="",0,IF($F4944="",IFERROR(N(INDEX(Settings!$G$11:$G$18,MATCH($C4944,Settings!$D$11:$D$18,0))),0),N($F4944)))</f>
        <v/>
      </c>
    </row>
    <row r="4945">
      <c r="A4945" s="69" t="n"/>
      <c r="B4945" s="70" t="n"/>
      <c r="C4945" s="70" t="n"/>
      <c r="D4945" s="71" t="n"/>
      <c r="E4945" s="71" t="n"/>
      <c r="F4945" s="70" t="n"/>
      <c r="G4945" s="72">
        <f>IF(OR($A4945="",$B4945=""),"",ROUND(MAX(0,MOD(I4945-H4945,1)*24-L4945/60),2))</f>
        <v/>
      </c>
      <c r="H4945">
        <f>IF($A4945="","",IF($D4945="",IFERROR(INDEX(Settings!$E$11:$E$18,MATCH($C4945,Settings!$D$11:$D$18,0)),0),$D4945))</f>
        <v/>
      </c>
      <c r="I4945">
        <f>IF($A4945="","",IF($E4945="",IFERROR(INDEX(Settings!$F$11:$F$18,MATCH($C4945,Settings!$D$11:$D$18,0)),0),$E4945))</f>
        <v/>
      </c>
      <c r="J4945">
        <f>IF($A4945="",0,WEEKDAY($A4945,2))</f>
        <v/>
      </c>
      <c r="K4945">
        <f>IF(OR($A4945="",$B4945=""),"",$B4945&amp;"|"&amp;$A4945)</f>
        <v/>
      </c>
      <c r="L4945">
        <f>IF($A4945="",0,IF($F4945="",IFERROR(N(INDEX(Settings!$G$11:$G$18,MATCH($C4945,Settings!$D$11:$D$18,0))),0),N($F4945)))</f>
        <v/>
      </c>
    </row>
    <row r="4946">
      <c r="A4946" s="69" t="n"/>
      <c r="B4946" s="70" t="n"/>
      <c r="C4946" s="70" t="n"/>
      <c r="D4946" s="71" t="n"/>
      <c r="E4946" s="71" t="n"/>
      <c r="F4946" s="70" t="n"/>
      <c r="G4946" s="72">
        <f>IF(OR($A4946="",$B4946=""),"",ROUND(MAX(0,MOD(I4946-H4946,1)*24-L4946/60),2))</f>
        <v/>
      </c>
      <c r="H4946">
        <f>IF($A4946="","",IF($D4946="",IFERROR(INDEX(Settings!$E$11:$E$18,MATCH($C4946,Settings!$D$11:$D$18,0)),0),$D4946))</f>
        <v/>
      </c>
      <c r="I4946">
        <f>IF($A4946="","",IF($E4946="",IFERROR(INDEX(Settings!$F$11:$F$18,MATCH($C4946,Settings!$D$11:$D$18,0)),0),$E4946))</f>
        <v/>
      </c>
      <c r="J4946">
        <f>IF($A4946="",0,WEEKDAY($A4946,2))</f>
        <v/>
      </c>
      <c r="K4946">
        <f>IF(OR($A4946="",$B4946=""),"",$B4946&amp;"|"&amp;$A4946)</f>
        <v/>
      </c>
      <c r="L4946">
        <f>IF($A4946="",0,IF($F4946="",IFERROR(N(INDEX(Settings!$G$11:$G$18,MATCH($C4946,Settings!$D$11:$D$18,0))),0),N($F4946)))</f>
        <v/>
      </c>
    </row>
    <row r="4947">
      <c r="A4947" s="69" t="n"/>
      <c r="B4947" s="70" t="n"/>
      <c r="C4947" s="70" t="n"/>
      <c r="D4947" s="71" t="n"/>
      <c r="E4947" s="71" t="n"/>
      <c r="F4947" s="70" t="n"/>
      <c r="G4947" s="72">
        <f>IF(OR($A4947="",$B4947=""),"",ROUND(MAX(0,MOD(I4947-H4947,1)*24-L4947/60),2))</f>
        <v/>
      </c>
      <c r="H4947">
        <f>IF($A4947="","",IF($D4947="",IFERROR(INDEX(Settings!$E$11:$E$18,MATCH($C4947,Settings!$D$11:$D$18,0)),0),$D4947))</f>
        <v/>
      </c>
      <c r="I4947">
        <f>IF($A4947="","",IF($E4947="",IFERROR(INDEX(Settings!$F$11:$F$18,MATCH($C4947,Settings!$D$11:$D$18,0)),0),$E4947))</f>
        <v/>
      </c>
      <c r="J4947">
        <f>IF($A4947="",0,WEEKDAY($A4947,2))</f>
        <v/>
      </c>
      <c r="K4947">
        <f>IF(OR($A4947="",$B4947=""),"",$B4947&amp;"|"&amp;$A4947)</f>
        <v/>
      </c>
      <c r="L4947">
        <f>IF($A4947="",0,IF($F4947="",IFERROR(N(INDEX(Settings!$G$11:$G$18,MATCH($C4947,Settings!$D$11:$D$18,0))),0),N($F4947)))</f>
        <v/>
      </c>
    </row>
    <row r="4948">
      <c r="A4948" s="69" t="n"/>
      <c r="B4948" s="70" t="n"/>
      <c r="C4948" s="70" t="n"/>
      <c r="D4948" s="71" t="n"/>
      <c r="E4948" s="71" t="n"/>
      <c r="F4948" s="70" t="n"/>
      <c r="G4948" s="72">
        <f>IF(OR($A4948="",$B4948=""),"",ROUND(MAX(0,MOD(I4948-H4948,1)*24-L4948/60),2))</f>
        <v/>
      </c>
      <c r="H4948">
        <f>IF($A4948="","",IF($D4948="",IFERROR(INDEX(Settings!$E$11:$E$18,MATCH($C4948,Settings!$D$11:$D$18,0)),0),$D4948))</f>
        <v/>
      </c>
      <c r="I4948">
        <f>IF($A4948="","",IF($E4948="",IFERROR(INDEX(Settings!$F$11:$F$18,MATCH($C4948,Settings!$D$11:$D$18,0)),0),$E4948))</f>
        <v/>
      </c>
      <c r="J4948">
        <f>IF($A4948="",0,WEEKDAY($A4948,2))</f>
        <v/>
      </c>
      <c r="K4948">
        <f>IF(OR($A4948="",$B4948=""),"",$B4948&amp;"|"&amp;$A4948)</f>
        <v/>
      </c>
      <c r="L4948">
        <f>IF($A4948="",0,IF($F4948="",IFERROR(N(INDEX(Settings!$G$11:$G$18,MATCH($C4948,Settings!$D$11:$D$18,0))),0),N($F4948)))</f>
        <v/>
      </c>
    </row>
    <row r="4949">
      <c r="A4949" s="69" t="n"/>
      <c r="B4949" s="70" t="n"/>
      <c r="C4949" s="70" t="n"/>
      <c r="D4949" s="71" t="n"/>
      <c r="E4949" s="71" t="n"/>
      <c r="F4949" s="70" t="n"/>
      <c r="G4949" s="72">
        <f>IF(OR($A4949="",$B4949=""),"",ROUND(MAX(0,MOD(I4949-H4949,1)*24-L4949/60),2))</f>
        <v/>
      </c>
      <c r="H4949">
        <f>IF($A4949="","",IF($D4949="",IFERROR(INDEX(Settings!$E$11:$E$18,MATCH($C4949,Settings!$D$11:$D$18,0)),0),$D4949))</f>
        <v/>
      </c>
      <c r="I4949">
        <f>IF($A4949="","",IF($E4949="",IFERROR(INDEX(Settings!$F$11:$F$18,MATCH($C4949,Settings!$D$11:$D$18,0)),0),$E4949))</f>
        <v/>
      </c>
      <c r="J4949">
        <f>IF($A4949="",0,WEEKDAY($A4949,2))</f>
        <v/>
      </c>
      <c r="K4949">
        <f>IF(OR($A4949="",$B4949=""),"",$B4949&amp;"|"&amp;$A4949)</f>
        <v/>
      </c>
      <c r="L4949">
        <f>IF($A4949="",0,IF($F4949="",IFERROR(N(INDEX(Settings!$G$11:$G$18,MATCH($C4949,Settings!$D$11:$D$18,0))),0),N($F4949)))</f>
        <v/>
      </c>
    </row>
    <row r="4950">
      <c r="A4950" s="69" t="n"/>
      <c r="B4950" s="70" t="n"/>
      <c r="C4950" s="70" t="n"/>
      <c r="D4950" s="71" t="n"/>
      <c r="E4950" s="71" t="n"/>
      <c r="F4950" s="70" t="n"/>
      <c r="G4950" s="72">
        <f>IF(OR($A4950="",$B4950=""),"",ROUND(MAX(0,MOD(I4950-H4950,1)*24-L4950/60),2))</f>
        <v/>
      </c>
      <c r="H4950">
        <f>IF($A4950="","",IF($D4950="",IFERROR(INDEX(Settings!$E$11:$E$18,MATCH($C4950,Settings!$D$11:$D$18,0)),0),$D4950))</f>
        <v/>
      </c>
      <c r="I4950">
        <f>IF($A4950="","",IF($E4950="",IFERROR(INDEX(Settings!$F$11:$F$18,MATCH($C4950,Settings!$D$11:$D$18,0)),0),$E4950))</f>
        <v/>
      </c>
      <c r="J4950">
        <f>IF($A4950="",0,WEEKDAY($A4950,2))</f>
        <v/>
      </c>
      <c r="K4950">
        <f>IF(OR($A4950="",$B4950=""),"",$B4950&amp;"|"&amp;$A4950)</f>
        <v/>
      </c>
      <c r="L4950">
        <f>IF($A4950="",0,IF($F4950="",IFERROR(N(INDEX(Settings!$G$11:$G$18,MATCH($C4950,Settings!$D$11:$D$18,0))),0),N($F4950)))</f>
        <v/>
      </c>
    </row>
    <row r="4951">
      <c r="A4951" s="69" t="n"/>
      <c r="B4951" s="70" t="n"/>
      <c r="C4951" s="70" t="n"/>
      <c r="D4951" s="71" t="n"/>
      <c r="E4951" s="71" t="n"/>
      <c r="F4951" s="70" t="n"/>
      <c r="G4951" s="72">
        <f>IF(OR($A4951="",$B4951=""),"",ROUND(MAX(0,MOD(I4951-H4951,1)*24-L4951/60),2))</f>
        <v/>
      </c>
      <c r="H4951">
        <f>IF($A4951="","",IF($D4951="",IFERROR(INDEX(Settings!$E$11:$E$18,MATCH($C4951,Settings!$D$11:$D$18,0)),0),$D4951))</f>
        <v/>
      </c>
      <c r="I4951">
        <f>IF($A4951="","",IF($E4951="",IFERROR(INDEX(Settings!$F$11:$F$18,MATCH($C4951,Settings!$D$11:$D$18,0)),0),$E4951))</f>
        <v/>
      </c>
      <c r="J4951">
        <f>IF($A4951="",0,WEEKDAY($A4951,2))</f>
        <v/>
      </c>
      <c r="K4951">
        <f>IF(OR($A4951="",$B4951=""),"",$B4951&amp;"|"&amp;$A4951)</f>
        <v/>
      </c>
      <c r="L4951">
        <f>IF($A4951="",0,IF($F4951="",IFERROR(N(INDEX(Settings!$G$11:$G$18,MATCH($C4951,Settings!$D$11:$D$18,0))),0),N($F4951)))</f>
        <v/>
      </c>
    </row>
    <row r="4952">
      <c r="A4952" s="69" t="n"/>
      <c r="B4952" s="70" t="n"/>
      <c r="C4952" s="70" t="n"/>
      <c r="D4952" s="71" t="n"/>
      <c r="E4952" s="71" t="n"/>
      <c r="F4952" s="70" t="n"/>
      <c r="G4952" s="72">
        <f>IF(OR($A4952="",$B4952=""),"",ROUND(MAX(0,MOD(I4952-H4952,1)*24-L4952/60),2))</f>
        <v/>
      </c>
      <c r="H4952">
        <f>IF($A4952="","",IF($D4952="",IFERROR(INDEX(Settings!$E$11:$E$18,MATCH($C4952,Settings!$D$11:$D$18,0)),0),$D4952))</f>
        <v/>
      </c>
      <c r="I4952">
        <f>IF($A4952="","",IF($E4952="",IFERROR(INDEX(Settings!$F$11:$F$18,MATCH($C4952,Settings!$D$11:$D$18,0)),0),$E4952))</f>
        <v/>
      </c>
      <c r="J4952">
        <f>IF($A4952="",0,WEEKDAY($A4952,2))</f>
        <v/>
      </c>
      <c r="K4952">
        <f>IF(OR($A4952="",$B4952=""),"",$B4952&amp;"|"&amp;$A4952)</f>
        <v/>
      </c>
      <c r="L4952">
        <f>IF($A4952="",0,IF($F4952="",IFERROR(N(INDEX(Settings!$G$11:$G$18,MATCH($C4952,Settings!$D$11:$D$18,0))),0),N($F4952)))</f>
        <v/>
      </c>
    </row>
    <row r="4953">
      <c r="A4953" s="69" t="n"/>
      <c r="B4953" s="70" t="n"/>
      <c r="C4953" s="70" t="n"/>
      <c r="D4953" s="71" t="n"/>
      <c r="E4953" s="71" t="n"/>
      <c r="F4953" s="70" t="n"/>
      <c r="G4953" s="72">
        <f>IF(OR($A4953="",$B4953=""),"",ROUND(MAX(0,MOD(I4953-H4953,1)*24-L4953/60),2))</f>
        <v/>
      </c>
      <c r="H4953">
        <f>IF($A4953="","",IF($D4953="",IFERROR(INDEX(Settings!$E$11:$E$18,MATCH($C4953,Settings!$D$11:$D$18,0)),0),$D4953))</f>
        <v/>
      </c>
      <c r="I4953">
        <f>IF($A4953="","",IF($E4953="",IFERROR(INDEX(Settings!$F$11:$F$18,MATCH($C4953,Settings!$D$11:$D$18,0)),0),$E4953))</f>
        <v/>
      </c>
      <c r="J4953">
        <f>IF($A4953="",0,WEEKDAY($A4953,2))</f>
        <v/>
      </c>
      <c r="K4953">
        <f>IF(OR($A4953="",$B4953=""),"",$B4953&amp;"|"&amp;$A4953)</f>
        <v/>
      </c>
      <c r="L4953">
        <f>IF($A4953="",0,IF($F4953="",IFERROR(N(INDEX(Settings!$G$11:$G$18,MATCH($C4953,Settings!$D$11:$D$18,0))),0),N($F4953)))</f>
        <v/>
      </c>
    </row>
    <row r="4954">
      <c r="A4954" s="69" t="n"/>
      <c r="B4954" s="70" t="n"/>
      <c r="C4954" s="70" t="n"/>
      <c r="D4954" s="71" t="n"/>
      <c r="E4954" s="71" t="n"/>
      <c r="F4954" s="70" t="n"/>
      <c r="G4954" s="72">
        <f>IF(OR($A4954="",$B4954=""),"",ROUND(MAX(0,MOD(I4954-H4954,1)*24-L4954/60),2))</f>
        <v/>
      </c>
      <c r="H4954">
        <f>IF($A4954="","",IF($D4954="",IFERROR(INDEX(Settings!$E$11:$E$18,MATCH($C4954,Settings!$D$11:$D$18,0)),0),$D4954))</f>
        <v/>
      </c>
      <c r="I4954">
        <f>IF($A4954="","",IF($E4954="",IFERROR(INDEX(Settings!$F$11:$F$18,MATCH($C4954,Settings!$D$11:$D$18,0)),0),$E4954))</f>
        <v/>
      </c>
      <c r="J4954">
        <f>IF($A4954="",0,WEEKDAY($A4954,2))</f>
        <v/>
      </c>
      <c r="K4954">
        <f>IF(OR($A4954="",$B4954=""),"",$B4954&amp;"|"&amp;$A4954)</f>
        <v/>
      </c>
      <c r="L4954">
        <f>IF($A4954="",0,IF($F4954="",IFERROR(N(INDEX(Settings!$G$11:$G$18,MATCH($C4954,Settings!$D$11:$D$18,0))),0),N($F4954)))</f>
        <v/>
      </c>
    </row>
    <row r="4955">
      <c r="A4955" s="69" t="n"/>
      <c r="B4955" s="70" t="n"/>
      <c r="C4955" s="70" t="n"/>
      <c r="D4955" s="71" t="n"/>
      <c r="E4955" s="71" t="n"/>
      <c r="F4955" s="70" t="n"/>
      <c r="G4955" s="72">
        <f>IF(OR($A4955="",$B4955=""),"",ROUND(MAX(0,MOD(I4955-H4955,1)*24-L4955/60),2))</f>
        <v/>
      </c>
      <c r="H4955">
        <f>IF($A4955="","",IF($D4955="",IFERROR(INDEX(Settings!$E$11:$E$18,MATCH($C4955,Settings!$D$11:$D$18,0)),0),$D4955))</f>
        <v/>
      </c>
      <c r="I4955">
        <f>IF($A4955="","",IF($E4955="",IFERROR(INDEX(Settings!$F$11:$F$18,MATCH($C4955,Settings!$D$11:$D$18,0)),0),$E4955))</f>
        <v/>
      </c>
      <c r="J4955">
        <f>IF($A4955="",0,WEEKDAY($A4955,2))</f>
        <v/>
      </c>
      <c r="K4955">
        <f>IF(OR($A4955="",$B4955=""),"",$B4955&amp;"|"&amp;$A4955)</f>
        <v/>
      </c>
      <c r="L4955">
        <f>IF($A4955="",0,IF($F4955="",IFERROR(N(INDEX(Settings!$G$11:$G$18,MATCH($C4955,Settings!$D$11:$D$18,0))),0),N($F4955)))</f>
        <v/>
      </c>
    </row>
    <row r="4956">
      <c r="A4956" s="69" t="n"/>
      <c r="B4956" s="70" t="n"/>
      <c r="C4956" s="70" t="n"/>
      <c r="D4956" s="71" t="n"/>
      <c r="E4956" s="71" t="n"/>
      <c r="F4956" s="70" t="n"/>
      <c r="G4956" s="72">
        <f>IF(OR($A4956="",$B4956=""),"",ROUND(MAX(0,MOD(I4956-H4956,1)*24-L4956/60),2))</f>
        <v/>
      </c>
      <c r="H4956">
        <f>IF($A4956="","",IF($D4956="",IFERROR(INDEX(Settings!$E$11:$E$18,MATCH($C4956,Settings!$D$11:$D$18,0)),0),$D4956))</f>
        <v/>
      </c>
      <c r="I4956">
        <f>IF($A4956="","",IF($E4956="",IFERROR(INDEX(Settings!$F$11:$F$18,MATCH($C4956,Settings!$D$11:$D$18,0)),0),$E4956))</f>
        <v/>
      </c>
      <c r="J4956">
        <f>IF($A4956="",0,WEEKDAY($A4956,2))</f>
        <v/>
      </c>
      <c r="K4956">
        <f>IF(OR($A4956="",$B4956=""),"",$B4956&amp;"|"&amp;$A4956)</f>
        <v/>
      </c>
      <c r="L4956">
        <f>IF($A4956="",0,IF($F4956="",IFERROR(N(INDEX(Settings!$G$11:$G$18,MATCH($C4956,Settings!$D$11:$D$18,0))),0),N($F4956)))</f>
        <v/>
      </c>
    </row>
    <row r="4957">
      <c r="A4957" s="69" t="n"/>
      <c r="B4957" s="70" t="n"/>
      <c r="C4957" s="70" t="n"/>
      <c r="D4957" s="71" t="n"/>
      <c r="E4957" s="71" t="n"/>
      <c r="F4957" s="70" t="n"/>
      <c r="G4957" s="72">
        <f>IF(OR($A4957="",$B4957=""),"",ROUND(MAX(0,MOD(I4957-H4957,1)*24-L4957/60),2))</f>
        <v/>
      </c>
      <c r="H4957">
        <f>IF($A4957="","",IF($D4957="",IFERROR(INDEX(Settings!$E$11:$E$18,MATCH($C4957,Settings!$D$11:$D$18,0)),0),$D4957))</f>
        <v/>
      </c>
      <c r="I4957">
        <f>IF($A4957="","",IF($E4957="",IFERROR(INDEX(Settings!$F$11:$F$18,MATCH($C4957,Settings!$D$11:$D$18,0)),0),$E4957))</f>
        <v/>
      </c>
      <c r="J4957">
        <f>IF($A4957="",0,WEEKDAY($A4957,2))</f>
        <v/>
      </c>
      <c r="K4957">
        <f>IF(OR($A4957="",$B4957=""),"",$B4957&amp;"|"&amp;$A4957)</f>
        <v/>
      </c>
      <c r="L4957">
        <f>IF($A4957="",0,IF($F4957="",IFERROR(N(INDEX(Settings!$G$11:$G$18,MATCH($C4957,Settings!$D$11:$D$18,0))),0),N($F4957)))</f>
        <v/>
      </c>
    </row>
    <row r="4958">
      <c r="A4958" s="69" t="n"/>
      <c r="B4958" s="70" t="n"/>
      <c r="C4958" s="70" t="n"/>
      <c r="D4958" s="71" t="n"/>
      <c r="E4958" s="71" t="n"/>
      <c r="F4958" s="70" t="n"/>
      <c r="G4958" s="72">
        <f>IF(OR($A4958="",$B4958=""),"",ROUND(MAX(0,MOD(I4958-H4958,1)*24-L4958/60),2))</f>
        <v/>
      </c>
      <c r="H4958">
        <f>IF($A4958="","",IF($D4958="",IFERROR(INDEX(Settings!$E$11:$E$18,MATCH($C4958,Settings!$D$11:$D$18,0)),0),$D4958))</f>
        <v/>
      </c>
      <c r="I4958">
        <f>IF($A4958="","",IF($E4958="",IFERROR(INDEX(Settings!$F$11:$F$18,MATCH($C4958,Settings!$D$11:$D$18,0)),0),$E4958))</f>
        <v/>
      </c>
      <c r="J4958">
        <f>IF($A4958="",0,WEEKDAY($A4958,2))</f>
        <v/>
      </c>
      <c r="K4958">
        <f>IF(OR($A4958="",$B4958=""),"",$B4958&amp;"|"&amp;$A4958)</f>
        <v/>
      </c>
      <c r="L4958">
        <f>IF($A4958="",0,IF($F4958="",IFERROR(N(INDEX(Settings!$G$11:$G$18,MATCH($C4958,Settings!$D$11:$D$18,0))),0),N($F4958)))</f>
        <v/>
      </c>
    </row>
    <row r="4959">
      <c r="A4959" s="69" t="n"/>
      <c r="B4959" s="70" t="n"/>
      <c r="C4959" s="70" t="n"/>
      <c r="D4959" s="71" t="n"/>
      <c r="E4959" s="71" t="n"/>
      <c r="F4959" s="70" t="n"/>
      <c r="G4959" s="72">
        <f>IF(OR($A4959="",$B4959=""),"",ROUND(MAX(0,MOD(I4959-H4959,1)*24-L4959/60),2))</f>
        <v/>
      </c>
      <c r="H4959">
        <f>IF($A4959="","",IF($D4959="",IFERROR(INDEX(Settings!$E$11:$E$18,MATCH($C4959,Settings!$D$11:$D$18,0)),0),$D4959))</f>
        <v/>
      </c>
      <c r="I4959">
        <f>IF($A4959="","",IF($E4959="",IFERROR(INDEX(Settings!$F$11:$F$18,MATCH($C4959,Settings!$D$11:$D$18,0)),0),$E4959))</f>
        <v/>
      </c>
      <c r="J4959">
        <f>IF($A4959="",0,WEEKDAY($A4959,2))</f>
        <v/>
      </c>
      <c r="K4959">
        <f>IF(OR($A4959="",$B4959=""),"",$B4959&amp;"|"&amp;$A4959)</f>
        <v/>
      </c>
      <c r="L4959">
        <f>IF($A4959="",0,IF($F4959="",IFERROR(N(INDEX(Settings!$G$11:$G$18,MATCH($C4959,Settings!$D$11:$D$18,0))),0),N($F4959)))</f>
        <v/>
      </c>
    </row>
    <row r="4960">
      <c r="A4960" s="69" t="n"/>
      <c r="B4960" s="70" t="n"/>
      <c r="C4960" s="70" t="n"/>
      <c r="D4960" s="71" t="n"/>
      <c r="E4960" s="71" t="n"/>
      <c r="F4960" s="70" t="n"/>
      <c r="G4960" s="72">
        <f>IF(OR($A4960="",$B4960=""),"",ROUND(MAX(0,MOD(I4960-H4960,1)*24-L4960/60),2))</f>
        <v/>
      </c>
      <c r="H4960">
        <f>IF($A4960="","",IF($D4960="",IFERROR(INDEX(Settings!$E$11:$E$18,MATCH($C4960,Settings!$D$11:$D$18,0)),0),$D4960))</f>
        <v/>
      </c>
      <c r="I4960">
        <f>IF($A4960="","",IF($E4960="",IFERROR(INDEX(Settings!$F$11:$F$18,MATCH($C4960,Settings!$D$11:$D$18,0)),0),$E4960))</f>
        <v/>
      </c>
      <c r="J4960">
        <f>IF($A4960="",0,WEEKDAY($A4960,2))</f>
        <v/>
      </c>
      <c r="K4960">
        <f>IF(OR($A4960="",$B4960=""),"",$B4960&amp;"|"&amp;$A4960)</f>
        <v/>
      </c>
      <c r="L4960">
        <f>IF($A4960="",0,IF($F4960="",IFERROR(N(INDEX(Settings!$G$11:$G$18,MATCH($C4960,Settings!$D$11:$D$18,0))),0),N($F4960)))</f>
        <v/>
      </c>
    </row>
    <row r="4961">
      <c r="A4961" s="69" t="n"/>
      <c r="B4961" s="70" t="n"/>
      <c r="C4961" s="70" t="n"/>
      <c r="D4961" s="71" t="n"/>
      <c r="E4961" s="71" t="n"/>
      <c r="F4961" s="70" t="n"/>
      <c r="G4961" s="72">
        <f>IF(OR($A4961="",$B4961=""),"",ROUND(MAX(0,MOD(I4961-H4961,1)*24-L4961/60),2))</f>
        <v/>
      </c>
      <c r="H4961">
        <f>IF($A4961="","",IF($D4961="",IFERROR(INDEX(Settings!$E$11:$E$18,MATCH($C4961,Settings!$D$11:$D$18,0)),0),$D4961))</f>
        <v/>
      </c>
      <c r="I4961">
        <f>IF($A4961="","",IF($E4961="",IFERROR(INDEX(Settings!$F$11:$F$18,MATCH($C4961,Settings!$D$11:$D$18,0)),0),$E4961))</f>
        <v/>
      </c>
      <c r="J4961">
        <f>IF($A4961="",0,WEEKDAY($A4961,2))</f>
        <v/>
      </c>
      <c r="K4961">
        <f>IF(OR($A4961="",$B4961=""),"",$B4961&amp;"|"&amp;$A4961)</f>
        <v/>
      </c>
      <c r="L4961">
        <f>IF($A4961="",0,IF($F4961="",IFERROR(N(INDEX(Settings!$G$11:$G$18,MATCH($C4961,Settings!$D$11:$D$18,0))),0),N($F4961)))</f>
        <v/>
      </c>
    </row>
    <row r="4962">
      <c r="A4962" s="69" t="n"/>
      <c r="B4962" s="70" t="n"/>
      <c r="C4962" s="70" t="n"/>
      <c r="D4962" s="71" t="n"/>
      <c r="E4962" s="71" t="n"/>
      <c r="F4962" s="70" t="n"/>
      <c r="G4962" s="72">
        <f>IF(OR($A4962="",$B4962=""),"",ROUND(MAX(0,MOD(I4962-H4962,1)*24-L4962/60),2))</f>
        <v/>
      </c>
      <c r="H4962">
        <f>IF($A4962="","",IF($D4962="",IFERROR(INDEX(Settings!$E$11:$E$18,MATCH($C4962,Settings!$D$11:$D$18,0)),0),$D4962))</f>
        <v/>
      </c>
      <c r="I4962">
        <f>IF($A4962="","",IF($E4962="",IFERROR(INDEX(Settings!$F$11:$F$18,MATCH($C4962,Settings!$D$11:$D$18,0)),0),$E4962))</f>
        <v/>
      </c>
      <c r="J4962">
        <f>IF($A4962="",0,WEEKDAY($A4962,2))</f>
        <v/>
      </c>
      <c r="K4962">
        <f>IF(OR($A4962="",$B4962=""),"",$B4962&amp;"|"&amp;$A4962)</f>
        <v/>
      </c>
      <c r="L4962">
        <f>IF($A4962="",0,IF($F4962="",IFERROR(N(INDEX(Settings!$G$11:$G$18,MATCH($C4962,Settings!$D$11:$D$18,0))),0),N($F4962)))</f>
        <v/>
      </c>
    </row>
    <row r="4963">
      <c r="A4963" s="69" t="n"/>
      <c r="B4963" s="70" t="n"/>
      <c r="C4963" s="70" t="n"/>
      <c r="D4963" s="71" t="n"/>
      <c r="E4963" s="71" t="n"/>
      <c r="F4963" s="70" t="n"/>
      <c r="G4963" s="72">
        <f>IF(OR($A4963="",$B4963=""),"",ROUND(MAX(0,MOD(I4963-H4963,1)*24-L4963/60),2))</f>
        <v/>
      </c>
      <c r="H4963">
        <f>IF($A4963="","",IF($D4963="",IFERROR(INDEX(Settings!$E$11:$E$18,MATCH($C4963,Settings!$D$11:$D$18,0)),0),$D4963))</f>
        <v/>
      </c>
      <c r="I4963">
        <f>IF($A4963="","",IF($E4963="",IFERROR(INDEX(Settings!$F$11:$F$18,MATCH($C4963,Settings!$D$11:$D$18,0)),0),$E4963))</f>
        <v/>
      </c>
      <c r="J4963">
        <f>IF($A4963="",0,WEEKDAY($A4963,2))</f>
        <v/>
      </c>
      <c r="K4963">
        <f>IF(OR($A4963="",$B4963=""),"",$B4963&amp;"|"&amp;$A4963)</f>
        <v/>
      </c>
      <c r="L4963">
        <f>IF($A4963="",0,IF($F4963="",IFERROR(N(INDEX(Settings!$G$11:$G$18,MATCH($C4963,Settings!$D$11:$D$18,0))),0),N($F4963)))</f>
        <v/>
      </c>
    </row>
    <row r="4964">
      <c r="A4964" s="69" t="n"/>
      <c r="B4964" s="70" t="n"/>
      <c r="C4964" s="70" t="n"/>
      <c r="D4964" s="71" t="n"/>
      <c r="E4964" s="71" t="n"/>
      <c r="F4964" s="70" t="n"/>
      <c r="G4964" s="72">
        <f>IF(OR($A4964="",$B4964=""),"",ROUND(MAX(0,MOD(I4964-H4964,1)*24-L4964/60),2))</f>
        <v/>
      </c>
      <c r="H4964">
        <f>IF($A4964="","",IF($D4964="",IFERROR(INDEX(Settings!$E$11:$E$18,MATCH($C4964,Settings!$D$11:$D$18,0)),0),$D4964))</f>
        <v/>
      </c>
      <c r="I4964">
        <f>IF($A4964="","",IF($E4964="",IFERROR(INDEX(Settings!$F$11:$F$18,MATCH($C4964,Settings!$D$11:$D$18,0)),0),$E4964))</f>
        <v/>
      </c>
      <c r="J4964">
        <f>IF($A4964="",0,WEEKDAY($A4964,2))</f>
        <v/>
      </c>
      <c r="K4964">
        <f>IF(OR($A4964="",$B4964=""),"",$B4964&amp;"|"&amp;$A4964)</f>
        <v/>
      </c>
      <c r="L4964">
        <f>IF($A4964="",0,IF($F4964="",IFERROR(N(INDEX(Settings!$G$11:$G$18,MATCH($C4964,Settings!$D$11:$D$18,0))),0),N($F4964)))</f>
        <v/>
      </c>
    </row>
    <row r="4965">
      <c r="A4965" s="69" t="n"/>
      <c r="B4965" s="70" t="n"/>
      <c r="C4965" s="70" t="n"/>
      <c r="D4965" s="71" t="n"/>
      <c r="E4965" s="71" t="n"/>
      <c r="F4965" s="70" t="n"/>
      <c r="G4965" s="72">
        <f>IF(OR($A4965="",$B4965=""),"",ROUND(MAX(0,MOD(I4965-H4965,1)*24-L4965/60),2))</f>
        <v/>
      </c>
      <c r="H4965">
        <f>IF($A4965="","",IF($D4965="",IFERROR(INDEX(Settings!$E$11:$E$18,MATCH($C4965,Settings!$D$11:$D$18,0)),0),$D4965))</f>
        <v/>
      </c>
      <c r="I4965">
        <f>IF($A4965="","",IF($E4965="",IFERROR(INDEX(Settings!$F$11:$F$18,MATCH($C4965,Settings!$D$11:$D$18,0)),0),$E4965))</f>
        <v/>
      </c>
      <c r="J4965">
        <f>IF($A4965="",0,WEEKDAY($A4965,2))</f>
        <v/>
      </c>
      <c r="K4965">
        <f>IF(OR($A4965="",$B4965=""),"",$B4965&amp;"|"&amp;$A4965)</f>
        <v/>
      </c>
      <c r="L4965">
        <f>IF($A4965="",0,IF($F4965="",IFERROR(N(INDEX(Settings!$G$11:$G$18,MATCH($C4965,Settings!$D$11:$D$18,0))),0),N($F4965)))</f>
        <v/>
      </c>
    </row>
    <row r="4966">
      <c r="A4966" s="69" t="n"/>
      <c r="B4966" s="70" t="n"/>
      <c r="C4966" s="70" t="n"/>
      <c r="D4966" s="71" t="n"/>
      <c r="E4966" s="71" t="n"/>
      <c r="F4966" s="70" t="n"/>
      <c r="G4966" s="72">
        <f>IF(OR($A4966="",$B4966=""),"",ROUND(MAX(0,MOD(I4966-H4966,1)*24-L4966/60),2))</f>
        <v/>
      </c>
      <c r="H4966">
        <f>IF($A4966="","",IF($D4966="",IFERROR(INDEX(Settings!$E$11:$E$18,MATCH($C4966,Settings!$D$11:$D$18,0)),0),$D4966))</f>
        <v/>
      </c>
      <c r="I4966">
        <f>IF($A4966="","",IF($E4966="",IFERROR(INDEX(Settings!$F$11:$F$18,MATCH($C4966,Settings!$D$11:$D$18,0)),0),$E4966))</f>
        <v/>
      </c>
      <c r="J4966">
        <f>IF($A4966="",0,WEEKDAY($A4966,2))</f>
        <v/>
      </c>
      <c r="K4966">
        <f>IF(OR($A4966="",$B4966=""),"",$B4966&amp;"|"&amp;$A4966)</f>
        <v/>
      </c>
      <c r="L4966">
        <f>IF($A4966="",0,IF($F4966="",IFERROR(N(INDEX(Settings!$G$11:$G$18,MATCH($C4966,Settings!$D$11:$D$18,0))),0),N($F4966)))</f>
        <v/>
      </c>
    </row>
    <row r="4967">
      <c r="A4967" s="69" t="n"/>
      <c r="B4967" s="70" t="n"/>
      <c r="C4967" s="70" t="n"/>
      <c r="D4967" s="71" t="n"/>
      <c r="E4967" s="71" t="n"/>
      <c r="F4967" s="70" t="n"/>
      <c r="G4967" s="72">
        <f>IF(OR($A4967="",$B4967=""),"",ROUND(MAX(0,MOD(I4967-H4967,1)*24-L4967/60),2))</f>
        <v/>
      </c>
      <c r="H4967">
        <f>IF($A4967="","",IF($D4967="",IFERROR(INDEX(Settings!$E$11:$E$18,MATCH($C4967,Settings!$D$11:$D$18,0)),0),$D4967))</f>
        <v/>
      </c>
      <c r="I4967">
        <f>IF($A4967="","",IF($E4967="",IFERROR(INDEX(Settings!$F$11:$F$18,MATCH($C4967,Settings!$D$11:$D$18,0)),0),$E4967))</f>
        <v/>
      </c>
      <c r="J4967">
        <f>IF($A4967="",0,WEEKDAY($A4967,2))</f>
        <v/>
      </c>
      <c r="K4967">
        <f>IF(OR($A4967="",$B4967=""),"",$B4967&amp;"|"&amp;$A4967)</f>
        <v/>
      </c>
      <c r="L4967">
        <f>IF($A4967="",0,IF($F4967="",IFERROR(N(INDEX(Settings!$G$11:$G$18,MATCH($C4967,Settings!$D$11:$D$18,0))),0),N($F4967)))</f>
        <v/>
      </c>
    </row>
    <row r="4968">
      <c r="A4968" s="69" t="n"/>
      <c r="B4968" s="70" t="n"/>
      <c r="C4968" s="70" t="n"/>
      <c r="D4968" s="71" t="n"/>
      <c r="E4968" s="71" t="n"/>
      <c r="F4968" s="70" t="n"/>
      <c r="G4968" s="72">
        <f>IF(OR($A4968="",$B4968=""),"",ROUND(MAX(0,MOD(I4968-H4968,1)*24-L4968/60),2))</f>
        <v/>
      </c>
      <c r="H4968">
        <f>IF($A4968="","",IF($D4968="",IFERROR(INDEX(Settings!$E$11:$E$18,MATCH($C4968,Settings!$D$11:$D$18,0)),0),$D4968))</f>
        <v/>
      </c>
      <c r="I4968">
        <f>IF($A4968="","",IF($E4968="",IFERROR(INDEX(Settings!$F$11:$F$18,MATCH($C4968,Settings!$D$11:$D$18,0)),0),$E4968))</f>
        <v/>
      </c>
      <c r="J4968">
        <f>IF($A4968="",0,WEEKDAY($A4968,2))</f>
        <v/>
      </c>
      <c r="K4968">
        <f>IF(OR($A4968="",$B4968=""),"",$B4968&amp;"|"&amp;$A4968)</f>
        <v/>
      </c>
      <c r="L4968">
        <f>IF($A4968="",0,IF($F4968="",IFERROR(N(INDEX(Settings!$G$11:$G$18,MATCH($C4968,Settings!$D$11:$D$18,0))),0),N($F4968)))</f>
        <v/>
      </c>
    </row>
    <row r="4969">
      <c r="A4969" s="69" t="n"/>
      <c r="B4969" s="70" t="n"/>
      <c r="C4969" s="70" t="n"/>
      <c r="D4969" s="71" t="n"/>
      <c r="E4969" s="71" t="n"/>
      <c r="F4969" s="70" t="n"/>
      <c r="G4969" s="72">
        <f>IF(OR($A4969="",$B4969=""),"",ROUND(MAX(0,MOD(I4969-H4969,1)*24-L4969/60),2))</f>
        <v/>
      </c>
      <c r="H4969">
        <f>IF($A4969="","",IF($D4969="",IFERROR(INDEX(Settings!$E$11:$E$18,MATCH($C4969,Settings!$D$11:$D$18,0)),0),$D4969))</f>
        <v/>
      </c>
      <c r="I4969">
        <f>IF($A4969="","",IF($E4969="",IFERROR(INDEX(Settings!$F$11:$F$18,MATCH($C4969,Settings!$D$11:$D$18,0)),0),$E4969))</f>
        <v/>
      </c>
      <c r="J4969">
        <f>IF($A4969="",0,WEEKDAY($A4969,2))</f>
        <v/>
      </c>
      <c r="K4969">
        <f>IF(OR($A4969="",$B4969=""),"",$B4969&amp;"|"&amp;$A4969)</f>
        <v/>
      </c>
      <c r="L4969">
        <f>IF($A4969="",0,IF($F4969="",IFERROR(N(INDEX(Settings!$G$11:$G$18,MATCH($C4969,Settings!$D$11:$D$18,0))),0),N($F4969)))</f>
        <v/>
      </c>
    </row>
    <row r="4970">
      <c r="A4970" s="69" t="n"/>
      <c r="B4970" s="70" t="n"/>
      <c r="C4970" s="70" t="n"/>
      <c r="D4970" s="71" t="n"/>
      <c r="E4970" s="71" t="n"/>
      <c r="F4970" s="70" t="n"/>
      <c r="G4970" s="72">
        <f>IF(OR($A4970="",$B4970=""),"",ROUND(MAX(0,MOD(I4970-H4970,1)*24-L4970/60),2))</f>
        <v/>
      </c>
      <c r="H4970">
        <f>IF($A4970="","",IF($D4970="",IFERROR(INDEX(Settings!$E$11:$E$18,MATCH($C4970,Settings!$D$11:$D$18,0)),0),$D4970))</f>
        <v/>
      </c>
      <c r="I4970">
        <f>IF($A4970="","",IF($E4970="",IFERROR(INDEX(Settings!$F$11:$F$18,MATCH($C4970,Settings!$D$11:$D$18,0)),0),$E4970))</f>
        <v/>
      </c>
      <c r="J4970">
        <f>IF($A4970="",0,WEEKDAY($A4970,2))</f>
        <v/>
      </c>
      <c r="K4970">
        <f>IF(OR($A4970="",$B4970=""),"",$B4970&amp;"|"&amp;$A4970)</f>
        <v/>
      </c>
      <c r="L4970">
        <f>IF($A4970="",0,IF($F4970="",IFERROR(N(INDEX(Settings!$G$11:$G$18,MATCH($C4970,Settings!$D$11:$D$18,0))),0),N($F4970)))</f>
        <v/>
      </c>
    </row>
    <row r="4971">
      <c r="A4971" s="69" t="n"/>
      <c r="B4971" s="70" t="n"/>
      <c r="C4971" s="70" t="n"/>
      <c r="D4971" s="71" t="n"/>
      <c r="E4971" s="71" t="n"/>
      <c r="F4971" s="70" t="n"/>
      <c r="G4971" s="72">
        <f>IF(OR($A4971="",$B4971=""),"",ROUND(MAX(0,MOD(I4971-H4971,1)*24-L4971/60),2))</f>
        <v/>
      </c>
      <c r="H4971">
        <f>IF($A4971="","",IF($D4971="",IFERROR(INDEX(Settings!$E$11:$E$18,MATCH($C4971,Settings!$D$11:$D$18,0)),0),$D4971))</f>
        <v/>
      </c>
      <c r="I4971">
        <f>IF($A4971="","",IF($E4971="",IFERROR(INDEX(Settings!$F$11:$F$18,MATCH($C4971,Settings!$D$11:$D$18,0)),0),$E4971))</f>
        <v/>
      </c>
      <c r="J4971">
        <f>IF($A4971="",0,WEEKDAY($A4971,2))</f>
        <v/>
      </c>
      <c r="K4971">
        <f>IF(OR($A4971="",$B4971=""),"",$B4971&amp;"|"&amp;$A4971)</f>
        <v/>
      </c>
      <c r="L4971">
        <f>IF($A4971="",0,IF($F4971="",IFERROR(N(INDEX(Settings!$G$11:$G$18,MATCH($C4971,Settings!$D$11:$D$18,0))),0),N($F4971)))</f>
        <v/>
      </c>
    </row>
    <row r="4972">
      <c r="A4972" s="69" t="n"/>
      <c r="B4972" s="70" t="n"/>
      <c r="C4972" s="70" t="n"/>
      <c r="D4972" s="71" t="n"/>
      <c r="E4972" s="71" t="n"/>
      <c r="F4972" s="70" t="n"/>
      <c r="G4972" s="72">
        <f>IF(OR($A4972="",$B4972=""),"",ROUND(MAX(0,MOD(I4972-H4972,1)*24-L4972/60),2))</f>
        <v/>
      </c>
      <c r="H4972">
        <f>IF($A4972="","",IF($D4972="",IFERROR(INDEX(Settings!$E$11:$E$18,MATCH($C4972,Settings!$D$11:$D$18,0)),0),$D4972))</f>
        <v/>
      </c>
      <c r="I4972">
        <f>IF($A4972="","",IF($E4972="",IFERROR(INDEX(Settings!$F$11:$F$18,MATCH($C4972,Settings!$D$11:$D$18,0)),0),$E4972))</f>
        <v/>
      </c>
      <c r="J4972">
        <f>IF($A4972="",0,WEEKDAY($A4972,2))</f>
        <v/>
      </c>
      <c r="K4972">
        <f>IF(OR($A4972="",$B4972=""),"",$B4972&amp;"|"&amp;$A4972)</f>
        <v/>
      </c>
      <c r="L4972">
        <f>IF($A4972="",0,IF($F4972="",IFERROR(N(INDEX(Settings!$G$11:$G$18,MATCH($C4972,Settings!$D$11:$D$18,0))),0),N($F4972)))</f>
        <v/>
      </c>
    </row>
    <row r="4973">
      <c r="A4973" s="69" t="n"/>
      <c r="B4973" s="70" t="n"/>
      <c r="C4973" s="70" t="n"/>
      <c r="D4973" s="71" t="n"/>
      <c r="E4973" s="71" t="n"/>
      <c r="F4973" s="70" t="n"/>
      <c r="G4973" s="72">
        <f>IF(OR($A4973="",$B4973=""),"",ROUND(MAX(0,MOD(I4973-H4973,1)*24-L4973/60),2))</f>
        <v/>
      </c>
      <c r="H4973">
        <f>IF($A4973="","",IF($D4973="",IFERROR(INDEX(Settings!$E$11:$E$18,MATCH($C4973,Settings!$D$11:$D$18,0)),0),$D4973))</f>
        <v/>
      </c>
      <c r="I4973">
        <f>IF($A4973="","",IF($E4973="",IFERROR(INDEX(Settings!$F$11:$F$18,MATCH($C4973,Settings!$D$11:$D$18,0)),0),$E4973))</f>
        <v/>
      </c>
      <c r="J4973">
        <f>IF($A4973="",0,WEEKDAY($A4973,2))</f>
        <v/>
      </c>
      <c r="K4973">
        <f>IF(OR($A4973="",$B4973=""),"",$B4973&amp;"|"&amp;$A4973)</f>
        <v/>
      </c>
      <c r="L4973">
        <f>IF($A4973="",0,IF($F4973="",IFERROR(N(INDEX(Settings!$G$11:$G$18,MATCH($C4973,Settings!$D$11:$D$18,0))),0),N($F4973)))</f>
        <v/>
      </c>
    </row>
    <row r="4974">
      <c r="A4974" s="69" t="n"/>
      <c r="B4974" s="70" t="n"/>
      <c r="C4974" s="70" t="n"/>
      <c r="D4974" s="71" t="n"/>
      <c r="E4974" s="71" t="n"/>
      <c r="F4974" s="70" t="n"/>
      <c r="G4974" s="72">
        <f>IF(OR($A4974="",$B4974=""),"",ROUND(MAX(0,MOD(I4974-H4974,1)*24-L4974/60),2))</f>
        <v/>
      </c>
      <c r="H4974">
        <f>IF($A4974="","",IF($D4974="",IFERROR(INDEX(Settings!$E$11:$E$18,MATCH($C4974,Settings!$D$11:$D$18,0)),0),$D4974))</f>
        <v/>
      </c>
      <c r="I4974">
        <f>IF($A4974="","",IF($E4974="",IFERROR(INDEX(Settings!$F$11:$F$18,MATCH($C4974,Settings!$D$11:$D$18,0)),0),$E4974))</f>
        <v/>
      </c>
      <c r="J4974">
        <f>IF($A4974="",0,WEEKDAY($A4974,2))</f>
        <v/>
      </c>
      <c r="K4974">
        <f>IF(OR($A4974="",$B4974=""),"",$B4974&amp;"|"&amp;$A4974)</f>
        <v/>
      </c>
      <c r="L4974">
        <f>IF($A4974="",0,IF($F4974="",IFERROR(N(INDEX(Settings!$G$11:$G$18,MATCH($C4974,Settings!$D$11:$D$18,0))),0),N($F4974)))</f>
        <v/>
      </c>
    </row>
    <row r="4975">
      <c r="A4975" s="69" t="n"/>
      <c r="B4975" s="70" t="n"/>
      <c r="C4975" s="70" t="n"/>
      <c r="D4975" s="71" t="n"/>
      <c r="E4975" s="71" t="n"/>
      <c r="F4975" s="70" t="n"/>
      <c r="G4975" s="72">
        <f>IF(OR($A4975="",$B4975=""),"",ROUND(MAX(0,MOD(I4975-H4975,1)*24-L4975/60),2))</f>
        <v/>
      </c>
      <c r="H4975">
        <f>IF($A4975="","",IF($D4975="",IFERROR(INDEX(Settings!$E$11:$E$18,MATCH($C4975,Settings!$D$11:$D$18,0)),0),$D4975))</f>
        <v/>
      </c>
      <c r="I4975">
        <f>IF($A4975="","",IF($E4975="",IFERROR(INDEX(Settings!$F$11:$F$18,MATCH($C4975,Settings!$D$11:$D$18,0)),0),$E4975))</f>
        <v/>
      </c>
      <c r="J4975">
        <f>IF($A4975="",0,WEEKDAY($A4975,2))</f>
        <v/>
      </c>
      <c r="K4975">
        <f>IF(OR($A4975="",$B4975=""),"",$B4975&amp;"|"&amp;$A4975)</f>
        <v/>
      </c>
      <c r="L4975">
        <f>IF($A4975="",0,IF($F4975="",IFERROR(N(INDEX(Settings!$G$11:$G$18,MATCH($C4975,Settings!$D$11:$D$18,0))),0),N($F4975)))</f>
        <v/>
      </c>
    </row>
    <row r="4976">
      <c r="A4976" s="69" t="n"/>
      <c r="B4976" s="70" t="n"/>
      <c r="C4976" s="70" t="n"/>
      <c r="D4976" s="71" t="n"/>
      <c r="E4976" s="71" t="n"/>
      <c r="F4976" s="70" t="n"/>
      <c r="G4976" s="72">
        <f>IF(OR($A4976="",$B4976=""),"",ROUND(MAX(0,MOD(I4976-H4976,1)*24-L4976/60),2))</f>
        <v/>
      </c>
      <c r="H4976">
        <f>IF($A4976="","",IF($D4976="",IFERROR(INDEX(Settings!$E$11:$E$18,MATCH($C4976,Settings!$D$11:$D$18,0)),0),$D4976))</f>
        <v/>
      </c>
      <c r="I4976">
        <f>IF($A4976="","",IF($E4976="",IFERROR(INDEX(Settings!$F$11:$F$18,MATCH($C4976,Settings!$D$11:$D$18,0)),0),$E4976))</f>
        <v/>
      </c>
      <c r="J4976">
        <f>IF($A4976="",0,WEEKDAY($A4976,2))</f>
        <v/>
      </c>
      <c r="K4976">
        <f>IF(OR($A4976="",$B4976=""),"",$B4976&amp;"|"&amp;$A4976)</f>
        <v/>
      </c>
      <c r="L4976">
        <f>IF($A4976="",0,IF($F4976="",IFERROR(N(INDEX(Settings!$G$11:$G$18,MATCH($C4976,Settings!$D$11:$D$18,0))),0),N($F4976)))</f>
        <v/>
      </c>
    </row>
    <row r="4977">
      <c r="A4977" s="69" t="n"/>
      <c r="B4977" s="70" t="n"/>
      <c r="C4977" s="70" t="n"/>
      <c r="D4977" s="71" t="n"/>
      <c r="E4977" s="71" t="n"/>
      <c r="F4977" s="70" t="n"/>
      <c r="G4977" s="72">
        <f>IF(OR($A4977="",$B4977=""),"",ROUND(MAX(0,MOD(I4977-H4977,1)*24-L4977/60),2))</f>
        <v/>
      </c>
      <c r="H4977">
        <f>IF($A4977="","",IF($D4977="",IFERROR(INDEX(Settings!$E$11:$E$18,MATCH($C4977,Settings!$D$11:$D$18,0)),0),$D4977))</f>
        <v/>
      </c>
      <c r="I4977">
        <f>IF($A4977="","",IF($E4977="",IFERROR(INDEX(Settings!$F$11:$F$18,MATCH($C4977,Settings!$D$11:$D$18,0)),0),$E4977))</f>
        <v/>
      </c>
      <c r="J4977">
        <f>IF($A4977="",0,WEEKDAY($A4977,2))</f>
        <v/>
      </c>
      <c r="K4977">
        <f>IF(OR($A4977="",$B4977=""),"",$B4977&amp;"|"&amp;$A4977)</f>
        <v/>
      </c>
      <c r="L4977">
        <f>IF($A4977="",0,IF($F4977="",IFERROR(N(INDEX(Settings!$G$11:$G$18,MATCH($C4977,Settings!$D$11:$D$18,0))),0),N($F4977)))</f>
        <v/>
      </c>
    </row>
    <row r="4978">
      <c r="A4978" s="69" t="n"/>
      <c r="B4978" s="70" t="n"/>
      <c r="C4978" s="70" t="n"/>
      <c r="D4978" s="71" t="n"/>
      <c r="E4978" s="71" t="n"/>
      <c r="F4978" s="70" t="n"/>
      <c r="G4978" s="72">
        <f>IF(OR($A4978="",$B4978=""),"",ROUND(MAX(0,MOD(I4978-H4978,1)*24-L4978/60),2))</f>
        <v/>
      </c>
      <c r="H4978">
        <f>IF($A4978="","",IF($D4978="",IFERROR(INDEX(Settings!$E$11:$E$18,MATCH($C4978,Settings!$D$11:$D$18,0)),0),$D4978))</f>
        <v/>
      </c>
      <c r="I4978">
        <f>IF($A4978="","",IF($E4978="",IFERROR(INDEX(Settings!$F$11:$F$18,MATCH($C4978,Settings!$D$11:$D$18,0)),0),$E4978))</f>
        <v/>
      </c>
      <c r="J4978">
        <f>IF($A4978="",0,WEEKDAY($A4978,2))</f>
        <v/>
      </c>
      <c r="K4978">
        <f>IF(OR($A4978="",$B4978=""),"",$B4978&amp;"|"&amp;$A4978)</f>
        <v/>
      </c>
      <c r="L4978">
        <f>IF($A4978="",0,IF($F4978="",IFERROR(N(INDEX(Settings!$G$11:$G$18,MATCH($C4978,Settings!$D$11:$D$18,0))),0),N($F4978)))</f>
        <v/>
      </c>
    </row>
    <row r="4979">
      <c r="A4979" s="69" t="n"/>
      <c r="B4979" s="70" t="n"/>
      <c r="C4979" s="70" t="n"/>
      <c r="D4979" s="71" t="n"/>
      <c r="E4979" s="71" t="n"/>
      <c r="F4979" s="70" t="n"/>
      <c r="G4979" s="72">
        <f>IF(OR($A4979="",$B4979=""),"",ROUND(MAX(0,MOD(I4979-H4979,1)*24-L4979/60),2))</f>
        <v/>
      </c>
      <c r="H4979">
        <f>IF($A4979="","",IF($D4979="",IFERROR(INDEX(Settings!$E$11:$E$18,MATCH($C4979,Settings!$D$11:$D$18,0)),0),$D4979))</f>
        <v/>
      </c>
      <c r="I4979">
        <f>IF($A4979="","",IF($E4979="",IFERROR(INDEX(Settings!$F$11:$F$18,MATCH($C4979,Settings!$D$11:$D$18,0)),0),$E4979))</f>
        <v/>
      </c>
      <c r="J4979">
        <f>IF($A4979="",0,WEEKDAY($A4979,2))</f>
        <v/>
      </c>
      <c r="K4979">
        <f>IF(OR($A4979="",$B4979=""),"",$B4979&amp;"|"&amp;$A4979)</f>
        <v/>
      </c>
      <c r="L4979">
        <f>IF($A4979="",0,IF($F4979="",IFERROR(N(INDEX(Settings!$G$11:$G$18,MATCH($C4979,Settings!$D$11:$D$18,0))),0),N($F4979)))</f>
        <v/>
      </c>
    </row>
    <row r="4980">
      <c r="A4980" s="69" t="n"/>
      <c r="B4980" s="70" t="n"/>
      <c r="C4980" s="70" t="n"/>
      <c r="D4980" s="71" t="n"/>
      <c r="E4980" s="71" t="n"/>
      <c r="F4980" s="70" t="n"/>
      <c r="G4980" s="72">
        <f>IF(OR($A4980="",$B4980=""),"",ROUND(MAX(0,MOD(I4980-H4980,1)*24-L4980/60),2))</f>
        <v/>
      </c>
      <c r="H4980">
        <f>IF($A4980="","",IF($D4980="",IFERROR(INDEX(Settings!$E$11:$E$18,MATCH($C4980,Settings!$D$11:$D$18,0)),0),$D4980))</f>
        <v/>
      </c>
      <c r="I4980">
        <f>IF($A4980="","",IF($E4980="",IFERROR(INDEX(Settings!$F$11:$F$18,MATCH($C4980,Settings!$D$11:$D$18,0)),0),$E4980))</f>
        <v/>
      </c>
      <c r="J4980">
        <f>IF($A4980="",0,WEEKDAY($A4980,2))</f>
        <v/>
      </c>
      <c r="K4980">
        <f>IF(OR($A4980="",$B4980=""),"",$B4980&amp;"|"&amp;$A4980)</f>
        <v/>
      </c>
      <c r="L4980">
        <f>IF($A4980="",0,IF($F4980="",IFERROR(N(INDEX(Settings!$G$11:$G$18,MATCH($C4980,Settings!$D$11:$D$18,0))),0),N($F4980)))</f>
        <v/>
      </c>
    </row>
    <row r="4981">
      <c r="A4981" s="69" t="n"/>
      <c r="B4981" s="70" t="n"/>
      <c r="C4981" s="70" t="n"/>
      <c r="D4981" s="71" t="n"/>
      <c r="E4981" s="71" t="n"/>
      <c r="F4981" s="70" t="n"/>
      <c r="G4981" s="72">
        <f>IF(OR($A4981="",$B4981=""),"",ROUND(MAX(0,MOD(I4981-H4981,1)*24-L4981/60),2))</f>
        <v/>
      </c>
      <c r="H4981">
        <f>IF($A4981="","",IF($D4981="",IFERROR(INDEX(Settings!$E$11:$E$18,MATCH($C4981,Settings!$D$11:$D$18,0)),0),$D4981))</f>
        <v/>
      </c>
      <c r="I4981">
        <f>IF($A4981="","",IF($E4981="",IFERROR(INDEX(Settings!$F$11:$F$18,MATCH($C4981,Settings!$D$11:$D$18,0)),0),$E4981))</f>
        <v/>
      </c>
      <c r="J4981">
        <f>IF($A4981="",0,WEEKDAY($A4981,2))</f>
        <v/>
      </c>
      <c r="K4981">
        <f>IF(OR($A4981="",$B4981=""),"",$B4981&amp;"|"&amp;$A4981)</f>
        <v/>
      </c>
      <c r="L4981">
        <f>IF($A4981="",0,IF($F4981="",IFERROR(N(INDEX(Settings!$G$11:$G$18,MATCH($C4981,Settings!$D$11:$D$18,0))),0),N($F4981)))</f>
        <v/>
      </c>
    </row>
    <row r="4982">
      <c r="A4982" s="69" t="n"/>
      <c r="B4982" s="70" t="n"/>
      <c r="C4982" s="70" t="n"/>
      <c r="D4982" s="71" t="n"/>
      <c r="E4982" s="71" t="n"/>
      <c r="F4982" s="70" t="n"/>
      <c r="G4982" s="72">
        <f>IF(OR($A4982="",$B4982=""),"",ROUND(MAX(0,MOD(I4982-H4982,1)*24-L4982/60),2))</f>
        <v/>
      </c>
      <c r="H4982">
        <f>IF($A4982="","",IF($D4982="",IFERROR(INDEX(Settings!$E$11:$E$18,MATCH($C4982,Settings!$D$11:$D$18,0)),0),$D4982))</f>
        <v/>
      </c>
      <c r="I4982">
        <f>IF($A4982="","",IF($E4982="",IFERROR(INDEX(Settings!$F$11:$F$18,MATCH($C4982,Settings!$D$11:$D$18,0)),0),$E4982))</f>
        <v/>
      </c>
      <c r="J4982">
        <f>IF($A4982="",0,WEEKDAY($A4982,2))</f>
        <v/>
      </c>
      <c r="K4982">
        <f>IF(OR($A4982="",$B4982=""),"",$B4982&amp;"|"&amp;$A4982)</f>
        <v/>
      </c>
      <c r="L4982">
        <f>IF($A4982="",0,IF($F4982="",IFERROR(N(INDEX(Settings!$G$11:$G$18,MATCH($C4982,Settings!$D$11:$D$18,0))),0),N($F4982)))</f>
        <v/>
      </c>
    </row>
    <row r="4983">
      <c r="A4983" s="69" t="n"/>
      <c r="B4983" s="70" t="n"/>
      <c r="C4983" s="70" t="n"/>
      <c r="D4983" s="71" t="n"/>
      <c r="E4983" s="71" t="n"/>
      <c r="F4983" s="70" t="n"/>
      <c r="G4983" s="72">
        <f>IF(OR($A4983="",$B4983=""),"",ROUND(MAX(0,MOD(I4983-H4983,1)*24-L4983/60),2))</f>
        <v/>
      </c>
      <c r="H4983">
        <f>IF($A4983="","",IF($D4983="",IFERROR(INDEX(Settings!$E$11:$E$18,MATCH($C4983,Settings!$D$11:$D$18,0)),0),$D4983))</f>
        <v/>
      </c>
      <c r="I4983">
        <f>IF($A4983="","",IF($E4983="",IFERROR(INDEX(Settings!$F$11:$F$18,MATCH($C4983,Settings!$D$11:$D$18,0)),0),$E4983))</f>
        <v/>
      </c>
      <c r="J4983">
        <f>IF($A4983="",0,WEEKDAY($A4983,2))</f>
        <v/>
      </c>
      <c r="K4983">
        <f>IF(OR($A4983="",$B4983=""),"",$B4983&amp;"|"&amp;$A4983)</f>
        <v/>
      </c>
      <c r="L4983">
        <f>IF($A4983="",0,IF($F4983="",IFERROR(N(INDEX(Settings!$G$11:$G$18,MATCH($C4983,Settings!$D$11:$D$18,0))),0),N($F4983)))</f>
        <v/>
      </c>
    </row>
    <row r="4984">
      <c r="A4984" s="69" t="n"/>
      <c r="B4984" s="70" t="n"/>
      <c r="C4984" s="70" t="n"/>
      <c r="D4984" s="71" t="n"/>
      <c r="E4984" s="71" t="n"/>
      <c r="F4984" s="70" t="n"/>
      <c r="G4984" s="72">
        <f>IF(OR($A4984="",$B4984=""),"",ROUND(MAX(0,MOD(I4984-H4984,1)*24-L4984/60),2))</f>
        <v/>
      </c>
      <c r="H4984">
        <f>IF($A4984="","",IF($D4984="",IFERROR(INDEX(Settings!$E$11:$E$18,MATCH($C4984,Settings!$D$11:$D$18,0)),0),$D4984))</f>
        <v/>
      </c>
      <c r="I4984">
        <f>IF($A4984="","",IF($E4984="",IFERROR(INDEX(Settings!$F$11:$F$18,MATCH($C4984,Settings!$D$11:$D$18,0)),0),$E4984))</f>
        <v/>
      </c>
      <c r="J4984">
        <f>IF($A4984="",0,WEEKDAY($A4984,2))</f>
        <v/>
      </c>
      <c r="K4984">
        <f>IF(OR($A4984="",$B4984=""),"",$B4984&amp;"|"&amp;$A4984)</f>
        <v/>
      </c>
      <c r="L4984">
        <f>IF($A4984="",0,IF($F4984="",IFERROR(N(INDEX(Settings!$G$11:$G$18,MATCH($C4984,Settings!$D$11:$D$18,0))),0),N($F4984)))</f>
        <v/>
      </c>
    </row>
    <row r="4985">
      <c r="A4985" s="69" t="n"/>
      <c r="B4985" s="70" t="n"/>
      <c r="C4985" s="70" t="n"/>
      <c r="D4985" s="71" t="n"/>
      <c r="E4985" s="71" t="n"/>
      <c r="F4985" s="70" t="n"/>
      <c r="G4985" s="72">
        <f>IF(OR($A4985="",$B4985=""),"",ROUND(MAX(0,MOD(I4985-H4985,1)*24-L4985/60),2))</f>
        <v/>
      </c>
      <c r="H4985">
        <f>IF($A4985="","",IF($D4985="",IFERROR(INDEX(Settings!$E$11:$E$18,MATCH($C4985,Settings!$D$11:$D$18,0)),0),$D4985))</f>
        <v/>
      </c>
      <c r="I4985">
        <f>IF($A4985="","",IF($E4985="",IFERROR(INDEX(Settings!$F$11:$F$18,MATCH($C4985,Settings!$D$11:$D$18,0)),0),$E4985))</f>
        <v/>
      </c>
      <c r="J4985">
        <f>IF($A4985="",0,WEEKDAY($A4985,2))</f>
        <v/>
      </c>
      <c r="K4985">
        <f>IF(OR($A4985="",$B4985=""),"",$B4985&amp;"|"&amp;$A4985)</f>
        <v/>
      </c>
      <c r="L4985">
        <f>IF($A4985="",0,IF($F4985="",IFERROR(N(INDEX(Settings!$G$11:$G$18,MATCH($C4985,Settings!$D$11:$D$18,0))),0),N($F4985)))</f>
        <v/>
      </c>
    </row>
    <row r="4986">
      <c r="A4986" s="69" t="n"/>
      <c r="B4986" s="70" t="n"/>
      <c r="C4986" s="70" t="n"/>
      <c r="D4986" s="71" t="n"/>
      <c r="E4986" s="71" t="n"/>
      <c r="F4986" s="70" t="n"/>
      <c r="G4986" s="72">
        <f>IF(OR($A4986="",$B4986=""),"",ROUND(MAX(0,MOD(I4986-H4986,1)*24-L4986/60),2))</f>
        <v/>
      </c>
      <c r="H4986">
        <f>IF($A4986="","",IF($D4986="",IFERROR(INDEX(Settings!$E$11:$E$18,MATCH($C4986,Settings!$D$11:$D$18,0)),0),$D4986))</f>
        <v/>
      </c>
      <c r="I4986">
        <f>IF($A4986="","",IF($E4986="",IFERROR(INDEX(Settings!$F$11:$F$18,MATCH($C4986,Settings!$D$11:$D$18,0)),0),$E4986))</f>
        <v/>
      </c>
      <c r="J4986">
        <f>IF($A4986="",0,WEEKDAY($A4986,2))</f>
        <v/>
      </c>
      <c r="K4986">
        <f>IF(OR($A4986="",$B4986=""),"",$B4986&amp;"|"&amp;$A4986)</f>
        <v/>
      </c>
      <c r="L4986">
        <f>IF($A4986="",0,IF($F4986="",IFERROR(N(INDEX(Settings!$G$11:$G$18,MATCH($C4986,Settings!$D$11:$D$18,0))),0),N($F4986)))</f>
        <v/>
      </c>
    </row>
    <row r="4987">
      <c r="A4987" s="69" t="n"/>
      <c r="B4987" s="70" t="n"/>
      <c r="C4987" s="70" t="n"/>
      <c r="D4987" s="71" t="n"/>
      <c r="E4987" s="71" t="n"/>
      <c r="F4987" s="70" t="n"/>
      <c r="G4987" s="72">
        <f>IF(OR($A4987="",$B4987=""),"",ROUND(MAX(0,MOD(I4987-H4987,1)*24-L4987/60),2))</f>
        <v/>
      </c>
      <c r="H4987">
        <f>IF($A4987="","",IF($D4987="",IFERROR(INDEX(Settings!$E$11:$E$18,MATCH($C4987,Settings!$D$11:$D$18,0)),0),$D4987))</f>
        <v/>
      </c>
      <c r="I4987">
        <f>IF($A4987="","",IF($E4987="",IFERROR(INDEX(Settings!$F$11:$F$18,MATCH($C4987,Settings!$D$11:$D$18,0)),0),$E4987))</f>
        <v/>
      </c>
      <c r="J4987">
        <f>IF($A4987="",0,WEEKDAY($A4987,2))</f>
        <v/>
      </c>
      <c r="K4987">
        <f>IF(OR($A4987="",$B4987=""),"",$B4987&amp;"|"&amp;$A4987)</f>
        <v/>
      </c>
      <c r="L4987">
        <f>IF($A4987="",0,IF($F4987="",IFERROR(N(INDEX(Settings!$G$11:$G$18,MATCH($C4987,Settings!$D$11:$D$18,0))),0),N($F4987)))</f>
        <v/>
      </c>
    </row>
    <row r="4988">
      <c r="A4988" s="69" t="n"/>
      <c r="B4988" s="70" t="n"/>
      <c r="C4988" s="70" t="n"/>
      <c r="D4988" s="71" t="n"/>
      <c r="E4988" s="71" t="n"/>
      <c r="F4988" s="70" t="n"/>
      <c r="G4988" s="72">
        <f>IF(OR($A4988="",$B4988=""),"",ROUND(MAX(0,MOD(I4988-H4988,1)*24-L4988/60),2))</f>
        <v/>
      </c>
      <c r="H4988">
        <f>IF($A4988="","",IF($D4988="",IFERROR(INDEX(Settings!$E$11:$E$18,MATCH($C4988,Settings!$D$11:$D$18,0)),0),$D4988))</f>
        <v/>
      </c>
      <c r="I4988">
        <f>IF($A4988="","",IF($E4988="",IFERROR(INDEX(Settings!$F$11:$F$18,MATCH($C4988,Settings!$D$11:$D$18,0)),0),$E4988))</f>
        <v/>
      </c>
      <c r="J4988">
        <f>IF($A4988="",0,WEEKDAY($A4988,2))</f>
        <v/>
      </c>
      <c r="K4988">
        <f>IF(OR($A4988="",$B4988=""),"",$B4988&amp;"|"&amp;$A4988)</f>
        <v/>
      </c>
      <c r="L4988">
        <f>IF($A4988="",0,IF($F4988="",IFERROR(N(INDEX(Settings!$G$11:$G$18,MATCH($C4988,Settings!$D$11:$D$18,0))),0),N($F4988)))</f>
        <v/>
      </c>
    </row>
    <row r="4989">
      <c r="A4989" s="69" t="n"/>
      <c r="B4989" s="70" t="n"/>
      <c r="C4989" s="70" t="n"/>
      <c r="D4989" s="71" t="n"/>
      <c r="E4989" s="71" t="n"/>
      <c r="F4989" s="70" t="n"/>
      <c r="G4989" s="72">
        <f>IF(OR($A4989="",$B4989=""),"",ROUND(MAX(0,MOD(I4989-H4989,1)*24-L4989/60),2))</f>
        <v/>
      </c>
      <c r="H4989">
        <f>IF($A4989="","",IF($D4989="",IFERROR(INDEX(Settings!$E$11:$E$18,MATCH($C4989,Settings!$D$11:$D$18,0)),0),$D4989))</f>
        <v/>
      </c>
      <c r="I4989">
        <f>IF($A4989="","",IF($E4989="",IFERROR(INDEX(Settings!$F$11:$F$18,MATCH($C4989,Settings!$D$11:$D$18,0)),0),$E4989))</f>
        <v/>
      </c>
      <c r="J4989">
        <f>IF($A4989="",0,WEEKDAY($A4989,2))</f>
        <v/>
      </c>
      <c r="K4989">
        <f>IF(OR($A4989="",$B4989=""),"",$B4989&amp;"|"&amp;$A4989)</f>
        <v/>
      </c>
      <c r="L4989">
        <f>IF($A4989="",0,IF($F4989="",IFERROR(N(INDEX(Settings!$G$11:$G$18,MATCH($C4989,Settings!$D$11:$D$18,0))),0),N($F4989)))</f>
        <v/>
      </c>
    </row>
    <row r="4990">
      <c r="A4990" s="69" t="n"/>
      <c r="B4990" s="70" t="n"/>
      <c r="C4990" s="70" t="n"/>
      <c r="D4990" s="71" t="n"/>
      <c r="E4990" s="71" t="n"/>
      <c r="F4990" s="70" t="n"/>
      <c r="G4990" s="72">
        <f>IF(OR($A4990="",$B4990=""),"",ROUND(MAX(0,MOD(I4990-H4990,1)*24-L4990/60),2))</f>
        <v/>
      </c>
      <c r="H4990">
        <f>IF($A4990="","",IF($D4990="",IFERROR(INDEX(Settings!$E$11:$E$18,MATCH($C4990,Settings!$D$11:$D$18,0)),0),$D4990))</f>
        <v/>
      </c>
      <c r="I4990">
        <f>IF($A4990="","",IF($E4990="",IFERROR(INDEX(Settings!$F$11:$F$18,MATCH($C4990,Settings!$D$11:$D$18,0)),0),$E4990))</f>
        <v/>
      </c>
      <c r="J4990">
        <f>IF($A4990="",0,WEEKDAY($A4990,2))</f>
        <v/>
      </c>
      <c r="K4990">
        <f>IF(OR($A4990="",$B4990=""),"",$B4990&amp;"|"&amp;$A4990)</f>
        <v/>
      </c>
      <c r="L4990">
        <f>IF($A4990="",0,IF($F4990="",IFERROR(N(INDEX(Settings!$G$11:$G$18,MATCH($C4990,Settings!$D$11:$D$18,0))),0),N($F4990)))</f>
        <v/>
      </c>
    </row>
    <row r="4991">
      <c r="A4991" s="69" t="n"/>
      <c r="B4991" s="70" t="n"/>
      <c r="C4991" s="70" t="n"/>
      <c r="D4991" s="71" t="n"/>
      <c r="E4991" s="71" t="n"/>
      <c r="F4991" s="70" t="n"/>
      <c r="G4991" s="72">
        <f>IF(OR($A4991="",$B4991=""),"",ROUND(MAX(0,MOD(I4991-H4991,1)*24-L4991/60),2))</f>
        <v/>
      </c>
      <c r="H4991">
        <f>IF($A4991="","",IF($D4991="",IFERROR(INDEX(Settings!$E$11:$E$18,MATCH($C4991,Settings!$D$11:$D$18,0)),0),$D4991))</f>
        <v/>
      </c>
      <c r="I4991">
        <f>IF($A4991="","",IF($E4991="",IFERROR(INDEX(Settings!$F$11:$F$18,MATCH($C4991,Settings!$D$11:$D$18,0)),0),$E4991))</f>
        <v/>
      </c>
      <c r="J4991">
        <f>IF($A4991="",0,WEEKDAY($A4991,2))</f>
        <v/>
      </c>
      <c r="K4991">
        <f>IF(OR($A4991="",$B4991=""),"",$B4991&amp;"|"&amp;$A4991)</f>
        <v/>
      </c>
      <c r="L4991">
        <f>IF($A4991="",0,IF($F4991="",IFERROR(N(INDEX(Settings!$G$11:$G$18,MATCH($C4991,Settings!$D$11:$D$18,0))),0),N($F4991)))</f>
        <v/>
      </c>
    </row>
    <row r="4992">
      <c r="A4992" s="69" t="n"/>
      <c r="B4992" s="70" t="n"/>
      <c r="C4992" s="70" t="n"/>
      <c r="D4992" s="71" t="n"/>
      <c r="E4992" s="71" t="n"/>
      <c r="F4992" s="70" t="n"/>
      <c r="G4992" s="72">
        <f>IF(OR($A4992="",$B4992=""),"",ROUND(MAX(0,MOD(I4992-H4992,1)*24-L4992/60),2))</f>
        <v/>
      </c>
      <c r="H4992">
        <f>IF($A4992="","",IF($D4992="",IFERROR(INDEX(Settings!$E$11:$E$18,MATCH($C4992,Settings!$D$11:$D$18,0)),0),$D4992))</f>
        <v/>
      </c>
      <c r="I4992">
        <f>IF($A4992="","",IF($E4992="",IFERROR(INDEX(Settings!$F$11:$F$18,MATCH($C4992,Settings!$D$11:$D$18,0)),0),$E4992))</f>
        <v/>
      </c>
      <c r="J4992">
        <f>IF($A4992="",0,WEEKDAY($A4992,2))</f>
        <v/>
      </c>
      <c r="K4992">
        <f>IF(OR($A4992="",$B4992=""),"",$B4992&amp;"|"&amp;$A4992)</f>
        <v/>
      </c>
      <c r="L4992">
        <f>IF($A4992="",0,IF($F4992="",IFERROR(N(INDEX(Settings!$G$11:$G$18,MATCH($C4992,Settings!$D$11:$D$18,0))),0),N($F4992)))</f>
        <v/>
      </c>
    </row>
    <row r="4993">
      <c r="A4993" s="69" t="n"/>
      <c r="B4993" s="70" t="n"/>
      <c r="C4993" s="70" t="n"/>
      <c r="D4993" s="71" t="n"/>
      <c r="E4993" s="71" t="n"/>
      <c r="F4993" s="70" t="n"/>
      <c r="G4993" s="72">
        <f>IF(OR($A4993="",$B4993=""),"",ROUND(MAX(0,MOD(I4993-H4993,1)*24-L4993/60),2))</f>
        <v/>
      </c>
      <c r="H4993">
        <f>IF($A4993="","",IF($D4993="",IFERROR(INDEX(Settings!$E$11:$E$18,MATCH($C4993,Settings!$D$11:$D$18,0)),0),$D4993))</f>
        <v/>
      </c>
      <c r="I4993">
        <f>IF($A4993="","",IF($E4993="",IFERROR(INDEX(Settings!$F$11:$F$18,MATCH($C4993,Settings!$D$11:$D$18,0)),0),$E4993))</f>
        <v/>
      </c>
      <c r="J4993">
        <f>IF($A4993="",0,WEEKDAY($A4993,2))</f>
        <v/>
      </c>
      <c r="K4993">
        <f>IF(OR($A4993="",$B4993=""),"",$B4993&amp;"|"&amp;$A4993)</f>
        <v/>
      </c>
      <c r="L4993">
        <f>IF($A4993="",0,IF($F4993="",IFERROR(N(INDEX(Settings!$G$11:$G$18,MATCH($C4993,Settings!$D$11:$D$18,0))),0),N($F4993)))</f>
        <v/>
      </c>
    </row>
    <row r="4994">
      <c r="A4994" s="69" t="n"/>
      <c r="B4994" s="70" t="n"/>
      <c r="C4994" s="70" t="n"/>
      <c r="D4994" s="71" t="n"/>
      <c r="E4994" s="71" t="n"/>
      <c r="F4994" s="70" t="n"/>
      <c r="G4994" s="72">
        <f>IF(OR($A4994="",$B4994=""),"",ROUND(MAX(0,MOD(I4994-H4994,1)*24-L4994/60),2))</f>
        <v/>
      </c>
      <c r="H4994">
        <f>IF($A4994="","",IF($D4994="",IFERROR(INDEX(Settings!$E$11:$E$18,MATCH($C4994,Settings!$D$11:$D$18,0)),0),$D4994))</f>
        <v/>
      </c>
      <c r="I4994">
        <f>IF($A4994="","",IF($E4994="",IFERROR(INDEX(Settings!$F$11:$F$18,MATCH($C4994,Settings!$D$11:$D$18,0)),0),$E4994))</f>
        <v/>
      </c>
      <c r="J4994">
        <f>IF($A4994="",0,WEEKDAY($A4994,2))</f>
        <v/>
      </c>
      <c r="K4994">
        <f>IF(OR($A4994="",$B4994=""),"",$B4994&amp;"|"&amp;$A4994)</f>
        <v/>
      </c>
      <c r="L4994">
        <f>IF($A4994="",0,IF($F4994="",IFERROR(N(INDEX(Settings!$G$11:$G$18,MATCH($C4994,Settings!$D$11:$D$18,0))),0),N($F4994)))</f>
        <v/>
      </c>
    </row>
    <row r="4995">
      <c r="A4995" s="69" t="n"/>
      <c r="B4995" s="70" t="n"/>
      <c r="C4995" s="70" t="n"/>
      <c r="D4995" s="71" t="n"/>
      <c r="E4995" s="71" t="n"/>
      <c r="F4995" s="70" t="n"/>
      <c r="G4995" s="72">
        <f>IF(OR($A4995="",$B4995=""),"",ROUND(MAX(0,MOD(I4995-H4995,1)*24-L4995/60),2))</f>
        <v/>
      </c>
      <c r="H4995">
        <f>IF($A4995="","",IF($D4995="",IFERROR(INDEX(Settings!$E$11:$E$18,MATCH($C4995,Settings!$D$11:$D$18,0)),0),$D4995))</f>
        <v/>
      </c>
      <c r="I4995">
        <f>IF($A4995="","",IF($E4995="",IFERROR(INDEX(Settings!$F$11:$F$18,MATCH($C4995,Settings!$D$11:$D$18,0)),0),$E4995))</f>
        <v/>
      </c>
      <c r="J4995">
        <f>IF($A4995="",0,WEEKDAY($A4995,2))</f>
        <v/>
      </c>
      <c r="K4995">
        <f>IF(OR($A4995="",$B4995=""),"",$B4995&amp;"|"&amp;$A4995)</f>
        <v/>
      </c>
      <c r="L4995">
        <f>IF($A4995="",0,IF($F4995="",IFERROR(N(INDEX(Settings!$G$11:$G$18,MATCH($C4995,Settings!$D$11:$D$18,0))),0),N($F4995)))</f>
        <v/>
      </c>
    </row>
    <row r="4996">
      <c r="A4996" s="69" t="n"/>
      <c r="B4996" s="70" t="n"/>
      <c r="C4996" s="70" t="n"/>
      <c r="D4996" s="71" t="n"/>
      <c r="E4996" s="71" t="n"/>
      <c r="F4996" s="70" t="n"/>
      <c r="G4996" s="72">
        <f>IF(OR($A4996="",$B4996=""),"",ROUND(MAX(0,MOD(I4996-H4996,1)*24-L4996/60),2))</f>
        <v/>
      </c>
      <c r="H4996">
        <f>IF($A4996="","",IF($D4996="",IFERROR(INDEX(Settings!$E$11:$E$18,MATCH($C4996,Settings!$D$11:$D$18,0)),0),$D4996))</f>
        <v/>
      </c>
      <c r="I4996">
        <f>IF($A4996="","",IF($E4996="",IFERROR(INDEX(Settings!$F$11:$F$18,MATCH($C4996,Settings!$D$11:$D$18,0)),0),$E4996))</f>
        <v/>
      </c>
      <c r="J4996">
        <f>IF($A4996="",0,WEEKDAY($A4996,2))</f>
        <v/>
      </c>
      <c r="K4996">
        <f>IF(OR($A4996="",$B4996=""),"",$B4996&amp;"|"&amp;$A4996)</f>
        <v/>
      </c>
      <c r="L4996">
        <f>IF($A4996="",0,IF($F4996="",IFERROR(N(INDEX(Settings!$G$11:$G$18,MATCH($C4996,Settings!$D$11:$D$18,0))),0),N($F4996)))</f>
        <v/>
      </c>
    </row>
    <row r="4997">
      <c r="A4997" s="69" t="n"/>
      <c r="B4997" s="70" t="n"/>
      <c r="C4997" s="70" t="n"/>
      <c r="D4997" s="71" t="n"/>
      <c r="E4997" s="71" t="n"/>
      <c r="F4997" s="70" t="n"/>
      <c r="G4997" s="72">
        <f>IF(OR($A4997="",$B4997=""),"",ROUND(MAX(0,MOD(I4997-H4997,1)*24-L4997/60),2))</f>
        <v/>
      </c>
      <c r="H4997">
        <f>IF($A4997="","",IF($D4997="",IFERROR(INDEX(Settings!$E$11:$E$18,MATCH($C4997,Settings!$D$11:$D$18,0)),0),$D4997))</f>
        <v/>
      </c>
      <c r="I4997">
        <f>IF($A4997="","",IF($E4997="",IFERROR(INDEX(Settings!$F$11:$F$18,MATCH($C4997,Settings!$D$11:$D$18,0)),0),$E4997))</f>
        <v/>
      </c>
      <c r="J4997">
        <f>IF($A4997="",0,WEEKDAY($A4997,2))</f>
        <v/>
      </c>
      <c r="K4997">
        <f>IF(OR($A4997="",$B4997=""),"",$B4997&amp;"|"&amp;$A4997)</f>
        <v/>
      </c>
      <c r="L4997">
        <f>IF($A4997="",0,IF($F4997="",IFERROR(N(INDEX(Settings!$G$11:$G$18,MATCH($C4997,Settings!$D$11:$D$18,0))),0),N($F4997)))</f>
        <v/>
      </c>
    </row>
    <row r="4998">
      <c r="A4998" s="69" t="n"/>
      <c r="B4998" s="70" t="n"/>
      <c r="C4998" s="70" t="n"/>
      <c r="D4998" s="71" t="n"/>
      <c r="E4998" s="71" t="n"/>
      <c r="F4998" s="70" t="n"/>
      <c r="G4998" s="72">
        <f>IF(OR($A4998="",$B4998=""),"",ROUND(MAX(0,MOD(I4998-H4998,1)*24-L4998/60),2))</f>
        <v/>
      </c>
      <c r="H4998">
        <f>IF($A4998="","",IF($D4998="",IFERROR(INDEX(Settings!$E$11:$E$18,MATCH($C4998,Settings!$D$11:$D$18,0)),0),$D4998))</f>
        <v/>
      </c>
      <c r="I4998">
        <f>IF($A4998="","",IF($E4998="",IFERROR(INDEX(Settings!$F$11:$F$18,MATCH($C4998,Settings!$D$11:$D$18,0)),0),$E4998))</f>
        <v/>
      </c>
      <c r="J4998">
        <f>IF($A4998="",0,WEEKDAY($A4998,2))</f>
        <v/>
      </c>
      <c r="K4998">
        <f>IF(OR($A4998="",$B4998=""),"",$B4998&amp;"|"&amp;$A4998)</f>
        <v/>
      </c>
      <c r="L4998">
        <f>IF($A4998="",0,IF($F4998="",IFERROR(N(INDEX(Settings!$G$11:$G$18,MATCH($C4998,Settings!$D$11:$D$18,0))),0),N($F4998)))</f>
        <v/>
      </c>
    </row>
    <row r="4999">
      <c r="A4999" s="69" t="n"/>
      <c r="B4999" s="70" t="n"/>
      <c r="C4999" s="70" t="n"/>
      <c r="D4999" s="71" t="n"/>
      <c r="E4999" s="71" t="n"/>
      <c r="F4999" s="70" t="n"/>
      <c r="G4999" s="72">
        <f>IF(OR($A4999="",$B4999=""),"",ROUND(MAX(0,MOD(I4999-H4999,1)*24-L4999/60),2))</f>
        <v/>
      </c>
      <c r="H4999">
        <f>IF($A4999="","",IF($D4999="",IFERROR(INDEX(Settings!$E$11:$E$18,MATCH($C4999,Settings!$D$11:$D$18,0)),0),$D4999))</f>
        <v/>
      </c>
      <c r="I4999">
        <f>IF($A4999="","",IF($E4999="",IFERROR(INDEX(Settings!$F$11:$F$18,MATCH($C4999,Settings!$D$11:$D$18,0)),0),$E4999))</f>
        <v/>
      </c>
      <c r="J4999">
        <f>IF($A4999="",0,WEEKDAY($A4999,2))</f>
        <v/>
      </c>
      <c r="K4999">
        <f>IF(OR($A4999="",$B4999=""),"",$B4999&amp;"|"&amp;$A4999)</f>
        <v/>
      </c>
      <c r="L4999">
        <f>IF($A4999="",0,IF($F4999="",IFERROR(N(INDEX(Settings!$G$11:$G$18,MATCH($C4999,Settings!$D$11:$D$18,0))),0),N($F4999)))</f>
        <v/>
      </c>
    </row>
    <row r="5000">
      <c r="A5000" s="69" t="n"/>
      <c r="B5000" s="70" t="n"/>
      <c r="C5000" s="70" t="n"/>
      <c r="D5000" s="71" t="n"/>
      <c r="E5000" s="71" t="n"/>
      <c r="F5000" s="70" t="n"/>
      <c r="G5000" s="72">
        <f>IF(OR($A5000="",$B5000=""),"",ROUND(MAX(0,MOD(I5000-H5000,1)*24-L5000/60),2))</f>
        <v/>
      </c>
      <c r="H5000">
        <f>IF($A5000="","",IF($D5000="",IFERROR(INDEX(Settings!$E$11:$E$18,MATCH($C5000,Settings!$D$11:$D$18,0)),0),$D5000))</f>
        <v/>
      </c>
      <c r="I5000">
        <f>IF($A5000="","",IF($E5000="",IFERROR(INDEX(Settings!$F$11:$F$18,MATCH($C5000,Settings!$D$11:$D$18,0)),0),$E5000))</f>
        <v/>
      </c>
      <c r="J5000">
        <f>IF($A5000="",0,WEEKDAY($A5000,2))</f>
        <v/>
      </c>
      <c r="K5000">
        <f>IF(OR($A5000="",$B5000=""),"",$B5000&amp;"|"&amp;$A5000)</f>
        <v/>
      </c>
      <c r="L5000">
        <f>IF($A5000="",0,IF($F5000="",IFERROR(N(INDEX(Settings!$G$11:$G$18,MATCH($C5000,Settings!$D$11:$D$18,0))),0),N($F5000)))</f>
        <v/>
      </c>
    </row>
    <row r="5001">
      <c r="A5001" s="69" t="n"/>
      <c r="B5001" s="70" t="n"/>
      <c r="C5001" s="70" t="n"/>
      <c r="D5001" s="71" t="n"/>
      <c r="E5001" s="71" t="n"/>
      <c r="F5001" s="70" t="n"/>
      <c r="G5001" s="72">
        <f>IF(OR($A5001="",$B5001=""),"",ROUND(MAX(0,MOD(I5001-H5001,1)*24-L5001/60),2))</f>
        <v/>
      </c>
      <c r="H5001">
        <f>IF($A5001="","",IF($D5001="",IFERROR(INDEX(Settings!$E$11:$E$18,MATCH($C5001,Settings!$D$11:$D$18,0)),0),$D5001))</f>
        <v/>
      </c>
      <c r="I5001">
        <f>IF($A5001="","",IF($E5001="",IFERROR(INDEX(Settings!$F$11:$F$18,MATCH($C5001,Settings!$D$11:$D$18,0)),0),$E5001))</f>
        <v/>
      </c>
      <c r="J5001">
        <f>IF($A5001="",0,WEEKDAY($A5001,2))</f>
        <v/>
      </c>
      <c r="K5001">
        <f>IF(OR($A5001="",$B5001=""),"",$B5001&amp;"|"&amp;$A5001)</f>
        <v/>
      </c>
      <c r="L5001">
        <f>IF($A5001="",0,IF($F5001="",IFERROR(N(INDEX(Settings!$G$11:$G$18,MATCH($C5001,Settings!$D$11:$D$18,0))),0),N($F5001)))</f>
        <v/>
      </c>
    </row>
    <row r="5002">
      <c r="A5002" s="69" t="n"/>
      <c r="B5002" s="70" t="n"/>
      <c r="C5002" s="70" t="n"/>
      <c r="D5002" s="71" t="n"/>
      <c r="E5002" s="71" t="n"/>
      <c r="F5002" s="70" t="n"/>
      <c r="G5002" s="72">
        <f>IF(OR($A5002="",$B5002=""),"",ROUND(MAX(0,MOD(I5002-H5002,1)*24-L5002/60),2))</f>
        <v/>
      </c>
      <c r="H5002">
        <f>IF($A5002="","",IF($D5002="",IFERROR(INDEX(Settings!$E$11:$E$18,MATCH($C5002,Settings!$D$11:$D$18,0)),0),$D5002))</f>
        <v/>
      </c>
      <c r="I5002">
        <f>IF($A5002="","",IF($E5002="",IFERROR(INDEX(Settings!$F$11:$F$18,MATCH($C5002,Settings!$D$11:$D$18,0)),0),$E5002))</f>
        <v/>
      </c>
      <c r="J5002">
        <f>IF($A5002="",0,WEEKDAY($A5002,2))</f>
        <v/>
      </c>
      <c r="K5002">
        <f>IF(OR($A5002="",$B5002=""),"",$B5002&amp;"|"&amp;$A5002)</f>
        <v/>
      </c>
      <c r="L5002">
        <f>IF($A5002="",0,IF($F5002="",IFERROR(N(INDEX(Settings!$G$11:$G$18,MATCH($C5002,Settings!$D$11:$D$18,0))),0),N($F5002)))</f>
        <v/>
      </c>
    </row>
    <row r="5003">
      <c r="A5003" s="69" t="n"/>
      <c r="B5003" s="70" t="n"/>
      <c r="C5003" s="70" t="n"/>
      <c r="D5003" s="71" t="n"/>
      <c r="E5003" s="71" t="n"/>
      <c r="F5003" s="70" t="n"/>
      <c r="G5003" s="72">
        <f>IF(OR($A5003="",$B5003=""),"",ROUND(MAX(0,MOD(I5003-H5003,1)*24-L5003/60),2))</f>
        <v/>
      </c>
      <c r="H5003">
        <f>IF($A5003="","",IF($D5003="",IFERROR(INDEX(Settings!$E$11:$E$18,MATCH($C5003,Settings!$D$11:$D$18,0)),0),$D5003))</f>
        <v/>
      </c>
      <c r="I5003">
        <f>IF($A5003="","",IF($E5003="",IFERROR(INDEX(Settings!$F$11:$F$18,MATCH($C5003,Settings!$D$11:$D$18,0)),0),$E5003))</f>
        <v/>
      </c>
      <c r="J5003">
        <f>IF($A5003="",0,WEEKDAY($A5003,2))</f>
        <v/>
      </c>
      <c r="K5003">
        <f>IF(OR($A5003="",$B5003=""),"",$B5003&amp;"|"&amp;$A5003)</f>
        <v/>
      </c>
      <c r="L5003">
        <f>IF($A5003="",0,IF($F5003="",IFERROR(N(INDEX(Settings!$G$11:$G$18,MATCH($C5003,Settings!$D$11:$D$18,0))),0),N($F5003)))</f>
        <v/>
      </c>
    </row>
    <row r="5004">
      <c r="A5004" s="69" t="n"/>
      <c r="B5004" s="70" t="n"/>
      <c r="C5004" s="70" t="n"/>
      <c r="D5004" s="71" t="n"/>
      <c r="E5004" s="71" t="n"/>
      <c r="F5004" s="70" t="n"/>
      <c r="G5004" s="72">
        <f>IF(OR($A5004="",$B5004=""),"",ROUND(MAX(0,MOD(I5004-H5004,1)*24-L5004/60),2))</f>
        <v/>
      </c>
      <c r="H5004">
        <f>IF($A5004="","",IF($D5004="",IFERROR(INDEX(Settings!$E$11:$E$18,MATCH($C5004,Settings!$D$11:$D$18,0)),0),$D5004))</f>
        <v/>
      </c>
      <c r="I5004">
        <f>IF($A5004="","",IF($E5004="",IFERROR(INDEX(Settings!$F$11:$F$18,MATCH($C5004,Settings!$D$11:$D$18,0)),0),$E5004))</f>
        <v/>
      </c>
      <c r="J5004">
        <f>IF($A5004="",0,WEEKDAY($A5004,2))</f>
        <v/>
      </c>
      <c r="K5004">
        <f>IF(OR($A5004="",$B5004=""),"",$B5004&amp;"|"&amp;$A5004)</f>
        <v/>
      </c>
      <c r="L5004">
        <f>IF($A5004="",0,IF($F5004="",IFERROR(N(INDEX(Settings!$G$11:$G$18,MATCH($C5004,Settings!$D$11:$D$18,0))),0),N($F5004)))</f>
        <v/>
      </c>
    </row>
    <row r="5005">
      <c r="A5005" s="69" t="n"/>
      <c r="B5005" s="70" t="n"/>
      <c r="C5005" s="70" t="n"/>
      <c r="D5005" s="71" t="n"/>
      <c r="E5005" s="71" t="n"/>
      <c r="F5005" s="70" t="n"/>
      <c r="G5005" s="72">
        <f>IF(OR($A5005="",$B5005=""),"",ROUND(MAX(0,MOD(I5005-H5005,1)*24-L5005/60),2))</f>
        <v/>
      </c>
      <c r="H5005">
        <f>IF($A5005="","",IF($D5005="",IFERROR(INDEX(Settings!$E$11:$E$18,MATCH($C5005,Settings!$D$11:$D$18,0)),0),$D5005))</f>
        <v/>
      </c>
      <c r="I5005">
        <f>IF($A5005="","",IF($E5005="",IFERROR(INDEX(Settings!$F$11:$F$18,MATCH($C5005,Settings!$D$11:$D$18,0)),0),$E5005))</f>
        <v/>
      </c>
      <c r="J5005">
        <f>IF($A5005="",0,WEEKDAY($A5005,2))</f>
        <v/>
      </c>
      <c r="K5005">
        <f>IF(OR($A5005="",$B5005=""),"",$B5005&amp;"|"&amp;$A5005)</f>
        <v/>
      </c>
      <c r="L5005">
        <f>IF($A5005="",0,IF($F5005="",IFERROR(N(INDEX(Settings!$G$11:$G$18,MATCH($C5005,Settings!$D$11:$D$18,0))),0),N($F5005)))</f>
        <v/>
      </c>
    </row>
    <row r="5006">
      <c r="A5006" s="69" t="n"/>
      <c r="B5006" s="70" t="n"/>
      <c r="C5006" s="70" t="n"/>
      <c r="D5006" s="71" t="n"/>
      <c r="E5006" s="71" t="n"/>
      <c r="F5006" s="70" t="n"/>
      <c r="G5006" s="72">
        <f>IF(OR($A5006="",$B5006=""),"",ROUND(MAX(0,MOD(I5006-H5006,1)*24-L5006/60),2))</f>
        <v/>
      </c>
      <c r="H5006">
        <f>IF($A5006="","",IF($D5006="",IFERROR(INDEX(Settings!$E$11:$E$18,MATCH($C5006,Settings!$D$11:$D$18,0)),0),$D5006))</f>
        <v/>
      </c>
      <c r="I5006">
        <f>IF($A5006="","",IF($E5006="",IFERROR(INDEX(Settings!$F$11:$F$18,MATCH($C5006,Settings!$D$11:$D$18,0)),0),$E5006))</f>
        <v/>
      </c>
      <c r="J5006">
        <f>IF($A5006="",0,WEEKDAY($A5006,2))</f>
        <v/>
      </c>
      <c r="K5006">
        <f>IF(OR($A5006="",$B5006=""),"",$B5006&amp;"|"&amp;$A5006)</f>
        <v/>
      </c>
      <c r="L5006">
        <f>IF($A5006="",0,IF($F5006="",IFERROR(N(INDEX(Settings!$G$11:$G$18,MATCH($C5006,Settings!$D$11:$D$18,0))),0),N($F5006)))</f>
        <v/>
      </c>
    </row>
    <row r="5007">
      <c r="A5007" s="69" t="n"/>
      <c r="B5007" s="70" t="n"/>
      <c r="C5007" s="70" t="n"/>
      <c r="D5007" s="71" t="n"/>
      <c r="E5007" s="71" t="n"/>
      <c r="F5007" s="70" t="n"/>
      <c r="G5007" s="72">
        <f>IF(OR($A5007="",$B5007=""),"",ROUND(MAX(0,MOD(I5007-H5007,1)*24-L5007/60),2))</f>
        <v/>
      </c>
      <c r="H5007">
        <f>IF($A5007="","",IF($D5007="",IFERROR(INDEX(Settings!$E$11:$E$18,MATCH($C5007,Settings!$D$11:$D$18,0)),0),$D5007))</f>
        <v/>
      </c>
      <c r="I5007">
        <f>IF($A5007="","",IF($E5007="",IFERROR(INDEX(Settings!$F$11:$F$18,MATCH($C5007,Settings!$D$11:$D$18,0)),0),$E5007))</f>
        <v/>
      </c>
      <c r="J5007">
        <f>IF($A5007="",0,WEEKDAY($A5007,2))</f>
        <v/>
      </c>
      <c r="K5007">
        <f>IF(OR($A5007="",$B5007=""),"",$B5007&amp;"|"&amp;$A5007)</f>
        <v/>
      </c>
      <c r="L5007">
        <f>IF($A5007="",0,IF($F5007="",IFERROR(N(INDEX(Settings!$G$11:$G$18,MATCH($C5007,Settings!$D$11:$D$18,0))),0),N($F5007)))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 password="E778"/>
  <autoFilter ref="A7:G5007"/>
  <mergeCells count="2">
    <mergeCell ref="A3:G4"/>
    <mergeCell ref="A1:G2"/>
  </mergeCells>
  <conditionalFormatting sqref="A8:G5007">
    <cfRule type="expression" priority="1" dxfId="7">
      <formula>AND(ISNUMBER($A8),MOD(ROW(),2)=0)</formula>
    </cfRule>
  </conditionalFormatting>
  <dataValidations count="4">
    <dataValidation sqref="B8:B5007" showDropDown="0" showInputMessage="0" showErrorMessage="0" allowBlank="1" type="list">
      <formula1>=Staff!$A$8:$A$32</formula1>
    </dataValidation>
    <dataValidation sqref="C8:C5007" showDropDown="0" showInputMessage="0" showErrorMessage="0" allowBlank="1" type="list">
      <formula1>=Settings!$D$11:$D$18</formula1>
    </dataValidation>
    <dataValidation sqref="A8:A5007" showDropDown="0" showInputMessage="0" showErrorMessage="0" allowBlank="1" type="date" operator="between">
      <formula1>36526</formula1>
      <formula2>73051</formula2>
    </dataValidation>
    <dataValidation sqref="D8:E5007" showDropDown="0" showInputMessage="0" showErrorMessage="0" allowBlank="1" type="time" operator="between">
      <formula1>0</formula1>
      <formula2>0.999988</formula2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A78BFA"/>
    <outlinePr summaryBelow="1" summaryRight="1"/>
    <pageSetUpPr fitToPage="1"/>
  </sheetPr>
  <dimension ref="A1:I5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3" customWidth="1" min="3" max="3"/>
    <col width="13" customWidth="1" min="4" max="4"/>
    <col width="13" customWidth="1" min="5" max="5"/>
    <col width="28" customWidth="1" min="6" max="6"/>
    <col hidden="1" width="13" customWidth="1" min="7" max="7"/>
    <col hidden="1" width="13" customWidth="1" min="8" max="8"/>
    <col hidden="1" width="13" customWidth="1" min="9" max="9"/>
  </cols>
  <sheetData>
    <row r="1">
      <c r="A1" s="66">
        <f>"KEYONE  /  "&amp;Lang!$B$102</f>
        <v/>
      </c>
    </row>
    <row r="2"/>
    <row r="3" ht="18" customHeight="1">
      <c r="A3" s="67">
        <f>Lang!$B$103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HYPERLINK("#'Roster'!A1",Lang!$B$39)</f>
        <v/>
      </c>
      <c r="D5" s="7">
        <f>HYPERLINK("#'Settings'!A1",Lang!$B$4)</f>
        <v/>
      </c>
      <c r="E5" s="1" t="n"/>
      <c r="F5" s="1" t="n"/>
    </row>
    <row r="6">
      <c r="A6" s="1" t="n"/>
      <c r="B6" s="1" t="n"/>
      <c r="C6" s="1" t="n"/>
      <c r="D6" s="1" t="n"/>
      <c r="E6" s="1" t="n"/>
      <c r="F6" s="1" t="n"/>
    </row>
    <row r="7" ht="30" customHeight="1">
      <c r="A7" s="68">
        <f>Lang!$B$75</f>
        <v/>
      </c>
      <c r="B7" s="68">
        <f>Lang!$B$104</f>
        <v/>
      </c>
      <c r="C7" s="68">
        <f>Lang!$B$105</f>
        <v/>
      </c>
      <c r="D7" s="68">
        <f>Lang!$B$106</f>
        <v/>
      </c>
      <c r="E7" s="68">
        <f>Lang!$B$107</f>
        <v/>
      </c>
      <c r="F7" s="68">
        <f>Lang!$B$108</f>
        <v/>
      </c>
    </row>
    <row r="8">
      <c r="A8" s="70" t="inlineStr">
        <is>
          <t>Anna Berger</t>
        </is>
      </c>
      <c r="B8" s="70" t="inlineStr">
        <is>
          <t>Vacation</t>
        </is>
      </c>
      <c r="C8" s="69" t="n">
        <v>46111</v>
      </c>
      <c r="D8" s="69" t="n">
        <v>46122</v>
      </c>
      <c r="E8" s="73">
        <f>IF(OR($C8="",$D8=""),"",NETWORKDAYS($C8,$D8))</f>
        <v/>
      </c>
      <c r="F8" s="70" t="inlineStr"/>
      <c r="G8">
        <f>IF($B8="",0,ROUND(SUMPRODUCT((Lang!$C$90:$N$92=$B8)*(ROW(Lang!$C$90:$N$92)-89))/MAX(1,COUNTIF(Lang!$C$90:$N$92,$B8)),0))</f>
        <v/>
      </c>
      <c r="H8">
        <f>IF(OR($A8="",$C8="",$D8=""),0,IF(MIN($D8,Calc!$B$5-1)&lt;MAX($C8,Calc!$B$4),0,NETWORKDAYS(MAX($C8,Calc!$B$4),MIN($D8,Calc!$B$5-1))))</f>
        <v/>
      </c>
      <c r="I8">
        <f>IF(OR($A8="",$C8="",$D8=""),0,IF(MIN($D8,Calc!$B$8-1)&lt;MAX($C8,Calc!$B$7),0,NETWORKDAYS(MAX($C8,Calc!$B$7),MIN($D8,Calc!$B$8-1))))</f>
        <v/>
      </c>
    </row>
    <row r="9">
      <c r="A9" s="70" t="inlineStr">
        <is>
          <t>Anna Berger</t>
        </is>
      </c>
      <c r="B9" s="70" t="inlineStr">
        <is>
          <t>Vacation</t>
        </is>
      </c>
      <c r="C9" s="69" t="n">
        <v>46237</v>
      </c>
      <c r="D9" s="69" t="n">
        <v>46248</v>
      </c>
      <c r="E9" s="73">
        <f>IF(OR($C9="",$D9=""),"",NETWORKDAYS($C9,$D9))</f>
        <v/>
      </c>
      <c r="F9" s="70" t="inlineStr"/>
      <c r="G9">
        <f>IF($B9="",0,ROUND(SUMPRODUCT((Lang!$C$90:$N$92=$B9)*(ROW(Lang!$C$90:$N$92)-89))/MAX(1,COUNTIF(Lang!$C$90:$N$92,$B9)),0))</f>
        <v/>
      </c>
      <c r="H9">
        <f>IF(OR($A9="",$C9="",$D9=""),0,IF(MIN($D9,Calc!$B$5-1)&lt;MAX($C9,Calc!$B$4),0,NETWORKDAYS(MAX($C9,Calc!$B$4),MIN($D9,Calc!$B$5-1))))</f>
        <v/>
      </c>
      <c r="I9">
        <f>IF(OR($A9="",$C9="",$D9=""),0,IF(MIN($D9,Calc!$B$8-1)&lt;MAX($C9,Calc!$B$7),0,NETWORKDAYS(MAX($C9,Calc!$B$7),MIN($D9,Calc!$B$8-1))))</f>
        <v/>
      </c>
    </row>
    <row r="10">
      <c r="A10" s="70" t="inlineStr">
        <is>
          <t>Luca Moretti</t>
        </is>
      </c>
      <c r="B10" s="70" t="inlineStr">
        <is>
          <t>Vacation</t>
        </is>
      </c>
      <c r="C10" s="69" t="n">
        <v>46188</v>
      </c>
      <c r="D10" s="69" t="n">
        <v>46199</v>
      </c>
      <c r="E10" s="73">
        <f>IF(OR($C10="",$D10=""),"",NETWORKDAYS($C10,$D10))</f>
        <v/>
      </c>
      <c r="F10" s="70" t="inlineStr"/>
      <c r="G10">
        <f>IF($B10="",0,ROUND(SUMPRODUCT((Lang!$C$90:$N$92=$B10)*(ROW(Lang!$C$90:$N$92)-89))/MAX(1,COUNTIF(Lang!$C$90:$N$92,$B10)),0))</f>
        <v/>
      </c>
      <c r="H10">
        <f>IF(OR($A10="",$C10="",$D10=""),0,IF(MIN($D10,Calc!$B$5-1)&lt;MAX($C10,Calc!$B$4),0,NETWORKDAYS(MAX($C10,Calc!$B$4),MIN($D10,Calc!$B$5-1))))</f>
        <v/>
      </c>
      <c r="I10">
        <f>IF(OR($A10="",$C10="",$D10=""),0,IF(MIN($D10,Calc!$B$8-1)&lt;MAX($C10,Calc!$B$7),0,NETWORKDAYS(MAX($C10,Calc!$B$7),MIN($D10,Calc!$B$8-1))))</f>
        <v/>
      </c>
    </row>
    <row r="11">
      <c r="A11" s="70" t="inlineStr">
        <is>
          <t>Luca Moretti</t>
        </is>
      </c>
      <c r="B11" s="70" t="inlineStr">
        <is>
          <t>Vacation</t>
        </is>
      </c>
      <c r="C11" s="69" t="n">
        <v>46314</v>
      </c>
      <c r="D11" s="69" t="n">
        <v>46318</v>
      </c>
      <c r="E11" s="73">
        <f>IF(OR($C11="",$D11=""),"",NETWORKDAYS($C11,$D11))</f>
        <v/>
      </c>
      <c r="F11" s="70" t="inlineStr"/>
      <c r="G11">
        <f>IF($B11="",0,ROUND(SUMPRODUCT((Lang!$C$90:$N$92=$B11)*(ROW(Lang!$C$90:$N$92)-89))/MAX(1,COUNTIF(Lang!$C$90:$N$92,$B11)),0))</f>
        <v/>
      </c>
      <c r="H11">
        <f>IF(OR($A11="",$C11="",$D11=""),0,IF(MIN($D11,Calc!$B$5-1)&lt;MAX($C11,Calc!$B$4),0,NETWORKDAYS(MAX($C11,Calc!$B$4),MIN($D11,Calc!$B$5-1))))</f>
        <v/>
      </c>
      <c r="I11">
        <f>IF(OR($A11="",$C11="",$D11=""),0,IF(MIN($D11,Calc!$B$8-1)&lt;MAX($C11,Calc!$B$7),0,NETWORKDAYS(MAX($C11,Calc!$B$7),MIN($D11,Calc!$B$8-1))))</f>
        <v/>
      </c>
    </row>
    <row r="12">
      <c r="A12" s="70" t="inlineStr">
        <is>
          <t>Sofia Neumann</t>
        </is>
      </c>
      <c r="B12" s="70" t="inlineStr">
        <is>
          <t>Vacation</t>
        </is>
      </c>
      <c r="C12" s="69" t="n">
        <v>46223</v>
      </c>
      <c r="D12" s="69" t="n">
        <v>46241</v>
      </c>
      <c r="E12" s="73">
        <f>IF(OR($C12="",$D12=""),"",NETWORKDAYS($C12,$D12))</f>
        <v/>
      </c>
      <c r="F12" s="70" t="inlineStr"/>
      <c r="G12">
        <f>IF($B12="",0,ROUND(SUMPRODUCT((Lang!$C$90:$N$92=$B12)*(ROW(Lang!$C$90:$N$92)-89))/MAX(1,COUNTIF(Lang!$C$90:$N$92,$B12)),0))</f>
        <v/>
      </c>
      <c r="H12">
        <f>IF(OR($A12="",$C12="",$D12=""),0,IF(MIN($D12,Calc!$B$5-1)&lt;MAX($C12,Calc!$B$4),0,NETWORKDAYS(MAX($C12,Calc!$B$4),MIN($D12,Calc!$B$5-1))))</f>
        <v/>
      </c>
      <c r="I12">
        <f>IF(OR($A12="",$C12="",$D12=""),0,IF(MIN($D12,Calc!$B$8-1)&lt;MAX($C12,Calc!$B$7),0,NETWORKDAYS(MAX($C12,Calc!$B$7),MIN($D12,Calc!$B$8-1))))</f>
        <v/>
      </c>
    </row>
    <row r="13">
      <c r="A13" s="70" t="inlineStr">
        <is>
          <t>Jonas Weber</t>
        </is>
      </c>
      <c r="B13" s="70" t="inlineStr">
        <is>
          <t>Vacation</t>
        </is>
      </c>
      <c r="C13" s="69" t="n">
        <v>46160</v>
      </c>
      <c r="D13" s="69" t="n">
        <v>46171</v>
      </c>
      <c r="E13" s="73">
        <f>IF(OR($C13="",$D13=""),"",NETWORKDAYS($C13,$D13))</f>
        <v/>
      </c>
      <c r="F13" s="70" t="inlineStr"/>
      <c r="G13">
        <f>IF($B13="",0,ROUND(SUMPRODUCT((Lang!$C$90:$N$92=$B13)*(ROW(Lang!$C$90:$N$92)-89))/MAX(1,COUNTIF(Lang!$C$90:$N$92,$B13)),0))</f>
        <v/>
      </c>
      <c r="H13">
        <f>IF(OR($A13="",$C13="",$D13=""),0,IF(MIN($D13,Calc!$B$5-1)&lt;MAX($C13,Calc!$B$4),0,NETWORKDAYS(MAX($C13,Calc!$B$4),MIN($D13,Calc!$B$5-1))))</f>
        <v/>
      </c>
      <c r="I13">
        <f>IF(OR($A13="",$C13="",$D13=""),0,IF(MIN($D13,Calc!$B$8-1)&lt;MAX($C13,Calc!$B$7),0,NETWORKDAYS(MAX($C13,Calc!$B$7),MIN($D13,Calc!$B$8-1))))</f>
        <v/>
      </c>
    </row>
    <row r="14">
      <c r="A14" s="70" t="inlineStr">
        <is>
          <t>Jonas Weber</t>
        </is>
      </c>
      <c r="B14" s="70" t="inlineStr">
        <is>
          <t>Sick</t>
        </is>
      </c>
      <c r="C14" s="69" t="n">
        <v>46302</v>
      </c>
      <c r="D14" s="69" t="n">
        <v>46304</v>
      </c>
      <c r="E14" s="73">
        <f>IF(OR($C14="",$D14=""),"",NETWORKDAYS($C14,$D14))</f>
        <v/>
      </c>
      <c r="F14" s="70" t="inlineStr">
        <is>
          <t>Certificate received</t>
        </is>
      </c>
      <c r="G14">
        <f>IF($B14="",0,ROUND(SUMPRODUCT((Lang!$C$90:$N$92=$B14)*(ROW(Lang!$C$90:$N$92)-89))/MAX(1,COUNTIF(Lang!$C$90:$N$92,$B14)),0))</f>
        <v/>
      </c>
      <c r="H14">
        <f>IF(OR($A14="",$C14="",$D14=""),0,IF(MIN($D14,Calc!$B$5-1)&lt;MAX($C14,Calc!$B$4),0,NETWORKDAYS(MAX($C14,Calc!$B$4),MIN($D14,Calc!$B$5-1))))</f>
        <v/>
      </c>
      <c r="I14">
        <f>IF(OR($A14="",$C14="",$D14=""),0,IF(MIN($D14,Calc!$B$8-1)&lt;MAX($C14,Calc!$B$7),0,NETWORKDAYS(MAX($C14,Calc!$B$7),MIN($D14,Calc!$B$8-1))))</f>
        <v/>
      </c>
    </row>
    <row r="15">
      <c r="A15" s="70" t="inlineStr">
        <is>
          <t>Mia Schulz</t>
        </is>
      </c>
      <c r="B15" s="70" t="inlineStr">
        <is>
          <t>Vacation</t>
        </is>
      </c>
      <c r="C15" s="69" t="n">
        <v>46272</v>
      </c>
      <c r="D15" s="69" t="n">
        <v>46283</v>
      </c>
      <c r="E15" s="73">
        <f>IF(OR($C15="",$D15=""),"",NETWORKDAYS($C15,$D15))</f>
        <v/>
      </c>
      <c r="F15" s="70" t="inlineStr"/>
      <c r="G15">
        <f>IF($B15="",0,ROUND(SUMPRODUCT((Lang!$C$90:$N$92=$B15)*(ROW(Lang!$C$90:$N$92)-89))/MAX(1,COUNTIF(Lang!$C$90:$N$92,$B15)),0))</f>
        <v/>
      </c>
      <c r="H15">
        <f>IF(OR($A15="",$C15="",$D15=""),0,IF(MIN($D15,Calc!$B$5-1)&lt;MAX($C15,Calc!$B$4),0,NETWORKDAYS(MAX($C15,Calc!$B$4),MIN($D15,Calc!$B$5-1))))</f>
        <v/>
      </c>
      <c r="I15">
        <f>IF(OR($A15="",$C15="",$D15=""),0,IF(MIN($D15,Calc!$B$8-1)&lt;MAX($C15,Calc!$B$7),0,NETWORKDAYS(MAX($C15,Calc!$B$7),MIN($D15,Calc!$B$8-1))))</f>
        <v/>
      </c>
    </row>
    <row r="16">
      <c r="A16" s="70" t="inlineStr">
        <is>
          <t>Elias Kaya</t>
        </is>
      </c>
      <c r="B16" s="70" t="inlineStr">
        <is>
          <t>Vacation</t>
        </is>
      </c>
      <c r="C16" s="69" t="n">
        <v>46069</v>
      </c>
      <c r="D16" s="69" t="n">
        <v>46073</v>
      </c>
      <c r="E16" s="73">
        <f>IF(OR($C16="",$D16=""),"",NETWORKDAYS($C16,$D16))</f>
        <v/>
      </c>
      <c r="F16" s="70" t="inlineStr"/>
      <c r="G16">
        <f>IF($B16="",0,ROUND(SUMPRODUCT((Lang!$C$90:$N$92=$B16)*(ROW(Lang!$C$90:$N$92)-89))/MAX(1,COUNTIF(Lang!$C$90:$N$92,$B16)),0))</f>
        <v/>
      </c>
      <c r="H16">
        <f>IF(OR($A16="",$C16="",$D16=""),0,IF(MIN($D16,Calc!$B$5-1)&lt;MAX($C16,Calc!$B$4),0,NETWORKDAYS(MAX($C16,Calc!$B$4),MIN($D16,Calc!$B$5-1))))</f>
        <v/>
      </c>
      <c r="I16">
        <f>IF(OR($A16="",$C16="",$D16=""),0,IF(MIN($D16,Calc!$B$8-1)&lt;MAX($C16,Calc!$B$7),0,NETWORKDAYS(MAX($C16,Calc!$B$7),MIN($D16,Calc!$B$8-1))))</f>
        <v/>
      </c>
    </row>
    <row r="17">
      <c r="A17" s="70" t="inlineStr">
        <is>
          <t>Lena Hoffmann</t>
        </is>
      </c>
      <c r="B17" s="70" t="inlineStr">
        <is>
          <t>Vacation</t>
        </is>
      </c>
      <c r="C17" s="69" t="n">
        <v>46251</v>
      </c>
      <c r="D17" s="69" t="n">
        <v>46269</v>
      </c>
      <c r="E17" s="73">
        <f>IF(OR($C17="",$D17=""),"",NETWORKDAYS($C17,$D17))</f>
        <v/>
      </c>
      <c r="F17" s="70" t="inlineStr"/>
      <c r="G17">
        <f>IF($B17="",0,ROUND(SUMPRODUCT((Lang!$C$90:$N$92=$B17)*(ROW(Lang!$C$90:$N$92)-89))/MAX(1,COUNTIF(Lang!$C$90:$N$92,$B17)),0))</f>
        <v/>
      </c>
      <c r="H17">
        <f>IF(OR($A17="",$C17="",$D17=""),0,IF(MIN($D17,Calc!$B$5-1)&lt;MAX($C17,Calc!$B$4),0,NETWORKDAYS(MAX($C17,Calc!$B$4),MIN($D17,Calc!$B$5-1))))</f>
        <v/>
      </c>
      <c r="I17">
        <f>IF(OR($A17="",$C17="",$D17=""),0,IF(MIN($D17,Calc!$B$8-1)&lt;MAX($C17,Calc!$B$7),0,NETWORKDAYS(MAX($C17,Calc!$B$7),MIN($D17,Calc!$B$8-1))))</f>
        <v/>
      </c>
    </row>
    <row r="18">
      <c r="A18" s="70" t="inlineStr">
        <is>
          <t>Lena Hoffmann</t>
        </is>
      </c>
      <c r="B18" s="70" t="inlineStr">
        <is>
          <t>Sick</t>
        </is>
      </c>
      <c r="C18" s="69" t="n">
        <v>46316</v>
      </c>
      <c r="D18" s="69" t="n">
        <v>46317</v>
      </c>
      <c r="E18" s="73">
        <f>IF(OR($C18="",$D18=""),"",NETWORKDAYS($C18,$D18))</f>
        <v/>
      </c>
      <c r="F18" s="70" t="inlineStr">
        <is>
          <t>Certificate received</t>
        </is>
      </c>
      <c r="G18">
        <f>IF($B18="",0,ROUND(SUMPRODUCT((Lang!$C$90:$N$92=$B18)*(ROW(Lang!$C$90:$N$92)-89))/MAX(1,COUNTIF(Lang!$C$90:$N$92,$B18)),0))</f>
        <v/>
      </c>
      <c r="H18">
        <f>IF(OR($A18="",$C18="",$D18=""),0,IF(MIN($D18,Calc!$B$5-1)&lt;MAX($C18,Calc!$B$4),0,NETWORKDAYS(MAX($C18,Calc!$B$4),MIN($D18,Calc!$B$5-1))))</f>
        <v/>
      </c>
      <c r="I18">
        <f>IF(OR($A18="",$C18="",$D18=""),0,IF(MIN($D18,Calc!$B$8-1)&lt;MAX($C18,Calc!$B$7),0,NETWORKDAYS(MAX($C18,Calc!$B$7),MIN($D18,Calc!$B$8-1))))</f>
        <v/>
      </c>
    </row>
    <row r="19">
      <c r="A19" s="70" t="inlineStr">
        <is>
          <t>Emma Wolf</t>
        </is>
      </c>
      <c r="B19" s="70" t="inlineStr">
        <is>
          <t>Vacation</t>
        </is>
      </c>
      <c r="C19" s="69" t="n">
        <v>46328</v>
      </c>
      <c r="D19" s="69" t="n">
        <v>46332</v>
      </c>
      <c r="E19" s="73">
        <f>IF(OR($C19="",$D19=""),"",NETWORKDAYS($C19,$D19))</f>
        <v/>
      </c>
      <c r="F19" s="70" t="inlineStr"/>
      <c r="G19">
        <f>IF($B19="",0,ROUND(SUMPRODUCT((Lang!$C$90:$N$92=$B19)*(ROW(Lang!$C$90:$N$92)-89))/MAX(1,COUNTIF(Lang!$C$90:$N$92,$B19)),0))</f>
        <v/>
      </c>
      <c r="H19">
        <f>IF(OR($A19="",$C19="",$D19=""),0,IF(MIN($D19,Calc!$B$5-1)&lt;MAX($C19,Calc!$B$4),0,NETWORKDAYS(MAX($C19,Calc!$B$4),MIN($D19,Calc!$B$5-1))))</f>
        <v/>
      </c>
      <c r="I19">
        <f>IF(OR($A19="",$C19="",$D19=""),0,IF(MIN($D19,Calc!$B$8-1)&lt;MAX($C19,Calc!$B$7),0,NETWORKDAYS(MAX($C19,Calc!$B$7),MIN($D19,Calc!$B$8-1))))</f>
        <v/>
      </c>
    </row>
    <row r="20">
      <c r="A20" s="70" t="inlineStr">
        <is>
          <t>Ben Krüger</t>
        </is>
      </c>
      <c r="B20" s="70" t="inlineStr">
        <is>
          <t>Other</t>
        </is>
      </c>
      <c r="C20" s="69" t="n">
        <v>46307</v>
      </c>
      <c r="D20" s="69" t="n">
        <v>46307</v>
      </c>
      <c r="E20" s="73">
        <f>IF(OR($C20="",$D20=""),"",NETWORKDAYS($C20,$D20))</f>
        <v/>
      </c>
      <c r="F20" s="70" t="inlineStr">
        <is>
          <t>Training day</t>
        </is>
      </c>
      <c r="G20">
        <f>IF($B20="",0,ROUND(SUMPRODUCT((Lang!$C$90:$N$92=$B20)*(ROW(Lang!$C$90:$N$92)-89))/MAX(1,COUNTIF(Lang!$C$90:$N$92,$B20)),0))</f>
        <v/>
      </c>
      <c r="H20">
        <f>IF(OR($A20="",$C20="",$D20=""),0,IF(MIN($D20,Calc!$B$5-1)&lt;MAX($C20,Calc!$B$4),0,NETWORKDAYS(MAX($C20,Calc!$B$4),MIN($D20,Calc!$B$5-1))))</f>
        <v/>
      </c>
      <c r="I20">
        <f>IF(OR($A20="",$C20="",$D20=""),0,IF(MIN($D20,Calc!$B$8-1)&lt;MAX($C20,Calc!$B$7),0,NETWORKDAYS(MAX($C20,Calc!$B$7),MIN($D20,Calc!$B$8-1))))</f>
        <v/>
      </c>
    </row>
    <row r="21">
      <c r="A21" s="70" t="inlineStr">
        <is>
          <t>Noah Fischer</t>
        </is>
      </c>
      <c r="B21" s="70" t="inlineStr">
        <is>
          <t>Vacation</t>
        </is>
      </c>
      <c r="C21" s="69" t="n">
        <v>46118</v>
      </c>
      <c r="D21" s="69" t="n">
        <v>46122</v>
      </c>
      <c r="E21" s="73">
        <f>IF(OR($C21="",$D21=""),"",NETWORKDAYS($C21,$D21))</f>
        <v/>
      </c>
      <c r="F21" s="70" t="inlineStr"/>
      <c r="G21">
        <f>IF($B21="",0,ROUND(SUMPRODUCT((Lang!$C$90:$N$92=$B21)*(ROW(Lang!$C$90:$N$92)-89))/MAX(1,COUNTIF(Lang!$C$90:$N$92,$B21)),0))</f>
        <v/>
      </c>
      <c r="H21">
        <f>IF(OR($A21="",$C21="",$D21=""),0,IF(MIN($D21,Calc!$B$5-1)&lt;MAX($C21,Calc!$B$4),0,NETWORKDAYS(MAX($C21,Calc!$B$4),MIN($D21,Calc!$B$5-1))))</f>
        <v/>
      </c>
      <c r="I21">
        <f>IF(OR($A21="",$C21="",$D21=""),0,IF(MIN($D21,Calc!$B$8-1)&lt;MAX($C21,Calc!$B$7),0,NETWORKDAYS(MAX($C21,Calc!$B$7),MIN($D21,Calc!$B$8-1))))</f>
        <v/>
      </c>
    </row>
    <row r="22">
      <c r="A22" s="70" t="inlineStr">
        <is>
          <t>Anna Berger</t>
        </is>
      </c>
      <c r="B22" s="70" t="inlineStr">
        <is>
          <t>Sick</t>
        </is>
      </c>
      <c r="C22" s="69" t="n">
        <v>46342</v>
      </c>
      <c r="D22" s="69" t="n">
        <v>46343</v>
      </c>
      <c r="E22" s="73">
        <f>IF(OR($C22="",$D22=""),"",NETWORKDAYS($C22,$D22))</f>
        <v/>
      </c>
      <c r="F22" s="70" t="inlineStr">
        <is>
          <t>Certificate received</t>
        </is>
      </c>
      <c r="G22">
        <f>IF($B22="",0,ROUND(SUMPRODUCT((Lang!$C$90:$N$92=$B22)*(ROW(Lang!$C$90:$N$92)-89))/MAX(1,COUNTIF(Lang!$C$90:$N$92,$B22)),0))</f>
        <v/>
      </c>
      <c r="H22">
        <f>IF(OR($A22="",$C22="",$D22=""),0,IF(MIN($D22,Calc!$B$5-1)&lt;MAX($C22,Calc!$B$4),0,NETWORKDAYS(MAX($C22,Calc!$B$4),MIN($D22,Calc!$B$5-1))))</f>
        <v/>
      </c>
      <c r="I22">
        <f>IF(OR($A22="",$C22="",$D22=""),0,IF(MIN($D22,Calc!$B$8-1)&lt;MAX($C22,Calc!$B$7),0,NETWORKDAYS(MAX($C22,Calc!$B$7),MIN($D22,Calc!$B$8-1))))</f>
        <v/>
      </c>
    </row>
    <row r="23">
      <c r="A23" s="70" t="n"/>
      <c r="B23" s="70" t="n"/>
      <c r="C23" s="69" t="n"/>
      <c r="D23" s="69" t="n"/>
      <c r="E23" s="73">
        <f>IF(OR($C23="",$D23=""),"",NETWORKDAYS($C23,$D23))</f>
        <v/>
      </c>
      <c r="F23" s="70" t="n"/>
      <c r="G23">
        <f>IF($B23="",0,ROUND(SUMPRODUCT((Lang!$C$90:$N$92=$B23)*(ROW(Lang!$C$90:$N$92)-89))/MAX(1,COUNTIF(Lang!$C$90:$N$92,$B23)),0))</f>
        <v/>
      </c>
      <c r="H23">
        <f>IF(OR($A23="",$C23="",$D23=""),0,IF(MIN($D23,Calc!$B$5-1)&lt;MAX($C23,Calc!$B$4),0,NETWORKDAYS(MAX($C23,Calc!$B$4),MIN($D23,Calc!$B$5-1))))</f>
        <v/>
      </c>
      <c r="I23">
        <f>IF(OR($A23="",$C23="",$D23=""),0,IF(MIN($D23,Calc!$B$8-1)&lt;MAX($C23,Calc!$B$7),0,NETWORKDAYS(MAX($C23,Calc!$B$7),MIN($D23,Calc!$B$8-1))))</f>
        <v/>
      </c>
    </row>
    <row r="24">
      <c r="A24" s="70" t="n"/>
      <c r="B24" s="70" t="n"/>
      <c r="C24" s="69" t="n"/>
      <c r="D24" s="69" t="n"/>
      <c r="E24" s="73">
        <f>IF(OR($C24="",$D24=""),"",NETWORKDAYS($C24,$D24))</f>
        <v/>
      </c>
      <c r="F24" s="70" t="n"/>
      <c r="G24">
        <f>IF($B24="",0,ROUND(SUMPRODUCT((Lang!$C$90:$N$92=$B24)*(ROW(Lang!$C$90:$N$92)-89))/MAX(1,COUNTIF(Lang!$C$90:$N$92,$B24)),0))</f>
        <v/>
      </c>
      <c r="H24">
        <f>IF(OR($A24="",$C24="",$D24=""),0,IF(MIN($D24,Calc!$B$5-1)&lt;MAX($C24,Calc!$B$4),0,NETWORKDAYS(MAX($C24,Calc!$B$4),MIN($D24,Calc!$B$5-1))))</f>
        <v/>
      </c>
      <c r="I24">
        <f>IF(OR($A24="",$C24="",$D24=""),0,IF(MIN($D24,Calc!$B$8-1)&lt;MAX($C24,Calc!$B$7),0,NETWORKDAYS(MAX($C24,Calc!$B$7),MIN($D24,Calc!$B$8-1))))</f>
        <v/>
      </c>
    </row>
    <row r="25">
      <c r="A25" s="70" t="n"/>
      <c r="B25" s="70" t="n"/>
      <c r="C25" s="69" t="n"/>
      <c r="D25" s="69" t="n"/>
      <c r="E25" s="73">
        <f>IF(OR($C25="",$D25=""),"",NETWORKDAYS($C25,$D25))</f>
        <v/>
      </c>
      <c r="F25" s="70" t="n"/>
      <c r="G25">
        <f>IF($B25="",0,ROUND(SUMPRODUCT((Lang!$C$90:$N$92=$B25)*(ROW(Lang!$C$90:$N$92)-89))/MAX(1,COUNTIF(Lang!$C$90:$N$92,$B25)),0))</f>
        <v/>
      </c>
      <c r="H25">
        <f>IF(OR($A25="",$C25="",$D25=""),0,IF(MIN($D25,Calc!$B$5-1)&lt;MAX($C25,Calc!$B$4),0,NETWORKDAYS(MAX($C25,Calc!$B$4),MIN($D25,Calc!$B$5-1))))</f>
        <v/>
      </c>
      <c r="I25">
        <f>IF(OR($A25="",$C25="",$D25=""),0,IF(MIN($D25,Calc!$B$8-1)&lt;MAX($C25,Calc!$B$7),0,NETWORKDAYS(MAX($C25,Calc!$B$7),MIN($D25,Calc!$B$8-1))))</f>
        <v/>
      </c>
    </row>
    <row r="26">
      <c r="A26" s="70" t="n"/>
      <c r="B26" s="70" t="n"/>
      <c r="C26" s="69" t="n"/>
      <c r="D26" s="69" t="n"/>
      <c r="E26" s="73">
        <f>IF(OR($C26="",$D26=""),"",NETWORKDAYS($C26,$D26))</f>
        <v/>
      </c>
      <c r="F26" s="70" t="n"/>
      <c r="G26">
        <f>IF($B26="",0,ROUND(SUMPRODUCT((Lang!$C$90:$N$92=$B26)*(ROW(Lang!$C$90:$N$92)-89))/MAX(1,COUNTIF(Lang!$C$90:$N$92,$B26)),0))</f>
        <v/>
      </c>
      <c r="H26">
        <f>IF(OR($A26="",$C26="",$D26=""),0,IF(MIN($D26,Calc!$B$5-1)&lt;MAX($C26,Calc!$B$4),0,NETWORKDAYS(MAX($C26,Calc!$B$4),MIN($D26,Calc!$B$5-1))))</f>
        <v/>
      </c>
      <c r="I26">
        <f>IF(OR($A26="",$C26="",$D26=""),0,IF(MIN($D26,Calc!$B$8-1)&lt;MAX($C26,Calc!$B$7),0,NETWORKDAYS(MAX($C26,Calc!$B$7),MIN($D26,Calc!$B$8-1))))</f>
        <v/>
      </c>
    </row>
    <row r="27">
      <c r="A27" s="70" t="n"/>
      <c r="B27" s="70" t="n"/>
      <c r="C27" s="69" t="n"/>
      <c r="D27" s="69" t="n"/>
      <c r="E27" s="73">
        <f>IF(OR($C27="",$D27=""),"",NETWORKDAYS($C27,$D27))</f>
        <v/>
      </c>
      <c r="F27" s="70" t="n"/>
      <c r="G27">
        <f>IF($B27="",0,ROUND(SUMPRODUCT((Lang!$C$90:$N$92=$B27)*(ROW(Lang!$C$90:$N$92)-89))/MAX(1,COUNTIF(Lang!$C$90:$N$92,$B27)),0))</f>
        <v/>
      </c>
      <c r="H27">
        <f>IF(OR($A27="",$C27="",$D27=""),0,IF(MIN($D27,Calc!$B$5-1)&lt;MAX($C27,Calc!$B$4),0,NETWORKDAYS(MAX($C27,Calc!$B$4),MIN($D27,Calc!$B$5-1))))</f>
        <v/>
      </c>
      <c r="I27">
        <f>IF(OR($A27="",$C27="",$D27=""),0,IF(MIN($D27,Calc!$B$8-1)&lt;MAX($C27,Calc!$B$7),0,NETWORKDAYS(MAX($C27,Calc!$B$7),MIN($D27,Calc!$B$8-1))))</f>
        <v/>
      </c>
    </row>
    <row r="28">
      <c r="A28" s="70" t="n"/>
      <c r="B28" s="70" t="n"/>
      <c r="C28" s="69" t="n"/>
      <c r="D28" s="69" t="n"/>
      <c r="E28" s="73">
        <f>IF(OR($C28="",$D28=""),"",NETWORKDAYS($C28,$D28))</f>
        <v/>
      </c>
      <c r="F28" s="70" t="n"/>
      <c r="G28">
        <f>IF($B28="",0,ROUND(SUMPRODUCT((Lang!$C$90:$N$92=$B28)*(ROW(Lang!$C$90:$N$92)-89))/MAX(1,COUNTIF(Lang!$C$90:$N$92,$B28)),0))</f>
        <v/>
      </c>
      <c r="H28">
        <f>IF(OR($A28="",$C28="",$D28=""),0,IF(MIN($D28,Calc!$B$5-1)&lt;MAX($C28,Calc!$B$4),0,NETWORKDAYS(MAX($C28,Calc!$B$4),MIN($D28,Calc!$B$5-1))))</f>
        <v/>
      </c>
      <c r="I28">
        <f>IF(OR($A28="",$C28="",$D28=""),0,IF(MIN($D28,Calc!$B$8-1)&lt;MAX($C28,Calc!$B$7),0,NETWORKDAYS(MAX($C28,Calc!$B$7),MIN($D28,Calc!$B$8-1))))</f>
        <v/>
      </c>
    </row>
    <row r="29">
      <c r="A29" s="70" t="n"/>
      <c r="B29" s="70" t="n"/>
      <c r="C29" s="69" t="n"/>
      <c r="D29" s="69" t="n"/>
      <c r="E29" s="73">
        <f>IF(OR($C29="",$D29=""),"",NETWORKDAYS($C29,$D29))</f>
        <v/>
      </c>
      <c r="F29" s="70" t="n"/>
      <c r="G29">
        <f>IF($B29="",0,ROUND(SUMPRODUCT((Lang!$C$90:$N$92=$B29)*(ROW(Lang!$C$90:$N$92)-89))/MAX(1,COUNTIF(Lang!$C$90:$N$92,$B29)),0))</f>
        <v/>
      </c>
      <c r="H29">
        <f>IF(OR($A29="",$C29="",$D29=""),0,IF(MIN($D29,Calc!$B$5-1)&lt;MAX($C29,Calc!$B$4),0,NETWORKDAYS(MAX($C29,Calc!$B$4),MIN($D29,Calc!$B$5-1))))</f>
        <v/>
      </c>
      <c r="I29">
        <f>IF(OR($A29="",$C29="",$D29=""),0,IF(MIN($D29,Calc!$B$8-1)&lt;MAX($C29,Calc!$B$7),0,NETWORKDAYS(MAX($C29,Calc!$B$7),MIN($D29,Calc!$B$8-1))))</f>
        <v/>
      </c>
    </row>
    <row r="30">
      <c r="A30" s="70" t="n"/>
      <c r="B30" s="70" t="n"/>
      <c r="C30" s="69" t="n"/>
      <c r="D30" s="69" t="n"/>
      <c r="E30" s="73">
        <f>IF(OR($C30="",$D30=""),"",NETWORKDAYS($C30,$D30))</f>
        <v/>
      </c>
      <c r="F30" s="70" t="n"/>
      <c r="G30">
        <f>IF($B30="",0,ROUND(SUMPRODUCT((Lang!$C$90:$N$92=$B30)*(ROW(Lang!$C$90:$N$92)-89))/MAX(1,COUNTIF(Lang!$C$90:$N$92,$B30)),0))</f>
        <v/>
      </c>
      <c r="H30">
        <f>IF(OR($A30="",$C30="",$D30=""),0,IF(MIN($D30,Calc!$B$5-1)&lt;MAX($C30,Calc!$B$4),0,NETWORKDAYS(MAX($C30,Calc!$B$4),MIN($D30,Calc!$B$5-1))))</f>
        <v/>
      </c>
      <c r="I30">
        <f>IF(OR($A30="",$C30="",$D30=""),0,IF(MIN($D30,Calc!$B$8-1)&lt;MAX($C30,Calc!$B$7),0,NETWORKDAYS(MAX($C30,Calc!$B$7),MIN($D30,Calc!$B$8-1))))</f>
        <v/>
      </c>
    </row>
    <row r="31">
      <c r="A31" s="70" t="n"/>
      <c r="B31" s="70" t="n"/>
      <c r="C31" s="69" t="n"/>
      <c r="D31" s="69" t="n"/>
      <c r="E31" s="73">
        <f>IF(OR($C31="",$D31=""),"",NETWORKDAYS($C31,$D31))</f>
        <v/>
      </c>
      <c r="F31" s="70" t="n"/>
      <c r="G31">
        <f>IF($B31="",0,ROUND(SUMPRODUCT((Lang!$C$90:$N$92=$B31)*(ROW(Lang!$C$90:$N$92)-89))/MAX(1,COUNTIF(Lang!$C$90:$N$92,$B31)),0))</f>
        <v/>
      </c>
      <c r="H31">
        <f>IF(OR($A31="",$C31="",$D31=""),0,IF(MIN($D31,Calc!$B$5-1)&lt;MAX($C31,Calc!$B$4),0,NETWORKDAYS(MAX($C31,Calc!$B$4),MIN($D31,Calc!$B$5-1))))</f>
        <v/>
      </c>
      <c r="I31">
        <f>IF(OR($A31="",$C31="",$D31=""),0,IF(MIN($D31,Calc!$B$8-1)&lt;MAX($C31,Calc!$B$7),0,NETWORKDAYS(MAX($C31,Calc!$B$7),MIN($D31,Calc!$B$8-1))))</f>
        <v/>
      </c>
    </row>
    <row r="32">
      <c r="A32" s="70" t="n"/>
      <c r="B32" s="70" t="n"/>
      <c r="C32" s="69" t="n"/>
      <c r="D32" s="69" t="n"/>
      <c r="E32" s="73">
        <f>IF(OR($C32="",$D32=""),"",NETWORKDAYS($C32,$D32))</f>
        <v/>
      </c>
      <c r="F32" s="70" t="n"/>
      <c r="G32">
        <f>IF($B32="",0,ROUND(SUMPRODUCT((Lang!$C$90:$N$92=$B32)*(ROW(Lang!$C$90:$N$92)-89))/MAX(1,COUNTIF(Lang!$C$90:$N$92,$B32)),0))</f>
        <v/>
      </c>
      <c r="H32">
        <f>IF(OR($A32="",$C32="",$D32=""),0,IF(MIN($D32,Calc!$B$5-1)&lt;MAX($C32,Calc!$B$4),0,NETWORKDAYS(MAX($C32,Calc!$B$4),MIN($D32,Calc!$B$5-1))))</f>
        <v/>
      </c>
      <c r="I32">
        <f>IF(OR($A32="",$C32="",$D32=""),0,IF(MIN($D32,Calc!$B$8-1)&lt;MAX($C32,Calc!$B$7),0,NETWORKDAYS(MAX($C32,Calc!$B$7),MIN($D32,Calc!$B$8-1))))</f>
        <v/>
      </c>
    </row>
    <row r="33">
      <c r="A33" s="70" t="n"/>
      <c r="B33" s="70" t="n"/>
      <c r="C33" s="69" t="n"/>
      <c r="D33" s="69" t="n"/>
      <c r="E33" s="73">
        <f>IF(OR($C33="",$D33=""),"",NETWORKDAYS($C33,$D33))</f>
        <v/>
      </c>
      <c r="F33" s="70" t="n"/>
      <c r="G33">
        <f>IF($B33="",0,ROUND(SUMPRODUCT((Lang!$C$90:$N$92=$B33)*(ROW(Lang!$C$90:$N$92)-89))/MAX(1,COUNTIF(Lang!$C$90:$N$92,$B33)),0))</f>
        <v/>
      </c>
      <c r="H33">
        <f>IF(OR($A33="",$C33="",$D33=""),0,IF(MIN($D33,Calc!$B$5-1)&lt;MAX($C33,Calc!$B$4),0,NETWORKDAYS(MAX($C33,Calc!$B$4),MIN($D33,Calc!$B$5-1))))</f>
        <v/>
      </c>
      <c r="I33">
        <f>IF(OR($A33="",$C33="",$D33=""),0,IF(MIN($D33,Calc!$B$8-1)&lt;MAX($C33,Calc!$B$7),0,NETWORKDAYS(MAX($C33,Calc!$B$7),MIN($D33,Calc!$B$8-1))))</f>
        <v/>
      </c>
    </row>
    <row r="34">
      <c r="A34" s="70" t="n"/>
      <c r="B34" s="70" t="n"/>
      <c r="C34" s="69" t="n"/>
      <c r="D34" s="69" t="n"/>
      <c r="E34" s="73">
        <f>IF(OR($C34="",$D34=""),"",NETWORKDAYS($C34,$D34))</f>
        <v/>
      </c>
      <c r="F34" s="70" t="n"/>
      <c r="G34">
        <f>IF($B34="",0,ROUND(SUMPRODUCT((Lang!$C$90:$N$92=$B34)*(ROW(Lang!$C$90:$N$92)-89))/MAX(1,COUNTIF(Lang!$C$90:$N$92,$B34)),0))</f>
        <v/>
      </c>
      <c r="H34">
        <f>IF(OR($A34="",$C34="",$D34=""),0,IF(MIN($D34,Calc!$B$5-1)&lt;MAX($C34,Calc!$B$4),0,NETWORKDAYS(MAX($C34,Calc!$B$4),MIN($D34,Calc!$B$5-1))))</f>
        <v/>
      </c>
      <c r="I34">
        <f>IF(OR($A34="",$C34="",$D34=""),0,IF(MIN($D34,Calc!$B$8-1)&lt;MAX($C34,Calc!$B$7),0,NETWORKDAYS(MAX($C34,Calc!$B$7),MIN($D34,Calc!$B$8-1))))</f>
        <v/>
      </c>
    </row>
    <row r="35">
      <c r="A35" s="70" t="n"/>
      <c r="B35" s="70" t="n"/>
      <c r="C35" s="69" t="n"/>
      <c r="D35" s="69" t="n"/>
      <c r="E35" s="73">
        <f>IF(OR($C35="",$D35=""),"",NETWORKDAYS($C35,$D35))</f>
        <v/>
      </c>
      <c r="F35" s="70" t="n"/>
      <c r="G35">
        <f>IF($B35="",0,ROUND(SUMPRODUCT((Lang!$C$90:$N$92=$B35)*(ROW(Lang!$C$90:$N$92)-89))/MAX(1,COUNTIF(Lang!$C$90:$N$92,$B35)),0))</f>
        <v/>
      </c>
      <c r="H35">
        <f>IF(OR($A35="",$C35="",$D35=""),0,IF(MIN($D35,Calc!$B$5-1)&lt;MAX($C35,Calc!$B$4),0,NETWORKDAYS(MAX($C35,Calc!$B$4),MIN($D35,Calc!$B$5-1))))</f>
        <v/>
      </c>
      <c r="I35">
        <f>IF(OR($A35="",$C35="",$D35=""),0,IF(MIN($D35,Calc!$B$8-1)&lt;MAX($C35,Calc!$B$7),0,NETWORKDAYS(MAX($C35,Calc!$B$7),MIN($D35,Calc!$B$8-1))))</f>
        <v/>
      </c>
    </row>
    <row r="36">
      <c r="A36" s="70" t="n"/>
      <c r="B36" s="70" t="n"/>
      <c r="C36" s="69" t="n"/>
      <c r="D36" s="69" t="n"/>
      <c r="E36" s="73">
        <f>IF(OR($C36="",$D36=""),"",NETWORKDAYS($C36,$D36))</f>
        <v/>
      </c>
      <c r="F36" s="70" t="n"/>
      <c r="G36">
        <f>IF($B36="",0,ROUND(SUMPRODUCT((Lang!$C$90:$N$92=$B36)*(ROW(Lang!$C$90:$N$92)-89))/MAX(1,COUNTIF(Lang!$C$90:$N$92,$B36)),0))</f>
        <v/>
      </c>
      <c r="H36">
        <f>IF(OR($A36="",$C36="",$D36=""),0,IF(MIN($D36,Calc!$B$5-1)&lt;MAX($C36,Calc!$B$4),0,NETWORKDAYS(MAX($C36,Calc!$B$4),MIN($D36,Calc!$B$5-1))))</f>
        <v/>
      </c>
      <c r="I36">
        <f>IF(OR($A36="",$C36="",$D36=""),0,IF(MIN($D36,Calc!$B$8-1)&lt;MAX($C36,Calc!$B$7),0,NETWORKDAYS(MAX($C36,Calc!$B$7),MIN($D36,Calc!$B$8-1))))</f>
        <v/>
      </c>
    </row>
    <row r="37">
      <c r="A37" s="70" t="n"/>
      <c r="B37" s="70" t="n"/>
      <c r="C37" s="69" t="n"/>
      <c r="D37" s="69" t="n"/>
      <c r="E37" s="73">
        <f>IF(OR($C37="",$D37=""),"",NETWORKDAYS($C37,$D37))</f>
        <v/>
      </c>
      <c r="F37" s="70" t="n"/>
      <c r="G37">
        <f>IF($B37="",0,ROUND(SUMPRODUCT((Lang!$C$90:$N$92=$B37)*(ROW(Lang!$C$90:$N$92)-89))/MAX(1,COUNTIF(Lang!$C$90:$N$92,$B37)),0))</f>
        <v/>
      </c>
      <c r="H37">
        <f>IF(OR($A37="",$C37="",$D37=""),0,IF(MIN($D37,Calc!$B$5-1)&lt;MAX($C37,Calc!$B$4),0,NETWORKDAYS(MAX($C37,Calc!$B$4),MIN($D37,Calc!$B$5-1))))</f>
        <v/>
      </c>
      <c r="I37">
        <f>IF(OR($A37="",$C37="",$D37=""),0,IF(MIN($D37,Calc!$B$8-1)&lt;MAX($C37,Calc!$B$7),0,NETWORKDAYS(MAX($C37,Calc!$B$7),MIN($D37,Calc!$B$8-1))))</f>
        <v/>
      </c>
    </row>
    <row r="38">
      <c r="A38" s="70" t="n"/>
      <c r="B38" s="70" t="n"/>
      <c r="C38" s="69" t="n"/>
      <c r="D38" s="69" t="n"/>
      <c r="E38" s="73">
        <f>IF(OR($C38="",$D38=""),"",NETWORKDAYS($C38,$D38))</f>
        <v/>
      </c>
      <c r="F38" s="70" t="n"/>
      <c r="G38">
        <f>IF($B38="",0,ROUND(SUMPRODUCT((Lang!$C$90:$N$92=$B38)*(ROW(Lang!$C$90:$N$92)-89))/MAX(1,COUNTIF(Lang!$C$90:$N$92,$B38)),0))</f>
        <v/>
      </c>
      <c r="H38">
        <f>IF(OR($A38="",$C38="",$D38=""),0,IF(MIN($D38,Calc!$B$5-1)&lt;MAX($C38,Calc!$B$4),0,NETWORKDAYS(MAX($C38,Calc!$B$4),MIN($D38,Calc!$B$5-1))))</f>
        <v/>
      </c>
      <c r="I38">
        <f>IF(OR($A38="",$C38="",$D38=""),0,IF(MIN($D38,Calc!$B$8-1)&lt;MAX($C38,Calc!$B$7),0,NETWORKDAYS(MAX($C38,Calc!$B$7),MIN($D38,Calc!$B$8-1))))</f>
        <v/>
      </c>
    </row>
    <row r="39">
      <c r="A39" s="70" t="n"/>
      <c r="B39" s="70" t="n"/>
      <c r="C39" s="69" t="n"/>
      <c r="D39" s="69" t="n"/>
      <c r="E39" s="73">
        <f>IF(OR($C39="",$D39=""),"",NETWORKDAYS($C39,$D39))</f>
        <v/>
      </c>
      <c r="F39" s="70" t="n"/>
      <c r="G39">
        <f>IF($B39="",0,ROUND(SUMPRODUCT((Lang!$C$90:$N$92=$B39)*(ROW(Lang!$C$90:$N$92)-89))/MAX(1,COUNTIF(Lang!$C$90:$N$92,$B39)),0))</f>
        <v/>
      </c>
      <c r="H39">
        <f>IF(OR($A39="",$C39="",$D39=""),0,IF(MIN($D39,Calc!$B$5-1)&lt;MAX($C39,Calc!$B$4),0,NETWORKDAYS(MAX($C39,Calc!$B$4),MIN($D39,Calc!$B$5-1))))</f>
        <v/>
      </c>
      <c r="I39">
        <f>IF(OR($A39="",$C39="",$D39=""),0,IF(MIN($D39,Calc!$B$8-1)&lt;MAX($C39,Calc!$B$7),0,NETWORKDAYS(MAX($C39,Calc!$B$7),MIN($D39,Calc!$B$8-1))))</f>
        <v/>
      </c>
    </row>
    <row r="40">
      <c r="A40" s="70" t="n"/>
      <c r="B40" s="70" t="n"/>
      <c r="C40" s="69" t="n"/>
      <c r="D40" s="69" t="n"/>
      <c r="E40" s="73">
        <f>IF(OR($C40="",$D40=""),"",NETWORKDAYS($C40,$D40))</f>
        <v/>
      </c>
      <c r="F40" s="70" t="n"/>
      <c r="G40">
        <f>IF($B40="",0,ROUND(SUMPRODUCT((Lang!$C$90:$N$92=$B40)*(ROW(Lang!$C$90:$N$92)-89))/MAX(1,COUNTIF(Lang!$C$90:$N$92,$B40)),0))</f>
        <v/>
      </c>
      <c r="H40">
        <f>IF(OR($A40="",$C40="",$D40=""),0,IF(MIN($D40,Calc!$B$5-1)&lt;MAX($C40,Calc!$B$4),0,NETWORKDAYS(MAX($C40,Calc!$B$4),MIN($D40,Calc!$B$5-1))))</f>
        <v/>
      </c>
      <c r="I40">
        <f>IF(OR($A40="",$C40="",$D40=""),0,IF(MIN($D40,Calc!$B$8-1)&lt;MAX($C40,Calc!$B$7),0,NETWORKDAYS(MAX($C40,Calc!$B$7),MIN($D40,Calc!$B$8-1))))</f>
        <v/>
      </c>
    </row>
    <row r="41">
      <c r="A41" s="70" t="n"/>
      <c r="B41" s="70" t="n"/>
      <c r="C41" s="69" t="n"/>
      <c r="D41" s="69" t="n"/>
      <c r="E41" s="73">
        <f>IF(OR($C41="",$D41=""),"",NETWORKDAYS($C41,$D41))</f>
        <v/>
      </c>
      <c r="F41" s="70" t="n"/>
      <c r="G41">
        <f>IF($B41="",0,ROUND(SUMPRODUCT((Lang!$C$90:$N$92=$B41)*(ROW(Lang!$C$90:$N$92)-89))/MAX(1,COUNTIF(Lang!$C$90:$N$92,$B41)),0))</f>
        <v/>
      </c>
      <c r="H41">
        <f>IF(OR($A41="",$C41="",$D41=""),0,IF(MIN($D41,Calc!$B$5-1)&lt;MAX($C41,Calc!$B$4),0,NETWORKDAYS(MAX($C41,Calc!$B$4),MIN($D41,Calc!$B$5-1))))</f>
        <v/>
      </c>
      <c r="I41">
        <f>IF(OR($A41="",$C41="",$D41=""),0,IF(MIN($D41,Calc!$B$8-1)&lt;MAX($C41,Calc!$B$7),0,NETWORKDAYS(MAX($C41,Calc!$B$7),MIN($D41,Calc!$B$8-1))))</f>
        <v/>
      </c>
    </row>
    <row r="42">
      <c r="A42" s="70" t="n"/>
      <c r="B42" s="70" t="n"/>
      <c r="C42" s="69" t="n"/>
      <c r="D42" s="69" t="n"/>
      <c r="E42" s="73">
        <f>IF(OR($C42="",$D42=""),"",NETWORKDAYS($C42,$D42))</f>
        <v/>
      </c>
      <c r="F42" s="70" t="n"/>
      <c r="G42">
        <f>IF($B42="",0,ROUND(SUMPRODUCT((Lang!$C$90:$N$92=$B42)*(ROW(Lang!$C$90:$N$92)-89))/MAX(1,COUNTIF(Lang!$C$90:$N$92,$B42)),0))</f>
        <v/>
      </c>
      <c r="H42">
        <f>IF(OR($A42="",$C42="",$D42=""),0,IF(MIN($D42,Calc!$B$5-1)&lt;MAX($C42,Calc!$B$4),0,NETWORKDAYS(MAX($C42,Calc!$B$4),MIN($D42,Calc!$B$5-1))))</f>
        <v/>
      </c>
      <c r="I42">
        <f>IF(OR($A42="",$C42="",$D42=""),0,IF(MIN($D42,Calc!$B$8-1)&lt;MAX($C42,Calc!$B$7),0,NETWORKDAYS(MAX($C42,Calc!$B$7),MIN($D42,Calc!$B$8-1))))</f>
        <v/>
      </c>
    </row>
    <row r="43">
      <c r="A43" s="70" t="n"/>
      <c r="B43" s="70" t="n"/>
      <c r="C43" s="69" t="n"/>
      <c r="D43" s="69" t="n"/>
      <c r="E43" s="73">
        <f>IF(OR($C43="",$D43=""),"",NETWORKDAYS($C43,$D43))</f>
        <v/>
      </c>
      <c r="F43" s="70" t="n"/>
      <c r="G43">
        <f>IF($B43="",0,ROUND(SUMPRODUCT((Lang!$C$90:$N$92=$B43)*(ROW(Lang!$C$90:$N$92)-89))/MAX(1,COUNTIF(Lang!$C$90:$N$92,$B43)),0))</f>
        <v/>
      </c>
      <c r="H43">
        <f>IF(OR($A43="",$C43="",$D43=""),0,IF(MIN($D43,Calc!$B$5-1)&lt;MAX($C43,Calc!$B$4),0,NETWORKDAYS(MAX($C43,Calc!$B$4),MIN($D43,Calc!$B$5-1))))</f>
        <v/>
      </c>
      <c r="I43">
        <f>IF(OR($A43="",$C43="",$D43=""),0,IF(MIN($D43,Calc!$B$8-1)&lt;MAX($C43,Calc!$B$7),0,NETWORKDAYS(MAX($C43,Calc!$B$7),MIN($D43,Calc!$B$8-1))))</f>
        <v/>
      </c>
    </row>
    <row r="44">
      <c r="A44" s="70" t="n"/>
      <c r="B44" s="70" t="n"/>
      <c r="C44" s="69" t="n"/>
      <c r="D44" s="69" t="n"/>
      <c r="E44" s="73">
        <f>IF(OR($C44="",$D44=""),"",NETWORKDAYS($C44,$D44))</f>
        <v/>
      </c>
      <c r="F44" s="70" t="n"/>
      <c r="G44">
        <f>IF($B44="",0,ROUND(SUMPRODUCT((Lang!$C$90:$N$92=$B44)*(ROW(Lang!$C$90:$N$92)-89))/MAX(1,COUNTIF(Lang!$C$90:$N$92,$B44)),0))</f>
        <v/>
      </c>
      <c r="H44">
        <f>IF(OR($A44="",$C44="",$D44=""),0,IF(MIN($D44,Calc!$B$5-1)&lt;MAX($C44,Calc!$B$4),0,NETWORKDAYS(MAX($C44,Calc!$B$4),MIN($D44,Calc!$B$5-1))))</f>
        <v/>
      </c>
      <c r="I44">
        <f>IF(OR($A44="",$C44="",$D44=""),0,IF(MIN($D44,Calc!$B$8-1)&lt;MAX($C44,Calc!$B$7),0,NETWORKDAYS(MAX($C44,Calc!$B$7),MIN($D44,Calc!$B$8-1))))</f>
        <v/>
      </c>
    </row>
    <row r="45">
      <c r="A45" s="70" t="n"/>
      <c r="B45" s="70" t="n"/>
      <c r="C45" s="69" t="n"/>
      <c r="D45" s="69" t="n"/>
      <c r="E45" s="73">
        <f>IF(OR($C45="",$D45=""),"",NETWORKDAYS($C45,$D45))</f>
        <v/>
      </c>
      <c r="F45" s="70" t="n"/>
      <c r="G45">
        <f>IF($B45="",0,ROUND(SUMPRODUCT((Lang!$C$90:$N$92=$B45)*(ROW(Lang!$C$90:$N$92)-89))/MAX(1,COUNTIF(Lang!$C$90:$N$92,$B45)),0))</f>
        <v/>
      </c>
      <c r="H45">
        <f>IF(OR($A45="",$C45="",$D45=""),0,IF(MIN($D45,Calc!$B$5-1)&lt;MAX($C45,Calc!$B$4),0,NETWORKDAYS(MAX($C45,Calc!$B$4),MIN($D45,Calc!$B$5-1))))</f>
        <v/>
      </c>
      <c r="I45">
        <f>IF(OR($A45="",$C45="",$D45=""),0,IF(MIN($D45,Calc!$B$8-1)&lt;MAX($C45,Calc!$B$7),0,NETWORKDAYS(MAX($C45,Calc!$B$7),MIN($D45,Calc!$B$8-1))))</f>
        <v/>
      </c>
    </row>
    <row r="46">
      <c r="A46" s="70" t="n"/>
      <c r="B46" s="70" t="n"/>
      <c r="C46" s="69" t="n"/>
      <c r="D46" s="69" t="n"/>
      <c r="E46" s="73">
        <f>IF(OR($C46="",$D46=""),"",NETWORKDAYS($C46,$D46))</f>
        <v/>
      </c>
      <c r="F46" s="70" t="n"/>
      <c r="G46">
        <f>IF($B46="",0,ROUND(SUMPRODUCT((Lang!$C$90:$N$92=$B46)*(ROW(Lang!$C$90:$N$92)-89))/MAX(1,COUNTIF(Lang!$C$90:$N$92,$B46)),0))</f>
        <v/>
      </c>
      <c r="H46">
        <f>IF(OR($A46="",$C46="",$D46=""),0,IF(MIN($D46,Calc!$B$5-1)&lt;MAX($C46,Calc!$B$4),0,NETWORKDAYS(MAX($C46,Calc!$B$4),MIN($D46,Calc!$B$5-1))))</f>
        <v/>
      </c>
      <c r="I46">
        <f>IF(OR($A46="",$C46="",$D46=""),0,IF(MIN($D46,Calc!$B$8-1)&lt;MAX($C46,Calc!$B$7),0,NETWORKDAYS(MAX($C46,Calc!$B$7),MIN($D46,Calc!$B$8-1))))</f>
        <v/>
      </c>
    </row>
    <row r="47">
      <c r="A47" s="70" t="n"/>
      <c r="B47" s="70" t="n"/>
      <c r="C47" s="69" t="n"/>
      <c r="D47" s="69" t="n"/>
      <c r="E47" s="73">
        <f>IF(OR($C47="",$D47=""),"",NETWORKDAYS($C47,$D47))</f>
        <v/>
      </c>
      <c r="F47" s="70" t="n"/>
      <c r="G47">
        <f>IF($B47="",0,ROUND(SUMPRODUCT((Lang!$C$90:$N$92=$B47)*(ROW(Lang!$C$90:$N$92)-89))/MAX(1,COUNTIF(Lang!$C$90:$N$92,$B47)),0))</f>
        <v/>
      </c>
      <c r="H47">
        <f>IF(OR($A47="",$C47="",$D47=""),0,IF(MIN($D47,Calc!$B$5-1)&lt;MAX($C47,Calc!$B$4),0,NETWORKDAYS(MAX($C47,Calc!$B$4),MIN($D47,Calc!$B$5-1))))</f>
        <v/>
      </c>
      <c r="I47">
        <f>IF(OR($A47="",$C47="",$D47=""),0,IF(MIN($D47,Calc!$B$8-1)&lt;MAX($C47,Calc!$B$7),0,NETWORKDAYS(MAX($C47,Calc!$B$7),MIN($D47,Calc!$B$8-1))))</f>
        <v/>
      </c>
    </row>
    <row r="48">
      <c r="A48" s="70" t="n"/>
      <c r="B48" s="70" t="n"/>
      <c r="C48" s="69" t="n"/>
      <c r="D48" s="69" t="n"/>
      <c r="E48" s="73">
        <f>IF(OR($C48="",$D48=""),"",NETWORKDAYS($C48,$D48))</f>
        <v/>
      </c>
      <c r="F48" s="70" t="n"/>
      <c r="G48">
        <f>IF($B48="",0,ROUND(SUMPRODUCT((Lang!$C$90:$N$92=$B48)*(ROW(Lang!$C$90:$N$92)-89))/MAX(1,COUNTIF(Lang!$C$90:$N$92,$B48)),0))</f>
        <v/>
      </c>
      <c r="H48">
        <f>IF(OR($A48="",$C48="",$D48=""),0,IF(MIN($D48,Calc!$B$5-1)&lt;MAX($C48,Calc!$B$4),0,NETWORKDAYS(MAX($C48,Calc!$B$4),MIN($D48,Calc!$B$5-1))))</f>
        <v/>
      </c>
      <c r="I48">
        <f>IF(OR($A48="",$C48="",$D48=""),0,IF(MIN($D48,Calc!$B$8-1)&lt;MAX($C48,Calc!$B$7),0,NETWORKDAYS(MAX($C48,Calc!$B$7),MIN($D48,Calc!$B$8-1))))</f>
        <v/>
      </c>
    </row>
    <row r="49">
      <c r="A49" s="70" t="n"/>
      <c r="B49" s="70" t="n"/>
      <c r="C49" s="69" t="n"/>
      <c r="D49" s="69" t="n"/>
      <c r="E49" s="73">
        <f>IF(OR($C49="",$D49=""),"",NETWORKDAYS($C49,$D49))</f>
        <v/>
      </c>
      <c r="F49" s="70" t="n"/>
      <c r="G49">
        <f>IF($B49="",0,ROUND(SUMPRODUCT((Lang!$C$90:$N$92=$B49)*(ROW(Lang!$C$90:$N$92)-89))/MAX(1,COUNTIF(Lang!$C$90:$N$92,$B49)),0))</f>
        <v/>
      </c>
      <c r="H49">
        <f>IF(OR($A49="",$C49="",$D49=""),0,IF(MIN($D49,Calc!$B$5-1)&lt;MAX($C49,Calc!$B$4),0,NETWORKDAYS(MAX($C49,Calc!$B$4),MIN($D49,Calc!$B$5-1))))</f>
        <v/>
      </c>
      <c r="I49">
        <f>IF(OR($A49="",$C49="",$D49=""),0,IF(MIN($D49,Calc!$B$8-1)&lt;MAX($C49,Calc!$B$7),0,NETWORKDAYS(MAX($C49,Calc!$B$7),MIN($D49,Calc!$B$8-1))))</f>
        <v/>
      </c>
    </row>
    <row r="50">
      <c r="A50" s="70" t="n"/>
      <c r="B50" s="70" t="n"/>
      <c r="C50" s="69" t="n"/>
      <c r="D50" s="69" t="n"/>
      <c r="E50" s="73">
        <f>IF(OR($C50="",$D50=""),"",NETWORKDAYS($C50,$D50))</f>
        <v/>
      </c>
      <c r="F50" s="70" t="n"/>
      <c r="G50">
        <f>IF($B50="",0,ROUND(SUMPRODUCT((Lang!$C$90:$N$92=$B50)*(ROW(Lang!$C$90:$N$92)-89))/MAX(1,COUNTIF(Lang!$C$90:$N$92,$B50)),0))</f>
        <v/>
      </c>
      <c r="H50">
        <f>IF(OR($A50="",$C50="",$D50=""),0,IF(MIN($D50,Calc!$B$5-1)&lt;MAX($C50,Calc!$B$4),0,NETWORKDAYS(MAX($C50,Calc!$B$4),MIN($D50,Calc!$B$5-1))))</f>
        <v/>
      </c>
      <c r="I50">
        <f>IF(OR($A50="",$C50="",$D50=""),0,IF(MIN($D50,Calc!$B$8-1)&lt;MAX($C50,Calc!$B$7),0,NETWORKDAYS(MAX($C50,Calc!$B$7),MIN($D50,Calc!$B$8-1))))</f>
        <v/>
      </c>
    </row>
    <row r="51">
      <c r="A51" s="70" t="n"/>
      <c r="B51" s="70" t="n"/>
      <c r="C51" s="69" t="n"/>
      <c r="D51" s="69" t="n"/>
      <c r="E51" s="73">
        <f>IF(OR($C51="",$D51=""),"",NETWORKDAYS($C51,$D51))</f>
        <v/>
      </c>
      <c r="F51" s="70" t="n"/>
      <c r="G51">
        <f>IF($B51="",0,ROUND(SUMPRODUCT((Lang!$C$90:$N$92=$B51)*(ROW(Lang!$C$90:$N$92)-89))/MAX(1,COUNTIF(Lang!$C$90:$N$92,$B51)),0))</f>
        <v/>
      </c>
      <c r="H51">
        <f>IF(OR($A51="",$C51="",$D51=""),0,IF(MIN($D51,Calc!$B$5-1)&lt;MAX($C51,Calc!$B$4),0,NETWORKDAYS(MAX($C51,Calc!$B$4),MIN($D51,Calc!$B$5-1))))</f>
        <v/>
      </c>
      <c r="I51">
        <f>IF(OR($A51="",$C51="",$D51=""),0,IF(MIN($D51,Calc!$B$8-1)&lt;MAX($C51,Calc!$B$7),0,NETWORKDAYS(MAX($C51,Calc!$B$7),MIN($D51,Calc!$B$8-1))))</f>
        <v/>
      </c>
    </row>
    <row r="52">
      <c r="A52" s="70" t="n"/>
      <c r="B52" s="70" t="n"/>
      <c r="C52" s="69" t="n"/>
      <c r="D52" s="69" t="n"/>
      <c r="E52" s="73">
        <f>IF(OR($C52="",$D52=""),"",NETWORKDAYS($C52,$D52))</f>
        <v/>
      </c>
      <c r="F52" s="70" t="n"/>
      <c r="G52">
        <f>IF($B52="",0,ROUND(SUMPRODUCT((Lang!$C$90:$N$92=$B52)*(ROW(Lang!$C$90:$N$92)-89))/MAX(1,COUNTIF(Lang!$C$90:$N$92,$B52)),0))</f>
        <v/>
      </c>
      <c r="H52">
        <f>IF(OR($A52="",$C52="",$D52=""),0,IF(MIN($D52,Calc!$B$5-1)&lt;MAX($C52,Calc!$B$4),0,NETWORKDAYS(MAX($C52,Calc!$B$4),MIN($D52,Calc!$B$5-1))))</f>
        <v/>
      </c>
      <c r="I52">
        <f>IF(OR($A52="",$C52="",$D52=""),0,IF(MIN($D52,Calc!$B$8-1)&lt;MAX($C52,Calc!$B$7),0,NETWORKDAYS(MAX($C52,Calc!$B$7),MIN($D52,Calc!$B$8-1))))</f>
        <v/>
      </c>
    </row>
    <row r="53">
      <c r="A53" s="70" t="n"/>
      <c r="B53" s="70" t="n"/>
      <c r="C53" s="69" t="n"/>
      <c r="D53" s="69" t="n"/>
      <c r="E53" s="73">
        <f>IF(OR($C53="",$D53=""),"",NETWORKDAYS($C53,$D53))</f>
        <v/>
      </c>
      <c r="F53" s="70" t="n"/>
      <c r="G53">
        <f>IF($B53="",0,ROUND(SUMPRODUCT((Lang!$C$90:$N$92=$B53)*(ROW(Lang!$C$90:$N$92)-89))/MAX(1,COUNTIF(Lang!$C$90:$N$92,$B53)),0))</f>
        <v/>
      </c>
      <c r="H53">
        <f>IF(OR($A53="",$C53="",$D53=""),0,IF(MIN($D53,Calc!$B$5-1)&lt;MAX($C53,Calc!$B$4),0,NETWORKDAYS(MAX($C53,Calc!$B$4),MIN($D53,Calc!$B$5-1))))</f>
        <v/>
      </c>
      <c r="I53">
        <f>IF(OR($A53="",$C53="",$D53=""),0,IF(MIN($D53,Calc!$B$8-1)&lt;MAX($C53,Calc!$B$7),0,NETWORKDAYS(MAX($C53,Calc!$B$7),MIN($D53,Calc!$B$8-1))))</f>
        <v/>
      </c>
    </row>
    <row r="54">
      <c r="A54" s="70" t="n"/>
      <c r="B54" s="70" t="n"/>
      <c r="C54" s="69" t="n"/>
      <c r="D54" s="69" t="n"/>
      <c r="E54" s="73">
        <f>IF(OR($C54="",$D54=""),"",NETWORKDAYS($C54,$D54))</f>
        <v/>
      </c>
      <c r="F54" s="70" t="n"/>
      <c r="G54">
        <f>IF($B54="",0,ROUND(SUMPRODUCT((Lang!$C$90:$N$92=$B54)*(ROW(Lang!$C$90:$N$92)-89))/MAX(1,COUNTIF(Lang!$C$90:$N$92,$B54)),0))</f>
        <v/>
      </c>
      <c r="H54">
        <f>IF(OR($A54="",$C54="",$D54=""),0,IF(MIN($D54,Calc!$B$5-1)&lt;MAX($C54,Calc!$B$4),0,NETWORKDAYS(MAX($C54,Calc!$B$4),MIN($D54,Calc!$B$5-1))))</f>
        <v/>
      </c>
      <c r="I54">
        <f>IF(OR($A54="",$C54="",$D54=""),0,IF(MIN($D54,Calc!$B$8-1)&lt;MAX($C54,Calc!$B$7),0,NETWORKDAYS(MAX($C54,Calc!$B$7),MIN($D54,Calc!$B$8-1))))</f>
        <v/>
      </c>
    </row>
    <row r="55">
      <c r="A55" s="70" t="n"/>
      <c r="B55" s="70" t="n"/>
      <c r="C55" s="69" t="n"/>
      <c r="D55" s="69" t="n"/>
      <c r="E55" s="73">
        <f>IF(OR($C55="",$D55=""),"",NETWORKDAYS($C55,$D55))</f>
        <v/>
      </c>
      <c r="F55" s="70" t="n"/>
      <c r="G55">
        <f>IF($B55="",0,ROUND(SUMPRODUCT((Lang!$C$90:$N$92=$B55)*(ROW(Lang!$C$90:$N$92)-89))/MAX(1,COUNTIF(Lang!$C$90:$N$92,$B55)),0))</f>
        <v/>
      </c>
      <c r="H55">
        <f>IF(OR($A55="",$C55="",$D55=""),0,IF(MIN($D55,Calc!$B$5-1)&lt;MAX($C55,Calc!$B$4),0,NETWORKDAYS(MAX($C55,Calc!$B$4),MIN($D55,Calc!$B$5-1))))</f>
        <v/>
      </c>
      <c r="I55">
        <f>IF(OR($A55="",$C55="",$D55=""),0,IF(MIN($D55,Calc!$B$8-1)&lt;MAX($C55,Calc!$B$7),0,NETWORKDAYS(MAX($C55,Calc!$B$7),MIN($D55,Calc!$B$8-1))))</f>
        <v/>
      </c>
    </row>
    <row r="56">
      <c r="A56" s="70" t="n"/>
      <c r="B56" s="70" t="n"/>
      <c r="C56" s="69" t="n"/>
      <c r="D56" s="69" t="n"/>
      <c r="E56" s="73">
        <f>IF(OR($C56="",$D56=""),"",NETWORKDAYS($C56,$D56))</f>
        <v/>
      </c>
      <c r="F56" s="70" t="n"/>
      <c r="G56">
        <f>IF($B56="",0,ROUND(SUMPRODUCT((Lang!$C$90:$N$92=$B56)*(ROW(Lang!$C$90:$N$92)-89))/MAX(1,COUNTIF(Lang!$C$90:$N$92,$B56)),0))</f>
        <v/>
      </c>
      <c r="H56">
        <f>IF(OR($A56="",$C56="",$D56=""),0,IF(MIN($D56,Calc!$B$5-1)&lt;MAX($C56,Calc!$B$4),0,NETWORKDAYS(MAX($C56,Calc!$B$4),MIN($D56,Calc!$B$5-1))))</f>
        <v/>
      </c>
      <c r="I56">
        <f>IF(OR($A56="",$C56="",$D56=""),0,IF(MIN($D56,Calc!$B$8-1)&lt;MAX($C56,Calc!$B$7),0,NETWORKDAYS(MAX($C56,Calc!$B$7),MIN($D56,Calc!$B$8-1))))</f>
        <v/>
      </c>
    </row>
    <row r="57">
      <c r="A57" s="70" t="n"/>
      <c r="B57" s="70" t="n"/>
      <c r="C57" s="69" t="n"/>
      <c r="D57" s="69" t="n"/>
      <c r="E57" s="73">
        <f>IF(OR($C57="",$D57=""),"",NETWORKDAYS($C57,$D57))</f>
        <v/>
      </c>
      <c r="F57" s="70" t="n"/>
      <c r="G57">
        <f>IF($B57="",0,ROUND(SUMPRODUCT((Lang!$C$90:$N$92=$B57)*(ROW(Lang!$C$90:$N$92)-89))/MAX(1,COUNTIF(Lang!$C$90:$N$92,$B57)),0))</f>
        <v/>
      </c>
      <c r="H57">
        <f>IF(OR($A57="",$C57="",$D57=""),0,IF(MIN($D57,Calc!$B$5-1)&lt;MAX($C57,Calc!$B$4),0,NETWORKDAYS(MAX($C57,Calc!$B$4),MIN($D57,Calc!$B$5-1))))</f>
        <v/>
      </c>
      <c r="I57">
        <f>IF(OR($A57="",$C57="",$D57=""),0,IF(MIN($D57,Calc!$B$8-1)&lt;MAX($C57,Calc!$B$7),0,NETWORKDAYS(MAX($C57,Calc!$B$7),MIN($D57,Calc!$B$8-1))))</f>
        <v/>
      </c>
    </row>
    <row r="58">
      <c r="A58" s="70" t="n"/>
      <c r="B58" s="70" t="n"/>
      <c r="C58" s="69" t="n"/>
      <c r="D58" s="69" t="n"/>
      <c r="E58" s="73">
        <f>IF(OR($C58="",$D58=""),"",NETWORKDAYS($C58,$D58))</f>
        <v/>
      </c>
      <c r="F58" s="70" t="n"/>
      <c r="G58">
        <f>IF($B58="",0,ROUND(SUMPRODUCT((Lang!$C$90:$N$92=$B58)*(ROW(Lang!$C$90:$N$92)-89))/MAX(1,COUNTIF(Lang!$C$90:$N$92,$B58)),0))</f>
        <v/>
      </c>
      <c r="H58">
        <f>IF(OR($A58="",$C58="",$D58=""),0,IF(MIN($D58,Calc!$B$5-1)&lt;MAX($C58,Calc!$B$4),0,NETWORKDAYS(MAX($C58,Calc!$B$4),MIN($D58,Calc!$B$5-1))))</f>
        <v/>
      </c>
      <c r="I58">
        <f>IF(OR($A58="",$C58="",$D58=""),0,IF(MIN($D58,Calc!$B$8-1)&lt;MAX($C58,Calc!$B$7),0,NETWORKDAYS(MAX($C58,Calc!$B$7),MIN($D58,Calc!$B$8-1))))</f>
        <v/>
      </c>
    </row>
    <row r="59">
      <c r="A59" s="70" t="n"/>
      <c r="B59" s="70" t="n"/>
      <c r="C59" s="69" t="n"/>
      <c r="D59" s="69" t="n"/>
      <c r="E59" s="73">
        <f>IF(OR($C59="",$D59=""),"",NETWORKDAYS($C59,$D59))</f>
        <v/>
      </c>
      <c r="F59" s="70" t="n"/>
      <c r="G59">
        <f>IF($B59="",0,ROUND(SUMPRODUCT((Lang!$C$90:$N$92=$B59)*(ROW(Lang!$C$90:$N$92)-89))/MAX(1,COUNTIF(Lang!$C$90:$N$92,$B59)),0))</f>
        <v/>
      </c>
      <c r="H59">
        <f>IF(OR($A59="",$C59="",$D59=""),0,IF(MIN($D59,Calc!$B$5-1)&lt;MAX($C59,Calc!$B$4),0,NETWORKDAYS(MAX($C59,Calc!$B$4),MIN($D59,Calc!$B$5-1))))</f>
        <v/>
      </c>
      <c r="I59">
        <f>IF(OR($A59="",$C59="",$D59=""),0,IF(MIN($D59,Calc!$B$8-1)&lt;MAX($C59,Calc!$B$7),0,NETWORKDAYS(MAX($C59,Calc!$B$7),MIN($D59,Calc!$B$8-1))))</f>
        <v/>
      </c>
    </row>
    <row r="60">
      <c r="A60" s="70" t="n"/>
      <c r="B60" s="70" t="n"/>
      <c r="C60" s="69" t="n"/>
      <c r="D60" s="69" t="n"/>
      <c r="E60" s="73">
        <f>IF(OR($C60="",$D60=""),"",NETWORKDAYS($C60,$D60))</f>
        <v/>
      </c>
      <c r="F60" s="70" t="n"/>
      <c r="G60">
        <f>IF($B60="",0,ROUND(SUMPRODUCT((Lang!$C$90:$N$92=$B60)*(ROW(Lang!$C$90:$N$92)-89))/MAX(1,COUNTIF(Lang!$C$90:$N$92,$B60)),0))</f>
        <v/>
      </c>
      <c r="H60">
        <f>IF(OR($A60="",$C60="",$D60=""),0,IF(MIN($D60,Calc!$B$5-1)&lt;MAX($C60,Calc!$B$4),0,NETWORKDAYS(MAX($C60,Calc!$B$4),MIN($D60,Calc!$B$5-1))))</f>
        <v/>
      </c>
      <c r="I60">
        <f>IF(OR($A60="",$C60="",$D60=""),0,IF(MIN($D60,Calc!$B$8-1)&lt;MAX($C60,Calc!$B$7),0,NETWORKDAYS(MAX($C60,Calc!$B$7),MIN($D60,Calc!$B$8-1))))</f>
        <v/>
      </c>
    </row>
    <row r="61">
      <c r="A61" s="70" t="n"/>
      <c r="B61" s="70" t="n"/>
      <c r="C61" s="69" t="n"/>
      <c r="D61" s="69" t="n"/>
      <c r="E61" s="73">
        <f>IF(OR($C61="",$D61=""),"",NETWORKDAYS($C61,$D61))</f>
        <v/>
      </c>
      <c r="F61" s="70" t="n"/>
      <c r="G61">
        <f>IF($B61="",0,ROUND(SUMPRODUCT((Lang!$C$90:$N$92=$B61)*(ROW(Lang!$C$90:$N$92)-89))/MAX(1,COUNTIF(Lang!$C$90:$N$92,$B61)),0))</f>
        <v/>
      </c>
      <c r="H61">
        <f>IF(OR($A61="",$C61="",$D61=""),0,IF(MIN($D61,Calc!$B$5-1)&lt;MAX($C61,Calc!$B$4),0,NETWORKDAYS(MAX($C61,Calc!$B$4),MIN($D61,Calc!$B$5-1))))</f>
        <v/>
      </c>
      <c r="I61">
        <f>IF(OR($A61="",$C61="",$D61=""),0,IF(MIN($D61,Calc!$B$8-1)&lt;MAX($C61,Calc!$B$7),0,NETWORKDAYS(MAX($C61,Calc!$B$7),MIN($D61,Calc!$B$8-1))))</f>
        <v/>
      </c>
    </row>
    <row r="62">
      <c r="A62" s="70" t="n"/>
      <c r="B62" s="70" t="n"/>
      <c r="C62" s="69" t="n"/>
      <c r="D62" s="69" t="n"/>
      <c r="E62" s="73">
        <f>IF(OR($C62="",$D62=""),"",NETWORKDAYS($C62,$D62))</f>
        <v/>
      </c>
      <c r="F62" s="70" t="n"/>
      <c r="G62">
        <f>IF($B62="",0,ROUND(SUMPRODUCT((Lang!$C$90:$N$92=$B62)*(ROW(Lang!$C$90:$N$92)-89))/MAX(1,COUNTIF(Lang!$C$90:$N$92,$B62)),0))</f>
        <v/>
      </c>
      <c r="H62">
        <f>IF(OR($A62="",$C62="",$D62=""),0,IF(MIN($D62,Calc!$B$5-1)&lt;MAX($C62,Calc!$B$4),0,NETWORKDAYS(MAX($C62,Calc!$B$4),MIN($D62,Calc!$B$5-1))))</f>
        <v/>
      </c>
      <c r="I62">
        <f>IF(OR($A62="",$C62="",$D62=""),0,IF(MIN($D62,Calc!$B$8-1)&lt;MAX($C62,Calc!$B$7),0,NETWORKDAYS(MAX($C62,Calc!$B$7),MIN($D62,Calc!$B$8-1))))</f>
        <v/>
      </c>
    </row>
    <row r="63">
      <c r="A63" s="70" t="n"/>
      <c r="B63" s="70" t="n"/>
      <c r="C63" s="69" t="n"/>
      <c r="D63" s="69" t="n"/>
      <c r="E63" s="73">
        <f>IF(OR($C63="",$D63=""),"",NETWORKDAYS($C63,$D63))</f>
        <v/>
      </c>
      <c r="F63" s="70" t="n"/>
      <c r="G63">
        <f>IF($B63="",0,ROUND(SUMPRODUCT((Lang!$C$90:$N$92=$B63)*(ROW(Lang!$C$90:$N$92)-89))/MAX(1,COUNTIF(Lang!$C$90:$N$92,$B63)),0))</f>
        <v/>
      </c>
      <c r="H63">
        <f>IF(OR($A63="",$C63="",$D63=""),0,IF(MIN($D63,Calc!$B$5-1)&lt;MAX($C63,Calc!$B$4),0,NETWORKDAYS(MAX($C63,Calc!$B$4),MIN($D63,Calc!$B$5-1))))</f>
        <v/>
      </c>
      <c r="I63">
        <f>IF(OR($A63="",$C63="",$D63=""),0,IF(MIN($D63,Calc!$B$8-1)&lt;MAX($C63,Calc!$B$7),0,NETWORKDAYS(MAX($C63,Calc!$B$7),MIN($D63,Calc!$B$8-1))))</f>
        <v/>
      </c>
    </row>
    <row r="64">
      <c r="A64" s="70" t="n"/>
      <c r="B64" s="70" t="n"/>
      <c r="C64" s="69" t="n"/>
      <c r="D64" s="69" t="n"/>
      <c r="E64" s="73">
        <f>IF(OR($C64="",$D64=""),"",NETWORKDAYS($C64,$D64))</f>
        <v/>
      </c>
      <c r="F64" s="70" t="n"/>
      <c r="G64">
        <f>IF($B64="",0,ROUND(SUMPRODUCT((Lang!$C$90:$N$92=$B64)*(ROW(Lang!$C$90:$N$92)-89))/MAX(1,COUNTIF(Lang!$C$90:$N$92,$B64)),0))</f>
        <v/>
      </c>
      <c r="H64">
        <f>IF(OR($A64="",$C64="",$D64=""),0,IF(MIN($D64,Calc!$B$5-1)&lt;MAX($C64,Calc!$B$4),0,NETWORKDAYS(MAX($C64,Calc!$B$4),MIN($D64,Calc!$B$5-1))))</f>
        <v/>
      </c>
      <c r="I64">
        <f>IF(OR($A64="",$C64="",$D64=""),0,IF(MIN($D64,Calc!$B$8-1)&lt;MAX($C64,Calc!$B$7),0,NETWORKDAYS(MAX($C64,Calc!$B$7),MIN($D64,Calc!$B$8-1))))</f>
        <v/>
      </c>
    </row>
    <row r="65">
      <c r="A65" s="70" t="n"/>
      <c r="B65" s="70" t="n"/>
      <c r="C65" s="69" t="n"/>
      <c r="D65" s="69" t="n"/>
      <c r="E65" s="73">
        <f>IF(OR($C65="",$D65=""),"",NETWORKDAYS($C65,$D65))</f>
        <v/>
      </c>
      <c r="F65" s="70" t="n"/>
      <c r="G65">
        <f>IF($B65="",0,ROUND(SUMPRODUCT((Lang!$C$90:$N$92=$B65)*(ROW(Lang!$C$90:$N$92)-89))/MAX(1,COUNTIF(Lang!$C$90:$N$92,$B65)),0))</f>
        <v/>
      </c>
      <c r="H65">
        <f>IF(OR($A65="",$C65="",$D65=""),0,IF(MIN($D65,Calc!$B$5-1)&lt;MAX($C65,Calc!$B$4),0,NETWORKDAYS(MAX($C65,Calc!$B$4),MIN($D65,Calc!$B$5-1))))</f>
        <v/>
      </c>
      <c r="I65">
        <f>IF(OR($A65="",$C65="",$D65=""),0,IF(MIN($D65,Calc!$B$8-1)&lt;MAX($C65,Calc!$B$7),0,NETWORKDAYS(MAX($C65,Calc!$B$7),MIN($D65,Calc!$B$8-1))))</f>
        <v/>
      </c>
    </row>
    <row r="66">
      <c r="A66" s="70" t="n"/>
      <c r="B66" s="70" t="n"/>
      <c r="C66" s="69" t="n"/>
      <c r="D66" s="69" t="n"/>
      <c r="E66" s="73">
        <f>IF(OR($C66="",$D66=""),"",NETWORKDAYS($C66,$D66))</f>
        <v/>
      </c>
      <c r="F66" s="70" t="n"/>
      <c r="G66">
        <f>IF($B66="",0,ROUND(SUMPRODUCT((Lang!$C$90:$N$92=$B66)*(ROW(Lang!$C$90:$N$92)-89))/MAX(1,COUNTIF(Lang!$C$90:$N$92,$B66)),0))</f>
        <v/>
      </c>
      <c r="H66">
        <f>IF(OR($A66="",$C66="",$D66=""),0,IF(MIN($D66,Calc!$B$5-1)&lt;MAX($C66,Calc!$B$4),0,NETWORKDAYS(MAX($C66,Calc!$B$4),MIN($D66,Calc!$B$5-1))))</f>
        <v/>
      </c>
      <c r="I66">
        <f>IF(OR($A66="",$C66="",$D66=""),0,IF(MIN($D66,Calc!$B$8-1)&lt;MAX($C66,Calc!$B$7),0,NETWORKDAYS(MAX($C66,Calc!$B$7),MIN($D66,Calc!$B$8-1))))</f>
        <v/>
      </c>
    </row>
    <row r="67">
      <c r="A67" s="70" t="n"/>
      <c r="B67" s="70" t="n"/>
      <c r="C67" s="69" t="n"/>
      <c r="D67" s="69" t="n"/>
      <c r="E67" s="73">
        <f>IF(OR($C67="",$D67=""),"",NETWORKDAYS($C67,$D67))</f>
        <v/>
      </c>
      <c r="F67" s="70" t="n"/>
      <c r="G67">
        <f>IF($B67="",0,ROUND(SUMPRODUCT((Lang!$C$90:$N$92=$B67)*(ROW(Lang!$C$90:$N$92)-89))/MAX(1,COUNTIF(Lang!$C$90:$N$92,$B67)),0))</f>
        <v/>
      </c>
      <c r="H67">
        <f>IF(OR($A67="",$C67="",$D67=""),0,IF(MIN($D67,Calc!$B$5-1)&lt;MAX($C67,Calc!$B$4),0,NETWORKDAYS(MAX($C67,Calc!$B$4),MIN($D67,Calc!$B$5-1))))</f>
        <v/>
      </c>
      <c r="I67">
        <f>IF(OR($A67="",$C67="",$D67=""),0,IF(MIN($D67,Calc!$B$8-1)&lt;MAX($C67,Calc!$B$7),0,NETWORKDAYS(MAX($C67,Calc!$B$7),MIN($D67,Calc!$B$8-1))))</f>
        <v/>
      </c>
    </row>
    <row r="68">
      <c r="A68" s="70" t="n"/>
      <c r="B68" s="70" t="n"/>
      <c r="C68" s="69" t="n"/>
      <c r="D68" s="69" t="n"/>
      <c r="E68" s="73">
        <f>IF(OR($C68="",$D68=""),"",NETWORKDAYS($C68,$D68))</f>
        <v/>
      </c>
      <c r="F68" s="70" t="n"/>
      <c r="G68">
        <f>IF($B68="",0,ROUND(SUMPRODUCT((Lang!$C$90:$N$92=$B68)*(ROW(Lang!$C$90:$N$92)-89))/MAX(1,COUNTIF(Lang!$C$90:$N$92,$B68)),0))</f>
        <v/>
      </c>
      <c r="H68">
        <f>IF(OR($A68="",$C68="",$D68=""),0,IF(MIN($D68,Calc!$B$5-1)&lt;MAX($C68,Calc!$B$4),0,NETWORKDAYS(MAX($C68,Calc!$B$4),MIN($D68,Calc!$B$5-1))))</f>
        <v/>
      </c>
      <c r="I68">
        <f>IF(OR($A68="",$C68="",$D68=""),0,IF(MIN($D68,Calc!$B$8-1)&lt;MAX($C68,Calc!$B$7),0,NETWORKDAYS(MAX($C68,Calc!$B$7),MIN($D68,Calc!$B$8-1))))</f>
        <v/>
      </c>
    </row>
    <row r="69">
      <c r="A69" s="70" t="n"/>
      <c r="B69" s="70" t="n"/>
      <c r="C69" s="69" t="n"/>
      <c r="D69" s="69" t="n"/>
      <c r="E69" s="73">
        <f>IF(OR($C69="",$D69=""),"",NETWORKDAYS($C69,$D69))</f>
        <v/>
      </c>
      <c r="F69" s="70" t="n"/>
      <c r="G69">
        <f>IF($B69="",0,ROUND(SUMPRODUCT((Lang!$C$90:$N$92=$B69)*(ROW(Lang!$C$90:$N$92)-89))/MAX(1,COUNTIF(Lang!$C$90:$N$92,$B69)),0))</f>
        <v/>
      </c>
      <c r="H69">
        <f>IF(OR($A69="",$C69="",$D69=""),0,IF(MIN($D69,Calc!$B$5-1)&lt;MAX($C69,Calc!$B$4),0,NETWORKDAYS(MAX($C69,Calc!$B$4),MIN($D69,Calc!$B$5-1))))</f>
        <v/>
      </c>
      <c r="I69">
        <f>IF(OR($A69="",$C69="",$D69=""),0,IF(MIN($D69,Calc!$B$8-1)&lt;MAX($C69,Calc!$B$7),0,NETWORKDAYS(MAX($C69,Calc!$B$7),MIN($D69,Calc!$B$8-1))))</f>
        <v/>
      </c>
    </row>
    <row r="70">
      <c r="A70" s="70" t="n"/>
      <c r="B70" s="70" t="n"/>
      <c r="C70" s="69" t="n"/>
      <c r="D70" s="69" t="n"/>
      <c r="E70" s="73">
        <f>IF(OR($C70="",$D70=""),"",NETWORKDAYS($C70,$D70))</f>
        <v/>
      </c>
      <c r="F70" s="70" t="n"/>
      <c r="G70">
        <f>IF($B70="",0,ROUND(SUMPRODUCT((Lang!$C$90:$N$92=$B70)*(ROW(Lang!$C$90:$N$92)-89))/MAX(1,COUNTIF(Lang!$C$90:$N$92,$B70)),0))</f>
        <v/>
      </c>
      <c r="H70">
        <f>IF(OR($A70="",$C70="",$D70=""),0,IF(MIN($D70,Calc!$B$5-1)&lt;MAX($C70,Calc!$B$4),0,NETWORKDAYS(MAX($C70,Calc!$B$4),MIN($D70,Calc!$B$5-1))))</f>
        <v/>
      </c>
      <c r="I70">
        <f>IF(OR($A70="",$C70="",$D70=""),0,IF(MIN($D70,Calc!$B$8-1)&lt;MAX($C70,Calc!$B$7),0,NETWORKDAYS(MAX($C70,Calc!$B$7),MIN($D70,Calc!$B$8-1))))</f>
        <v/>
      </c>
    </row>
    <row r="71">
      <c r="A71" s="70" t="n"/>
      <c r="B71" s="70" t="n"/>
      <c r="C71" s="69" t="n"/>
      <c r="D71" s="69" t="n"/>
      <c r="E71" s="73">
        <f>IF(OR($C71="",$D71=""),"",NETWORKDAYS($C71,$D71))</f>
        <v/>
      </c>
      <c r="F71" s="70" t="n"/>
      <c r="G71">
        <f>IF($B71="",0,ROUND(SUMPRODUCT((Lang!$C$90:$N$92=$B71)*(ROW(Lang!$C$90:$N$92)-89))/MAX(1,COUNTIF(Lang!$C$90:$N$92,$B71)),0))</f>
        <v/>
      </c>
      <c r="H71">
        <f>IF(OR($A71="",$C71="",$D71=""),0,IF(MIN($D71,Calc!$B$5-1)&lt;MAX($C71,Calc!$B$4),0,NETWORKDAYS(MAX($C71,Calc!$B$4),MIN($D71,Calc!$B$5-1))))</f>
        <v/>
      </c>
      <c r="I71">
        <f>IF(OR($A71="",$C71="",$D71=""),0,IF(MIN($D71,Calc!$B$8-1)&lt;MAX($C71,Calc!$B$7),0,NETWORKDAYS(MAX($C71,Calc!$B$7),MIN($D71,Calc!$B$8-1))))</f>
        <v/>
      </c>
    </row>
    <row r="72">
      <c r="A72" s="70" t="n"/>
      <c r="B72" s="70" t="n"/>
      <c r="C72" s="69" t="n"/>
      <c r="D72" s="69" t="n"/>
      <c r="E72" s="73">
        <f>IF(OR($C72="",$D72=""),"",NETWORKDAYS($C72,$D72))</f>
        <v/>
      </c>
      <c r="F72" s="70" t="n"/>
      <c r="G72">
        <f>IF($B72="",0,ROUND(SUMPRODUCT((Lang!$C$90:$N$92=$B72)*(ROW(Lang!$C$90:$N$92)-89))/MAX(1,COUNTIF(Lang!$C$90:$N$92,$B72)),0))</f>
        <v/>
      </c>
      <c r="H72">
        <f>IF(OR($A72="",$C72="",$D72=""),0,IF(MIN($D72,Calc!$B$5-1)&lt;MAX($C72,Calc!$B$4),0,NETWORKDAYS(MAX($C72,Calc!$B$4),MIN($D72,Calc!$B$5-1))))</f>
        <v/>
      </c>
      <c r="I72">
        <f>IF(OR($A72="",$C72="",$D72=""),0,IF(MIN($D72,Calc!$B$8-1)&lt;MAX($C72,Calc!$B$7),0,NETWORKDAYS(MAX($C72,Calc!$B$7),MIN($D72,Calc!$B$8-1))))</f>
        <v/>
      </c>
    </row>
    <row r="73">
      <c r="A73" s="70" t="n"/>
      <c r="B73" s="70" t="n"/>
      <c r="C73" s="69" t="n"/>
      <c r="D73" s="69" t="n"/>
      <c r="E73" s="73">
        <f>IF(OR($C73="",$D73=""),"",NETWORKDAYS($C73,$D73))</f>
        <v/>
      </c>
      <c r="F73" s="70" t="n"/>
      <c r="G73">
        <f>IF($B73="",0,ROUND(SUMPRODUCT((Lang!$C$90:$N$92=$B73)*(ROW(Lang!$C$90:$N$92)-89))/MAX(1,COUNTIF(Lang!$C$90:$N$92,$B73)),0))</f>
        <v/>
      </c>
      <c r="H73">
        <f>IF(OR($A73="",$C73="",$D73=""),0,IF(MIN($D73,Calc!$B$5-1)&lt;MAX($C73,Calc!$B$4),0,NETWORKDAYS(MAX($C73,Calc!$B$4),MIN($D73,Calc!$B$5-1))))</f>
        <v/>
      </c>
      <c r="I73">
        <f>IF(OR($A73="",$C73="",$D73=""),0,IF(MIN($D73,Calc!$B$8-1)&lt;MAX($C73,Calc!$B$7),0,NETWORKDAYS(MAX($C73,Calc!$B$7),MIN($D73,Calc!$B$8-1))))</f>
        <v/>
      </c>
    </row>
    <row r="74">
      <c r="A74" s="70" t="n"/>
      <c r="B74" s="70" t="n"/>
      <c r="C74" s="69" t="n"/>
      <c r="D74" s="69" t="n"/>
      <c r="E74" s="73">
        <f>IF(OR($C74="",$D74=""),"",NETWORKDAYS($C74,$D74))</f>
        <v/>
      </c>
      <c r="F74" s="70" t="n"/>
      <c r="G74">
        <f>IF($B74="",0,ROUND(SUMPRODUCT((Lang!$C$90:$N$92=$B74)*(ROW(Lang!$C$90:$N$92)-89))/MAX(1,COUNTIF(Lang!$C$90:$N$92,$B74)),0))</f>
        <v/>
      </c>
      <c r="H74">
        <f>IF(OR($A74="",$C74="",$D74=""),0,IF(MIN($D74,Calc!$B$5-1)&lt;MAX($C74,Calc!$B$4),0,NETWORKDAYS(MAX($C74,Calc!$B$4),MIN($D74,Calc!$B$5-1))))</f>
        <v/>
      </c>
      <c r="I74">
        <f>IF(OR($A74="",$C74="",$D74=""),0,IF(MIN($D74,Calc!$B$8-1)&lt;MAX($C74,Calc!$B$7),0,NETWORKDAYS(MAX($C74,Calc!$B$7),MIN($D74,Calc!$B$8-1))))</f>
        <v/>
      </c>
    </row>
    <row r="75">
      <c r="A75" s="70" t="n"/>
      <c r="B75" s="70" t="n"/>
      <c r="C75" s="69" t="n"/>
      <c r="D75" s="69" t="n"/>
      <c r="E75" s="73">
        <f>IF(OR($C75="",$D75=""),"",NETWORKDAYS($C75,$D75))</f>
        <v/>
      </c>
      <c r="F75" s="70" t="n"/>
      <c r="G75">
        <f>IF($B75="",0,ROUND(SUMPRODUCT((Lang!$C$90:$N$92=$B75)*(ROW(Lang!$C$90:$N$92)-89))/MAX(1,COUNTIF(Lang!$C$90:$N$92,$B75)),0))</f>
        <v/>
      </c>
      <c r="H75">
        <f>IF(OR($A75="",$C75="",$D75=""),0,IF(MIN($D75,Calc!$B$5-1)&lt;MAX($C75,Calc!$B$4),0,NETWORKDAYS(MAX($C75,Calc!$B$4),MIN($D75,Calc!$B$5-1))))</f>
        <v/>
      </c>
      <c r="I75">
        <f>IF(OR($A75="",$C75="",$D75=""),0,IF(MIN($D75,Calc!$B$8-1)&lt;MAX($C75,Calc!$B$7),0,NETWORKDAYS(MAX($C75,Calc!$B$7),MIN($D75,Calc!$B$8-1))))</f>
        <v/>
      </c>
    </row>
    <row r="76">
      <c r="A76" s="70" t="n"/>
      <c r="B76" s="70" t="n"/>
      <c r="C76" s="69" t="n"/>
      <c r="D76" s="69" t="n"/>
      <c r="E76" s="73">
        <f>IF(OR($C76="",$D76=""),"",NETWORKDAYS($C76,$D76))</f>
        <v/>
      </c>
      <c r="F76" s="70" t="n"/>
      <c r="G76">
        <f>IF($B76="",0,ROUND(SUMPRODUCT((Lang!$C$90:$N$92=$B76)*(ROW(Lang!$C$90:$N$92)-89))/MAX(1,COUNTIF(Lang!$C$90:$N$92,$B76)),0))</f>
        <v/>
      </c>
      <c r="H76">
        <f>IF(OR($A76="",$C76="",$D76=""),0,IF(MIN($D76,Calc!$B$5-1)&lt;MAX($C76,Calc!$B$4),0,NETWORKDAYS(MAX($C76,Calc!$B$4),MIN($D76,Calc!$B$5-1))))</f>
        <v/>
      </c>
      <c r="I76">
        <f>IF(OR($A76="",$C76="",$D76=""),0,IF(MIN($D76,Calc!$B$8-1)&lt;MAX($C76,Calc!$B$7),0,NETWORKDAYS(MAX($C76,Calc!$B$7),MIN($D76,Calc!$B$8-1))))</f>
        <v/>
      </c>
    </row>
    <row r="77">
      <c r="A77" s="70" t="n"/>
      <c r="B77" s="70" t="n"/>
      <c r="C77" s="69" t="n"/>
      <c r="D77" s="69" t="n"/>
      <c r="E77" s="73">
        <f>IF(OR($C77="",$D77=""),"",NETWORKDAYS($C77,$D77))</f>
        <v/>
      </c>
      <c r="F77" s="70" t="n"/>
      <c r="G77">
        <f>IF($B77="",0,ROUND(SUMPRODUCT((Lang!$C$90:$N$92=$B77)*(ROW(Lang!$C$90:$N$92)-89))/MAX(1,COUNTIF(Lang!$C$90:$N$92,$B77)),0))</f>
        <v/>
      </c>
      <c r="H77">
        <f>IF(OR($A77="",$C77="",$D77=""),0,IF(MIN($D77,Calc!$B$5-1)&lt;MAX($C77,Calc!$B$4),0,NETWORKDAYS(MAX($C77,Calc!$B$4),MIN($D77,Calc!$B$5-1))))</f>
        <v/>
      </c>
      <c r="I77">
        <f>IF(OR($A77="",$C77="",$D77=""),0,IF(MIN($D77,Calc!$B$8-1)&lt;MAX($C77,Calc!$B$7),0,NETWORKDAYS(MAX($C77,Calc!$B$7),MIN($D77,Calc!$B$8-1))))</f>
        <v/>
      </c>
    </row>
    <row r="78">
      <c r="A78" s="70" t="n"/>
      <c r="B78" s="70" t="n"/>
      <c r="C78" s="69" t="n"/>
      <c r="D78" s="69" t="n"/>
      <c r="E78" s="73">
        <f>IF(OR($C78="",$D78=""),"",NETWORKDAYS($C78,$D78))</f>
        <v/>
      </c>
      <c r="F78" s="70" t="n"/>
      <c r="G78">
        <f>IF($B78="",0,ROUND(SUMPRODUCT((Lang!$C$90:$N$92=$B78)*(ROW(Lang!$C$90:$N$92)-89))/MAX(1,COUNTIF(Lang!$C$90:$N$92,$B78)),0))</f>
        <v/>
      </c>
      <c r="H78">
        <f>IF(OR($A78="",$C78="",$D78=""),0,IF(MIN($D78,Calc!$B$5-1)&lt;MAX($C78,Calc!$B$4),0,NETWORKDAYS(MAX($C78,Calc!$B$4),MIN($D78,Calc!$B$5-1))))</f>
        <v/>
      </c>
      <c r="I78">
        <f>IF(OR($A78="",$C78="",$D78=""),0,IF(MIN($D78,Calc!$B$8-1)&lt;MAX($C78,Calc!$B$7),0,NETWORKDAYS(MAX($C78,Calc!$B$7),MIN($D78,Calc!$B$8-1))))</f>
        <v/>
      </c>
    </row>
    <row r="79">
      <c r="A79" s="70" t="n"/>
      <c r="B79" s="70" t="n"/>
      <c r="C79" s="69" t="n"/>
      <c r="D79" s="69" t="n"/>
      <c r="E79" s="73">
        <f>IF(OR($C79="",$D79=""),"",NETWORKDAYS($C79,$D79))</f>
        <v/>
      </c>
      <c r="F79" s="70" t="n"/>
      <c r="G79">
        <f>IF($B79="",0,ROUND(SUMPRODUCT((Lang!$C$90:$N$92=$B79)*(ROW(Lang!$C$90:$N$92)-89))/MAX(1,COUNTIF(Lang!$C$90:$N$92,$B79)),0))</f>
        <v/>
      </c>
      <c r="H79">
        <f>IF(OR($A79="",$C79="",$D79=""),0,IF(MIN($D79,Calc!$B$5-1)&lt;MAX($C79,Calc!$B$4),0,NETWORKDAYS(MAX($C79,Calc!$B$4),MIN($D79,Calc!$B$5-1))))</f>
        <v/>
      </c>
      <c r="I79">
        <f>IF(OR($A79="",$C79="",$D79=""),0,IF(MIN($D79,Calc!$B$8-1)&lt;MAX($C79,Calc!$B$7),0,NETWORKDAYS(MAX($C79,Calc!$B$7),MIN($D79,Calc!$B$8-1))))</f>
        <v/>
      </c>
    </row>
    <row r="80">
      <c r="A80" s="70" t="n"/>
      <c r="B80" s="70" t="n"/>
      <c r="C80" s="69" t="n"/>
      <c r="D80" s="69" t="n"/>
      <c r="E80" s="73">
        <f>IF(OR($C80="",$D80=""),"",NETWORKDAYS($C80,$D80))</f>
        <v/>
      </c>
      <c r="F80" s="70" t="n"/>
      <c r="G80">
        <f>IF($B80="",0,ROUND(SUMPRODUCT((Lang!$C$90:$N$92=$B80)*(ROW(Lang!$C$90:$N$92)-89))/MAX(1,COUNTIF(Lang!$C$90:$N$92,$B80)),0))</f>
        <v/>
      </c>
      <c r="H80">
        <f>IF(OR($A80="",$C80="",$D80=""),0,IF(MIN($D80,Calc!$B$5-1)&lt;MAX($C80,Calc!$B$4),0,NETWORKDAYS(MAX($C80,Calc!$B$4),MIN($D80,Calc!$B$5-1))))</f>
        <v/>
      </c>
      <c r="I80">
        <f>IF(OR($A80="",$C80="",$D80=""),0,IF(MIN($D80,Calc!$B$8-1)&lt;MAX($C80,Calc!$B$7),0,NETWORKDAYS(MAX($C80,Calc!$B$7),MIN($D80,Calc!$B$8-1))))</f>
        <v/>
      </c>
    </row>
    <row r="81">
      <c r="A81" s="70" t="n"/>
      <c r="B81" s="70" t="n"/>
      <c r="C81" s="69" t="n"/>
      <c r="D81" s="69" t="n"/>
      <c r="E81" s="73">
        <f>IF(OR($C81="",$D81=""),"",NETWORKDAYS($C81,$D81))</f>
        <v/>
      </c>
      <c r="F81" s="70" t="n"/>
      <c r="G81">
        <f>IF($B81="",0,ROUND(SUMPRODUCT((Lang!$C$90:$N$92=$B81)*(ROW(Lang!$C$90:$N$92)-89))/MAX(1,COUNTIF(Lang!$C$90:$N$92,$B81)),0))</f>
        <v/>
      </c>
      <c r="H81">
        <f>IF(OR($A81="",$C81="",$D81=""),0,IF(MIN($D81,Calc!$B$5-1)&lt;MAX($C81,Calc!$B$4),0,NETWORKDAYS(MAX($C81,Calc!$B$4),MIN($D81,Calc!$B$5-1))))</f>
        <v/>
      </c>
      <c r="I81">
        <f>IF(OR($A81="",$C81="",$D81=""),0,IF(MIN($D81,Calc!$B$8-1)&lt;MAX($C81,Calc!$B$7),0,NETWORKDAYS(MAX($C81,Calc!$B$7),MIN($D81,Calc!$B$8-1))))</f>
        <v/>
      </c>
    </row>
    <row r="82">
      <c r="A82" s="70" t="n"/>
      <c r="B82" s="70" t="n"/>
      <c r="C82" s="69" t="n"/>
      <c r="D82" s="69" t="n"/>
      <c r="E82" s="73">
        <f>IF(OR($C82="",$D82=""),"",NETWORKDAYS($C82,$D82))</f>
        <v/>
      </c>
      <c r="F82" s="70" t="n"/>
      <c r="G82">
        <f>IF($B82="",0,ROUND(SUMPRODUCT((Lang!$C$90:$N$92=$B82)*(ROW(Lang!$C$90:$N$92)-89))/MAX(1,COUNTIF(Lang!$C$90:$N$92,$B82)),0))</f>
        <v/>
      </c>
      <c r="H82">
        <f>IF(OR($A82="",$C82="",$D82=""),0,IF(MIN($D82,Calc!$B$5-1)&lt;MAX($C82,Calc!$B$4),0,NETWORKDAYS(MAX($C82,Calc!$B$4),MIN($D82,Calc!$B$5-1))))</f>
        <v/>
      </c>
      <c r="I82">
        <f>IF(OR($A82="",$C82="",$D82=""),0,IF(MIN($D82,Calc!$B$8-1)&lt;MAX($C82,Calc!$B$7),0,NETWORKDAYS(MAX($C82,Calc!$B$7),MIN($D82,Calc!$B$8-1))))</f>
        <v/>
      </c>
    </row>
    <row r="83">
      <c r="A83" s="70" t="n"/>
      <c r="B83" s="70" t="n"/>
      <c r="C83" s="69" t="n"/>
      <c r="D83" s="69" t="n"/>
      <c r="E83" s="73">
        <f>IF(OR($C83="",$D83=""),"",NETWORKDAYS($C83,$D83))</f>
        <v/>
      </c>
      <c r="F83" s="70" t="n"/>
      <c r="G83">
        <f>IF($B83="",0,ROUND(SUMPRODUCT((Lang!$C$90:$N$92=$B83)*(ROW(Lang!$C$90:$N$92)-89))/MAX(1,COUNTIF(Lang!$C$90:$N$92,$B83)),0))</f>
        <v/>
      </c>
      <c r="H83">
        <f>IF(OR($A83="",$C83="",$D83=""),0,IF(MIN($D83,Calc!$B$5-1)&lt;MAX($C83,Calc!$B$4),0,NETWORKDAYS(MAX($C83,Calc!$B$4),MIN($D83,Calc!$B$5-1))))</f>
        <v/>
      </c>
      <c r="I83">
        <f>IF(OR($A83="",$C83="",$D83=""),0,IF(MIN($D83,Calc!$B$8-1)&lt;MAX($C83,Calc!$B$7),0,NETWORKDAYS(MAX($C83,Calc!$B$7),MIN($D83,Calc!$B$8-1))))</f>
        <v/>
      </c>
    </row>
    <row r="84">
      <c r="A84" s="70" t="n"/>
      <c r="B84" s="70" t="n"/>
      <c r="C84" s="69" t="n"/>
      <c r="D84" s="69" t="n"/>
      <c r="E84" s="73">
        <f>IF(OR($C84="",$D84=""),"",NETWORKDAYS($C84,$D84))</f>
        <v/>
      </c>
      <c r="F84" s="70" t="n"/>
      <c r="G84">
        <f>IF($B84="",0,ROUND(SUMPRODUCT((Lang!$C$90:$N$92=$B84)*(ROW(Lang!$C$90:$N$92)-89))/MAX(1,COUNTIF(Lang!$C$90:$N$92,$B84)),0))</f>
        <v/>
      </c>
      <c r="H84">
        <f>IF(OR($A84="",$C84="",$D84=""),0,IF(MIN($D84,Calc!$B$5-1)&lt;MAX($C84,Calc!$B$4),0,NETWORKDAYS(MAX($C84,Calc!$B$4),MIN($D84,Calc!$B$5-1))))</f>
        <v/>
      </c>
      <c r="I84">
        <f>IF(OR($A84="",$C84="",$D84=""),0,IF(MIN($D84,Calc!$B$8-1)&lt;MAX($C84,Calc!$B$7),0,NETWORKDAYS(MAX($C84,Calc!$B$7),MIN($D84,Calc!$B$8-1))))</f>
        <v/>
      </c>
    </row>
    <row r="85">
      <c r="A85" s="70" t="n"/>
      <c r="B85" s="70" t="n"/>
      <c r="C85" s="69" t="n"/>
      <c r="D85" s="69" t="n"/>
      <c r="E85" s="73">
        <f>IF(OR($C85="",$D85=""),"",NETWORKDAYS($C85,$D85))</f>
        <v/>
      </c>
      <c r="F85" s="70" t="n"/>
      <c r="G85">
        <f>IF($B85="",0,ROUND(SUMPRODUCT((Lang!$C$90:$N$92=$B85)*(ROW(Lang!$C$90:$N$92)-89))/MAX(1,COUNTIF(Lang!$C$90:$N$92,$B85)),0))</f>
        <v/>
      </c>
      <c r="H85">
        <f>IF(OR($A85="",$C85="",$D85=""),0,IF(MIN($D85,Calc!$B$5-1)&lt;MAX($C85,Calc!$B$4),0,NETWORKDAYS(MAX($C85,Calc!$B$4),MIN($D85,Calc!$B$5-1))))</f>
        <v/>
      </c>
      <c r="I85">
        <f>IF(OR($A85="",$C85="",$D85=""),0,IF(MIN($D85,Calc!$B$8-1)&lt;MAX($C85,Calc!$B$7),0,NETWORKDAYS(MAX($C85,Calc!$B$7),MIN($D85,Calc!$B$8-1))))</f>
        <v/>
      </c>
    </row>
    <row r="86">
      <c r="A86" s="70" t="n"/>
      <c r="B86" s="70" t="n"/>
      <c r="C86" s="69" t="n"/>
      <c r="D86" s="69" t="n"/>
      <c r="E86" s="73">
        <f>IF(OR($C86="",$D86=""),"",NETWORKDAYS($C86,$D86))</f>
        <v/>
      </c>
      <c r="F86" s="70" t="n"/>
      <c r="G86">
        <f>IF($B86="",0,ROUND(SUMPRODUCT((Lang!$C$90:$N$92=$B86)*(ROW(Lang!$C$90:$N$92)-89))/MAX(1,COUNTIF(Lang!$C$90:$N$92,$B86)),0))</f>
        <v/>
      </c>
      <c r="H86">
        <f>IF(OR($A86="",$C86="",$D86=""),0,IF(MIN($D86,Calc!$B$5-1)&lt;MAX($C86,Calc!$B$4),0,NETWORKDAYS(MAX($C86,Calc!$B$4),MIN($D86,Calc!$B$5-1))))</f>
        <v/>
      </c>
      <c r="I86">
        <f>IF(OR($A86="",$C86="",$D86=""),0,IF(MIN($D86,Calc!$B$8-1)&lt;MAX($C86,Calc!$B$7),0,NETWORKDAYS(MAX($C86,Calc!$B$7),MIN($D86,Calc!$B$8-1))))</f>
        <v/>
      </c>
    </row>
    <row r="87">
      <c r="A87" s="70" t="n"/>
      <c r="B87" s="70" t="n"/>
      <c r="C87" s="69" t="n"/>
      <c r="D87" s="69" t="n"/>
      <c r="E87" s="73">
        <f>IF(OR($C87="",$D87=""),"",NETWORKDAYS($C87,$D87))</f>
        <v/>
      </c>
      <c r="F87" s="70" t="n"/>
      <c r="G87">
        <f>IF($B87="",0,ROUND(SUMPRODUCT((Lang!$C$90:$N$92=$B87)*(ROW(Lang!$C$90:$N$92)-89))/MAX(1,COUNTIF(Lang!$C$90:$N$92,$B87)),0))</f>
        <v/>
      </c>
      <c r="H87">
        <f>IF(OR($A87="",$C87="",$D87=""),0,IF(MIN($D87,Calc!$B$5-1)&lt;MAX($C87,Calc!$B$4),0,NETWORKDAYS(MAX($C87,Calc!$B$4),MIN($D87,Calc!$B$5-1))))</f>
        <v/>
      </c>
      <c r="I87">
        <f>IF(OR($A87="",$C87="",$D87=""),0,IF(MIN($D87,Calc!$B$8-1)&lt;MAX($C87,Calc!$B$7),0,NETWORKDAYS(MAX($C87,Calc!$B$7),MIN($D87,Calc!$B$8-1))))</f>
        <v/>
      </c>
    </row>
    <row r="88">
      <c r="A88" s="70" t="n"/>
      <c r="B88" s="70" t="n"/>
      <c r="C88" s="69" t="n"/>
      <c r="D88" s="69" t="n"/>
      <c r="E88" s="73">
        <f>IF(OR($C88="",$D88=""),"",NETWORKDAYS($C88,$D88))</f>
        <v/>
      </c>
      <c r="F88" s="70" t="n"/>
      <c r="G88">
        <f>IF($B88="",0,ROUND(SUMPRODUCT((Lang!$C$90:$N$92=$B88)*(ROW(Lang!$C$90:$N$92)-89))/MAX(1,COUNTIF(Lang!$C$90:$N$92,$B88)),0))</f>
        <v/>
      </c>
      <c r="H88">
        <f>IF(OR($A88="",$C88="",$D88=""),0,IF(MIN($D88,Calc!$B$5-1)&lt;MAX($C88,Calc!$B$4),0,NETWORKDAYS(MAX($C88,Calc!$B$4),MIN($D88,Calc!$B$5-1))))</f>
        <v/>
      </c>
      <c r="I88">
        <f>IF(OR($A88="",$C88="",$D88=""),0,IF(MIN($D88,Calc!$B$8-1)&lt;MAX($C88,Calc!$B$7),0,NETWORKDAYS(MAX($C88,Calc!$B$7),MIN($D88,Calc!$B$8-1))))</f>
        <v/>
      </c>
    </row>
    <row r="89">
      <c r="A89" s="70" t="n"/>
      <c r="B89" s="70" t="n"/>
      <c r="C89" s="69" t="n"/>
      <c r="D89" s="69" t="n"/>
      <c r="E89" s="73">
        <f>IF(OR($C89="",$D89=""),"",NETWORKDAYS($C89,$D89))</f>
        <v/>
      </c>
      <c r="F89" s="70" t="n"/>
      <c r="G89">
        <f>IF($B89="",0,ROUND(SUMPRODUCT((Lang!$C$90:$N$92=$B89)*(ROW(Lang!$C$90:$N$92)-89))/MAX(1,COUNTIF(Lang!$C$90:$N$92,$B89)),0))</f>
        <v/>
      </c>
      <c r="H89">
        <f>IF(OR($A89="",$C89="",$D89=""),0,IF(MIN($D89,Calc!$B$5-1)&lt;MAX($C89,Calc!$B$4),0,NETWORKDAYS(MAX($C89,Calc!$B$4),MIN($D89,Calc!$B$5-1))))</f>
        <v/>
      </c>
      <c r="I89">
        <f>IF(OR($A89="",$C89="",$D89=""),0,IF(MIN($D89,Calc!$B$8-1)&lt;MAX($C89,Calc!$B$7),0,NETWORKDAYS(MAX($C89,Calc!$B$7),MIN($D89,Calc!$B$8-1))))</f>
        <v/>
      </c>
    </row>
    <row r="90">
      <c r="A90" s="70" t="n"/>
      <c r="B90" s="70" t="n"/>
      <c r="C90" s="69" t="n"/>
      <c r="D90" s="69" t="n"/>
      <c r="E90" s="73">
        <f>IF(OR($C90="",$D90=""),"",NETWORKDAYS($C90,$D90))</f>
        <v/>
      </c>
      <c r="F90" s="70" t="n"/>
      <c r="G90">
        <f>IF($B90="",0,ROUND(SUMPRODUCT((Lang!$C$90:$N$92=$B90)*(ROW(Lang!$C$90:$N$92)-89))/MAX(1,COUNTIF(Lang!$C$90:$N$92,$B90)),0))</f>
        <v/>
      </c>
      <c r="H90">
        <f>IF(OR($A90="",$C90="",$D90=""),0,IF(MIN($D90,Calc!$B$5-1)&lt;MAX($C90,Calc!$B$4),0,NETWORKDAYS(MAX($C90,Calc!$B$4),MIN($D90,Calc!$B$5-1))))</f>
        <v/>
      </c>
      <c r="I90">
        <f>IF(OR($A90="",$C90="",$D90=""),0,IF(MIN($D90,Calc!$B$8-1)&lt;MAX($C90,Calc!$B$7),0,NETWORKDAYS(MAX($C90,Calc!$B$7),MIN($D90,Calc!$B$8-1))))</f>
        <v/>
      </c>
    </row>
    <row r="91">
      <c r="A91" s="70" t="n"/>
      <c r="B91" s="70" t="n"/>
      <c r="C91" s="69" t="n"/>
      <c r="D91" s="69" t="n"/>
      <c r="E91" s="73">
        <f>IF(OR($C91="",$D91=""),"",NETWORKDAYS($C91,$D91))</f>
        <v/>
      </c>
      <c r="F91" s="70" t="n"/>
      <c r="G91">
        <f>IF($B91="",0,ROUND(SUMPRODUCT((Lang!$C$90:$N$92=$B91)*(ROW(Lang!$C$90:$N$92)-89))/MAX(1,COUNTIF(Lang!$C$90:$N$92,$B91)),0))</f>
        <v/>
      </c>
      <c r="H91">
        <f>IF(OR($A91="",$C91="",$D91=""),0,IF(MIN($D91,Calc!$B$5-1)&lt;MAX($C91,Calc!$B$4),0,NETWORKDAYS(MAX($C91,Calc!$B$4),MIN($D91,Calc!$B$5-1))))</f>
        <v/>
      </c>
      <c r="I91">
        <f>IF(OR($A91="",$C91="",$D91=""),0,IF(MIN($D91,Calc!$B$8-1)&lt;MAX($C91,Calc!$B$7),0,NETWORKDAYS(MAX($C91,Calc!$B$7),MIN($D91,Calc!$B$8-1))))</f>
        <v/>
      </c>
    </row>
    <row r="92">
      <c r="A92" s="70" t="n"/>
      <c r="B92" s="70" t="n"/>
      <c r="C92" s="69" t="n"/>
      <c r="D92" s="69" t="n"/>
      <c r="E92" s="73">
        <f>IF(OR($C92="",$D92=""),"",NETWORKDAYS($C92,$D92))</f>
        <v/>
      </c>
      <c r="F92" s="70" t="n"/>
      <c r="G92">
        <f>IF($B92="",0,ROUND(SUMPRODUCT((Lang!$C$90:$N$92=$B92)*(ROW(Lang!$C$90:$N$92)-89))/MAX(1,COUNTIF(Lang!$C$90:$N$92,$B92)),0))</f>
        <v/>
      </c>
      <c r="H92">
        <f>IF(OR($A92="",$C92="",$D92=""),0,IF(MIN($D92,Calc!$B$5-1)&lt;MAX($C92,Calc!$B$4),0,NETWORKDAYS(MAX($C92,Calc!$B$4),MIN($D92,Calc!$B$5-1))))</f>
        <v/>
      </c>
      <c r="I92">
        <f>IF(OR($A92="",$C92="",$D92=""),0,IF(MIN($D92,Calc!$B$8-1)&lt;MAX($C92,Calc!$B$7),0,NETWORKDAYS(MAX($C92,Calc!$B$7),MIN($D92,Calc!$B$8-1))))</f>
        <v/>
      </c>
    </row>
    <row r="93">
      <c r="A93" s="70" t="n"/>
      <c r="B93" s="70" t="n"/>
      <c r="C93" s="69" t="n"/>
      <c r="D93" s="69" t="n"/>
      <c r="E93" s="73">
        <f>IF(OR($C93="",$D93=""),"",NETWORKDAYS($C93,$D93))</f>
        <v/>
      </c>
      <c r="F93" s="70" t="n"/>
      <c r="G93">
        <f>IF($B93="",0,ROUND(SUMPRODUCT((Lang!$C$90:$N$92=$B93)*(ROW(Lang!$C$90:$N$92)-89))/MAX(1,COUNTIF(Lang!$C$90:$N$92,$B93)),0))</f>
        <v/>
      </c>
      <c r="H93">
        <f>IF(OR($A93="",$C93="",$D93=""),0,IF(MIN($D93,Calc!$B$5-1)&lt;MAX($C93,Calc!$B$4),0,NETWORKDAYS(MAX($C93,Calc!$B$4),MIN($D93,Calc!$B$5-1))))</f>
        <v/>
      </c>
      <c r="I93">
        <f>IF(OR($A93="",$C93="",$D93=""),0,IF(MIN($D93,Calc!$B$8-1)&lt;MAX($C93,Calc!$B$7),0,NETWORKDAYS(MAX($C93,Calc!$B$7),MIN($D93,Calc!$B$8-1))))</f>
        <v/>
      </c>
    </row>
    <row r="94">
      <c r="A94" s="70" t="n"/>
      <c r="B94" s="70" t="n"/>
      <c r="C94" s="69" t="n"/>
      <c r="D94" s="69" t="n"/>
      <c r="E94" s="73">
        <f>IF(OR($C94="",$D94=""),"",NETWORKDAYS($C94,$D94))</f>
        <v/>
      </c>
      <c r="F94" s="70" t="n"/>
      <c r="G94">
        <f>IF($B94="",0,ROUND(SUMPRODUCT((Lang!$C$90:$N$92=$B94)*(ROW(Lang!$C$90:$N$92)-89))/MAX(1,COUNTIF(Lang!$C$90:$N$92,$B94)),0))</f>
        <v/>
      </c>
      <c r="H94">
        <f>IF(OR($A94="",$C94="",$D94=""),0,IF(MIN($D94,Calc!$B$5-1)&lt;MAX($C94,Calc!$B$4),0,NETWORKDAYS(MAX($C94,Calc!$B$4),MIN($D94,Calc!$B$5-1))))</f>
        <v/>
      </c>
      <c r="I94">
        <f>IF(OR($A94="",$C94="",$D94=""),0,IF(MIN($D94,Calc!$B$8-1)&lt;MAX($C94,Calc!$B$7),0,NETWORKDAYS(MAX($C94,Calc!$B$7),MIN($D94,Calc!$B$8-1))))</f>
        <v/>
      </c>
    </row>
    <row r="95">
      <c r="A95" s="70" t="n"/>
      <c r="B95" s="70" t="n"/>
      <c r="C95" s="69" t="n"/>
      <c r="D95" s="69" t="n"/>
      <c r="E95" s="73">
        <f>IF(OR($C95="",$D95=""),"",NETWORKDAYS($C95,$D95))</f>
        <v/>
      </c>
      <c r="F95" s="70" t="n"/>
      <c r="G95">
        <f>IF($B95="",0,ROUND(SUMPRODUCT((Lang!$C$90:$N$92=$B95)*(ROW(Lang!$C$90:$N$92)-89))/MAX(1,COUNTIF(Lang!$C$90:$N$92,$B95)),0))</f>
        <v/>
      </c>
      <c r="H95">
        <f>IF(OR($A95="",$C95="",$D95=""),0,IF(MIN($D95,Calc!$B$5-1)&lt;MAX($C95,Calc!$B$4),0,NETWORKDAYS(MAX($C95,Calc!$B$4),MIN($D95,Calc!$B$5-1))))</f>
        <v/>
      </c>
      <c r="I95">
        <f>IF(OR($A95="",$C95="",$D95=""),0,IF(MIN($D95,Calc!$B$8-1)&lt;MAX($C95,Calc!$B$7),0,NETWORKDAYS(MAX($C95,Calc!$B$7),MIN($D95,Calc!$B$8-1))))</f>
        <v/>
      </c>
    </row>
    <row r="96">
      <c r="A96" s="70" t="n"/>
      <c r="B96" s="70" t="n"/>
      <c r="C96" s="69" t="n"/>
      <c r="D96" s="69" t="n"/>
      <c r="E96" s="73">
        <f>IF(OR($C96="",$D96=""),"",NETWORKDAYS($C96,$D96))</f>
        <v/>
      </c>
      <c r="F96" s="70" t="n"/>
      <c r="G96">
        <f>IF($B96="",0,ROUND(SUMPRODUCT((Lang!$C$90:$N$92=$B96)*(ROW(Lang!$C$90:$N$92)-89))/MAX(1,COUNTIF(Lang!$C$90:$N$92,$B96)),0))</f>
        <v/>
      </c>
      <c r="H96">
        <f>IF(OR($A96="",$C96="",$D96=""),0,IF(MIN($D96,Calc!$B$5-1)&lt;MAX($C96,Calc!$B$4),0,NETWORKDAYS(MAX($C96,Calc!$B$4),MIN($D96,Calc!$B$5-1))))</f>
        <v/>
      </c>
      <c r="I96">
        <f>IF(OR($A96="",$C96="",$D96=""),0,IF(MIN($D96,Calc!$B$8-1)&lt;MAX($C96,Calc!$B$7),0,NETWORKDAYS(MAX($C96,Calc!$B$7),MIN($D96,Calc!$B$8-1))))</f>
        <v/>
      </c>
    </row>
    <row r="97">
      <c r="A97" s="70" t="n"/>
      <c r="B97" s="70" t="n"/>
      <c r="C97" s="69" t="n"/>
      <c r="D97" s="69" t="n"/>
      <c r="E97" s="73">
        <f>IF(OR($C97="",$D97=""),"",NETWORKDAYS($C97,$D97))</f>
        <v/>
      </c>
      <c r="F97" s="70" t="n"/>
      <c r="G97">
        <f>IF($B97="",0,ROUND(SUMPRODUCT((Lang!$C$90:$N$92=$B97)*(ROW(Lang!$C$90:$N$92)-89))/MAX(1,COUNTIF(Lang!$C$90:$N$92,$B97)),0))</f>
        <v/>
      </c>
      <c r="H97">
        <f>IF(OR($A97="",$C97="",$D97=""),0,IF(MIN($D97,Calc!$B$5-1)&lt;MAX($C97,Calc!$B$4),0,NETWORKDAYS(MAX($C97,Calc!$B$4),MIN($D97,Calc!$B$5-1))))</f>
        <v/>
      </c>
      <c r="I97">
        <f>IF(OR($A97="",$C97="",$D97=""),0,IF(MIN($D97,Calc!$B$8-1)&lt;MAX($C97,Calc!$B$7),0,NETWORKDAYS(MAX($C97,Calc!$B$7),MIN($D97,Calc!$B$8-1))))</f>
        <v/>
      </c>
    </row>
    <row r="98">
      <c r="A98" s="70" t="n"/>
      <c r="B98" s="70" t="n"/>
      <c r="C98" s="69" t="n"/>
      <c r="D98" s="69" t="n"/>
      <c r="E98" s="73">
        <f>IF(OR($C98="",$D98=""),"",NETWORKDAYS($C98,$D98))</f>
        <v/>
      </c>
      <c r="F98" s="70" t="n"/>
      <c r="G98">
        <f>IF($B98="",0,ROUND(SUMPRODUCT((Lang!$C$90:$N$92=$B98)*(ROW(Lang!$C$90:$N$92)-89))/MAX(1,COUNTIF(Lang!$C$90:$N$92,$B98)),0))</f>
        <v/>
      </c>
      <c r="H98">
        <f>IF(OR($A98="",$C98="",$D98=""),0,IF(MIN($D98,Calc!$B$5-1)&lt;MAX($C98,Calc!$B$4),0,NETWORKDAYS(MAX($C98,Calc!$B$4),MIN($D98,Calc!$B$5-1))))</f>
        <v/>
      </c>
      <c r="I98">
        <f>IF(OR($A98="",$C98="",$D98=""),0,IF(MIN($D98,Calc!$B$8-1)&lt;MAX($C98,Calc!$B$7),0,NETWORKDAYS(MAX($C98,Calc!$B$7),MIN($D98,Calc!$B$8-1))))</f>
        <v/>
      </c>
    </row>
    <row r="99">
      <c r="A99" s="70" t="n"/>
      <c r="B99" s="70" t="n"/>
      <c r="C99" s="69" t="n"/>
      <c r="D99" s="69" t="n"/>
      <c r="E99" s="73">
        <f>IF(OR($C99="",$D99=""),"",NETWORKDAYS($C99,$D99))</f>
        <v/>
      </c>
      <c r="F99" s="70" t="n"/>
      <c r="G99">
        <f>IF($B99="",0,ROUND(SUMPRODUCT((Lang!$C$90:$N$92=$B99)*(ROW(Lang!$C$90:$N$92)-89))/MAX(1,COUNTIF(Lang!$C$90:$N$92,$B99)),0))</f>
        <v/>
      </c>
      <c r="H99">
        <f>IF(OR($A99="",$C99="",$D99=""),0,IF(MIN($D99,Calc!$B$5-1)&lt;MAX($C99,Calc!$B$4),0,NETWORKDAYS(MAX($C99,Calc!$B$4),MIN($D99,Calc!$B$5-1))))</f>
        <v/>
      </c>
      <c r="I99">
        <f>IF(OR($A99="",$C99="",$D99=""),0,IF(MIN($D99,Calc!$B$8-1)&lt;MAX($C99,Calc!$B$7),0,NETWORKDAYS(MAX($C99,Calc!$B$7),MIN($D99,Calc!$B$8-1))))</f>
        <v/>
      </c>
    </row>
    <row r="100">
      <c r="A100" s="70" t="n"/>
      <c r="B100" s="70" t="n"/>
      <c r="C100" s="69" t="n"/>
      <c r="D100" s="69" t="n"/>
      <c r="E100" s="73">
        <f>IF(OR($C100="",$D100=""),"",NETWORKDAYS($C100,$D100))</f>
        <v/>
      </c>
      <c r="F100" s="70" t="n"/>
      <c r="G100">
        <f>IF($B100="",0,ROUND(SUMPRODUCT((Lang!$C$90:$N$92=$B100)*(ROW(Lang!$C$90:$N$92)-89))/MAX(1,COUNTIF(Lang!$C$90:$N$92,$B100)),0))</f>
        <v/>
      </c>
      <c r="H100">
        <f>IF(OR($A100="",$C100="",$D100=""),0,IF(MIN($D100,Calc!$B$5-1)&lt;MAX($C100,Calc!$B$4),0,NETWORKDAYS(MAX($C100,Calc!$B$4),MIN($D100,Calc!$B$5-1))))</f>
        <v/>
      </c>
      <c r="I100">
        <f>IF(OR($A100="",$C100="",$D100=""),0,IF(MIN($D100,Calc!$B$8-1)&lt;MAX($C100,Calc!$B$7),0,NETWORKDAYS(MAX($C100,Calc!$B$7),MIN($D100,Calc!$B$8-1))))</f>
        <v/>
      </c>
    </row>
    <row r="101">
      <c r="A101" s="70" t="n"/>
      <c r="B101" s="70" t="n"/>
      <c r="C101" s="69" t="n"/>
      <c r="D101" s="69" t="n"/>
      <c r="E101" s="73">
        <f>IF(OR($C101="",$D101=""),"",NETWORKDAYS($C101,$D101))</f>
        <v/>
      </c>
      <c r="F101" s="70" t="n"/>
      <c r="G101">
        <f>IF($B101="",0,ROUND(SUMPRODUCT((Lang!$C$90:$N$92=$B101)*(ROW(Lang!$C$90:$N$92)-89))/MAX(1,COUNTIF(Lang!$C$90:$N$92,$B101)),0))</f>
        <v/>
      </c>
      <c r="H101">
        <f>IF(OR($A101="",$C101="",$D101=""),0,IF(MIN($D101,Calc!$B$5-1)&lt;MAX($C101,Calc!$B$4),0,NETWORKDAYS(MAX($C101,Calc!$B$4),MIN($D101,Calc!$B$5-1))))</f>
        <v/>
      </c>
      <c r="I101">
        <f>IF(OR($A101="",$C101="",$D101=""),0,IF(MIN($D101,Calc!$B$8-1)&lt;MAX($C101,Calc!$B$7),0,NETWORKDAYS(MAX($C101,Calc!$B$7),MIN($D101,Calc!$B$8-1))))</f>
        <v/>
      </c>
    </row>
    <row r="102">
      <c r="A102" s="70" t="n"/>
      <c r="B102" s="70" t="n"/>
      <c r="C102" s="69" t="n"/>
      <c r="D102" s="69" t="n"/>
      <c r="E102" s="73">
        <f>IF(OR($C102="",$D102=""),"",NETWORKDAYS($C102,$D102))</f>
        <v/>
      </c>
      <c r="F102" s="70" t="n"/>
      <c r="G102">
        <f>IF($B102="",0,ROUND(SUMPRODUCT((Lang!$C$90:$N$92=$B102)*(ROW(Lang!$C$90:$N$92)-89))/MAX(1,COUNTIF(Lang!$C$90:$N$92,$B102)),0))</f>
        <v/>
      </c>
      <c r="H102">
        <f>IF(OR($A102="",$C102="",$D102=""),0,IF(MIN($D102,Calc!$B$5-1)&lt;MAX($C102,Calc!$B$4),0,NETWORKDAYS(MAX($C102,Calc!$B$4),MIN($D102,Calc!$B$5-1))))</f>
        <v/>
      </c>
      <c r="I102">
        <f>IF(OR($A102="",$C102="",$D102=""),0,IF(MIN($D102,Calc!$B$8-1)&lt;MAX($C102,Calc!$B$7),0,NETWORKDAYS(MAX($C102,Calc!$B$7),MIN($D102,Calc!$B$8-1))))</f>
        <v/>
      </c>
    </row>
    <row r="103">
      <c r="A103" s="70" t="n"/>
      <c r="B103" s="70" t="n"/>
      <c r="C103" s="69" t="n"/>
      <c r="D103" s="69" t="n"/>
      <c r="E103" s="73">
        <f>IF(OR($C103="",$D103=""),"",NETWORKDAYS($C103,$D103))</f>
        <v/>
      </c>
      <c r="F103" s="70" t="n"/>
      <c r="G103">
        <f>IF($B103="",0,ROUND(SUMPRODUCT((Lang!$C$90:$N$92=$B103)*(ROW(Lang!$C$90:$N$92)-89))/MAX(1,COUNTIF(Lang!$C$90:$N$92,$B103)),0))</f>
        <v/>
      </c>
      <c r="H103">
        <f>IF(OR($A103="",$C103="",$D103=""),0,IF(MIN($D103,Calc!$B$5-1)&lt;MAX($C103,Calc!$B$4),0,NETWORKDAYS(MAX($C103,Calc!$B$4),MIN($D103,Calc!$B$5-1))))</f>
        <v/>
      </c>
      <c r="I103">
        <f>IF(OR($A103="",$C103="",$D103=""),0,IF(MIN($D103,Calc!$B$8-1)&lt;MAX($C103,Calc!$B$7),0,NETWORKDAYS(MAX($C103,Calc!$B$7),MIN($D103,Calc!$B$8-1))))</f>
        <v/>
      </c>
    </row>
    <row r="104">
      <c r="A104" s="70" t="n"/>
      <c r="B104" s="70" t="n"/>
      <c r="C104" s="69" t="n"/>
      <c r="D104" s="69" t="n"/>
      <c r="E104" s="73">
        <f>IF(OR($C104="",$D104=""),"",NETWORKDAYS($C104,$D104))</f>
        <v/>
      </c>
      <c r="F104" s="70" t="n"/>
      <c r="G104">
        <f>IF($B104="",0,ROUND(SUMPRODUCT((Lang!$C$90:$N$92=$B104)*(ROW(Lang!$C$90:$N$92)-89))/MAX(1,COUNTIF(Lang!$C$90:$N$92,$B104)),0))</f>
        <v/>
      </c>
      <c r="H104">
        <f>IF(OR($A104="",$C104="",$D104=""),0,IF(MIN($D104,Calc!$B$5-1)&lt;MAX($C104,Calc!$B$4),0,NETWORKDAYS(MAX($C104,Calc!$B$4),MIN($D104,Calc!$B$5-1))))</f>
        <v/>
      </c>
      <c r="I104">
        <f>IF(OR($A104="",$C104="",$D104=""),0,IF(MIN($D104,Calc!$B$8-1)&lt;MAX($C104,Calc!$B$7),0,NETWORKDAYS(MAX($C104,Calc!$B$7),MIN($D104,Calc!$B$8-1))))</f>
        <v/>
      </c>
    </row>
    <row r="105">
      <c r="A105" s="70" t="n"/>
      <c r="B105" s="70" t="n"/>
      <c r="C105" s="69" t="n"/>
      <c r="D105" s="69" t="n"/>
      <c r="E105" s="73">
        <f>IF(OR($C105="",$D105=""),"",NETWORKDAYS($C105,$D105))</f>
        <v/>
      </c>
      <c r="F105" s="70" t="n"/>
      <c r="G105">
        <f>IF($B105="",0,ROUND(SUMPRODUCT((Lang!$C$90:$N$92=$B105)*(ROW(Lang!$C$90:$N$92)-89))/MAX(1,COUNTIF(Lang!$C$90:$N$92,$B105)),0))</f>
        <v/>
      </c>
      <c r="H105">
        <f>IF(OR($A105="",$C105="",$D105=""),0,IF(MIN($D105,Calc!$B$5-1)&lt;MAX($C105,Calc!$B$4),0,NETWORKDAYS(MAX($C105,Calc!$B$4),MIN($D105,Calc!$B$5-1))))</f>
        <v/>
      </c>
      <c r="I105">
        <f>IF(OR($A105="",$C105="",$D105=""),0,IF(MIN($D105,Calc!$B$8-1)&lt;MAX($C105,Calc!$B$7),0,NETWORKDAYS(MAX($C105,Calc!$B$7),MIN($D105,Calc!$B$8-1))))</f>
        <v/>
      </c>
    </row>
    <row r="106">
      <c r="A106" s="70" t="n"/>
      <c r="B106" s="70" t="n"/>
      <c r="C106" s="69" t="n"/>
      <c r="D106" s="69" t="n"/>
      <c r="E106" s="73">
        <f>IF(OR($C106="",$D106=""),"",NETWORKDAYS($C106,$D106))</f>
        <v/>
      </c>
      <c r="F106" s="70" t="n"/>
      <c r="G106">
        <f>IF($B106="",0,ROUND(SUMPRODUCT((Lang!$C$90:$N$92=$B106)*(ROW(Lang!$C$90:$N$92)-89))/MAX(1,COUNTIF(Lang!$C$90:$N$92,$B106)),0))</f>
        <v/>
      </c>
      <c r="H106">
        <f>IF(OR($A106="",$C106="",$D106=""),0,IF(MIN($D106,Calc!$B$5-1)&lt;MAX($C106,Calc!$B$4),0,NETWORKDAYS(MAX($C106,Calc!$B$4),MIN($D106,Calc!$B$5-1))))</f>
        <v/>
      </c>
      <c r="I106">
        <f>IF(OR($A106="",$C106="",$D106=""),0,IF(MIN($D106,Calc!$B$8-1)&lt;MAX($C106,Calc!$B$7),0,NETWORKDAYS(MAX($C106,Calc!$B$7),MIN($D106,Calc!$B$8-1))))</f>
        <v/>
      </c>
    </row>
    <row r="107">
      <c r="A107" s="70" t="n"/>
      <c r="B107" s="70" t="n"/>
      <c r="C107" s="69" t="n"/>
      <c r="D107" s="69" t="n"/>
      <c r="E107" s="73">
        <f>IF(OR($C107="",$D107=""),"",NETWORKDAYS($C107,$D107))</f>
        <v/>
      </c>
      <c r="F107" s="70" t="n"/>
      <c r="G107">
        <f>IF($B107="",0,ROUND(SUMPRODUCT((Lang!$C$90:$N$92=$B107)*(ROW(Lang!$C$90:$N$92)-89))/MAX(1,COUNTIF(Lang!$C$90:$N$92,$B107)),0))</f>
        <v/>
      </c>
      <c r="H107">
        <f>IF(OR($A107="",$C107="",$D107=""),0,IF(MIN($D107,Calc!$B$5-1)&lt;MAX($C107,Calc!$B$4),0,NETWORKDAYS(MAX($C107,Calc!$B$4),MIN($D107,Calc!$B$5-1))))</f>
        <v/>
      </c>
      <c r="I107">
        <f>IF(OR($A107="",$C107="",$D107=""),0,IF(MIN($D107,Calc!$B$8-1)&lt;MAX($C107,Calc!$B$7),0,NETWORKDAYS(MAX($C107,Calc!$B$7),MIN($D107,Calc!$B$8-1))))</f>
        <v/>
      </c>
    </row>
    <row r="108">
      <c r="A108" s="70" t="n"/>
      <c r="B108" s="70" t="n"/>
      <c r="C108" s="69" t="n"/>
      <c r="D108" s="69" t="n"/>
      <c r="E108" s="73">
        <f>IF(OR($C108="",$D108=""),"",NETWORKDAYS($C108,$D108))</f>
        <v/>
      </c>
      <c r="F108" s="70" t="n"/>
      <c r="G108">
        <f>IF($B108="",0,ROUND(SUMPRODUCT((Lang!$C$90:$N$92=$B108)*(ROW(Lang!$C$90:$N$92)-89))/MAX(1,COUNTIF(Lang!$C$90:$N$92,$B108)),0))</f>
        <v/>
      </c>
      <c r="H108">
        <f>IF(OR($A108="",$C108="",$D108=""),0,IF(MIN($D108,Calc!$B$5-1)&lt;MAX($C108,Calc!$B$4),0,NETWORKDAYS(MAX($C108,Calc!$B$4),MIN($D108,Calc!$B$5-1))))</f>
        <v/>
      </c>
      <c r="I108">
        <f>IF(OR($A108="",$C108="",$D108=""),0,IF(MIN($D108,Calc!$B$8-1)&lt;MAX($C108,Calc!$B$7),0,NETWORKDAYS(MAX($C108,Calc!$B$7),MIN($D108,Calc!$B$8-1))))</f>
        <v/>
      </c>
    </row>
    <row r="109">
      <c r="A109" s="70" t="n"/>
      <c r="B109" s="70" t="n"/>
      <c r="C109" s="69" t="n"/>
      <c r="D109" s="69" t="n"/>
      <c r="E109" s="73">
        <f>IF(OR($C109="",$D109=""),"",NETWORKDAYS($C109,$D109))</f>
        <v/>
      </c>
      <c r="F109" s="70" t="n"/>
      <c r="G109">
        <f>IF($B109="",0,ROUND(SUMPRODUCT((Lang!$C$90:$N$92=$B109)*(ROW(Lang!$C$90:$N$92)-89))/MAX(1,COUNTIF(Lang!$C$90:$N$92,$B109)),0))</f>
        <v/>
      </c>
      <c r="H109">
        <f>IF(OR($A109="",$C109="",$D109=""),0,IF(MIN($D109,Calc!$B$5-1)&lt;MAX($C109,Calc!$B$4),0,NETWORKDAYS(MAX($C109,Calc!$B$4),MIN($D109,Calc!$B$5-1))))</f>
        <v/>
      </c>
      <c r="I109">
        <f>IF(OR($A109="",$C109="",$D109=""),0,IF(MIN($D109,Calc!$B$8-1)&lt;MAX($C109,Calc!$B$7),0,NETWORKDAYS(MAX($C109,Calc!$B$7),MIN($D109,Calc!$B$8-1))))</f>
        <v/>
      </c>
    </row>
    <row r="110">
      <c r="A110" s="70" t="n"/>
      <c r="B110" s="70" t="n"/>
      <c r="C110" s="69" t="n"/>
      <c r="D110" s="69" t="n"/>
      <c r="E110" s="73">
        <f>IF(OR($C110="",$D110=""),"",NETWORKDAYS($C110,$D110))</f>
        <v/>
      </c>
      <c r="F110" s="70" t="n"/>
      <c r="G110">
        <f>IF($B110="",0,ROUND(SUMPRODUCT((Lang!$C$90:$N$92=$B110)*(ROW(Lang!$C$90:$N$92)-89))/MAX(1,COUNTIF(Lang!$C$90:$N$92,$B110)),0))</f>
        <v/>
      </c>
      <c r="H110">
        <f>IF(OR($A110="",$C110="",$D110=""),0,IF(MIN($D110,Calc!$B$5-1)&lt;MAX($C110,Calc!$B$4),0,NETWORKDAYS(MAX($C110,Calc!$B$4),MIN($D110,Calc!$B$5-1))))</f>
        <v/>
      </c>
      <c r="I110">
        <f>IF(OR($A110="",$C110="",$D110=""),0,IF(MIN($D110,Calc!$B$8-1)&lt;MAX($C110,Calc!$B$7),0,NETWORKDAYS(MAX($C110,Calc!$B$7),MIN($D110,Calc!$B$8-1))))</f>
        <v/>
      </c>
    </row>
    <row r="111">
      <c r="A111" s="70" t="n"/>
      <c r="B111" s="70" t="n"/>
      <c r="C111" s="69" t="n"/>
      <c r="D111" s="69" t="n"/>
      <c r="E111" s="73">
        <f>IF(OR($C111="",$D111=""),"",NETWORKDAYS($C111,$D111))</f>
        <v/>
      </c>
      <c r="F111" s="70" t="n"/>
      <c r="G111">
        <f>IF($B111="",0,ROUND(SUMPRODUCT((Lang!$C$90:$N$92=$B111)*(ROW(Lang!$C$90:$N$92)-89))/MAX(1,COUNTIF(Lang!$C$90:$N$92,$B111)),0))</f>
        <v/>
      </c>
      <c r="H111">
        <f>IF(OR($A111="",$C111="",$D111=""),0,IF(MIN($D111,Calc!$B$5-1)&lt;MAX($C111,Calc!$B$4),0,NETWORKDAYS(MAX($C111,Calc!$B$4),MIN($D111,Calc!$B$5-1))))</f>
        <v/>
      </c>
      <c r="I111">
        <f>IF(OR($A111="",$C111="",$D111=""),0,IF(MIN($D111,Calc!$B$8-1)&lt;MAX($C111,Calc!$B$7),0,NETWORKDAYS(MAX($C111,Calc!$B$7),MIN($D111,Calc!$B$8-1))))</f>
        <v/>
      </c>
    </row>
    <row r="112">
      <c r="A112" s="70" t="n"/>
      <c r="B112" s="70" t="n"/>
      <c r="C112" s="69" t="n"/>
      <c r="D112" s="69" t="n"/>
      <c r="E112" s="73">
        <f>IF(OR($C112="",$D112=""),"",NETWORKDAYS($C112,$D112))</f>
        <v/>
      </c>
      <c r="F112" s="70" t="n"/>
      <c r="G112">
        <f>IF($B112="",0,ROUND(SUMPRODUCT((Lang!$C$90:$N$92=$B112)*(ROW(Lang!$C$90:$N$92)-89))/MAX(1,COUNTIF(Lang!$C$90:$N$92,$B112)),0))</f>
        <v/>
      </c>
      <c r="H112">
        <f>IF(OR($A112="",$C112="",$D112=""),0,IF(MIN($D112,Calc!$B$5-1)&lt;MAX($C112,Calc!$B$4),0,NETWORKDAYS(MAX($C112,Calc!$B$4),MIN($D112,Calc!$B$5-1))))</f>
        <v/>
      </c>
      <c r="I112">
        <f>IF(OR($A112="",$C112="",$D112=""),0,IF(MIN($D112,Calc!$B$8-1)&lt;MAX($C112,Calc!$B$7),0,NETWORKDAYS(MAX($C112,Calc!$B$7),MIN($D112,Calc!$B$8-1))))</f>
        <v/>
      </c>
    </row>
    <row r="113">
      <c r="A113" s="70" t="n"/>
      <c r="B113" s="70" t="n"/>
      <c r="C113" s="69" t="n"/>
      <c r="D113" s="69" t="n"/>
      <c r="E113" s="73">
        <f>IF(OR($C113="",$D113=""),"",NETWORKDAYS($C113,$D113))</f>
        <v/>
      </c>
      <c r="F113" s="70" t="n"/>
      <c r="G113">
        <f>IF($B113="",0,ROUND(SUMPRODUCT((Lang!$C$90:$N$92=$B113)*(ROW(Lang!$C$90:$N$92)-89))/MAX(1,COUNTIF(Lang!$C$90:$N$92,$B113)),0))</f>
        <v/>
      </c>
      <c r="H113">
        <f>IF(OR($A113="",$C113="",$D113=""),0,IF(MIN($D113,Calc!$B$5-1)&lt;MAX($C113,Calc!$B$4),0,NETWORKDAYS(MAX($C113,Calc!$B$4),MIN($D113,Calc!$B$5-1))))</f>
        <v/>
      </c>
      <c r="I113">
        <f>IF(OR($A113="",$C113="",$D113=""),0,IF(MIN($D113,Calc!$B$8-1)&lt;MAX($C113,Calc!$B$7),0,NETWORKDAYS(MAX($C113,Calc!$B$7),MIN($D113,Calc!$B$8-1))))</f>
        <v/>
      </c>
    </row>
    <row r="114">
      <c r="A114" s="70" t="n"/>
      <c r="B114" s="70" t="n"/>
      <c r="C114" s="69" t="n"/>
      <c r="D114" s="69" t="n"/>
      <c r="E114" s="73">
        <f>IF(OR($C114="",$D114=""),"",NETWORKDAYS($C114,$D114))</f>
        <v/>
      </c>
      <c r="F114" s="70" t="n"/>
      <c r="G114">
        <f>IF($B114="",0,ROUND(SUMPRODUCT((Lang!$C$90:$N$92=$B114)*(ROW(Lang!$C$90:$N$92)-89))/MAX(1,COUNTIF(Lang!$C$90:$N$92,$B114)),0))</f>
        <v/>
      </c>
      <c r="H114">
        <f>IF(OR($A114="",$C114="",$D114=""),0,IF(MIN($D114,Calc!$B$5-1)&lt;MAX($C114,Calc!$B$4),0,NETWORKDAYS(MAX($C114,Calc!$B$4),MIN($D114,Calc!$B$5-1))))</f>
        <v/>
      </c>
      <c r="I114">
        <f>IF(OR($A114="",$C114="",$D114=""),0,IF(MIN($D114,Calc!$B$8-1)&lt;MAX($C114,Calc!$B$7),0,NETWORKDAYS(MAX($C114,Calc!$B$7),MIN($D114,Calc!$B$8-1))))</f>
        <v/>
      </c>
    </row>
    <row r="115">
      <c r="A115" s="70" t="n"/>
      <c r="B115" s="70" t="n"/>
      <c r="C115" s="69" t="n"/>
      <c r="D115" s="69" t="n"/>
      <c r="E115" s="73">
        <f>IF(OR($C115="",$D115=""),"",NETWORKDAYS($C115,$D115))</f>
        <v/>
      </c>
      <c r="F115" s="70" t="n"/>
      <c r="G115">
        <f>IF($B115="",0,ROUND(SUMPRODUCT((Lang!$C$90:$N$92=$B115)*(ROW(Lang!$C$90:$N$92)-89))/MAX(1,COUNTIF(Lang!$C$90:$N$92,$B115)),0))</f>
        <v/>
      </c>
      <c r="H115">
        <f>IF(OR($A115="",$C115="",$D115=""),0,IF(MIN($D115,Calc!$B$5-1)&lt;MAX($C115,Calc!$B$4),0,NETWORKDAYS(MAX($C115,Calc!$B$4),MIN($D115,Calc!$B$5-1))))</f>
        <v/>
      </c>
      <c r="I115">
        <f>IF(OR($A115="",$C115="",$D115=""),0,IF(MIN($D115,Calc!$B$8-1)&lt;MAX($C115,Calc!$B$7),0,NETWORKDAYS(MAX($C115,Calc!$B$7),MIN($D115,Calc!$B$8-1))))</f>
        <v/>
      </c>
    </row>
    <row r="116">
      <c r="A116" s="70" t="n"/>
      <c r="B116" s="70" t="n"/>
      <c r="C116" s="69" t="n"/>
      <c r="D116" s="69" t="n"/>
      <c r="E116" s="73">
        <f>IF(OR($C116="",$D116=""),"",NETWORKDAYS($C116,$D116))</f>
        <v/>
      </c>
      <c r="F116" s="70" t="n"/>
      <c r="G116">
        <f>IF($B116="",0,ROUND(SUMPRODUCT((Lang!$C$90:$N$92=$B116)*(ROW(Lang!$C$90:$N$92)-89))/MAX(1,COUNTIF(Lang!$C$90:$N$92,$B116)),0))</f>
        <v/>
      </c>
      <c r="H116">
        <f>IF(OR($A116="",$C116="",$D116=""),0,IF(MIN($D116,Calc!$B$5-1)&lt;MAX($C116,Calc!$B$4),0,NETWORKDAYS(MAX($C116,Calc!$B$4),MIN($D116,Calc!$B$5-1))))</f>
        <v/>
      </c>
      <c r="I116">
        <f>IF(OR($A116="",$C116="",$D116=""),0,IF(MIN($D116,Calc!$B$8-1)&lt;MAX($C116,Calc!$B$7),0,NETWORKDAYS(MAX($C116,Calc!$B$7),MIN($D116,Calc!$B$8-1))))</f>
        <v/>
      </c>
    </row>
    <row r="117">
      <c r="A117" s="70" t="n"/>
      <c r="B117" s="70" t="n"/>
      <c r="C117" s="69" t="n"/>
      <c r="D117" s="69" t="n"/>
      <c r="E117" s="73">
        <f>IF(OR($C117="",$D117=""),"",NETWORKDAYS($C117,$D117))</f>
        <v/>
      </c>
      <c r="F117" s="70" t="n"/>
      <c r="G117">
        <f>IF($B117="",0,ROUND(SUMPRODUCT((Lang!$C$90:$N$92=$B117)*(ROW(Lang!$C$90:$N$92)-89))/MAX(1,COUNTIF(Lang!$C$90:$N$92,$B117)),0))</f>
        <v/>
      </c>
      <c r="H117">
        <f>IF(OR($A117="",$C117="",$D117=""),0,IF(MIN($D117,Calc!$B$5-1)&lt;MAX($C117,Calc!$B$4),0,NETWORKDAYS(MAX($C117,Calc!$B$4),MIN($D117,Calc!$B$5-1))))</f>
        <v/>
      </c>
      <c r="I117">
        <f>IF(OR($A117="",$C117="",$D117=""),0,IF(MIN($D117,Calc!$B$8-1)&lt;MAX($C117,Calc!$B$7),0,NETWORKDAYS(MAX($C117,Calc!$B$7),MIN($D117,Calc!$B$8-1))))</f>
        <v/>
      </c>
    </row>
    <row r="118">
      <c r="A118" s="70" t="n"/>
      <c r="B118" s="70" t="n"/>
      <c r="C118" s="69" t="n"/>
      <c r="D118" s="69" t="n"/>
      <c r="E118" s="73">
        <f>IF(OR($C118="",$D118=""),"",NETWORKDAYS($C118,$D118))</f>
        <v/>
      </c>
      <c r="F118" s="70" t="n"/>
      <c r="G118">
        <f>IF($B118="",0,ROUND(SUMPRODUCT((Lang!$C$90:$N$92=$B118)*(ROW(Lang!$C$90:$N$92)-89))/MAX(1,COUNTIF(Lang!$C$90:$N$92,$B118)),0))</f>
        <v/>
      </c>
      <c r="H118">
        <f>IF(OR($A118="",$C118="",$D118=""),0,IF(MIN($D118,Calc!$B$5-1)&lt;MAX($C118,Calc!$B$4),0,NETWORKDAYS(MAX($C118,Calc!$B$4),MIN($D118,Calc!$B$5-1))))</f>
        <v/>
      </c>
      <c r="I118">
        <f>IF(OR($A118="",$C118="",$D118=""),0,IF(MIN($D118,Calc!$B$8-1)&lt;MAX($C118,Calc!$B$7),0,NETWORKDAYS(MAX($C118,Calc!$B$7),MIN($D118,Calc!$B$8-1))))</f>
        <v/>
      </c>
    </row>
    <row r="119">
      <c r="A119" s="70" t="n"/>
      <c r="B119" s="70" t="n"/>
      <c r="C119" s="69" t="n"/>
      <c r="D119" s="69" t="n"/>
      <c r="E119" s="73">
        <f>IF(OR($C119="",$D119=""),"",NETWORKDAYS($C119,$D119))</f>
        <v/>
      </c>
      <c r="F119" s="70" t="n"/>
      <c r="G119">
        <f>IF($B119="",0,ROUND(SUMPRODUCT((Lang!$C$90:$N$92=$B119)*(ROW(Lang!$C$90:$N$92)-89))/MAX(1,COUNTIF(Lang!$C$90:$N$92,$B119)),0))</f>
        <v/>
      </c>
      <c r="H119">
        <f>IF(OR($A119="",$C119="",$D119=""),0,IF(MIN($D119,Calc!$B$5-1)&lt;MAX($C119,Calc!$B$4),0,NETWORKDAYS(MAX($C119,Calc!$B$4),MIN($D119,Calc!$B$5-1))))</f>
        <v/>
      </c>
      <c r="I119">
        <f>IF(OR($A119="",$C119="",$D119=""),0,IF(MIN($D119,Calc!$B$8-1)&lt;MAX($C119,Calc!$B$7),0,NETWORKDAYS(MAX($C119,Calc!$B$7),MIN($D119,Calc!$B$8-1))))</f>
        <v/>
      </c>
    </row>
    <row r="120">
      <c r="A120" s="70" t="n"/>
      <c r="B120" s="70" t="n"/>
      <c r="C120" s="69" t="n"/>
      <c r="D120" s="69" t="n"/>
      <c r="E120" s="73">
        <f>IF(OR($C120="",$D120=""),"",NETWORKDAYS($C120,$D120))</f>
        <v/>
      </c>
      <c r="F120" s="70" t="n"/>
      <c r="G120">
        <f>IF($B120="",0,ROUND(SUMPRODUCT((Lang!$C$90:$N$92=$B120)*(ROW(Lang!$C$90:$N$92)-89))/MAX(1,COUNTIF(Lang!$C$90:$N$92,$B120)),0))</f>
        <v/>
      </c>
      <c r="H120">
        <f>IF(OR($A120="",$C120="",$D120=""),0,IF(MIN($D120,Calc!$B$5-1)&lt;MAX($C120,Calc!$B$4),0,NETWORKDAYS(MAX($C120,Calc!$B$4),MIN($D120,Calc!$B$5-1))))</f>
        <v/>
      </c>
      <c r="I120">
        <f>IF(OR($A120="",$C120="",$D120=""),0,IF(MIN($D120,Calc!$B$8-1)&lt;MAX($C120,Calc!$B$7),0,NETWORKDAYS(MAX($C120,Calc!$B$7),MIN($D120,Calc!$B$8-1))))</f>
        <v/>
      </c>
    </row>
    <row r="121">
      <c r="A121" s="70" t="n"/>
      <c r="B121" s="70" t="n"/>
      <c r="C121" s="69" t="n"/>
      <c r="D121" s="69" t="n"/>
      <c r="E121" s="73">
        <f>IF(OR($C121="",$D121=""),"",NETWORKDAYS($C121,$D121))</f>
        <v/>
      </c>
      <c r="F121" s="70" t="n"/>
      <c r="G121">
        <f>IF($B121="",0,ROUND(SUMPRODUCT((Lang!$C$90:$N$92=$B121)*(ROW(Lang!$C$90:$N$92)-89))/MAX(1,COUNTIF(Lang!$C$90:$N$92,$B121)),0))</f>
        <v/>
      </c>
      <c r="H121">
        <f>IF(OR($A121="",$C121="",$D121=""),0,IF(MIN($D121,Calc!$B$5-1)&lt;MAX($C121,Calc!$B$4),0,NETWORKDAYS(MAX($C121,Calc!$B$4),MIN($D121,Calc!$B$5-1))))</f>
        <v/>
      </c>
      <c r="I121">
        <f>IF(OR($A121="",$C121="",$D121=""),0,IF(MIN($D121,Calc!$B$8-1)&lt;MAX($C121,Calc!$B$7),0,NETWORKDAYS(MAX($C121,Calc!$B$7),MIN($D121,Calc!$B$8-1))))</f>
        <v/>
      </c>
    </row>
    <row r="122">
      <c r="A122" s="70" t="n"/>
      <c r="B122" s="70" t="n"/>
      <c r="C122" s="69" t="n"/>
      <c r="D122" s="69" t="n"/>
      <c r="E122" s="73">
        <f>IF(OR($C122="",$D122=""),"",NETWORKDAYS($C122,$D122))</f>
        <v/>
      </c>
      <c r="F122" s="70" t="n"/>
      <c r="G122">
        <f>IF($B122="",0,ROUND(SUMPRODUCT((Lang!$C$90:$N$92=$B122)*(ROW(Lang!$C$90:$N$92)-89))/MAX(1,COUNTIF(Lang!$C$90:$N$92,$B122)),0))</f>
        <v/>
      </c>
      <c r="H122">
        <f>IF(OR($A122="",$C122="",$D122=""),0,IF(MIN($D122,Calc!$B$5-1)&lt;MAX($C122,Calc!$B$4),0,NETWORKDAYS(MAX($C122,Calc!$B$4),MIN($D122,Calc!$B$5-1))))</f>
        <v/>
      </c>
      <c r="I122">
        <f>IF(OR($A122="",$C122="",$D122=""),0,IF(MIN($D122,Calc!$B$8-1)&lt;MAX($C122,Calc!$B$7),0,NETWORKDAYS(MAX($C122,Calc!$B$7),MIN($D122,Calc!$B$8-1))))</f>
        <v/>
      </c>
    </row>
    <row r="123">
      <c r="A123" s="70" t="n"/>
      <c r="B123" s="70" t="n"/>
      <c r="C123" s="69" t="n"/>
      <c r="D123" s="69" t="n"/>
      <c r="E123" s="73">
        <f>IF(OR($C123="",$D123=""),"",NETWORKDAYS($C123,$D123))</f>
        <v/>
      </c>
      <c r="F123" s="70" t="n"/>
      <c r="G123">
        <f>IF($B123="",0,ROUND(SUMPRODUCT((Lang!$C$90:$N$92=$B123)*(ROW(Lang!$C$90:$N$92)-89))/MAX(1,COUNTIF(Lang!$C$90:$N$92,$B123)),0))</f>
        <v/>
      </c>
      <c r="H123">
        <f>IF(OR($A123="",$C123="",$D123=""),0,IF(MIN($D123,Calc!$B$5-1)&lt;MAX($C123,Calc!$B$4),0,NETWORKDAYS(MAX($C123,Calc!$B$4),MIN($D123,Calc!$B$5-1))))</f>
        <v/>
      </c>
      <c r="I123">
        <f>IF(OR($A123="",$C123="",$D123=""),0,IF(MIN($D123,Calc!$B$8-1)&lt;MAX($C123,Calc!$B$7),0,NETWORKDAYS(MAX($C123,Calc!$B$7),MIN($D123,Calc!$B$8-1))))</f>
        <v/>
      </c>
    </row>
    <row r="124">
      <c r="A124" s="70" t="n"/>
      <c r="B124" s="70" t="n"/>
      <c r="C124" s="69" t="n"/>
      <c r="D124" s="69" t="n"/>
      <c r="E124" s="73">
        <f>IF(OR($C124="",$D124=""),"",NETWORKDAYS($C124,$D124))</f>
        <v/>
      </c>
      <c r="F124" s="70" t="n"/>
      <c r="G124">
        <f>IF($B124="",0,ROUND(SUMPRODUCT((Lang!$C$90:$N$92=$B124)*(ROW(Lang!$C$90:$N$92)-89))/MAX(1,COUNTIF(Lang!$C$90:$N$92,$B124)),0))</f>
        <v/>
      </c>
      <c r="H124">
        <f>IF(OR($A124="",$C124="",$D124=""),0,IF(MIN($D124,Calc!$B$5-1)&lt;MAX($C124,Calc!$B$4),0,NETWORKDAYS(MAX($C124,Calc!$B$4),MIN($D124,Calc!$B$5-1))))</f>
        <v/>
      </c>
      <c r="I124">
        <f>IF(OR($A124="",$C124="",$D124=""),0,IF(MIN($D124,Calc!$B$8-1)&lt;MAX($C124,Calc!$B$7),0,NETWORKDAYS(MAX($C124,Calc!$B$7),MIN($D124,Calc!$B$8-1))))</f>
        <v/>
      </c>
    </row>
    <row r="125">
      <c r="A125" s="70" t="n"/>
      <c r="B125" s="70" t="n"/>
      <c r="C125" s="69" t="n"/>
      <c r="D125" s="69" t="n"/>
      <c r="E125" s="73">
        <f>IF(OR($C125="",$D125=""),"",NETWORKDAYS($C125,$D125))</f>
        <v/>
      </c>
      <c r="F125" s="70" t="n"/>
      <c r="G125">
        <f>IF($B125="",0,ROUND(SUMPRODUCT((Lang!$C$90:$N$92=$B125)*(ROW(Lang!$C$90:$N$92)-89))/MAX(1,COUNTIF(Lang!$C$90:$N$92,$B125)),0))</f>
        <v/>
      </c>
      <c r="H125">
        <f>IF(OR($A125="",$C125="",$D125=""),0,IF(MIN($D125,Calc!$B$5-1)&lt;MAX($C125,Calc!$B$4),0,NETWORKDAYS(MAX($C125,Calc!$B$4),MIN($D125,Calc!$B$5-1))))</f>
        <v/>
      </c>
      <c r="I125">
        <f>IF(OR($A125="",$C125="",$D125=""),0,IF(MIN($D125,Calc!$B$8-1)&lt;MAX($C125,Calc!$B$7),0,NETWORKDAYS(MAX($C125,Calc!$B$7),MIN($D125,Calc!$B$8-1))))</f>
        <v/>
      </c>
    </row>
    <row r="126">
      <c r="A126" s="70" t="n"/>
      <c r="B126" s="70" t="n"/>
      <c r="C126" s="69" t="n"/>
      <c r="D126" s="69" t="n"/>
      <c r="E126" s="73">
        <f>IF(OR($C126="",$D126=""),"",NETWORKDAYS($C126,$D126))</f>
        <v/>
      </c>
      <c r="F126" s="70" t="n"/>
      <c r="G126">
        <f>IF($B126="",0,ROUND(SUMPRODUCT((Lang!$C$90:$N$92=$B126)*(ROW(Lang!$C$90:$N$92)-89))/MAX(1,COUNTIF(Lang!$C$90:$N$92,$B126)),0))</f>
        <v/>
      </c>
      <c r="H126">
        <f>IF(OR($A126="",$C126="",$D126=""),0,IF(MIN($D126,Calc!$B$5-1)&lt;MAX($C126,Calc!$B$4),0,NETWORKDAYS(MAX($C126,Calc!$B$4),MIN($D126,Calc!$B$5-1))))</f>
        <v/>
      </c>
      <c r="I126">
        <f>IF(OR($A126="",$C126="",$D126=""),0,IF(MIN($D126,Calc!$B$8-1)&lt;MAX($C126,Calc!$B$7),0,NETWORKDAYS(MAX($C126,Calc!$B$7),MIN($D126,Calc!$B$8-1))))</f>
        <v/>
      </c>
    </row>
    <row r="127">
      <c r="A127" s="70" t="n"/>
      <c r="B127" s="70" t="n"/>
      <c r="C127" s="69" t="n"/>
      <c r="D127" s="69" t="n"/>
      <c r="E127" s="73">
        <f>IF(OR($C127="",$D127=""),"",NETWORKDAYS($C127,$D127))</f>
        <v/>
      </c>
      <c r="F127" s="70" t="n"/>
      <c r="G127">
        <f>IF($B127="",0,ROUND(SUMPRODUCT((Lang!$C$90:$N$92=$B127)*(ROW(Lang!$C$90:$N$92)-89))/MAX(1,COUNTIF(Lang!$C$90:$N$92,$B127)),0))</f>
        <v/>
      </c>
      <c r="H127">
        <f>IF(OR($A127="",$C127="",$D127=""),0,IF(MIN($D127,Calc!$B$5-1)&lt;MAX($C127,Calc!$B$4),0,NETWORKDAYS(MAX($C127,Calc!$B$4),MIN($D127,Calc!$B$5-1))))</f>
        <v/>
      </c>
      <c r="I127">
        <f>IF(OR($A127="",$C127="",$D127=""),0,IF(MIN($D127,Calc!$B$8-1)&lt;MAX($C127,Calc!$B$7),0,NETWORKDAYS(MAX($C127,Calc!$B$7),MIN($D127,Calc!$B$8-1))))</f>
        <v/>
      </c>
    </row>
    <row r="128">
      <c r="A128" s="70" t="n"/>
      <c r="B128" s="70" t="n"/>
      <c r="C128" s="69" t="n"/>
      <c r="D128" s="69" t="n"/>
      <c r="E128" s="73">
        <f>IF(OR($C128="",$D128=""),"",NETWORKDAYS($C128,$D128))</f>
        <v/>
      </c>
      <c r="F128" s="70" t="n"/>
      <c r="G128">
        <f>IF($B128="",0,ROUND(SUMPRODUCT((Lang!$C$90:$N$92=$B128)*(ROW(Lang!$C$90:$N$92)-89))/MAX(1,COUNTIF(Lang!$C$90:$N$92,$B128)),0))</f>
        <v/>
      </c>
      <c r="H128">
        <f>IF(OR($A128="",$C128="",$D128=""),0,IF(MIN($D128,Calc!$B$5-1)&lt;MAX($C128,Calc!$B$4),0,NETWORKDAYS(MAX($C128,Calc!$B$4),MIN($D128,Calc!$B$5-1))))</f>
        <v/>
      </c>
      <c r="I128">
        <f>IF(OR($A128="",$C128="",$D128=""),0,IF(MIN($D128,Calc!$B$8-1)&lt;MAX($C128,Calc!$B$7),0,NETWORKDAYS(MAX($C128,Calc!$B$7),MIN($D128,Calc!$B$8-1))))</f>
        <v/>
      </c>
    </row>
    <row r="129">
      <c r="A129" s="70" t="n"/>
      <c r="B129" s="70" t="n"/>
      <c r="C129" s="69" t="n"/>
      <c r="D129" s="69" t="n"/>
      <c r="E129" s="73">
        <f>IF(OR($C129="",$D129=""),"",NETWORKDAYS($C129,$D129))</f>
        <v/>
      </c>
      <c r="F129" s="70" t="n"/>
      <c r="G129">
        <f>IF($B129="",0,ROUND(SUMPRODUCT((Lang!$C$90:$N$92=$B129)*(ROW(Lang!$C$90:$N$92)-89))/MAX(1,COUNTIF(Lang!$C$90:$N$92,$B129)),0))</f>
        <v/>
      </c>
      <c r="H129">
        <f>IF(OR($A129="",$C129="",$D129=""),0,IF(MIN($D129,Calc!$B$5-1)&lt;MAX($C129,Calc!$B$4),0,NETWORKDAYS(MAX($C129,Calc!$B$4),MIN($D129,Calc!$B$5-1))))</f>
        <v/>
      </c>
      <c r="I129">
        <f>IF(OR($A129="",$C129="",$D129=""),0,IF(MIN($D129,Calc!$B$8-1)&lt;MAX($C129,Calc!$B$7),0,NETWORKDAYS(MAX($C129,Calc!$B$7),MIN($D129,Calc!$B$8-1))))</f>
        <v/>
      </c>
    </row>
    <row r="130">
      <c r="A130" s="70" t="n"/>
      <c r="B130" s="70" t="n"/>
      <c r="C130" s="69" t="n"/>
      <c r="D130" s="69" t="n"/>
      <c r="E130" s="73">
        <f>IF(OR($C130="",$D130=""),"",NETWORKDAYS($C130,$D130))</f>
        <v/>
      </c>
      <c r="F130" s="70" t="n"/>
      <c r="G130">
        <f>IF($B130="",0,ROUND(SUMPRODUCT((Lang!$C$90:$N$92=$B130)*(ROW(Lang!$C$90:$N$92)-89))/MAX(1,COUNTIF(Lang!$C$90:$N$92,$B130)),0))</f>
        <v/>
      </c>
      <c r="H130">
        <f>IF(OR($A130="",$C130="",$D130=""),0,IF(MIN($D130,Calc!$B$5-1)&lt;MAX($C130,Calc!$B$4),0,NETWORKDAYS(MAX($C130,Calc!$B$4),MIN($D130,Calc!$B$5-1))))</f>
        <v/>
      </c>
      <c r="I130">
        <f>IF(OR($A130="",$C130="",$D130=""),0,IF(MIN($D130,Calc!$B$8-1)&lt;MAX($C130,Calc!$B$7),0,NETWORKDAYS(MAX($C130,Calc!$B$7),MIN($D130,Calc!$B$8-1))))</f>
        <v/>
      </c>
    </row>
    <row r="131">
      <c r="A131" s="70" t="n"/>
      <c r="B131" s="70" t="n"/>
      <c r="C131" s="69" t="n"/>
      <c r="D131" s="69" t="n"/>
      <c r="E131" s="73">
        <f>IF(OR($C131="",$D131=""),"",NETWORKDAYS($C131,$D131))</f>
        <v/>
      </c>
      <c r="F131" s="70" t="n"/>
      <c r="G131">
        <f>IF($B131="",0,ROUND(SUMPRODUCT((Lang!$C$90:$N$92=$B131)*(ROW(Lang!$C$90:$N$92)-89))/MAX(1,COUNTIF(Lang!$C$90:$N$92,$B131)),0))</f>
        <v/>
      </c>
      <c r="H131">
        <f>IF(OR($A131="",$C131="",$D131=""),0,IF(MIN($D131,Calc!$B$5-1)&lt;MAX($C131,Calc!$B$4),0,NETWORKDAYS(MAX($C131,Calc!$B$4),MIN($D131,Calc!$B$5-1))))</f>
        <v/>
      </c>
      <c r="I131">
        <f>IF(OR($A131="",$C131="",$D131=""),0,IF(MIN($D131,Calc!$B$8-1)&lt;MAX($C131,Calc!$B$7),0,NETWORKDAYS(MAX($C131,Calc!$B$7),MIN($D131,Calc!$B$8-1))))</f>
        <v/>
      </c>
    </row>
    <row r="132">
      <c r="A132" s="70" t="n"/>
      <c r="B132" s="70" t="n"/>
      <c r="C132" s="69" t="n"/>
      <c r="D132" s="69" t="n"/>
      <c r="E132" s="73">
        <f>IF(OR($C132="",$D132=""),"",NETWORKDAYS($C132,$D132))</f>
        <v/>
      </c>
      <c r="F132" s="70" t="n"/>
      <c r="G132">
        <f>IF($B132="",0,ROUND(SUMPRODUCT((Lang!$C$90:$N$92=$B132)*(ROW(Lang!$C$90:$N$92)-89))/MAX(1,COUNTIF(Lang!$C$90:$N$92,$B132)),0))</f>
        <v/>
      </c>
      <c r="H132">
        <f>IF(OR($A132="",$C132="",$D132=""),0,IF(MIN($D132,Calc!$B$5-1)&lt;MAX($C132,Calc!$B$4),0,NETWORKDAYS(MAX($C132,Calc!$B$4),MIN($D132,Calc!$B$5-1))))</f>
        <v/>
      </c>
      <c r="I132">
        <f>IF(OR($A132="",$C132="",$D132=""),0,IF(MIN($D132,Calc!$B$8-1)&lt;MAX($C132,Calc!$B$7),0,NETWORKDAYS(MAX($C132,Calc!$B$7),MIN($D132,Calc!$B$8-1))))</f>
        <v/>
      </c>
    </row>
    <row r="133">
      <c r="A133" s="70" t="n"/>
      <c r="B133" s="70" t="n"/>
      <c r="C133" s="69" t="n"/>
      <c r="D133" s="69" t="n"/>
      <c r="E133" s="73">
        <f>IF(OR($C133="",$D133=""),"",NETWORKDAYS($C133,$D133))</f>
        <v/>
      </c>
      <c r="F133" s="70" t="n"/>
      <c r="G133">
        <f>IF($B133="",0,ROUND(SUMPRODUCT((Lang!$C$90:$N$92=$B133)*(ROW(Lang!$C$90:$N$92)-89))/MAX(1,COUNTIF(Lang!$C$90:$N$92,$B133)),0))</f>
        <v/>
      </c>
      <c r="H133">
        <f>IF(OR($A133="",$C133="",$D133=""),0,IF(MIN($D133,Calc!$B$5-1)&lt;MAX($C133,Calc!$B$4),0,NETWORKDAYS(MAX($C133,Calc!$B$4),MIN($D133,Calc!$B$5-1))))</f>
        <v/>
      </c>
      <c r="I133">
        <f>IF(OR($A133="",$C133="",$D133=""),0,IF(MIN($D133,Calc!$B$8-1)&lt;MAX($C133,Calc!$B$7),0,NETWORKDAYS(MAX($C133,Calc!$B$7),MIN($D133,Calc!$B$8-1))))</f>
        <v/>
      </c>
    </row>
    <row r="134">
      <c r="A134" s="70" t="n"/>
      <c r="B134" s="70" t="n"/>
      <c r="C134" s="69" t="n"/>
      <c r="D134" s="69" t="n"/>
      <c r="E134" s="73">
        <f>IF(OR($C134="",$D134=""),"",NETWORKDAYS($C134,$D134))</f>
        <v/>
      </c>
      <c r="F134" s="70" t="n"/>
      <c r="G134">
        <f>IF($B134="",0,ROUND(SUMPRODUCT((Lang!$C$90:$N$92=$B134)*(ROW(Lang!$C$90:$N$92)-89))/MAX(1,COUNTIF(Lang!$C$90:$N$92,$B134)),0))</f>
        <v/>
      </c>
      <c r="H134">
        <f>IF(OR($A134="",$C134="",$D134=""),0,IF(MIN($D134,Calc!$B$5-1)&lt;MAX($C134,Calc!$B$4),0,NETWORKDAYS(MAX($C134,Calc!$B$4),MIN($D134,Calc!$B$5-1))))</f>
        <v/>
      </c>
      <c r="I134">
        <f>IF(OR($A134="",$C134="",$D134=""),0,IF(MIN($D134,Calc!$B$8-1)&lt;MAX($C134,Calc!$B$7),0,NETWORKDAYS(MAX($C134,Calc!$B$7),MIN($D134,Calc!$B$8-1))))</f>
        <v/>
      </c>
    </row>
    <row r="135">
      <c r="A135" s="70" t="n"/>
      <c r="B135" s="70" t="n"/>
      <c r="C135" s="69" t="n"/>
      <c r="D135" s="69" t="n"/>
      <c r="E135" s="73">
        <f>IF(OR($C135="",$D135=""),"",NETWORKDAYS($C135,$D135))</f>
        <v/>
      </c>
      <c r="F135" s="70" t="n"/>
      <c r="G135">
        <f>IF($B135="",0,ROUND(SUMPRODUCT((Lang!$C$90:$N$92=$B135)*(ROW(Lang!$C$90:$N$92)-89))/MAX(1,COUNTIF(Lang!$C$90:$N$92,$B135)),0))</f>
        <v/>
      </c>
      <c r="H135">
        <f>IF(OR($A135="",$C135="",$D135=""),0,IF(MIN($D135,Calc!$B$5-1)&lt;MAX($C135,Calc!$B$4),0,NETWORKDAYS(MAX($C135,Calc!$B$4),MIN($D135,Calc!$B$5-1))))</f>
        <v/>
      </c>
      <c r="I135">
        <f>IF(OR($A135="",$C135="",$D135=""),0,IF(MIN($D135,Calc!$B$8-1)&lt;MAX($C135,Calc!$B$7),0,NETWORKDAYS(MAX($C135,Calc!$B$7),MIN($D135,Calc!$B$8-1))))</f>
        <v/>
      </c>
    </row>
    <row r="136">
      <c r="A136" s="70" t="n"/>
      <c r="B136" s="70" t="n"/>
      <c r="C136" s="69" t="n"/>
      <c r="D136" s="69" t="n"/>
      <c r="E136" s="73">
        <f>IF(OR($C136="",$D136=""),"",NETWORKDAYS($C136,$D136))</f>
        <v/>
      </c>
      <c r="F136" s="70" t="n"/>
      <c r="G136">
        <f>IF($B136="",0,ROUND(SUMPRODUCT((Lang!$C$90:$N$92=$B136)*(ROW(Lang!$C$90:$N$92)-89))/MAX(1,COUNTIF(Lang!$C$90:$N$92,$B136)),0))</f>
        <v/>
      </c>
      <c r="H136">
        <f>IF(OR($A136="",$C136="",$D136=""),0,IF(MIN($D136,Calc!$B$5-1)&lt;MAX($C136,Calc!$B$4),0,NETWORKDAYS(MAX($C136,Calc!$B$4),MIN($D136,Calc!$B$5-1))))</f>
        <v/>
      </c>
      <c r="I136">
        <f>IF(OR($A136="",$C136="",$D136=""),0,IF(MIN($D136,Calc!$B$8-1)&lt;MAX($C136,Calc!$B$7),0,NETWORKDAYS(MAX($C136,Calc!$B$7),MIN($D136,Calc!$B$8-1))))</f>
        <v/>
      </c>
    </row>
    <row r="137">
      <c r="A137" s="70" t="n"/>
      <c r="B137" s="70" t="n"/>
      <c r="C137" s="69" t="n"/>
      <c r="D137" s="69" t="n"/>
      <c r="E137" s="73">
        <f>IF(OR($C137="",$D137=""),"",NETWORKDAYS($C137,$D137))</f>
        <v/>
      </c>
      <c r="F137" s="70" t="n"/>
      <c r="G137">
        <f>IF($B137="",0,ROUND(SUMPRODUCT((Lang!$C$90:$N$92=$B137)*(ROW(Lang!$C$90:$N$92)-89))/MAX(1,COUNTIF(Lang!$C$90:$N$92,$B137)),0))</f>
        <v/>
      </c>
      <c r="H137">
        <f>IF(OR($A137="",$C137="",$D137=""),0,IF(MIN($D137,Calc!$B$5-1)&lt;MAX($C137,Calc!$B$4),0,NETWORKDAYS(MAX($C137,Calc!$B$4),MIN($D137,Calc!$B$5-1))))</f>
        <v/>
      </c>
      <c r="I137">
        <f>IF(OR($A137="",$C137="",$D137=""),0,IF(MIN($D137,Calc!$B$8-1)&lt;MAX($C137,Calc!$B$7),0,NETWORKDAYS(MAX($C137,Calc!$B$7),MIN($D137,Calc!$B$8-1))))</f>
        <v/>
      </c>
    </row>
    <row r="138">
      <c r="A138" s="70" t="n"/>
      <c r="B138" s="70" t="n"/>
      <c r="C138" s="69" t="n"/>
      <c r="D138" s="69" t="n"/>
      <c r="E138" s="73">
        <f>IF(OR($C138="",$D138=""),"",NETWORKDAYS($C138,$D138))</f>
        <v/>
      </c>
      <c r="F138" s="70" t="n"/>
      <c r="G138">
        <f>IF($B138="",0,ROUND(SUMPRODUCT((Lang!$C$90:$N$92=$B138)*(ROW(Lang!$C$90:$N$92)-89))/MAX(1,COUNTIF(Lang!$C$90:$N$92,$B138)),0))</f>
        <v/>
      </c>
      <c r="H138">
        <f>IF(OR($A138="",$C138="",$D138=""),0,IF(MIN($D138,Calc!$B$5-1)&lt;MAX($C138,Calc!$B$4),0,NETWORKDAYS(MAX($C138,Calc!$B$4),MIN($D138,Calc!$B$5-1))))</f>
        <v/>
      </c>
      <c r="I138">
        <f>IF(OR($A138="",$C138="",$D138=""),0,IF(MIN($D138,Calc!$B$8-1)&lt;MAX($C138,Calc!$B$7),0,NETWORKDAYS(MAX($C138,Calc!$B$7),MIN($D138,Calc!$B$8-1))))</f>
        <v/>
      </c>
    </row>
    <row r="139">
      <c r="A139" s="70" t="n"/>
      <c r="B139" s="70" t="n"/>
      <c r="C139" s="69" t="n"/>
      <c r="D139" s="69" t="n"/>
      <c r="E139" s="73">
        <f>IF(OR($C139="",$D139=""),"",NETWORKDAYS($C139,$D139))</f>
        <v/>
      </c>
      <c r="F139" s="70" t="n"/>
      <c r="G139">
        <f>IF($B139="",0,ROUND(SUMPRODUCT((Lang!$C$90:$N$92=$B139)*(ROW(Lang!$C$90:$N$92)-89))/MAX(1,COUNTIF(Lang!$C$90:$N$92,$B139)),0))</f>
        <v/>
      </c>
      <c r="H139">
        <f>IF(OR($A139="",$C139="",$D139=""),0,IF(MIN($D139,Calc!$B$5-1)&lt;MAX($C139,Calc!$B$4),0,NETWORKDAYS(MAX($C139,Calc!$B$4),MIN($D139,Calc!$B$5-1))))</f>
        <v/>
      </c>
      <c r="I139">
        <f>IF(OR($A139="",$C139="",$D139=""),0,IF(MIN($D139,Calc!$B$8-1)&lt;MAX($C139,Calc!$B$7),0,NETWORKDAYS(MAX($C139,Calc!$B$7),MIN($D139,Calc!$B$8-1))))</f>
        <v/>
      </c>
    </row>
    <row r="140">
      <c r="A140" s="70" t="n"/>
      <c r="B140" s="70" t="n"/>
      <c r="C140" s="69" t="n"/>
      <c r="D140" s="69" t="n"/>
      <c r="E140" s="73">
        <f>IF(OR($C140="",$D140=""),"",NETWORKDAYS($C140,$D140))</f>
        <v/>
      </c>
      <c r="F140" s="70" t="n"/>
      <c r="G140">
        <f>IF($B140="",0,ROUND(SUMPRODUCT((Lang!$C$90:$N$92=$B140)*(ROW(Lang!$C$90:$N$92)-89))/MAX(1,COUNTIF(Lang!$C$90:$N$92,$B140)),0))</f>
        <v/>
      </c>
      <c r="H140">
        <f>IF(OR($A140="",$C140="",$D140=""),0,IF(MIN($D140,Calc!$B$5-1)&lt;MAX($C140,Calc!$B$4),0,NETWORKDAYS(MAX($C140,Calc!$B$4),MIN($D140,Calc!$B$5-1))))</f>
        <v/>
      </c>
      <c r="I140">
        <f>IF(OR($A140="",$C140="",$D140=""),0,IF(MIN($D140,Calc!$B$8-1)&lt;MAX($C140,Calc!$B$7),0,NETWORKDAYS(MAX($C140,Calc!$B$7),MIN($D140,Calc!$B$8-1))))</f>
        <v/>
      </c>
    </row>
    <row r="141">
      <c r="A141" s="70" t="n"/>
      <c r="B141" s="70" t="n"/>
      <c r="C141" s="69" t="n"/>
      <c r="D141" s="69" t="n"/>
      <c r="E141" s="73">
        <f>IF(OR($C141="",$D141=""),"",NETWORKDAYS($C141,$D141))</f>
        <v/>
      </c>
      <c r="F141" s="70" t="n"/>
      <c r="G141">
        <f>IF($B141="",0,ROUND(SUMPRODUCT((Lang!$C$90:$N$92=$B141)*(ROW(Lang!$C$90:$N$92)-89))/MAX(1,COUNTIF(Lang!$C$90:$N$92,$B141)),0))</f>
        <v/>
      </c>
      <c r="H141">
        <f>IF(OR($A141="",$C141="",$D141=""),0,IF(MIN($D141,Calc!$B$5-1)&lt;MAX($C141,Calc!$B$4),0,NETWORKDAYS(MAX($C141,Calc!$B$4),MIN($D141,Calc!$B$5-1))))</f>
        <v/>
      </c>
      <c r="I141">
        <f>IF(OR($A141="",$C141="",$D141=""),0,IF(MIN($D141,Calc!$B$8-1)&lt;MAX($C141,Calc!$B$7),0,NETWORKDAYS(MAX($C141,Calc!$B$7),MIN($D141,Calc!$B$8-1))))</f>
        <v/>
      </c>
    </row>
    <row r="142">
      <c r="A142" s="70" t="n"/>
      <c r="B142" s="70" t="n"/>
      <c r="C142" s="69" t="n"/>
      <c r="D142" s="69" t="n"/>
      <c r="E142" s="73">
        <f>IF(OR($C142="",$D142=""),"",NETWORKDAYS($C142,$D142))</f>
        <v/>
      </c>
      <c r="F142" s="70" t="n"/>
      <c r="G142">
        <f>IF($B142="",0,ROUND(SUMPRODUCT((Lang!$C$90:$N$92=$B142)*(ROW(Lang!$C$90:$N$92)-89))/MAX(1,COUNTIF(Lang!$C$90:$N$92,$B142)),0))</f>
        <v/>
      </c>
      <c r="H142">
        <f>IF(OR($A142="",$C142="",$D142=""),0,IF(MIN($D142,Calc!$B$5-1)&lt;MAX($C142,Calc!$B$4),0,NETWORKDAYS(MAX($C142,Calc!$B$4),MIN($D142,Calc!$B$5-1))))</f>
        <v/>
      </c>
      <c r="I142">
        <f>IF(OR($A142="",$C142="",$D142=""),0,IF(MIN($D142,Calc!$B$8-1)&lt;MAX($C142,Calc!$B$7),0,NETWORKDAYS(MAX($C142,Calc!$B$7),MIN($D142,Calc!$B$8-1))))</f>
        <v/>
      </c>
    </row>
    <row r="143">
      <c r="A143" s="70" t="n"/>
      <c r="B143" s="70" t="n"/>
      <c r="C143" s="69" t="n"/>
      <c r="D143" s="69" t="n"/>
      <c r="E143" s="73">
        <f>IF(OR($C143="",$D143=""),"",NETWORKDAYS($C143,$D143))</f>
        <v/>
      </c>
      <c r="F143" s="70" t="n"/>
      <c r="G143">
        <f>IF($B143="",0,ROUND(SUMPRODUCT((Lang!$C$90:$N$92=$B143)*(ROW(Lang!$C$90:$N$92)-89))/MAX(1,COUNTIF(Lang!$C$90:$N$92,$B143)),0))</f>
        <v/>
      </c>
      <c r="H143">
        <f>IF(OR($A143="",$C143="",$D143=""),0,IF(MIN($D143,Calc!$B$5-1)&lt;MAX($C143,Calc!$B$4),0,NETWORKDAYS(MAX($C143,Calc!$B$4),MIN($D143,Calc!$B$5-1))))</f>
        <v/>
      </c>
      <c r="I143">
        <f>IF(OR($A143="",$C143="",$D143=""),0,IF(MIN($D143,Calc!$B$8-1)&lt;MAX($C143,Calc!$B$7),0,NETWORKDAYS(MAX($C143,Calc!$B$7),MIN($D143,Calc!$B$8-1))))</f>
        <v/>
      </c>
    </row>
    <row r="144">
      <c r="A144" s="70" t="n"/>
      <c r="B144" s="70" t="n"/>
      <c r="C144" s="69" t="n"/>
      <c r="D144" s="69" t="n"/>
      <c r="E144" s="73">
        <f>IF(OR($C144="",$D144=""),"",NETWORKDAYS($C144,$D144))</f>
        <v/>
      </c>
      <c r="F144" s="70" t="n"/>
      <c r="G144">
        <f>IF($B144="",0,ROUND(SUMPRODUCT((Lang!$C$90:$N$92=$B144)*(ROW(Lang!$C$90:$N$92)-89))/MAX(1,COUNTIF(Lang!$C$90:$N$92,$B144)),0))</f>
        <v/>
      </c>
      <c r="H144">
        <f>IF(OR($A144="",$C144="",$D144=""),0,IF(MIN($D144,Calc!$B$5-1)&lt;MAX($C144,Calc!$B$4),0,NETWORKDAYS(MAX($C144,Calc!$B$4),MIN($D144,Calc!$B$5-1))))</f>
        <v/>
      </c>
      <c r="I144">
        <f>IF(OR($A144="",$C144="",$D144=""),0,IF(MIN($D144,Calc!$B$8-1)&lt;MAX($C144,Calc!$B$7),0,NETWORKDAYS(MAX($C144,Calc!$B$7),MIN($D144,Calc!$B$8-1))))</f>
        <v/>
      </c>
    </row>
    <row r="145">
      <c r="A145" s="70" t="n"/>
      <c r="B145" s="70" t="n"/>
      <c r="C145" s="69" t="n"/>
      <c r="D145" s="69" t="n"/>
      <c r="E145" s="73">
        <f>IF(OR($C145="",$D145=""),"",NETWORKDAYS($C145,$D145))</f>
        <v/>
      </c>
      <c r="F145" s="70" t="n"/>
      <c r="G145">
        <f>IF($B145="",0,ROUND(SUMPRODUCT((Lang!$C$90:$N$92=$B145)*(ROW(Lang!$C$90:$N$92)-89))/MAX(1,COUNTIF(Lang!$C$90:$N$92,$B145)),0))</f>
        <v/>
      </c>
      <c r="H145">
        <f>IF(OR($A145="",$C145="",$D145=""),0,IF(MIN($D145,Calc!$B$5-1)&lt;MAX($C145,Calc!$B$4),0,NETWORKDAYS(MAX($C145,Calc!$B$4),MIN($D145,Calc!$B$5-1))))</f>
        <v/>
      </c>
      <c r="I145">
        <f>IF(OR($A145="",$C145="",$D145=""),0,IF(MIN($D145,Calc!$B$8-1)&lt;MAX($C145,Calc!$B$7),0,NETWORKDAYS(MAX($C145,Calc!$B$7),MIN($D145,Calc!$B$8-1))))</f>
        <v/>
      </c>
    </row>
    <row r="146">
      <c r="A146" s="70" t="n"/>
      <c r="B146" s="70" t="n"/>
      <c r="C146" s="69" t="n"/>
      <c r="D146" s="69" t="n"/>
      <c r="E146" s="73">
        <f>IF(OR($C146="",$D146=""),"",NETWORKDAYS($C146,$D146))</f>
        <v/>
      </c>
      <c r="F146" s="70" t="n"/>
      <c r="G146">
        <f>IF($B146="",0,ROUND(SUMPRODUCT((Lang!$C$90:$N$92=$B146)*(ROW(Lang!$C$90:$N$92)-89))/MAX(1,COUNTIF(Lang!$C$90:$N$92,$B146)),0))</f>
        <v/>
      </c>
      <c r="H146">
        <f>IF(OR($A146="",$C146="",$D146=""),0,IF(MIN($D146,Calc!$B$5-1)&lt;MAX($C146,Calc!$B$4),0,NETWORKDAYS(MAX($C146,Calc!$B$4),MIN($D146,Calc!$B$5-1))))</f>
        <v/>
      </c>
      <c r="I146">
        <f>IF(OR($A146="",$C146="",$D146=""),0,IF(MIN($D146,Calc!$B$8-1)&lt;MAX($C146,Calc!$B$7),0,NETWORKDAYS(MAX($C146,Calc!$B$7),MIN($D146,Calc!$B$8-1))))</f>
        <v/>
      </c>
    </row>
    <row r="147">
      <c r="A147" s="70" t="n"/>
      <c r="B147" s="70" t="n"/>
      <c r="C147" s="69" t="n"/>
      <c r="D147" s="69" t="n"/>
      <c r="E147" s="73">
        <f>IF(OR($C147="",$D147=""),"",NETWORKDAYS($C147,$D147))</f>
        <v/>
      </c>
      <c r="F147" s="70" t="n"/>
      <c r="G147">
        <f>IF($B147="",0,ROUND(SUMPRODUCT((Lang!$C$90:$N$92=$B147)*(ROW(Lang!$C$90:$N$92)-89))/MAX(1,COUNTIF(Lang!$C$90:$N$92,$B147)),0))</f>
        <v/>
      </c>
      <c r="H147">
        <f>IF(OR($A147="",$C147="",$D147=""),0,IF(MIN($D147,Calc!$B$5-1)&lt;MAX($C147,Calc!$B$4),0,NETWORKDAYS(MAX($C147,Calc!$B$4),MIN($D147,Calc!$B$5-1))))</f>
        <v/>
      </c>
      <c r="I147">
        <f>IF(OR($A147="",$C147="",$D147=""),0,IF(MIN($D147,Calc!$B$8-1)&lt;MAX($C147,Calc!$B$7),0,NETWORKDAYS(MAX($C147,Calc!$B$7),MIN($D147,Calc!$B$8-1))))</f>
        <v/>
      </c>
    </row>
    <row r="148">
      <c r="A148" s="70" t="n"/>
      <c r="B148" s="70" t="n"/>
      <c r="C148" s="69" t="n"/>
      <c r="D148" s="69" t="n"/>
      <c r="E148" s="73">
        <f>IF(OR($C148="",$D148=""),"",NETWORKDAYS($C148,$D148))</f>
        <v/>
      </c>
      <c r="F148" s="70" t="n"/>
      <c r="G148">
        <f>IF($B148="",0,ROUND(SUMPRODUCT((Lang!$C$90:$N$92=$B148)*(ROW(Lang!$C$90:$N$92)-89))/MAX(1,COUNTIF(Lang!$C$90:$N$92,$B148)),0))</f>
        <v/>
      </c>
      <c r="H148">
        <f>IF(OR($A148="",$C148="",$D148=""),0,IF(MIN($D148,Calc!$B$5-1)&lt;MAX($C148,Calc!$B$4),0,NETWORKDAYS(MAX($C148,Calc!$B$4),MIN($D148,Calc!$B$5-1))))</f>
        <v/>
      </c>
      <c r="I148">
        <f>IF(OR($A148="",$C148="",$D148=""),0,IF(MIN($D148,Calc!$B$8-1)&lt;MAX($C148,Calc!$B$7),0,NETWORKDAYS(MAX($C148,Calc!$B$7),MIN($D148,Calc!$B$8-1))))</f>
        <v/>
      </c>
    </row>
    <row r="149">
      <c r="A149" s="70" t="n"/>
      <c r="B149" s="70" t="n"/>
      <c r="C149" s="69" t="n"/>
      <c r="D149" s="69" t="n"/>
      <c r="E149" s="73">
        <f>IF(OR($C149="",$D149=""),"",NETWORKDAYS($C149,$D149))</f>
        <v/>
      </c>
      <c r="F149" s="70" t="n"/>
      <c r="G149">
        <f>IF($B149="",0,ROUND(SUMPRODUCT((Lang!$C$90:$N$92=$B149)*(ROW(Lang!$C$90:$N$92)-89))/MAX(1,COUNTIF(Lang!$C$90:$N$92,$B149)),0))</f>
        <v/>
      </c>
      <c r="H149">
        <f>IF(OR($A149="",$C149="",$D149=""),0,IF(MIN($D149,Calc!$B$5-1)&lt;MAX($C149,Calc!$B$4),0,NETWORKDAYS(MAX($C149,Calc!$B$4),MIN($D149,Calc!$B$5-1))))</f>
        <v/>
      </c>
      <c r="I149">
        <f>IF(OR($A149="",$C149="",$D149=""),0,IF(MIN($D149,Calc!$B$8-1)&lt;MAX($C149,Calc!$B$7),0,NETWORKDAYS(MAX($C149,Calc!$B$7),MIN($D149,Calc!$B$8-1))))</f>
        <v/>
      </c>
    </row>
    <row r="150">
      <c r="A150" s="70" t="n"/>
      <c r="B150" s="70" t="n"/>
      <c r="C150" s="69" t="n"/>
      <c r="D150" s="69" t="n"/>
      <c r="E150" s="73">
        <f>IF(OR($C150="",$D150=""),"",NETWORKDAYS($C150,$D150))</f>
        <v/>
      </c>
      <c r="F150" s="70" t="n"/>
      <c r="G150">
        <f>IF($B150="",0,ROUND(SUMPRODUCT((Lang!$C$90:$N$92=$B150)*(ROW(Lang!$C$90:$N$92)-89))/MAX(1,COUNTIF(Lang!$C$90:$N$92,$B150)),0))</f>
        <v/>
      </c>
      <c r="H150">
        <f>IF(OR($A150="",$C150="",$D150=""),0,IF(MIN($D150,Calc!$B$5-1)&lt;MAX($C150,Calc!$B$4),0,NETWORKDAYS(MAX($C150,Calc!$B$4),MIN($D150,Calc!$B$5-1))))</f>
        <v/>
      </c>
      <c r="I150">
        <f>IF(OR($A150="",$C150="",$D150=""),0,IF(MIN($D150,Calc!$B$8-1)&lt;MAX($C150,Calc!$B$7),0,NETWORKDAYS(MAX($C150,Calc!$B$7),MIN($D150,Calc!$B$8-1))))</f>
        <v/>
      </c>
    </row>
    <row r="151">
      <c r="A151" s="70" t="n"/>
      <c r="B151" s="70" t="n"/>
      <c r="C151" s="69" t="n"/>
      <c r="D151" s="69" t="n"/>
      <c r="E151" s="73">
        <f>IF(OR($C151="",$D151=""),"",NETWORKDAYS($C151,$D151))</f>
        <v/>
      </c>
      <c r="F151" s="70" t="n"/>
      <c r="G151">
        <f>IF($B151="",0,ROUND(SUMPRODUCT((Lang!$C$90:$N$92=$B151)*(ROW(Lang!$C$90:$N$92)-89))/MAX(1,COUNTIF(Lang!$C$90:$N$92,$B151)),0))</f>
        <v/>
      </c>
      <c r="H151">
        <f>IF(OR($A151="",$C151="",$D151=""),0,IF(MIN($D151,Calc!$B$5-1)&lt;MAX($C151,Calc!$B$4),0,NETWORKDAYS(MAX($C151,Calc!$B$4),MIN($D151,Calc!$B$5-1))))</f>
        <v/>
      </c>
      <c r="I151">
        <f>IF(OR($A151="",$C151="",$D151=""),0,IF(MIN($D151,Calc!$B$8-1)&lt;MAX($C151,Calc!$B$7),0,NETWORKDAYS(MAX($C151,Calc!$B$7),MIN($D151,Calc!$B$8-1))))</f>
        <v/>
      </c>
    </row>
    <row r="152">
      <c r="A152" s="70" t="n"/>
      <c r="B152" s="70" t="n"/>
      <c r="C152" s="69" t="n"/>
      <c r="D152" s="69" t="n"/>
      <c r="E152" s="73">
        <f>IF(OR($C152="",$D152=""),"",NETWORKDAYS($C152,$D152))</f>
        <v/>
      </c>
      <c r="F152" s="70" t="n"/>
      <c r="G152">
        <f>IF($B152="",0,ROUND(SUMPRODUCT((Lang!$C$90:$N$92=$B152)*(ROW(Lang!$C$90:$N$92)-89))/MAX(1,COUNTIF(Lang!$C$90:$N$92,$B152)),0))</f>
        <v/>
      </c>
      <c r="H152">
        <f>IF(OR($A152="",$C152="",$D152=""),0,IF(MIN($D152,Calc!$B$5-1)&lt;MAX($C152,Calc!$B$4),0,NETWORKDAYS(MAX($C152,Calc!$B$4),MIN($D152,Calc!$B$5-1))))</f>
        <v/>
      </c>
      <c r="I152">
        <f>IF(OR($A152="",$C152="",$D152=""),0,IF(MIN($D152,Calc!$B$8-1)&lt;MAX($C152,Calc!$B$7),0,NETWORKDAYS(MAX($C152,Calc!$B$7),MIN($D152,Calc!$B$8-1))))</f>
        <v/>
      </c>
    </row>
    <row r="153">
      <c r="A153" s="70" t="n"/>
      <c r="B153" s="70" t="n"/>
      <c r="C153" s="69" t="n"/>
      <c r="D153" s="69" t="n"/>
      <c r="E153" s="73">
        <f>IF(OR($C153="",$D153=""),"",NETWORKDAYS($C153,$D153))</f>
        <v/>
      </c>
      <c r="F153" s="70" t="n"/>
      <c r="G153">
        <f>IF($B153="",0,ROUND(SUMPRODUCT((Lang!$C$90:$N$92=$B153)*(ROW(Lang!$C$90:$N$92)-89))/MAX(1,COUNTIF(Lang!$C$90:$N$92,$B153)),0))</f>
        <v/>
      </c>
      <c r="H153">
        <f>IF(OR($A153="",$C153="",$D153=""),0,IF(MIN($D153,Calc!$B$5-1)&lt;MAX($C153,Calc!$B$4),0,NETWORKDAYS(MAX($C153,Calc!$B$4),MIN($D153,Calc!$B$5-1))))</f>
        <v/>
      </c>
      <c r="I153">
        <f>IF(OR($A153="",$C153="",$D153=""),0,IF(MIN($D153,Calc!$B$8-1)&lt;MAX($C153,Calc!$B$7),0,NETWORKDAYS(MAX($C153,Calc!$B$7),MIN($D153,Calc!$B$8-1))))</f>
        <v/>
      </c>
    </row>
    <row r="154">
      <c r="A154" s="70" t="n"/>
      <c r="B154" s="70" t="n"/>
      <c r="C154" s="69" t="n"/>
      <c r="D154" s="69" t="n"/>
      <c r="E154" s="73">
        <f>IF(OR($C154="",$D154=""),"",NETWORKDAYS($C154,$D154))</f>
        <v/>
      </c>
      <c r="F154" s="70" t="n"/>
      <c r="G154">
        <f>IF($B154="",0,ROUND(SUMPRODUCT((Lang!$C$90:$N$92=$B154)*(ROW(Lang!$C$90:$N$92)-89))/MAX(1,COUNTIF(Lang!$C$90:$N$92,$B154)),0))</f>
        <v/>
      </c>
      <c r="H154">
        <f>IF(OR($A154="",$C154="",$D154=""),0,IF(MIN($D154,Calc!$B$5-1)&lt;MAX($C154,Calc!$B$4),0,NETWORKDAYS(MAX($C154,Calc!$B$4),MIN($D154,Calc!$B$5-1))))</f>
        <v/>
      </c>
      <c r="I154">
        <f>IF(OR($A154="",$C154="",$D154=""),0,IF(MIN($D154,Calc!$B$8-1)&lt;MAX($C154,Calc!$B$7),0,NETWORKDAYS(MAX($C154,Calc!$B$7),MIN($D154,Calc!$B$8-1))))</f>
        <v/>
      </c>
    </row>
    <row r="155">
      <c r="A155" s="70" t="n"/>
      <c r="B155" s="70" t="n"/>
      <c r="C155" s="69" t="n"/>
      <c r="D155" s="69" t="n"/>
      <c r="E155" s="73">
        <f>IF(OR($C155="",$D155=""),"",NETWORKDAYS($C155,$D155))</f>
        <v/>
      </c>
      <c r="F155" s="70" t="n"/>
      <c r="G155">
        <f>IF($B155="",0,ROUND(SUMPRODUCT((Lang!$C$90:$N$92=$B155)*(ROW(Lang!$C$90:$N$92)-89))/MAX(1,COUNTIF(Lang!$C$90:$N$92,$B155)),0))</f>
        <v/>
      </c>
      <c r="H155">
        <f>IF(OR($A155="",$C155="",$D155=""),0,IF(MIN($D155,Calc!$B$5-1)&lt;MAX($C155,Calc!$B$4),0,NETWORKDAYS(MAX($C155,Calc!$B$4),MIN($D155,Calc!$B$5-1))))</f>
        <v/>
      </c>
      <c r="I155">
        <f>IF(OR($A155="",$C155="",$D155=""),0,IF(MIN($D155,Calc!$B$8-1)&lt;MAX($C155,Calc!$B$7),0,NETWORKDAYS(MAX($C155,Calc!$B$7),MIN($D155,Calc!$B$8-1))))</f>
        <v/>
      </c>
    </row>
    <row r="156">
      <c r="A156" s="70" t="n"/>
      <c r="B156" s="70" t="n"/>
      <c r="C156" s="69" t="n"/>
      <c r="D156" s="69" t="n"/>
      <c r="E156" s="73">
        <f>IF(OR($C156="",$D156=""),"",NETWORKDAYS($C156,$D156))</f>
        <v/>
      </c>
      <c r="F156" s="70" t="n"/>
      <c r="G156">
        <f>IF($B156="",0,ROUND(SUMPRODUCT((Lang!$C$90:$N$92=$B156)*(ROW(Lang!$C$90:$N$92)-89))/MAX(1,COUNTIF(Lang!$C$90:$N$92,$B156)),0))</f>
        <v/>
      </c>
      <c r="H156">
        <f>IF(OR($A156="",$C156="",$D156=""),0,IF(MIN($D156,Calc!$B$5-1)&lt;MAX($C156,Calc!$B$4),0,NETWORKDAYS(MAX($C156,Calc!$B$4),MIN($D156,Calc!$B$5-1))))</f>
        <v/>
      </c>
      <c r="I156">
        <f>IF(OR($A156="",$C156="",$D156=""),0,IF(MIN($D156,Calc!$B$8-1)&lt;MAX($C156,Calc!$B$7),0,NETWORKDAYS(MAX($C156,Calc!$B$7),MIN($D156,Calc!$B$8-1))))</f>
        <v/>
      </c>
    </row>
    <row r="157">
      <c r="A157" s="70" t="n"/>
      <c r="B157" s="70" t="n"/>
      <c r="C157" s="69" t="n"/>
      <c r="D157" s="69" t="n"/>
      <c r="E157" s="73">
        <f>IF(OR($C157="",$D157=""),"",NETWORKDAYS($C157,$D157))</f>
        <v/>
      </c>
      <c r="F157" s="70" t="n"/>
      <c r="G157">
        <f>IF($B157="",0,ROUND(SUMPRODUCT((Lang!$C$90:$N$92=$B157)*(ROW(Lang!$C$90:$N$92)-89))/MAX(1,COUNTIF(Lang!$C$90:$N$92,$B157)),0))</f>
        <v/>
      </c>
      <c r="H157">
        <f>IF(OR($A157="",$C157="",$D157=""),0,IF(MIN($D157,Calc!$B$5-1)&lt;MAX($C157,Calc!$B$4),0,NETWORKDAYS(MAX($C157,Calc!$B$4),MIN($D157,Calc!$B$5-1))))</f>
        <v/>
      </c>
      <c r="I157">
        <f>IF(OR($A157="",$C157="",$D157=""),0,IF(MIN($D157,Calc!$B$8-1)&lt;MAX($C157,Calc!$B$7),0,NETWORKDAYS(MAX($C157,Calc!$B$7),MIN($D157,Calc!$B$8-1))))</f>
        <v/>
      </c>
    </row>
    <row r="158">
      <c r="A158" s="70" t="n"/>
      <c r="B158" s="70" t="n"/>
      <c r="C158" s="69" t="n"/>
      <c r="D158" s="69" t="n"/>
      <c r="E158" s="73">
        <f>IF(OR($C158="",$D158=""),"",NETWORKDAYS($C158,$D158))</f>
        <v/>
      </c>
      <c r="F158" s="70" t="n"/>
      <c r="G158">
        <f>IF($B158="",0,ROUND(SUMPRODUCT((Lang!$C$90:$N$92=$B158)*(ROW(Lang!$C$90:$N$92)-89))/MAX(1,COUNTIF(Lang!$C$90:$N$92,$B158)),0))</f>
        <v/>
      </c>
      <c r="H158">
        <f>IF(OR($A158="",$C158="",$D158=""),0,IF(MIN($D158,Calc!$B$5-1)&lt;MAX($C158,Calc!$B$4),0,NETWORKDAYS(MAX($C158,Calc!$B$4),MIN($D158,Calc!$B$5-1))))</f>
        <v/>
      </c>
      <c r="I158">
        <f>IF(OR($A158="",$C158="",$D158=""),0,IF(MIN($D158,Calc!$B$8-1)&lt;MAX($C158,Calc!$B$7),0,NETWORKDAYS(MAX($C158,Calc!$B$7),MIN($D158,Calc!$B$8-1))))</f>
        <v/>
      </c>
    </row>
    <row r="159">
      <c r="A159" s="70" t="n"/>
      <c r="B159" s="70" t="n"/>
      <c r="C159" s="69" t="n"/>
      <c r="D159" s="69" t="n"/>
      <c r="E159" s="73">
        <f>IF(OR($C159="",$D159=""),"",NETWORKDAYS($C159,$D159))</f>
        <v/>
      </c>
      <c r="F159" s="70" t="n"/>
      <c r="G159">
        <f>IF($B159="",0,ROUND(SUMPRODUCT((Lang!$C$90:$N$92=$B159)*(ROW(Lang!$C$90:$N$92)-89))/MAX(1,COUNTIF(Lang!$C$90:$N$92,$B159)),0))</f>
        <v/>
      </c>
      <c r="H159">
        <f>IF(OR($A159="",$C159="",$D159=""),0,IF(MIN($D159,Calc!$B$5-1)&lt;MAX($C159,Calc!$B$4),0,NETWORKDAYS(MAX($C159,Calc!$B$4),MIN($D159,Calc!$B$5-1))))</f>
        <v/>
      </c>
      <c r="I159">
        <f>IF(OR($A159="",$C159="",$D159=""),0,IF(MIN($D159,Calc!$B$8-1)&lt;MAX($C159,Calc!$B$7),0,NETWORKDAYS(MAX($C159,Calc!$B$7),MIN($D159,Calc!$B$8-1))))</f>
        <v/>
      </c>
    </row>
    <row r="160">
      <c r="A160" s="70" t="n"/>
      <c r="B160" s="70" t="n"/>
      <c r="C160" s="69" t="n"/>
      <c r="D160" s="69" t="n"/>
      <c r="E160" s="73">
        <f>IF(OR($C160="",$D160=""),"",NETWORKDAYS($C160,$D160))</f>
        <v/>
      </c>
      <c r="F160" s="70" t="n"/>
      <c r="G160">
        <f>IF($B160="",0,ROUND(SUMPRODUCT((Lang!$C$90:$N$92=$B160)*(ROW(Lang!$C$90:$N$92)-89))/MAX(1,COUNTIF(Lang!$C$90:$N$92,$B160)),0))</f>
        <v/>
      </c>
      <c r="H160">
        <f>IF(OR($A160="",$C160="",$D160=""),0,IF(MIN($D160,Calc!$B$5-1)&lt;MAX($C160,Calc!$B$4),0,NETWORKDAYS(MAX($C160,Calc!$B$4),MIN($D160,Calc!$B$5-1))))</f>
        <v/>
      </c>
      <c r="I160">
        <f>IF(OR($A160="",$C160="",$D160=""),0,IF(MIN($D160,Calc!$B$8-1)&lt;MAX($C160,Calc!$B$7),0,NETWORKDAYS(MAX($C160,Calc!$B$7),MIN($D160,Calc!$B$8-1))))</f>
        <v/>
      </c>
    </row>
    <row r="161">
      <c r="A161" s="70" t="n"/>
      <c r="B161" s="70" t="n"/>
      <c r="C161" s="69" t="n"/>
      <c r="D161" s="69" t="n"/>
      <c r="E161" s="73">
        <f>IF(OR($C161="",$D161=""),"",NETWORKDAYS($C161,$D161))</f>
        <v/>
      </c>
      <c r="F161" s="70" t="n"/>
      <c r="G161">
        <f>IF($B161="",0,ROUND(SUMPRODUCT((Lang!$C$90:$N$92=$B161)*(ROW(Lang!$C$90:$N$92)-89))/MAX(1,COUNTIF(Lang!$C$90:$N$92,$B161)),0))</f>
        <v/>
      </c>
      <c r="H161">
        <f>IF(OR($A161="",$C161="",$D161=""),0,IF(MIN($D161,Calc!$B$5-1)&lt;MAX($C161,Calc!$B$4),0,NETWORKDAYS(MAX($C161,Calc!$B$4),MIN($D161,Calc!$B$5-1))))</f>
        <v/>
      </c>
      <c r="I161">
        <f>IF(OR($A161="",$C161="",$D161=""),0,IF(MIN($D161,Calc!$B$8-1)&lt;MAX($C161,Calc!$B$7),0,NETWORKDAYS(MAX($C161,Calc!$B$7),MIN($D161,Calc!$B$8-1))))</f>
        <v/>
      </c>
    </row>
    <row r="162">
      <c r="A162" s="70" t="n"/>
      <c r="B162" s="70" t="n"/>
      <c r="C162" s="69" t="n"/>
      <c r="D162" s="69" t="n"/>
      <c r="E162" s="73">
        <f>IF(OR($C162="",$D162=""),"",NETWORKDAYS($C162,$D162))</f>
        <v/>
      </c>
      <c r="F162" s="70" t="n"/>
      <c r="G162">
        <f>IF($B162="",0,ROUND(SUMPRODUCT((Lang!$C$90:$N$92=$B162)*(ROW(Lang!$C$90:$N$92)-89))/MAX(1,COUNTIF(Lang!$C$90:$N$92,$B162)),0))</f>
        <v/>
      </c>
      <c r="H162">
        <f>IF(OR($A162="",$C162="",$D162=""),0,IF(MIN($D162,Calc!$B$5-1)&lt;MAX($C162,Calc!$B$4),0,NETWORKDAYS(MAX($C162,Calc!$B$4),MIN($D162,Calc!$B$5-1))))</f>
        <v/>
      </c>
      <c r="I162">
        <f>IF(OR($A162="",$C162="",$D162=""),0,IF(MIN($D162,Calc!$B$8-1)&lt;MAX($C162,Calc!$B$7),0,NETWORKDAYS(MAX($C162,Calc!$B$7),MIN($D162,Calc!$B$8-1))))</f>
        <v/>
      </c>
    </row>
    <row r="163">
      <c r="A163" s="70" t="n"/>
      <c r="B163" s="70" t="n"/>
      <c r="C163" s="69" t="n"/>
      <c r="D163" s="69" t="n"/>
      <c r="E163" s="73">
        <f>IF(OR($C163="",$D163=""),"",NETWORKDAYS($C163,$D163))</f>
        <v/>
      </c>
      <c r="F163" s="70" t="n"/>
      <c r="G163">
        <f>IF($B163="",0,ROUND(SUMPRODUCT((Lang!$C$90:$N$92=$B163)*(ROW(Lang!$C$90:$N$92)-89))/MAX(1,COUNTIF(Lang!$C$90:$N$92,$B163)),0))</f>
        <v/>
      </c>
      <c r="H163">
        <f>IF(OR($A163="",$C163="",$D163=""),0,IF(MIN($D163,Calc!$B$5-1)&lt;MAX($C163,Calc!$B$4),0,NETWORKDAYS(MAX($C163,Calc!$B$4),MIN($D163,Calc!$B$5-1))))</f>
        <v/>
      </c>
      <c r="I163">
        <f>IF(OR($A163="",$C163="",$D163=""),0,IF(MIN($D163,Calc!$B$8-1)&lt;MAX($C163,Calc!$B$7),0,NETWORKDAYS(MAX($C163,Calc!$B$7),MIN($D163,Calc!$B$8-1))))</f>
        <v/>
      </c>
    </row>
    <row r="164">
      <c r="A164" s="70" t="n"/>
      <c r="B164" s="70" t="n"/>
      <c r="C164" s="69" t="n"/>
      <c r="D164" s="69" t="n"/>
      <c r="E164" s="73">
        <f>IF(OR($C164="",$D164=""),"",NETWORKDAYS($C164,$D164))</f>
        <v/>
      </c>
      <c r="F164" s="70" t="n"/>
      <c r="G164">
        <f>IF($B164="",0,ROUND(SUMPRODUCT((Lang!$C$90:$N$92=$B164)*(ROW(Lang!$C$90:$N$92)-89))/MAX(1,COUNTIF(Lang!$C$90:$N$92,$B164)),0))</f>
        <v/>
      </c>
      <c r="H164">
        <f>IF(OR($A164="",$C164="",$D164=""),0,IF(MIN($D164,Calc!$B$5-1)&lt;MAX($C164,Calc!$B$4),0,NETWORKDAYS(MAX($C164,Calc!$B$4),MIN($D164,Calc!$B$5-1))))</f>
        <v/>
      </c>
      <c r="I164">
        <f>IF(OR($A164="",$C164="",$D164=""),0,IF(MIN($D164,Calc!$B$8-1)&lt;MAX($C164,Calc!$B$7),0,NETWORKDAYS(MAX($C164,Calc!$B$7),MIN($D164,Calc!$B$8-1))))</f>
        <v/>
      </c>
    </row>
    <row r="165">
      <c r="A165" s="70" t="n"/>
      <c r="B165" s="70" t="n"/>
      <c r="C165" s="69" t="n"/>
      <c r="D165" s="69" t="n"/>
      <c r="E165" s="73">
        <f>IF(OR($C165="",$D165=""),"",NETWORKDAYS($C165,$D165))</f>
        <v/>
      </c>
      <c r="F165" s="70" t="n"/>
      <c r="G165">
        <f>IF($B165="",0,ROUND(SUMPRODUCT((Lang!$C$90:$N$92=$B165)*(ROW(Lang!$C$90:$N$92)-89))/MAX(1,COUNTIF(Lang!$C$90:$N$92,$B165)),0))</f>
        <v/>
      </c>
      <c r="H165">
        <f>IF(OR($A165="",$C165="",$D165=""),0,IF(MIN($D165,Calc!$B$5-1)&lt;MAX($C165,Calc!$B$4),0,NETWORKDAYS(MAX($C165,Calc!$B$4),MIN($D165,Calc!$B$5-1))))</f>
        <v/>
      </c>
      <c r="I165">
        <f>IF(OR($A165="",$C165="",$D165=""),0,IF(MIN($D165,Calc!$B$8-1)&lt;MAX($C165,Calc!$B$7),0,NETWORKDAYS(MAX($C165,Calc!$B$7),MIN($D165,Calc!$B$8-1))))</f>
        <v/>
      </c>
    </row>
    <row r="166">
      <c r="A166" s="70" t="n"/>
      <c r="B166" s="70" t="n"/>
      <c r="C166" s="69" t="n"/>
      <c r="D166" s="69" t="n"/>
      <c r="E166" s="73">
        <f>IF(OR($C166="",$D166=""),"",NETWORKDAYS($C166,$D166))</f>
        <v/>
      </c>
      <c r="F166" s="70" t="n"/>
      <c r="G166">
        <f>IF($B166="",0,ROUND(SUMPRODUCT((Lang!$C$90:$N$92=$B166)*(ROW(Lang!$C$90:$N$92)-89))/MAX(1,COUNTIF(Lang!$C$90:$N$92,$B166)),0))</f>
        <v/>
      </c>
      <c r="H166">
        <f>IF(OR($A166="",$C166="",$D166=""),0,IF(MIN($D166,Calc!$B$5-1)&lt;MAX($C166,Calc!$B$4),0,NETWORKDAYS(MAX($C166,Calc!$B$4),MIN($D166,Calc!$B$5-1))))</f>
        <v/>
      </c>
      <c r="I166">
        <f>IF(OR($A166="",$C166="",$D166=""),0,IF(MIN($D166,Calc!$B$8-1)&lt;MAX($C166,Calc!$B$7),0,NETWORKDAYS(MAX($C166,Calc!$B$7),MIN($D166,Calc!$B$8-1))))</f>
        <v/>
      </c>
    </row>
    <row r="167">
      <c r="A167" s="70" t="n"/>
      <c r="B167" s="70" t="n"/>
      <c r="C167" s="69" t="n"/>
      <c r="D167" s="69" t="n"/>
      <c r="E167" s="73">
        <f>IF(OR($C167="",$D167=""),"",NETWORKDAYS($C167,$D167))</f>
        <v/>
      </c>
      <c r="F167" s="70" t="n"/>
      <c r="G167">
        <f>IF($B167="",0,ROUND(SUMPRODUCT((Lang!$C$90:$N$92=$B167)*(ROW(Lang!$C$90:$N$92)-89))/MAX(1,COUNTIF(Lang!$C$90:$N$92,$B167)),0))</f>
        <v/>
      </c>
      <c r="H167">
        <f>IF(OR($A167="",$C167="",$D167=""),0,IF(MIN($D167,Calc!$B$5-1)&lt;MAX($C167,Calc!$B$4),0,NETWORKDAYS(MAX($C167,Calc!$B$4),MIN($D167,Calc!$B$5-1))))</f>
        <v/>
      </c>
      <c r="I167">
        <f>IF(OR($A167="",$C167="",$D167=""),0,IF(MIN($D167,Calc!$B$8-1)&lt;MAX($C167,Calc!$B$7),0,NETWORKDAYS(MAX($C167,Calc!$B$7),MIN($D167,Calc!$B$8-1))))</f>
        <v/>
      </c>
    </row>
    <row r="168">
      <c r="A168" s="70" t="n"/>
      <c r="B168" s="70" t="n"/>
      <c r="C168" s="69" t="n"/>
      <c r="D168" s="69" t="n"/>
      <c r="E168" s="73">
        <f>IF(OR($C168="",$D168=""),"",NETWORKDAYS($C168,$D168))</f>
        <v/>
      </c>
      <c r="F168" s="70" t="n"/>
      <c r="G168">
        <f>IF($B168="",0,ROUND(SUMPRODUCT((Lang!$C$90:$N$92=$B168)*(ROW(Lang!$C$90:$N$92)-89))/MAX(1,COUNTIF(Lang!$C$90:$N$92,$B168)),0))</f>
        <v/>
      </c>
      <c r="H168">
        <f>IF(OR($A168="",$C168="",$D168=""),0,IF(MIN($D168,Calc!$B$5-1)&lt;MAX($C168,Calc!$B$4),0,NETWORKDAYS(MAX($C168,Calc!$B$4),MIN($D168,Calc!$B$5-1))))</f>
        <v/>
      </c>
      <c r="I168">
        <f>IF(OR($A168="",$C168="",$D168=""),0,IF(MIN($D168,Calc!$B$8-1)&lt;MAX($C168,Calc!$B$7),0,NETWORKDAYS(MAX($C168,Calc!$B$7),MIN($D168,Calc!$B$8-1))))</f>
        <v/>
      </c>
    </row>
    <row r="169">
      <c r="A169" s="70" t="n"/>
      <c r="B169" s="70" t="n"/>
      <c r="C169" s="69" t="n"/>
      <c r="D169" s="69" t="n"/>
      <c r="E169" s="73">
        <f>IF(OR($C169="",$D169=""),"",NETWORKDAYS($C169,$D169))</f>
        <v/>
      </c>
      <c r="F169" s="70" t="n"/>
      <c r="G169">
        <f>IF($B169="",0,ROUND(SUMPRODUCT((Lang!$C$90:$N$92=$B169)*(ROW(Lang!$C$90:$N$92)-89))/MAX(1,COUNTIF(Lang!$C$90:$N$92,$B169)),0))</f>
        <v/>
      </c>
      <c r="H169">
        <f>IF(OR($A169="",$C169="",$D169=""),0,IF(MIN($D169,Calc!$B$5-1)&lt;MAX($C169,Calc!$B$4),0,NETWORKDAYS(MAX($C169,Calc!$B$4),MIN($D169,Calc!$B$5-1))))</f>
        <v/>
      </c>
      <c r="I169">
        <f>IF(OR($A169="",$C169="",$D169=""),0,IF(MIN($D169,Calc!$B$8-1)&lt;MAX($C169,Calc!$B$7),0,NETWORKDAYS(MAX($C169,Calc!$B$7),MIN($D169,Calc!$B$8-1))))</f>
        <v/>
      </c>
    </row>
    <row r="170">
      <c r="A170" s="70" t="n"/>
      <c r="B170" s="70" t="n"/>
      <c r="C170" s="69" t="n"/>
      <c r="D170" s="69" t="n"/>
      <c r="E170" s="73">
        <f>IF(OR($C170="",$D170=""),"",NETWORKDAYS($C170,$D170))</f>
        <v/>
      </c>
      <c r="F170" s="70" t="n"/>
      <c r="G170">
        <f>IF($B170="",0,ROUND(SUMPRODUCT((Lang!$C$90:$N$92=$B170)*(ROW(Lang!$C$90:$N$92)-89))/MAX(1,COUNTIF(Lang!$C$90:$N$92,$B170)),0))</f>
        <v/>
      </c>
      <c r="H170">
        <f>IF(OR($A170="",$C170="",$D170=""),0,IF(MIN($D170,Calc!$B$5-1)&lt;MAX($C170,Calc!$B$4),0,NETWORKDAYS(MAX($C170,Calc!$B$4),MIN($D170,Calc!$B$5-1))))</f>
        <v/>
      </c>
      <c r="I170">
        <f>IF(OR($A170="",$C170="",$D170=""),0,IF(MIN($D170,Calc!$B$8-1)&lt;MAX($C170,Calc!$B$7),0,NETWORKDAYS(MAX($C170,Calc!$B$7),MIN($D170,Calc!$B$8-1))))</f>
        <v/>
      </c>
    </row>
    <row r="171">
      <c r="A171" s="70" t="n"/>
      <c r="B171" s="70" t="n"/>
      <c r="C171" s="69" t="n"/>
      <c r="D171" s="69" t="n"/>
      <c r="E171" s="73">
        <f>IF(OR($C171="",$D171=""),"",NETWORKDAYS($C171,$D171))</f>
        <v/>
      </c>
      <c r="F171" s="70" t="n"/>
      <c r="G171">
        <f>IF($B171="",0,ROUND(SUMPRODUCT((Lang!$C$90:$N$92=$B171)*(ROW(Lang!$C$90:$N$92)-89))/MAX(1,COUNTIF(Lang!$C$90:$N$92,$B171)),0))</f>
        <v/>
      </c>
      <c r="H171">
        <f>IF(OR($A171="",$C171="",$D171=""),0,IF(MIN($D171,Calc!$B$5-1)&lt;MAX($C171,Calc!$B$4),0,NETWORKDAYS(MAX($C171,Calc!$B$4),MIN($D171,Calc!$B$5-1))))</f>
        <v/>
      </c>
      <c r="I171">
        <f>IF(OR($A171="",$C171="",$D171=""),0,IF(MIN($D171,Calc!$B$8-1)&lt;MAX($C171,Calc!$B$7),0,NETWORKDAYS(MAX($C171,Calc!$B$7),MIN($D171,Calc!$B$8-1))))</f>
        <v/>
      </c>
    </row>
    <row r="172">
      <c r="A172" s="70" t="n"/>
      <c r="B172" s="70" t="n"/>
      <c r="C172" s="69" t="n"/>
      <c r="D172" s="69" t="n"/>
      <c r="E172" s="73">
        <f>IF(OR($C172="",$D172=""),"",NETWORKDAYS($C172,$D172))</f>
        <v/>
      </c>
      <c r="F172" s="70" t="n"/>
      <c r="G172">
        <f>IF($B172="",0,ROUND(SUMPRODUCT((Lang!$C$90:$N$92=$B172)*(ROW(Lang!$C$90:$N$92)-89))/MAX(1,COUNTIF(Lang!$C$90:$N$92,$B172)),0))</f>
        <v/>
      </c>
      <c r="H172">
        <f>IF(OR($A172="",$C172="",$D172=""),0,IF(MIN($D172,Calc!$B$5-1)&lt;MAX($C172,Calc!$B$4),0,NETWORKDAYS(MAX($C172,Calc!$B$4),MIN($D172,Calc!$B$5-1))))</f>
        <v/>
      </c>
      <c r="I172">
        <f>IF(OR($A172="",$C172="",$D172=""),0,IF(MIN($D172,Calc!$B$8-1)&lt;MAX($C172,Calc!$B$7),0,NETWORKDAYS(MAX($C172,Calc!$B$7),MIN($D172,Calc!$B$8-1))))</f>
        <v/>
      </c>
    </row>
    <row r="173">
      <c r="A173" s="70" t="n"/>
      <c r="B173" s="70" t="n"/>
      <c r="C173" s="69" t="n"/>
      <c r="D173" s="69" t="n"/>
      <c r="E173" s="73">
        <f>IF(OR($C173="",$D173=""),"",NETWORKDAYS($C173,$D173))</f>
        <v/>
      </c>
      <c r="F173" s="70" t="n"/>
      <c r="G173">
        <f>IF($B173="",0,ROUND(SUMPRODUCT((Lang!$C$90:$N$92=$B173)*(ROW(Lang!$C$90:$N$92)-89))/MAX(1,COUNTIF(Lang!$C$90:$N$92,$B173)),0))</f>
        <v/>
      </c>
      <c r="H173">
        <f>IF(OR($A173="",$C173="",$D173=""),0,IF(MIN($D173,Calc!$B$5-1)&lt;MAX($C173,Calc!$B$4),0,NETWORKDAYS(MAX($C173,Calc!$B$4),MIN($D173,Calc!$B$5-1))))</f>
        <v/>
      </c>
      <c r="I173">
        <f>IF(OR($A173="",$C173="",$D173=""),0,IF(MIN($D173,Calc!$B$8-1)&lt;MAX($C173,Calc!$B$7),0,NETWORKDAYS(MAX($C173,Calc!$B$7),MIN($D173,Calc!$B$8-1))))</f>
        <v/>
      </c>
    </row>
    <row r="174">
      <c r="A174" s="70" t="n"/>
      <c r="B174" s="70" t="n"/>
      <c r="C174" s="69" t="n"/>
      <c r="D174" s="69" t="n"/>
      <c r="E174" s="73">
        <f>IF(OR($C174="",$D174=""),"",NETWORKDAYS($C174,$D174))</f>
        <v/>
      </c>
      <c r="F174" s="70" t="n"/>
      <c r="G174">
        <f>IF($B174="",0,ROUND(SUMPRODUCT((Lang!$C$90:$N$92=$B174)*(ROW(Lang!$C$90:$N$92)-89))/MAX(1,COUNTIF(Lang!$C$90:$N$92,$B174)),0))</f>
        <v/>
      </c>
      <c r="H174">
        <f>IF(OR($A174="",$C174="",$D174=""),0,IF(MIN($D174,Calc!$B$5-1)&lt;MAX($C174,Calc!$B$4),0,NETWORKDAYS(MAX($C174,Calc!$B$4),MIN($D174,Calc!$B$5-1))))</f>
        <v/>
      </c>
      <c r="I174">
        <f>IF(OR($A174="",$C174="",$D174=""),0,IF(MIN($D174,Calc!$B$8-1)&lt;MAX($C174,Calc!$B$7),0,NETWORKDAYS(MAX($C174,Calc!$B$7),MIN($D174,Calc!$B$8-1))))</f>
        <v/>
      </c>
    </row>
    <row r="175">
      <c r="A175" s="70" t="n"/>
      <c r="B175" s="70" t="n"/>
      <c r="C175" s="69" t="n"/>
      <c r="D175" s="69" t="n"/>
      <c r="E175" s="73">
        <f>IF(OR($C175="",$D175=""),"",NETWORKDAYS($C175,$D175))</f>
        <v/>
      </c>
      <c r="F175" s="70" t="n"/>
      <c r="G175">
        <f>IF($B175="",0,ROUND(SUMPRODUCT((Lang!$C$90:$N$92=$B175)*(ROW(Lang!$C$90:$N$92)-89))/MAX(1,COUNTIF(Lang!$C$90:$N$92,$B175)),0))</f>
        <v/>
      </c>
      <c r="H175">
        <f>IF(OR($A175="",$C175="",$D175=""),0,IF(MIN($D175,Calc!$B$5-1)&lt;MAX($C175,Calc!$B$4),0,NETWORKDAYS(MAX($C175,Calc!$B$4),MIN($D175,Calc!$B$5-1))))</f>
        <v/>
      </c>
      <c r="I175">
        <f>IF(OR($A175="",$C175="",$D175=""),0,IF(MIN($D175,Calc!$B$8-1)&lt;MAX($C175,Calc!$B$7),0,NETWORKDAYS(MAX($C175,Calc!$B$7),MIN($D175,Calc!$B$8-1))))</f>
        <v/>
      </c>
    </row>
    <row r="176">
      <c r="A176" s="70" t="n"/>
      <c r="B176" s="70" t="n"/>
      <c r="C176" s="69" t="n"/>
      <c r="D176" s="69" t="n"/>
      <c r="E176" s="73">
        <f>IF(OR($C176="",$D176=""),"",NETWORKDAYS($C176,$D176))</f>
        <v/>
      </c>
      <c r="F176" s="70" t="n"/>
      <c r="G176">
        <f>IF($B176="",0,ROUND(SUMPRODUCT((Lang!$C$90:$N$92=$B176)*(ROW(Lang!$C$90:$N$92)-89))/MAX(1,COUNTIF(Lang!$C$90:$N$92,$B176)),0))</f>
        <v/>
      </c>
      <c r="H176">
        <f>IF(OR($A176="",$C176="",$D176=""),0,IF(MIN($D176,Calc!$B$5-1)&lt;MAX($C176,Calc!$B$4),0,NETWORKDAYS(MAX($C176,Calc!$B$4),MIN($D176,Calc!$B$5-1))))</f>
        <v/>
      </c>
      <c r="I176">
        <f>IF(OR($A176="",$C176="",$D176=""),0,IF(MIN($D176,Calc!$B$8-1)&lt;MAX($C176,Calc!$B$7),0,NETWORKDAYS(MAX($C176,Calc!$B$7),MIN($D176,Calc!$B$8-1))))</f>
        <v/>
      </c>
    </row>
    <row r="177">
      <c r="A177" s="70" t="n"/>
      <c r="B177" s="70" t="n"/>
      <c r="C177" s="69" t="n"/>
      <c r="D177" s="69" t="n"/>
      <c r="E177" s="73">
        <f>IF(OR($C177="",$D177=""),"",NETWORKDAYS($C177,$D177))</f>
        <v/>
      </c>
      <c r="F177" s="70" t="n"/>
      <c r="G177">
        <f>IF($B177="",0,ROUND(SUMPRODUCT((Lang!$C$90:$N$92=$B177)*(ROW(Lang!$C$90:$N$92)-89))/MAX(1,COUNTIF(Lang!$C$90:$N$92,$B177)),0))</f>
        <v/>
      </c>
      <c r="H177">
        <f>IF(OR($A177="",$C177="",$D177=""),0,IF(MIN($D177,Calc!$B$5-1)&lt;MAX($C177,Calc!$B$4),0,NETWORKDAYS(MAX($C177,Calc!$B$4),MIN($D177,Calc!$B$5-1))))</f>
        <v/>
      </c>
      <c r="I177">
        <f>IF(OR($A177="",$C177="",$D177=""),0,IF(MIN($D177,Calc!$B$8-1)&lt;MAX($C177,Calc!$B$7),0,NETWORKDAYS(MAX($C177,Calc!$B$7),MIN($D177,Calc!$B$8-1))))</f>
        <v/>
      </c>
    </row>
    <row r="178">
      <c r="A178" s="70" t="n"/>
      <c r="B178" s="70" t="n"/>
      <c r="C178" s="69" t="n"/>
      <c r="D178" s="69" t="n"/>
      <c r="E178" s="73">
        <f>IF(OR($C178="",$D178=""),"",NETWORKDAYS($C178,$D178))</f>
        <v/>
      </c>
      <c r="F178" s="70" t="n"/>
      <c r="G178">
        <f>IF($B178="",0,ROUND(SUMPRODUCT((Lang!$C$90:$N$92=$B178)*(ROW(Lang!$C$90:$N$92)-89))/MAX(1,COUNTIF(Lang!$C$90:$N$92,$B178)),0))</f>
        <v/>
      </c>
      <c r="H178">
        <f>IF(OR($A178="",$C178="",$D178=""),0,IF(MIN($D178,Calc!$B$5-1)&lt;MAX($C178,Calc!$B$4),0,NETWORKDAYS(MAX($C178,Calc!$B$4),MIN($D178,Calc!$B$5-1))))</f>
        <v/>
      </c>
      <c r="I178">
        <f>IF(OR($A178="",$C178="",$D178=""),0,IF(MIN($D178,Calc!$B$8-1)&lt;MAX($C178,Calc!$B$7),0,NETWORKDAYS(MAX($C178,Calc!$B$7),MIN($D178,Calc!$B$8-1))))</f>
        <v/>
      </c>
    </row>
    <row r="179">
      <c r="A179" s="70" t="n"/>
      <c r="B179" s="70" t="n"/>
      <c r="C179" s="69" t="n"/>
      <c r="D179" s="69" t="n"/>
      <c r="E179" s="73">
        <f>IF(OR($C179="",$D179=""),"",NETWORKDAYS($C179,$D179))</f>
        <v/>
      </c>
      <c r="F179" s="70" t="n"/>
      <c r="G179">
        <f>IF($B179="",0,ROUND(SUMPRODUCT((Lang!$C$90:$N$92=$B179)*(ROW(Lang!$C$90:$N$92)-89))/MAX(1,COUNTIF(Lang!$C$90:$N$92,$B179)),0))</f>
        <v/>
      </c>
      <c r="H179">
        <f>IF(OR($A179="",$C179="",$D179=""),0,IF(MIN($D179,Calc!$B$5-1)&lt;MAX($C179,Calc!$B$4),0,NETWORKDAYS(MAX($C179,Calc!$B$4),MIN($D179,Calc!$B$5-1))))</f>
        <v/>
      </c>
      <c r="I179">
        <f>IF(OR($A179="",$C179="",$D179=""),0,IF(MIN($D179,Calc!$B$8-1)&lt;MAX($C179,Calc!$B$7),0,NETWORKDAYS(MAX($C179,Calc!$B$7),MIN($D179,Calc!$B$8-1))))</f>
        <v/>
      </c>
    </row>
    <row r="180">
      <c r="A180" s="70" t="n"/>
      <c r="B180" s="70" t="n"/>
      <c r="C180" s="69" t="n"/>
      <c r="D180" s="69" t="n"/>
      <c r="E180" s="73">
        <f>IF(OR($C180="",$D180=""),"",NETWORKDAYS($C180,$D180))</f>
        <v/>
      </c>
      <c r="F180" s="70" t="n"/>
      <c r="G180">
        <f>IF($B180="",0,ROUND(SUMPRODUCT((Lang!$C$90:$N$92=$B180)*(ROW(Lang!$C$90:$N$92)-89))/MAX(1,COUNTIF(Lang!$C$90:$N$92,$B180)),0))</f>
        <v/>
      </c>
      <c r="H180">
        <f>IF(OR($A180="",$C180="",$D180=""),0,IF(MIN($D180,Calc!$B$5-1)&lt;MAX($C180,Calc!$B$4),0,NETWORKDAYS(MAX($C180,Calc!$B$4),MIN($D180,Calc!$B$5-1))))</f>
        <v/>
      </c>
      <c r="I180">
        <f>IF(OR($A180="",$C180="",$D180=""),0,IF(MIN($D180,Calc!$B$8-1)&lt;MAX($C180,Calc!$B$7),0,NETWORKDAYS(MAX($C180,Calc!$B$7),MIN($D180,Calc!$B$8-1))))</f>
        <v/>
      </c>
    </row>
    <row r="181">
      <c r="A181" s="70" t="n"/>
      <c r="B181" s="70" t="n"/>
      <c r="C181" s="69" t="n"/>
      <c r="D181" s="69" t="n"/>
      <c r="E181" s="73">
        <f>IF(OR($C181="",$D181=""),"",NETWORKDAYS($C181,$D181))</f>
        <v/>
      </c>
      <c r="F181" s="70" t="n"/>
      <c r="G181">
        <f>IF($B181="",0,ROUND(SUMPRODUCT((Lang!$C$90:$N$92=$B181)*(ROW(Lang!$C$90:$N$92)-89))/MAX(1,COUNTIF(Lang!$C$90:$N$92,$B181)),0))</f>
        <v/>
      </c>
      <c r="H181">
        <f>IF(OR($A181="",$C181="",$D181=""),0,IF(MIN($D181,Calc!$B$5-1)&lt;MAX($C181,Calc!$B$4),0,NETWORKDAYS(MAX($C181,Calc!$B$4),MIN($D181,Calc!$B$5-1))))</f>
        <v/>
      </c>
      <c r="I181">
        <f>IF(OR($A181="",$C181="",$D181=""),0,IF(MIN($D181,Calc!$B$8-1)&lt;MAX($C181,Calc!$B$7),0,NETWORKDAYS(MAX($C181,Calc!$B$7),MIN($D181,Calc!$B$8-1))))</f>
        <v/>
      </c>
    </row>
    <row r="182">
      <c r="A182" s="70" t="n"/>
      <c r="B182" s="70" t="n"/>
      <c r="C182" s="69" t="n"/>
      <c r="D182" s="69" t="n"/>
      <c r="E182" s="73">
        <f>IF(OR($C182="",$D182=""),"",NETWORKDAYS($C182,$D182))</f>
        <v/>
      </c>
      <c r="F182" s="70" t="n"/>
      <c r="G182">
        <f>IF($B182="",0,ROUND(SUMPRODUCT((Lang!$C$90:$N$92=$B182)*(ROW(Lang!$C$90:$N$92)-89))/MAX(1,COUNTIF(Lang!$C$90:$N$92,$B182)),0))</f>
        <v/>
      </c>
      <c r="H182">
        <f>IF(OR($A182="",$C182="",$D182=""),0,IF(MIN($D182,Calc!$B$5-1)&lt;MAX($C182,Calc!$B$4),0,NETWORKDAYS(MAX($C182,Calc!$B$4),MIN($D182,Calc!$B$5-1))))</f>
        <v/>
      </c>
      <c r="I182">
        <f>IF(OR($A182="",$C182="",$D182=""),0,IF(MIN($D182,Calc!$B$8-1)&lt;MAX($C182,Calc!$B$7),0,NETWORKDAYS(MAX($C182,Calc!$B$7),MIN($D182,Calc!$B$8-1))))</f>
        <v/>
      </c>
    </row>
    <row r="183">
      <c r="A183" s="70" t="n"/>
      <c r="B183" s="70" t="n"/>
      <c r="C183" s="69" t="n"/>
      <c r="D183" s="69" t="n"/>
      <c r="E183" s="73">
        <f>IF(OR($C183="",$D183=""),"",NETWORKDAYS($C183,$D183))</f>
        <v/>
      </c>
      <c r="F183" s="70" t="n"/>
      <c r="G183">
        <f>IF($B183="",0,ROUND(SUMPRODUCT((Lang!$C$90:$N$92=$B183)*(ROW(Lang!$C$90:$N$92)-89))/MAX(1,COUNTIF(Lang!$C$90:$N$92,$B183)),0))</f>
        <v/>
      </c>
      <c r="H183">
        <f>IF(OR($A183="",$C183="",$D183=""),0,IF(MIN($D183,Calc!$B$5-1)&lt;MAX($C183,Calc!$B$4),0,NETWORKDAYS(MAX($C183,Calc!$B$4),MIN($D183,Calc!$B$5-1))))</f>
        <v/>
      </c>
      <c r="I183">
        <f>IF(OR($A183="",$C183="",$D183=""),0,IF(MIN($D183,Calc!$B$8-1)&lt;MAX($C183,Calc!$B$7),0,NETWORKDAYS(MAX($C183,Calc!$B$7),MIN($D183,Calc!$B$8-1))))</f>
        <v/>
      </c>
    </row>
    <row r="184">
      <c r="A184" s="70" t="n"/>
      <c r="B184" s="70" t="n"/>
      <c r="C184" s="69" t="n"/>
      <c r="D184" s="69" t="n"/>
      <c r="E184" s="73">
        <f>IF(OR($C184="",$D184=""),"",NETWORKDAYS($C184,$D184))</f>
        <v/>
      </c>
      <c r="F184" s="70" t="n"/>
      <c r="G184">
        <f>IF($B184="",0,ROUND(SUMPRODUCT((Lang!$C$90:$N$92=$B184)*(ROW(Lang!$C$90:$N$92)-89))/MAX(1,COUNTIF(Lang!$C$90:$N$92,$B184)),0))</f>
        <v/>
      </c>
      <c r="H184">
        <f>IF(OR($A184="",$C184="",$D184=""),0,IF(MIN($D184,Calc!$B$5-1)&lt;MAX($C184,Calc!$B$4),0,NETWORKDAYS(MAX($C184,Calc!$B$4),MIN($D184,Calc!$B$5-1))))</f>
        <v/>
      </c>
      <c r="I184">
        <f>IF(OR($A184="",$C184="",$D184=""),0,IF(MIN($D184,Calc!$B$8-1)&lt;MAX($C184,Calc!$B$7),0,NETWORKDAYS(MAX($C184,Calc!$B$7),MIN($D184,Calc!$B$8-1))))</f>
        <v/>
      </c>
    </row>
    <row r="185">
      <c r="A185" s="70" t="n"/>
      <c r="B185" s="70" t="n"/>
      <c r="C185" s="69" t="n"/>
      <c r="D185" s="69" t="n"/>
      <c r="E185" s="73">
        <f>IF(OR($C185="",$D185=""),"",NETWORKDAYS($C185,$D185))</f>
        <v/>
      </c>
      <c r="F185" s="70" t="n"/>
      <c r="G185">
        <f>IF($B185="",0,ROUND(SUMPRODUCT((Lang!$C$90:$N$92=$B185)*(ROW(Lang!$C$90:$N$92)-89))/MAX(1,COUNTIF(Lang!$C$90:$N$92,$B185)),0))</f>
        <v/>
      </c>
      <c r="H185">
        <f>IF(OR($A185="",$C185="",$D185=""),0,IF(MIN($D185,Calc!$B$5-1)&lt;MAX($C185,Calc!$B$4),0,NETWORKDAYS(MAX($C185,Calc!$B$4),MIN($D185,Calc!$B$5-1))))</f>
        <v/>
      </c>
      <c r="I185">
        <f>IF(OR($A185="",$C185="",$D185=""),0,IF(MIN($D185,Calc!$B$8-1)&lt;MAX($C185,Calc!$B$7),0,NETWORKDAYS(MAX($C185,Calc!$B$7),MIN($D185,Calc!$B$8-1))))</f>
        <v/>
      </c>
    </row>
    <row r="186">
      <c r="A186" s="70" t="n"/>
      <c r="B186" s="70" t="n"/>
      <c r="C186" s="69" t="n"/>
      <c r="D186" s="69" t="n"/>
      <c r="E186" s="73">
        <f>IF(OR($C186="",$D186=""),"",NETWORKDAYS($C186,$D186))</f>
        <v/>
      </c>
      <c r="F186" s="70" t="n"/>
      <c r="G186">
        <f>IF($B186="",0,ROUND(SUMPRODUCT((Lang!$C$90:$N$92=$B186)*(ROW(Lang!$C$90:$N$92)-89))/MAX(1,COUNTIF(Lang!$C$90:$N$92,$B186)),0))</f>
        <v/>
      </c>
      <c r="H186">
        <f>IF(OR($A186="",$C186="",$D186=""),0,IF(MIN($D186,Calc!$B$5-1)&lt;MAX($C186,Calc!$B$4),0,NETWORKDAYS(MAX($C186,Calc!$B$4),MIN($D186,Calc!$B$5-1))))</f>
        <v/>
      </c>
      <c r="I186">
        <f>IF(OR($A186="",$C186="",$D186=""),0,IF(MIN($D186,Calc!$B$8-1)&lt;MAX($C186,Calc!$B$7),0,NETWORKDAYS(MAX($C186,Calc!$B$7),MIN($D186,Calc!$B$8-1))))</f>
        <v/>
      </c>
    </row>
    <row r="187">
      <c r="A187" s="70" t="n"/>
      <c r="B187" s="70" t="n"/>
      <c r="C187" s="69" t="n"/>
      <c r="D187" s="69" t="n"/>
      <c r="E187" s="73">
        <f>IF(OR($C187="",$D187=""),"",NETWORKDAYS($C187,$D187))</f>
        <v/>
      </c>
      <c r="F187" s="70" t="n"/>
      <c r="G187">
        <f>IF($B187="",0,ROUND(SUMPRODUCT((Lang!$C$90:$N$92=$B187)*(ROW(Lang!$C$90:$N$92)-89))/MAX(1,COUNTIF(Lang!$C$90:$N$92,$B187)),0))</f>
        <v/>
      </c>
      <c r="H187">
        <f>IF(OR($A187="",$C187="",$D187=""),0,IF(MIN($D187,Calc!$B$5-1)&lt;MAX($C187,Calc!$B$4),0,NETWORKDAYS(MAX($C187,Calc!$B$4),MIN($D187,Calc!$B$5-1))))</f>
        <v/>
      </c>
      <c r="I187">
        <f>IF(OR($A187="",$C187="",$D187=""),0,IF(MIN($D187,Calc!$B$8-1)&lt;MAX($C187,Calc!$B$7),0,NETWORKDAYS(MAX($C187,Calc!$B$7),MIN($D187,Calc!$B$8-1))))</f>
        <v/>
      </c>
    </row>
    <row r="188">
      <c r="A188" s="70" t="n"/>
      <c r="B188" s="70" t="n"/>
      <c r="C188" s="69" t="n"/>
      <c r="D188" s="69" t="n"/>
      <c r="E188" s="73">
        <f>IF(OR($C188="",$D188=""),"",NETWORKDAYS($C188,$D188))</f>
        <v/>
      </c>
      <c r="F188" s="70" t="n"/>
      <c r="G188">
        <f>IF($B188="",0,ROUND(SUMPRODUCT((Lang!$C$90:$N$92=$B188)*(ROW(Lang!$C$90:$N$92)-89))/MAX(1,COUNTIF(Lang!$C$90:$N$92,$B188)),0))</f>
        <v/>
      </c>
      <c r="H188">
        <f>IF(OR($A188="",$C188="",$D188=""),0,IF(MIN($D188,Calc!$B$5-1)&lt;MAX($C188,Calc!$B$4),0,NETWORKDAYS(MAX($C188,Calc!$B$4),MIN($D188,Calc!$B$5-1))))</f>
        <v/>
      </c>
      <c r="I188">
        <f>IF(OR($A188="",$C188="",$D188=""),0,IF(MIN($D188,Calc!$B$8-1)&lt;MAX($C188,Calc!$B$7),0,NETWORKDAYS(MAX($C188,Calc!$B$7),MIN($D188,Calc!$B$8-1))))</f>
        <v/>
      </c>
    </row>
    <row r="189">
      <c r="A189" s="70" t="n"/>
      <c r="B189" s="70" t="n"/>
      <c r="C189" s="69" t="n"/>
      <c r="D189" s="69" t="n"/>
      <c r="E189" s="73">
        <f>IF(OR($C189="",$D189=""),"",NETWORKDAYS($C189,$D189))</f>
        <v/>
      </c>
      <c r="F189" s="70" t="n"/>
      <c r="G189">
        <f>IF($B189="",0,ROUND(SUMPRODUCT((Lang!$C$90:$N$92=$B189)*(ROW(Lang!$C$90:$N$92)-89))/MAX(1,COUNTIF(Lang!$C$90:$N$92,$B189)),0))</f>
        <v/>
      </c>
      <c r="H189">
        <f>IF(OR($A189="",$C189="",$D189=""),0,IF(MIN($D189,Calc!$B$5-1)&lt;MAX($C189,Calc!$B$4),0,NETWORKDAYS(MAX($C189,Calc!$B$4),MIN($D189,Calc!$B$5-1))))</f>
        <v/>
      </c>
      <c r="I189">
        <f>IF(OR($A189="",$C189="",$D189=""),0,IF(MIN($D189,Calc!$B$8-1)&lt;MAX($C189,Calc!$B$7),0,NETWORKDAYS(MAX($C189,Calc!$B$7),MIN($D189,Calc!$B$8-1))))</f>
        <v/>
      </c>
    </row>
    <row r="190">
      <c r="A190" s="70" t="n"/>
      <c r="B190" s="70" t="n"/>
      <c r="C190" s="69" t="n"/>
      <c r="D190" s="69" t="n"/>
      <c r="E190" s="73">
        <f>IF(OR($C190="",$D190=""),"",NETWORKDAYS($C190,$D190))</f>
        <v/>
      </c>
      <c r="F190" s="70" t="n"/>
      <c r="G190">
        <f>IF($B190="",0,ROUND(SUMPRODUCT((Lang!$C$90:$N$92=$B190)*(ROW(Lang!$C$90:$N$92)-89))/MAX(1,COUNTIF(Lang!$C$90:$N$92,$B190)),0))</f>
        <v/>
      </c>
      <c r="H190">
        <f>IF(OR($A190="",$C190="",$D190=""),0,IF(MIN($D190,Calc!$B$5-1)&lt;MAX($C190,Calc!$B$4),0,NETWORKDAYS(MAX($C190,Calc!$B$4),MIN($D190,Calc!$B$5-1))))</f>
        <v/>
      </c>
      <c r="I190">
        <f>IF(OR($A190="",$C190="",$D190=""),0,IF(MIN($D190,Calc!$B$8-1)&lt;MAX($C190,Calc!$B$7),0,NETWORKDAYS(MAX($C190,Calc!$B$7),MIN($D190,Calc!$B$8-1))))</f>
        <v/>
      </c>
    </row>
    <row r="191">
      <c r="A191" s="70" t="n"/>
      <c r="B191" s="70" t="n"/>
      <c r="C191" s="69" t="n"/>
      <c r="D191" s="69" t="n"/>
      <c r="E191" s="73">
        <f>IF(OR($C191="",$D191=""),"",NETWORKDAYS($C191,$D191))</f>
        <v/>
      </c>
      <c r="F191" s="70" t="n"/>
      <c r="G191">
        <f>IF($B191="",0,ROUND(SUMPRODUCT((Lang!$C$90:$N$92=$B191)*(ROW(Lang!$C$90:$N$92)-89))/MAX(1,COUNTIF(Lang!$C$90:$N$92,$B191)),0))</f>
        <v/>
      </c>
      <c r="H191">
        <f>IF(OR($A191="",$C191="",$D191=""),0,IF(MIN($D191,Calc!$B$5-1)&lt;MAX($C191,Calc!$B$4),0,NETWORKDAYS(MAX($C191,Calc!$B$4),MIN($D191,Calc!$B$5-1))))</f>
        <v/>
      </c>
      <c r="I191">
        <f>IF(OR($A191="",$C191="",$D191=""),0,IF(MIN($D191,Calc!$B$8-1)&lt;MAX($C191,Calc!$B$7),0,NETWORKDAYS(MAX($C191,Calc!$B$7),MIN($D191,Calc!$B$8-1))))</f>
        <v/>
      </c>
    </row>
    <row r="192">
      <c r="A192" s="70" t="n"/>
      <c r="B192" s="70" t="n"/>
      <c r="C192" s="69" t="n"/>
      <c r="D192" s="69" t="n"/>
      <c r="E192" s="73">
        <f>IF(OR($C192="",$D192=""),"",NETWORKDAYS($C192,$D192))</f>
        <v/>
      </c>
      <c r="F192" s="70" t="n"/>
      <c r="G192">
        <f>IF($B192="",0,ROUND(SUMPRODUCT((Lang!$C$90:$N$92=$B192)*(ROW(Lang!$C$90:$N$92)-89))/MAX(1,COUNTIF(Lang!$C$90:$N$92,$B192)),0))</f>
        <v/>
      </c>
      <c r="H192">
        <f>IF(OR($A192="",$C192="",$D192=""),0,IF(MIN($D192,Calc!$B$5-1)&lt;MAX($C192,Calc!$B$4),0,NETWORKDAYS(MAX($C192,Calc!$B$4),MIN($D192,Calc!$B$5-1))))</f>
        <v/>
      </c>
      <c r="I192">
        <f>IF(OR($A192="",$C192="",$D192=""),0,IF(MIN($D192,Calc!$B$8-1)&lt;MAX($C192,Calc!$B$7),0,NETWORKDAYS(MAX($C192,Calc!$B$7),MIN($D192,Calc!$B$8-1))))</f>
        <v/>
      </c>
    </row>
    <row r="193">
      <c r="A193" s="70" t="n"/>
      <c r="B193" s="70" t="n"/>
      <c r="C193" s="69" t="n"/>
      <c r="D193" s="69" t="n"/>
      <c r="E193" s="73">
        <f>IF(OR($C193="",$D193=""),"",NETWORKDAYS($C193,$D193))</f>
        <v/>
      </c>
      <c r="F193" s="70" t="n"/>
      <c r="G193">
        <f>IF($B193="",0,ROUND(SUMPRODUCT((Lang!$C$90:$N$92=$B193)*(ROW(Lang!$C$90:$N$92)-89))/MAX(1,COUNTIF(Lang!$C$90:$N$92,$B193)),0))</f>
        <v/>
      </c>
      <c r="H193">
        <f>IF(OR($A193="",$C193="",$D193=""),0,IF(MIN($D193,Calc!$B$5-1)&lt;MAX($C193,Calc!$B$4),0,NETWORKDAYS(MAX($C193,Calc!$B$4),MIN($D193,Calc!$B$5-1))))</f>
        <v/>
      </c>
      <c r="I193">
        <f>IF(OR($A193="",$C193="",$D193=""),0,IF(MIN($D193,Calc!$B$8-1)&lt;MAX($C193,Calc!$B$7),0,NETWORKDAYS(MAX($C193,Calc!$B$7),MIN($D193,Calc!$B$8-1))))</f>
        <v/>
      </c>
    </row>
    <row r="194">
      <c r="A194" s="70" t="n"/>
      <c r="B194" s="70" t="n"/>
      <c r="C194" s="69" t="n"/>
      <c r="D194" s="69" t="n"/>
      <c r="E194" s="73">
        <f>IF(OR($C194="",$D194=""),"",NETWORKDAYS($C194,$D194))</f>
        <v/>
      </c>
      <c r="F194" s="70" t="n"/>
      <c r="G194">
        <f>IF($B194="",0,ROUND(SUMPRODUCT((Lang!$C$90:$N$92=$B194)*(ROW(Lang!$C$90:$N$92)-89))/MAX(1,COUNTIF(Lang!$C$90:$N$92,$B194)),0))</f>
        <v/>
      </c>
      <c r="H194">
        <f>IF(OR($A194="",$C194="",$D194=""),0,IF(MIN($D194,Calc!$B$5-1)&lt;MAX($C194,Calc!$B$4),0,NETWORKDAYS(MAX($C194,Calc!$B$4),MIN($D194,Calc!$B$5-1))))</f>
        <v/>
      </c>
      <c r="I194">
        <f>IF(OR($A194="",$C194="",$D194=""),0,IF(MIN($D194,Calc!$B$8-1)&lt;MAX($C194,Calc!$B$7),0,NETWORKDAYS(MAX($C194,Calc!$B$7),MIN($D194,Calc!$B$8-1))))</f>
        <v/>
      </c>
    </row>
    <row r="195">
      <c r="A195" s="70" t="n"/>
      <c r="B195" s="70" t="n"/>
      <c r="C195" s="69" t="n"/>
      <c r="D195" s="69" t="n"/>
      <c r="E195" s="73">
        <f>IF(OR($C195="",$D195=""),"",NETWORKDAYS($C195,$D195))</f>
        <v/>
      </c>
      <c r="F195" s="70" t="n"/>
      <c r="G195">
        <f>IF($B195="",0,ROUND(SUMPRODUCT((Lang!$C$90:$N$92=$B195)*(ROW(Lang!$C$90:$N$92)-89))/MAX(1,COUNTIF(Lang!$C$90:$N$92,$B195)),0))</f>
        <v/>
      </c>
      <c r="H195">
        <f>IF(OR($A195="",$C195="",$D195=""),0,IF(MIN($D195,Calc!$B$5-1)&lt;MAX($C195,Calc!$B$4),0,NETWORKDAYS(MAX($C195,Calc!$B$4),MIN($D195,Calc!$B$5-1))))</f>
        <v/>
      </c>
      <c r="I195">
        <f>IF(OR($A195="",$C195="",$D195=""),0,IF(MIN($D195,Calc!$B$8-1)&lt;MAX($C195,Calc!$B$7),0,NETWORKDAYS(MAX($C195,Calc!$B$7),MIN($D195,Calc!$B$8-1))))</f>
        <v/>
      </c>
    </row>
    <row r="196">
      <c r="A196" s="70" t="n"/>
      <c r="B196" s="70" t="n"/>
      <c r="C196" s="69" t="n"/>
      <c r="D196" s="69" t="n"/>
      <c r="E196" s="73">
        <f>IF(OR($C196="",$D196=""),"",NETWORKDAYS($C196,$D196))</f>
        <v/>
      </c>
      <c r="F196" s="70" t="n"/>
      <c r="G196">
        <f>IF($B196="",0,ROUND(SUMPRODUCT((Lang!$C$90:$N$92=$B196)*(ROW(Lang!$C$90:$N$92)-89))/MAX(1,COUNTIF(Lang!$C$90:$N$92,$B196)),0))</f>
        <v/>
      </c>
      <c r="H196">
        <f>IF(OR($A196="",$C196="",$D196=""),0,IF(MIN($D196,Calc!$B$5-1)&lt;MAX($C196,Calc!$B$4),0,NETWORKDAYS(MAX($C196,Calc!$B$4),MIN($D196,Calc!$B$5-1))))</f>
        <v/>
      </c>
      <c r="I196">
        <f>IF(OR($A196="",$C196="",$D196=""),0,IF(MIN($D196,Calc!$B$8-1)&lt;MAX($C196,Calc!$B$7),0,NETWORKDAYS(MAX($C196,Calc!$B$7),MIN($D196,Calc!$B$8-1))))</f>
        <v/>
      </c>
    </row>
    <row r="197">
      <c r="A197" s="70" t="n"/>
      <c r="B197" s="70" t="n"/>
      <c r="C197" s="69" t="n"/>
      <c r="D197" s="69" t="n"/>
      <c r="E197" s="73">
        <f>IF(OR($C197="",$D197=""),"",NETWORKDAYS($C197,$D197))</f>
        <v/>
      </c>
      <c r="F197" s="70" t="n"/>
      <c r="G197">
        <f>IF($B197="",0,ROUND(SUMPRODUCT((Lang!$C$90:$N$92=$B197)*(ROW(Lang!$C$90:$N$92)-89))/MAX(1,COUNTIF(Lang!$C$90:$N$92,$B197)),0))</f>
        <v/>
      </c>
      <c r="H197">
        <f>IF(OR($A197="",$C197="",$D197=""),0,IF(MIN($D197,Calc!$B$5-1)&lt;MAX($C197,Calc!$B$4),0,NETWORKDAYS(MAX($C197,Calc!$B$4),MIN($D197,Calc!$B$5-1))))</f>
        <v/>
      </c>
      <c r="I197">
        <f>IF(OR($A197="",$C197="",$D197=""),0,IF(MIN($D197,Calc!$B$8-1)&lt;MAX($C197,Calc!$B$7),0,NETWORKDAYS(MAX($C197,Calc!$B$7),MIN($D197,Calc!$B$8-1))))</f>
        <v/>
      </c>
    </row>
    <row r="198">
      <c r="A198" s="70" t="n"/>
      <c r="B198" s="70" t="n"/>
      <c r="C198" s="69" t="n"/>
      <c r="D198" s="69" t="n"/>
      <c r="E198" s="73">
        <f>IF(OR($C198="",$D198=""),"",NETWORKDAYS($C198,$D198))</f>
        <v/>
      </c>
      <c r="F198" s="70" t="n"/>
      <c r="G198">
        <f>IF($B198="",0,ROUND(SUMPRODUCT((Lang!$C$90:$N$92=$B198)*(ROW(Lang!$C$90:$N$92)-89))/MAX(1,COUNTIF(Lang!$C$90:$N$92,$B198)),0))</f>
        <v/>
      </c>
      <c r="H198">
        <f>IF(OR($A198="",$C198="",$D198=""),0,IF(MIN($D198,Calc!$B$5-1)&lt;MAX($C198,Calc!$B$4),0,NETWORKDAYS(MAX($C198,Calc!$B$4),MIN($D198,Calc!$B$5-1))))</f>
        <v/>
      </c>
      <c r="I198">
        <f>IF(OR($A198="",$C198="",$D198=""),0,IF(MIN($D198,Calc!$B$8-1)&lt;MAX($C198,Calc!$B$7),0,NETWORKDAYS(MAX($C198,Calc!$B$7),MIN($D198,Calc!$B$8-1))))</f>
        <v/>
      </c>
    </row>
    <row r="199">
      <c r="A199" s="70" t="n"/>
      <c r="B199" s="70" t="n"/>
      <c r="C199" s="69" t="n"/>
      <c r="D199" s="69" t="n"/>
      <c r="E199" s="73">
        <f>IF(OR($C199="",$D199=""),"",NETWORKDAYS($C199,$D199))</f>
        <v/>
      </c>
      <c r="F199" s="70" t="n"/>
      <c r="G199">
        <f>IF($B199="",0,ROUND(SUMPRODUCT((Lang!$C$90:$N$92=$B199)*(ROW(Lang!$C$90:$N$92)-89))/MAX(1,COUNTIF(Lang!$C$90:$N$92,$B199)),0))</f>
        <v/>
      </c>
      <c r="H199">
        <f>IF(OR($A199="",$C199="",$D199=""),0,IF(MIN($D199,Calc!$B$5-1)&lt;MAX($C199,Calc!$B$4),0,NETWORKDAYS(MAX($C199,Calc!$B$4),MIN($D199,Calc!$B$5-1))))</f>
        <v/>
      </c>
      <c r="I199">
        <f>IF(OR($A199="",$C199="",$D199=""),0,IF(MIN($D199,Calc!$B$8-1)&lt;MAX($C199,Calc!$B$7),0,NETWORKDAYS(MAX($C199,Calc!$B$7),MIN($D199,Calc!$B$8-1))))</f>
        <v/>
      </c>
    </row>
    <row r="200">
      <c r="A200" s="70" t="n"/>
      <c r="B200" s="70" t="n"/>
      <c r="C200" s="69" t="n"/>
      <c r="D200" s="69" t="n"/>
      <c r="E200" s="73">
        <f>IF(OR($C200="",$D200=""),"",NETWORKDAYS($C200,$D200))</f>
        <v/>
      </c>
      <c r="F200" s="70" t="n"/>
      <c r="G200">
        <f>IF($B200="",0,ROUND(SUMPRODUCT((Lang!$C$90:$N$92=$B200)*(ROW(Lang!$C$90:$N$92)-89))/MAX(1,COUNTIF(Lang!$C$90:$N$92,$B200)),0))</f>
        <v/>
      </c>
      <c r="H200">
        <f>IF(OR($A200="",$C200="",$D200=""),0,IF(MIN($D200,Calc!$B$5-1)&lt;MAX($C200,Calc!$B$4),0,NETWORKDAYS(MAX($C200,Calc!$B$4),MIN($D200,Calc!$B$5-1))))</f>
        <v/>
      </c>
      <c r="I200">
        <f>IF(OR($A200="",$C200="",$D200=""),0,IF(MIN($D200,Calc!$B$8-1)&lt;MAX($C200,Calc!$B$7),0,NETWORKDAYS(MAX($C200,Calc!$B$7),MIN($D200,Calc!$B$8-1))))</f>
        <v/>
      </c>
    </row>
    <row r="201">
      <c r="A201" s="70" t="n"/>
      <c r="B201" s="70" t="n"/>
      <c r="C201" s="69" t="n"/>
      <c r="D201" s="69" t="n"/>
      <c r="E201" s="73">
        <f>IF(OR($C201="",$D201=""),"",NETWORKDAYS($C201,$D201))</f>
        <v/>
      </c>
      <c r="F201" s="70" t="n"/>
      <c r="G201">
        <f>IF($B201="",0,ROUND(SUMPRODUCT((Lang!$C$90:$N$92=$B201)*(ROW(Lang!$C$90:$N$92)-89))/MAX(1,COUNTIF(Lang!$C$90:$N$92,$B201)),0))</f>
        <v/>
      </c>
      <c r="H201">
        <f>IF(OR($A201="",$C201="",$D201=""),0,IF(MIN($D201,Calc!$B$5-1)&lt;MAX($C201,Calc!$B$4),0,NETWORKDAYS(MAX($C201,Calc!$B$4),MIN($D201,Calc!$B$5-1))))</f>
        <v/>
      </c>
      <c r="I201">
        <f>IF(OR($A201="",$C201="",$D201=""),0,IF(MIN($D201,Calc!$B$8-1)&lt;MAX($C201,Calc!$B$7),0,NETWORKDAYS(MAX($C201,Calc!$B$7),MIN($D201,Calc!$B$8-1))))</f>
        <v/>
      </c>
    </row>
    <row r="202">
      <c r="A202" s="70" t="n"/>
      <c r="B202" s="70" t="n"/>
      <c r="C202" s="69" t="n"/>
      <c r="D202" s="69" t="n"/>
      <c r="E202" s="73">
        <f>IF(OR($C202="",$D202=""),"",NETWORKDAYS($C202,$D202))</f>
        <v/>
      </c>
      <c r="F202" s="70" t="n"/>
      <c r="G202">
        <f>IF($B202="",0,ROUND(SUMPRODUCT((Lang!$C$90:$N$92=$B202)*(ROW(Lang!$C$90:$N$92)-89))/MAX(1,COUNTIF(Lang!$C$90:$N$92,$B202)),0))</f>
        <v/>
      </c>
      <c r="H202">
        <f>IF(OR($A202="",$C202="",$D202=""),0,IF(MIN($D202,Calc!$B$5-1)&lt;MAX($C202,Calc!$B$4),0,NETWORKDAYS(MAX($C202,Calc!$B$4),MIN($D202,Calc!$B$5-1))))</f>
        <v/>
      </c>
      <c r="I202">
        <f>IF(OR($A202="",$C202="",$D202=""),0,IF(MIN($D202,Calc!$B$8-1)&lt;MAX($C202,Calc!$B$7),0,NETWORKDAYS(MAX($C202,Calc!$B$7),MIN($D202,Calc!$B$8-1))))</f>
        <v/>
      </c>
    </row>
    <row r="203">
      <c r="A203" s="70" t="n"/>
      <c r="B203" s="70" t="n"/>
      <c r="C203" s="69" t="n"/>
      <c r="D203" s="69" t="n"/>
      <c r="E203" s="73">
        <f>IF(OR($C203="",$D203=""),"",NETWORKDAYS($C203,$D203))</f>
        <v/>
      </c>
      <c r="F203" s="70" t="n"/>
      <c r="G203">
        <f>IF($B203="",0,ROUND(SUMPRODUCT((Lang!$C$90:$N$92=$B203)*(ROW(Lang!$C$90:$N$92)-89))/MAX(1,COUNTIF(Lang!$C$90:$N$92,$B203)),0))</f>
        <v/>
      </c>
      <c r="H203">
        <f>IF(OR($A203="",$C203="",$D203=""),0,IF(MIN($D203,Calc!$B$5-1)&lt;MAX($C203,Calc!$B$4),0,NETWORKDAYS(MAX($C203,Calc!$B$4),MIN($D203,Calc!$B$5-1))))</f>
        <v/>
      </c>
      <c r="I203">
        <f>IF(OR($A203="",$C203="",$D203=""),0,IF(MIN($D203,Calc!$B$8-1)&lt;MAX($C203,Calc!$B$7),0,NETWORKDAYS(MAX($C203,Calc!$B$7),MIN($D203,Calc!$B$8-1))))</f>
        <v/>
      </c>
    </row>
    <row r="204">
      <c r="A204" s="70" t="n"/>
      <c r="B204" s="70" t="n"/>
      <c r="C204" s="69" t="n"/>
      <c r="D204" s="69" t="n"/>
      <c r="E204" s="73">
        <f>IF(OR($C204="",$D204=""),"",NETWORKDAYS($C204,$D204))</f>
        <v/>
      </c>
      <c r="F204" s="70" t="n"/>
      <c r="G204">
        <f>IF($B204="",0,ROUND(SUMPRODUCT((Lang!$C$90:$N$92=$B204)*(ROW(Lang!$C$90:$N$92)-89))/MAX(1,COUNTIF(Lang!$C$90:$N$92,$B204)),0))</f>
        <v/>
      </c>
      <c r="H204">
        <f>IF(OR($A204="",$C204="",$D204=""),0,IF(MIN($D204,Calc!$B$5-1)&lt;MAX($C204,Calc!$B$4),0,NETWORKDAYS(MAX($C204,Calc!$B$4),MIN($D204,Calc!$B$5-1))))</f>
        <v/>
      </c>
      <c r="I204">
        <f>IF(OR($A204="",$C204="",$D204=""),0,IF(MIN($D204,Calc!$B$8-1)&lt;MAX($C204,Calc!$B$7),0,NETWORKDAYS(MAX($C204,Calc!$B$7),MIN($D204,Calc!$B$8-1))))</f>
        <v/>
      </c>
    </row>
    <row r="205">
      <c r="A205" s="70" t="n"/>
      <c r="B205" s="70" t="n"/>
      <c r="C205" s="69" t="n"/>
      <c r="D205" s="69" t="n"/>
      <c r="E205" s="73">
        <f>IF(OR($C205="",$D205=""),"",NETWORKDAYS($C205,$D205))</f>
        <v/>
      </c>
      <c r="F205" s="70" t="n"/>
      <c r="G205">
        <f>IF($B205="",0,ROUND(SUMPRODUCT((Lang!$C$90:$N$92=$B205)*(ROW(Lang!$C$90:$N$92)-89))/MAX(1,COUNTIF(Lang!$C$90:$N$92,$B205)),0))</f>
        <v/>
      </c>
      <c r="H205">
        <f>IF(OR($A205="",$C205="",$D205=""),0,IF(MIN($D205,Calc!$B$5-1)&lt;MAX($C205,Calc!$B$4),0,NETWORKDAYS(MAX($C205,Calc!$B$4),MIN($D205,Calc!$B$5-1))))</f>
        <v/>
      </c>
      <c r="I205">
        <f>IF(OR($A205="",$C205="",$D205=""),0,IF(MIN($D205,Calc!$B$8-1)&lt;MAX($C205,Calc!$B$7),0,NETWORKDAYS(MAX($C205,Calc!$B$7),MIN($D205,Calc!$B$8-1))))</f>
        <v/>
      </c>
    </row>
    <row r="206">
      <c r="A206" s="70" t="n"/>
      <c r="B206" s="70" t="n"/>
      <c r="C206" s="69" t="n"/>
      <c r="D206" s="69" t="n"/>
      <c r="E206" s="73">
        <f>IF(OR($C206="",$D206=""),"",NETWORKDAYS($C206,$D206))</f>
        <v/>
      </c>
      <c r="F206" s="70" t="n"/>
      <c r="G206">
        <f>IF($B206="",0,ROUND(SUMPRODUCT((Lang!$C$90:$N$92=$B206)*(ROW(Lang!$C$90:$N$92)-89))/MAX(1,COUNTIF(Lang!$C$90:$N$92,$B206)),0))</f>
        <v/>
      </c>
      <c r="H206">
        <f>IF(OR($A206="",$C206="",$D206=""),0,IF(MIN($D206,Calc!$B$5-1)&lt;MAX($C206,Calc!$B$4),0,NETWORKDAYS(MAX($C206,Calc!$B$4),MIN($D206,Calc!$B$5-1))))</f>
        <v/>
      </c>
      <c r="I206">
        <f>IF(OR($A206="",$C206="",$D206=""),0,IF(MIN($D206,Calc!$B$8-1)&lt;MAX($C206,Calc!$B$7),0,NETWORKDAYS(MAX($C206,Calc!$B$7),MIN($D206,Calc!$B$8-1))))</f>
        <v/>
      </c>
    </row>
    <row r="207">
      <c r="A207" s="70" t="n"/>
      <c r="B207" s="70" t="n"/>
      <c r="C207" s="69" t="n"/>
      <c r="D207" s="69" t="n"/>
      <c r="E207" s="73">
        <f>IF(OR($C207="",$D207=""),"",NETWORKDAYS($C207,$D207))</f>
        <v/>
      </c>
      <c r="F207" s="70" t="n"/>
      <c r="G207">
        <f>IF($B207="",0,ROUND(SUMPRODUCT((Lang!$C$90:$N$92=$B207)*(ROW(Lang!$C$90:$N$92)-89))/MAX(1,COUNTIF(Lang!$C$90:$N$92,$B207)),0))</f>
        <v/>
      </c>
      <c r="H207">
        <f>IF(OR($A207="",$C207="",$D207=""),0,IF(MIN($D207,Calc!$B$5-1)&lt;MAX($C207,Calc!$B$4),0,NETWORKDAYS(MAX($C207,Calc!$B$4),MIN($D207,Calc!$B$5-1))))</f>
        <v/>
      </c>
      <c r="I207">
        <f>IF(OR($A207="",$C207="",$D207=""),0,IF(MIN($D207,Calc!$B$8-1)&lt;MAX($C207,Calc!$B$7),0,NETWORKDAYS(MAX($C207,Calc!$B$7),MIN($D207,Calc!$B$8-1))))</f>
        <v/>
      </c>
    </row>
    <row r="208">
      <c r="A208" s="70" t="n"/>
      <c r="B208" s="70" t="n"/>
      <c r="C208" s="69" t="n"/>
      <c r="D208" s="69" t="n"/>
      <c r="E208" s="73">
        <f>IF(OR($C208="",$D208=""),"",NETWORKDAYS($C208,$D208))</f>
        <v/>
      </c>
      <c r="F208" s="70" t="n"/>
      <c r="G208">
        <f>IF($B208="",0,ROUND(SUMPRODUCT((Lang!$C$90:$N$92=$B208)*(ROW(Lang!$C$90:$N$92)-89))/MAX(1,COUNTIF(Lang!$C$90:$N$92,$B208)),0))</f>
        <v/>
      </c>
      <c r="H208">
        <f>IF(OR($A208="",$C208="",$D208=""),0,IF(MIN($D208,Calc!$B$5-1)&lt;MAX($C208,Calc!$B$4),0,NETWORKDAYS(MAX($C208,Calc!$B$4),MIN($D208,Calc!$B$5-1))))</f>
        <v/>
      </c>
      <c r="I208">
        <f>IF(OR($A208="",$C208="",$D208=""),0,IF(MIN($D208,Calc!$B$8-1)&lt;MAX($C208,Calc!$B$7),0,NETWORKDAYS(MAX($C208,Calc!$B$7),MIN($D208,Calc!$B$8-1))))</f>
        <v/>
      </c>
    </row>
    <row r="209">
      <c r="A209" s="70" t="n"/>
      <c r="B209" s="70" t="n"/>
      <c r="C209" s="69" t="n"/>
      <c r="D209" s="69" t="n"/>
      <c r="E209" s="73">
        <f>IF(OR($C209="",$D209=""),"",NETWORKDAYS($C209,$D209))</f>
        <v/>
      </c>
      <c r="F209" s="70" t="n"/>
      <c r="G209">
        <f>IF($B209="",0,ROUND(SUMPRODUCT((Lang!$C$90:$N$92=$B209)*(ROW(Lang!$C$90:$N$92)-89))/MAX(1,COUNTIF(Lang!$C$90:$N$92,$B209)),0))</f>
        <v/>
      </c>
      <c r="H209">
        <f>IF(OR($A209="",$C209="",$D209=""),0,IF(MIN($D209,Calc!$B$5-1)&lt;MAX($C209,Calc!$B$4),0,NETWORKDAYS(MAX($C209,Calc!$B$4),MIN($D209,Calc!$B$5-1))))</f>
        <v/>
      </c>
      <c r="I209">
        <f>IF(OR($A209="",$C209="",$D209=""),0,IF(MIN($D209,Calc!$B$8-1)&lt;MAX($C209,Calc!$B$7),0,NETWORKDAYS(MAX($C209,Calc!$B$7),MIN($D209,Calc!$B$8-1))))</f>
        <v/>
      </c>
    </row>
    <row r="210">
      <c r="A210" s="70" t="n"/>
      <c r="B210" s="70" t="n"/>
      <c r="C210" s="69" t="n"/>
      <c r="D210" s="69" t="n"/>
      <c r="E210" s="73">
        <f>IF(OR($C210="",$D210=""),"",NETWORKDAYS($C210,$D210))</f>
        <v/>
      </c>
      <c r="F210" s="70" t="n"/>
      <c r="G210">
        <f>IF($B210="",0,ROUND(SUMPRODUCT((Lang!$C$90:$N$92=$B210)*(ROW(Lang!$C$90:$N$92)-89))/MAX(1,COUNTIF(Lang!$C$90:$N$92,$B210)),0))</f>
        <v/>
      </c>
      <c r="H210">
        <f>IF(OR($A210="",$C210="",$D210=""),0,IF(MIN($D210,Calc!$B$5-1)&lt;MAX($C210,Calc!$B$4),0,NETWORKDAYS(MAX($C210,Calc!$B$4),MIN($D210,Calc!$B$5-1))))</f>
        <v/>
      </c>
      <c r="I210">
        <f>IF(OR($A210="",$C210="",$D210=""),0,IF(MIN($D210,Calc!$B$8-1)&lt;MAX($C210,Calc!$B$7),0,NETWORKDAYS(MAX($C210,Calc!$B$7),MIN($D210,Calc!$B$8-1))))</f>
        <v/>
      </c>
    </row>
    <row r="211">
      <c r="A211" s="70" t="n"/>
      <c r="B211" s="70" t="n"/>
      <c r="C211" s="69" t="n"/>
      <c r="D211" s="69" t="n"/>
      <c r="E211" s="73">
        <f>IF(OR($C211="",$D211=""),"",NETWORKDAYS($C211,$D211))</f>
        <v/>
      </c>
      <c r="F211" s="70" t="n"/>
      <c r="G211">
        <f>IF($B211="",0,ROUND(SUMPRODUCT((Lang!$C$90:$N$92=$B211)*(ROW(Lang!$C$90:$N$92)-89))/MAX(1,COUNTIF(Lang!$C$90:$N$92,$B211)),0))</f>
        <v/>
      </c>
      <c r="H211">
        <f>IF(OR($A211="",$C211="",$D211=""),0,IF(MIN($D211,Calc!$B$5-1)&lt;MAX($C211,Calc!$B$4),0,NETWORKDAYS(MAX($C211,Calc!$B$4),MIN($D211,Calc!$B$5-1))))</f>
        <v/>
      </c>
      <c r="I211">
        <f>IF(OR($A211="",$C211="",$D211=""),0,IF(MIN($D211,Calc!$B$8-1)&lt;MAX($C211,Calc!$B$7),0,NETWORKDAYS(MAX($C211,Calc!$B$7),MIN($D211,Calc!$B$8-1))))</f>
        <v/>
      </c>
    </row>
    <row r="212">
      <c r="A212" s="70" t="n"/>
      <c r="B212" s="70" t="n"/>
      <c r="C212" s="69" t="n"/>
      <c r="D212" s="69" t="n"/>
      <c r="E212" s="73">
        <f>IF(OR($C212="",$D212=""),"",NETWORKDAYS($C212,$D212))</f>
        <v/>
      </c>
      <c r="F212" s="70" t="n"/>
      <c r="G212">
        <f>IF($B212="",0,ROUND(SUMPRODUCT((Lang!$C$90:$N$92=$B212)*(ROW(Lang!$C$90:$N$92)-89))/MAX(1,COUNTIF(Lang!$C$90:$N$92,$B212)),0))</f>
        <v/>
      </c>
      <c r="H212">
        <f>IF(OR($A212="",$C212="",$D212=""),0,IF(MIN($D212,Calc!$B$5-1)&lt;MAX($C212,Calc!$B$4),0,NETWORKDAYS(MAX($C212,Calc!$B$4),MIN($D212,Calc!$B$5-1))))</f>
        <v/>
      </c>
      <c r="I212">
        <f>IF(OR($A212="",$C212="",$D212=""),0,IF(MIN($D212,Calc!$B$8-1)&lt;MAX($C212,Calc!$B$7),0,NETWORKDAYS(MAX($C212,Calc!$B$7),MIN($D212,Calc!$B$8-1))))</f>
        <v/>
      </c>
    </row>
    <row r="213">
      <c r="A213" s="70" t="n"/>
      <c r="B213" s="70" t="n"/>
      <c r="C213" s="69" t="n"/>
      <c r="D213" s="69" t="n"/>
      <c r="E213" s="73">
        <f>IF(OR($C213="",$D213=""),"",NETWORKDAYS($C213,$D213))</f>
        <v/>
      </c>
      <c r="F213" s="70" t="n"/>
      <c r="G213">
        <f>IF($B213="",0,ROUND(SUMPRODUCT((Lang!$C$90:$N$92=$B213)*(ROW(Lang!$C$90:$N$92)-89))/MAX(1,COUNTIF(Lang!$C$90:$N$92,$B213)),0))</f>
        <v/>
      </c>
      <c r="H213">
        <f>IF(OR($A213="",$C213="",$D213=""),0,IF(MIN($D213,Calc!$B$5-1)&lt;MAX($C213,Calc!$B$4),0,NETWORKDAYS(MAX($C213,Calc!$B$4),MIN($D213,Calc!$B$5-1))))</f>
        <v/>
      </c>
      <c r="I213">
        <f>IF(OR($A213="",$C213="",$D213=""),0,IF(MIN($D213,Calc!$B$8-1)&lt;MAX($C213,Calc!$B$7),0,NETWORKDAYS(MAX($C213,Calc!$B$7),MIN($D213,Calc!$B$8-1))))</f>
        <v/>
      </c>
    </row>
    <row r="214">
      <c r="A214" s="70" t="n"/>
      <c r="B214" s="70" t="n"/>
      <c r="C214" s="69" t="n"/>
      <c r="D214" s="69" t="n"/>
      <c r="E214" s="73">
        <f>IF(OR($C214="",$D214=""),"",NETWORKDAYS($C214,$D214))</f>
        <v/>
      </c>
      <c r="F214" s="70" t="n"/>
      <c r="G214">
        <f>IF($B214="",0,ROUND(SUMPRODUCT((Lang!$C$90:$N$92=$B214)*(ROW(Lang!$C$90:$N$92)-89))/MAX(1,COUNTIF(Lang!$C$90:$N$92,$B214)),0))</f>
        <v/>
      </c>
      <c r="H214">
        <f>IF(OR($A214="",$C214="",$D214=""),0,IF(MIN($D214,Calc!$B$5-1)&lt;MAX($C214,Calc!$B$4),0,NETWORKDAYS(MAX($C214,Calc!$B$4),MIN($D214,Calc!$B$5-1))))</f>
        <v/>
      </c>
      <c r="I214">
        <f>IF(OR($A214="",$C214="",$D214=""),0,IF(MIN($D214,Calc!$B$8-1)&lt;MAX($C214,Calc!$B$7),0,NETWORKDAYS(MAX($C214,Calc!$B$7),MIN($D214,Calc!$B$8-1))))</f>
        <v/>
      </c>
    </row>
    <row r="215">
      <c r="A215" s="70" t="n"/>
      <c r="B215" s="70" t="n"/>
      <c r="C215" s="69" t="n"/>
      <c r="D215" s="69" t="n"/>
      <c r="E215" s="73">
        <f>IF(OR($C215="",$D215=""),"",NETWORKDAYS($C215,$D215))</f>
        <v/>
      </c>
      <c r="F215" s="70" t="n"/>
      <c r="G215">
        <f>IF($B215="",0,ROUND(SUMPRODUCT((Lang!$C$90:$N$92=$B215)*(ROW(Lang!$C$90:$N$92)-89))/MAX(1,COUNTIF(Lang!$C$90:$N$92,$B215)),0))</f>
        <v/>
      </c>
      <c r="H215">
        <f>IF(OR($A215="",$C215="",$D215=""),0,IF(MIN($D215,Calc!$B$5-1)&lt;MAX($C215,Calc!$B$4),0,NETWORKDAYS(MAX($C215,Calc!$B$4),MIN($D215,Calc!$B$5-1))))</f>
        <v/>
      </c>
      <c r="I215">
        <f>IF(OR($A215="",$C215="",$D215=""),0,IF(MIN($D215,Calc!$B$8-1)&lt;MAX($C215,Calc!$B$7),0,NETWORKDAYS(MAX($C215,Calc!$B$7),MIN($D215,Calc!$B$8-1))))</f>
        <v/>
      </c>
    </row>
    <row r="216">
      <c r="A216" s="70" t="n"/>
      <c r="B216" s="70" t="n"/>
      <c r="C216" s="69" t="n"/>
      <c r="D216" s="69" t="n"/>
      <c r="E216" s="73">
        <f>IF(OR($C216="",$D216=""),"",NETWORKDAYS($C216,$D216))</f>
        <v/>
      </c>
      <c r="F216" s="70" t="n"/>
      <c r="G216">
        <f>IF($B216="",0,ROUND(SUMPRODUCT((Lang!$C$90:$N$92=$B216)*(ROW(Lang!$C$90:$N$92)-89))/MAX(1,COUNTIF(Lang!$C$90:$N$92,$B216)),0))</f>
        <v/>
      </c>
      <c r="H216">
        <f>IF(OR($A216="",$C216="",$D216=""),0,IF(MIN($D216,Calc!$B$5-1)&lt;MAX($C216,Calc!$B$4),0,NETWORKDAYS(MAX($C216,Calc!$B$4),MIN($D216,Calc!$B$5-1))))</f>
        <v/>
      </c>
      <c r="I216">
        <f>IF(OR($A216="",$C216="",$D216=""),0,IF(MIN($D216,Calc!$B$8-1)&lt;MAX($C216,Calc!$B$7),0,NETWORKDAYS(MAX($C216,Calc!$B$7),MIN($D216,Calc!$B$8-1))))</f>
        <v/>
      </c>
    </row>
    <row r="217">
      <c r="A217" s="70" t="n"/>
      <c r="B217" s="70" t="n"/>
      <c r="C217" s="69" t="n"/>
      <c r="D217" s="69" t="n"/>
      <c r="E217" s="73">
        <f>IF(OR($C217="",$D217=""),"",NETWORKDAYS($C217,$D217))</f>
        <v/>
      </c>
      <c r="F217" s="70" t="n"/>
      <c r="G217">
        <f>IF($B217="",0,ROUND(SUMPRODUCT((Lang!$C$90:$N$92=$B217)*(ROW(Lang!$C$90:$N$92)-89))/MAX(1,COUNTIF(Lang!$C$90:$N$92,$B217)),0))</f>
        <v/>
      </c>
      <c r="H217">
        <f>IF(OR($A217="",$C217="",$D217=""),0,IF(MIN($D217,Calc!$B$5-1)&lt;MAX($C217,Calc!$B$4),0,NETWORKDAYS(MAX($C217,Calc!$B$4),MIN($D217,Calc!$B$5-1))))</f>
        <v/>
      </c>
      <c r="I217">
        <f>IF(OR($A217="",$C217="",$D217=""),0,IF(MIN($D217,Calc!$B$8-1)&lt;MAX($C217,Calc!$B$7),0,NETWORKDAYS(MAX($C217,Calc!$B$7),MIN($D217,Calc!$B$8-1))))</f>
        <v/>
      </c>
    </row>
    <row r="218">
      <c r="A218" s="70" t="n"/>
      <c r="B218" s="70" t="n"/>
      <c r="C218" s="69" t="n"/>
      <c r="D218" s="69" t="n"/>
      <c r="E218" s="73">
        <f>IF(OR($C218="",$D218=""),"",NETWORKDAYS($C218,$D218))</f>
        <v/>
      </c>
      <c r="F218" s="70" t="n"/>
      <c r="G218">
        <f>IF($B218="",0,ROUND(SUMPRODUCT((Lang!$C$90:$N$92=$B218)*(ROW(Lang!$C$90:$N$92)-89))/MAX(1,COUNTIF(Lang!$C$90:$N$92,$B218)),0))</f>
        <v/>
      </c>
      <c r="H218">
        <f>IF(OR($A218="",$C218="",$D218=""),0,IF(MIN($D218,Calc!$B$5-1)&lt;MAX($C218,Calc!$B$4),0,NETWORKDAYS(MAX($C218,Calc!$B$4),MIN($D218,Calc!$B$5-1))))</f>
        <v/>
      </c>
      <c r="I218">
        <f>IF(OR($A218="",$C218="",$D218=""),0,IF(MIN($D218,Calc!$B$8-1)&lt;MAX($C218,Calc!$B$7),0,NETWORKDAYS(MAX($C218,Calc!$B$7),MIN($D218,Calc!$B$8-1))))</f>
        <v/>
      </c>
    </row>
    <row r="219">
      <c r="A219" s="70" t="n"/>
      <c r="B219" s="70" t="n"/>
      <c r="C219" s="69" t="n"/>
      <c r="D219" s="69" t="n"/>
      <c r="E219" s="73">
        <f>IF(OR($C219="",$D219=""),"",NETWORKDAYS($C219,$D219))</f>
        <v/>
      </c>
      <c r="F219" s="70" t="n"/>
      <c r="G219">
        <f>IF($B219="",0,ROUND(SUMPRODUCT((Lang!$C$90:$N$92=$B219)*(ROW(Lang!$C$90:$N$92)-89))/MAX(1,COUNTIF(Lang!$C$90:$N$92,$B219)),0))</f>
        <v/>
      </c>
      <c r="H219">
        <f>IF(OR($A219="",$C219="",$D219=""),0,IF(MIN($D219,Calc!$B$5-1)&lt;MAX($C219,Calc!$B$4),0,NETWORKDAYS(MAX($C219,Calc!$B$4),MIN($D219,Calc!$B$5-1))))</f>
        <v/>
      </c>
      <c r="I219">
        <f>IF(OR($A219="",$C219="",$D219=""),0,IF(MIN($D219,Calc!$B$8-1)&lt;MAX($C219,Calc!$B$7),0,NETWORKDAYS(MAX($C219,Calc!$B$7),MIN($D219,Calc!$B$8-1))))</f>
        <v/>
      </c>
    </row>
    <row r="220">
      <c r="A220" s="70" t="n"/>
      <c r="B220" s="70" t="n"/>
      <c r="C220" s="69" t="n"/>
      <c r="D220" s="69" t="n"/>
      <c r="E220" s="73">
        <f>IF(OR($C220="",$D220=""),"",NETWORKDAYS($C220,$D220))</f>
        <v/>
      </c>
      <c r="F220" s="70" t="n"/>
      <c r="G220">
        <f>IF($B220="",0,ROUND(SUMPRODUCT((Lang!$C$90:$N$92=$B220)*(ROW(Lang!$C$90:$N$92)-89))/MAX(1,COUNTIF(Lang!$C$90:$N$92,$B220)),0))</f>
        <v/>
      </c>
      <c r="H220">
        <f>IF(OR($A220="",$C220="",$D220=""),0,IF(MIN($D220,Calc!$B$5-1)&lt;MAX($C220,Calc!$B$4),0,NETWORKDAYS(MAX($C220,Calc!$B$4),MIN($D220,Calc!$B$5-1))))</f>
        <v/>
      </c>
      <c r="I220">
        <f>IF(OR($A220="",$C220="",$D220=""),0,IF(MIN($D220,Calc!$B$8-1)&lt;MAX($C220,Calc!$B$7),0,NETWORKDAYS(MAX($C220,Calc!$B$7),MIN($D220,Calc!$B$8-1))))</f>
        <v/>
      </c>
    </row>
    <row r="221">
      <c r="A221" s="70" t="n"/>
      <c r="B221" s="70" t="n"/>
      <c r="C221" s="69" t="n"/>
      <c r="D221" s="69" t="n"/>
      <c r="E221" s="73">
        <f>IF(OR($C221="",$D221=""),"",NETWORKDAYS($C221,$D221))</f>
        <v/>
      </c>
      <c r="F221" s="70" t="n"/>
      <c r="G221">
        <f>IF($B221="",0,ROUND(SUMPRODUCT((Lang!$C$90:$N$92=$B221)*(ROW(Lang!$C$90:$N$92)-89))/MAX(1,COUNTIF(Lang!$C$90:$N$92,$B221)),0))</f>
        <v/>
      </c>
      <c r="H221">
        <f>IF(OR($A221="",$C221="",$D221=""),0,IF(MIN($D221,Calc!$B$5-1)&lt;MAX($C221,Calc!$B$4),0,NETWORKDAYS(MAX($C221,Calc!$B$4),MIN($D221,Calc!$B$5-1))))</f>
        <v/>
      </c>
      <c r="I221">
        <f>IF(OR($A221="",$C221="",$D221=""),0,IF(MIN($D221,Calc!$B$8-1)&lt;MAX($C221,Calc!$B$7),0,NETWORKDAYS(MAX($C221,Calc!$B$7),MIN($D221,Calc!$B$8-1))))</f>
        <v/>
      </c>
    </row>
    <row r="222">
      <c r="A222" s="70" t="n"/>
      <c r="B222" s="70" t="n"/>
      <c r="C222" s="69" t="n"/>
      <c r="D222" s="69" t="n"/>
      <c r="E222" s="73">
        <f>IF(OR($C222="",$D222=""),"",NETWORKDAYS($C222,$D222))</f>
        <v/>
      </c>
      <c r="F222" s="70" t="n"/>
      <c r="G222">
        <f>IF($B222="",0,ROUND(SUMPRODUCT((Lang!$C$90:$N$92=$B222)*(ROW(Lang!$C$90:$N$92)-89))/MAX(1,COUNTIF(Lang!$C$90:$N$92,$B222)),0))</f>
        <v/>
      </c>
      <c r="H222">
        <f>IF(OR($A222="",$C222="",$D222=""),0,IF(MIN($D222,Calc!$B$5-1)&lt;MAX($C222,Calc!$B$4),0,NETWORKDAYS(MAX($C222,Calc!$B$4),MIN($D222,Calc!$B$5-1))))</f>
        <v/>
      </c>
      <c r="I222">
        <f>IF(OR($A222="",$C222="",$D222=""),0,IF(MIN($D222,Calc!$B$8-1)&lt;MAX($C222,Calc!$B$7),0,NETWORKDAYS(MAX($C222,Calc!$B$7),MIN($D222,Calc!$B$8-1))))</f>
        <v/>
      </c>
    </row>
    <row r="223">
      <c r="A223" s="70" t="n"/>
      <c r="B223" s="70" t="n"/>
      <c r="C223" s="69" t="n"/>
      <c r="D223" s="69" t="n"/>
      <c r="E223" s="73">
        <f>IF(OR($C223="",$D223=""),"",NETWORKDAYS($C223,$D223))</f>
        <v/>
      </c>
      <c r="F223" s="70" t="n"/>
      <c r="G223">
        <f>IF($B223="",0,ROUND(SUMPRODUCT((Lang!$C$90:$N$92=$B223)*(ROW(Lang!$C$90:$N$92)-89))/MAX(1,COUNTIF(Lang!$C$90:$N$92,$B223)),0))</f>
        <v/>
      </c>
      <c r="H223">
        <f>IF(OR($A223="",$C223="",$D223=""),0,IF(MIN($D223,Calc!$B$5-1)&lt;MAX($C223,Calc!$B$4),0,NETWORKDAYS(MAX($C223,Calc!$B$4),MIN($D223,Calc!$B$5-1))))</f>
        <v/>
      </c>
      <c r="I223">
        <f>IF(OR($A223="",$C223="",$D223=""),0,IF(MIN($D223,Calc!$B$8-1)&lt;MAX($C223,Calc!$B$7),0,NETWORKDAYS(MAX($C223,Calc!$B$7),MIN($D223,Calc!$B$8-1))))</f>
        <v/>
      </c>
    </row>
    <row r="224">
      <c r="A224" s="70" t="n"/>
      <c r="B224" s="70" t="n"/>
      <c r="C224" s="69" t="n"/>
      <c r="D224" s="69" t="n"/>
      <c r="E224" s="73">
        <f>IF(OR($C224="",$D224=""),"",NETWORKDAYS($C224,$D224))</f>
        <v/>
      </c>
      <c r="F224" s="70" t="n"/>
      <c r="G224">
        <f>IF($B224="",0,ROUND(SUMPRODUCT((Lang!$C$90:$N$92=$B224)*(ROW(Lang!$C$90:$N$92)-89))/MAX(1,COUNTIF(Lang!$C$90:$N$92,$B224)),0))</f>
        <v/>
      </c>
      <c r="H224">
        <f>IF(OR($A224="",$C224="",$D224=""),0,IF(MIN($D224,Calc!$B$5-1)&lt;MAX($C224,Calc!$B$4),0,NETWORKDAYS(MAX($C224,Calc!$B$4),MIN($D224,Calc!$B$5-1))))</f>
        <v/>
      </c>
      <c r="I224">
        <f>IF(OR($A224="",$C224="",$D224=""),0,IF(MIN($D224,Calc!$B$8-1)&lt;MAX($C224,Calc!$B$7),0,NETWORKDAYS(MAX($C224,Calc!$B$7),MIN($D224,Calc!$B$8-1))))</f>
        <v/>
      </c>
    </row>
    <row r="225">
      <c r="A225" s="70" t="n"/>
      <c r="B225" s="70" t="n"/>
      <c r="C225" s="69" t="n"/>
      <c r="D225" s="69" t="n"/>
      <c r="E225" s="73">
        <f>IF(OR($C225="",$D225=""),"",NETWORKDAYS($C225,$D225))</f>
        <v/>
      </c>
      <c r="F225" s="70" t="n"/>
      <c r="G225">
        <f>IF($B225="",0,ROUND(SUMPRODUCT((Lang!$C$90:$N$92=$B225)*(ROW(Lang!$C$90:$N$92)-89))/MAX(1,COUNTIF(Lang!$C$90:$N$92,$B225)),0))</f>
        <v/>
      </c>
      <c r="H225">
        <f>IF(OR($A225="",$C225="",$D225=""),0,IF(MIN($D225,Calc!$B$5-1)&lt;MAX($C225,Calc!$B$4),0,NETWORKDAYS(MAX($C225,Calc!$B$4),MIN($D225,Calc!$B$5-1))))</f>
        <v/>
      </c>
      <c r="I225">
        <f>IF(OR($A225="",$C225="",$D225=""),0,IF(MIN($D225,Calc!$B$8-1)&lt;MAX($C225,Calc!$B$7),0,NETWORKDAYS(MAX($C225,Calc!$B$7),MIN($D225,Calc!$B$8-1))))</f>
        <v/>
      </c>
    </row>
    <row r="226">
      <c r="A226" s="70" t="n"/>
      <c r="B226" s="70" t="n"/>
      <c r="C226" s="69" t="n"/>
      <c r="D226" s="69" t="n"/>
      <c r="E226" s="73">
        <f>IF(OR($C226="",$D226=""),"",NETWORKDAYS($C226,$D226))</f>
        <v/>
      </c>
      <c r="F226" s="70" t="n"/>
      <c r="G226">
        <f>IF($B226="",0,ROUND(SUMPRODUCT((Lang!$C$90:$N$92=$B226)*(ROW(Lang!$C$90:$N$92)-89))/MAX(1,COUNTIF(Lang!$C$90:$N$92,$B226)),0))</f>
        <v/>
      </c>
      <c r="H226">
        <f>IF(OR($A226="",$C226="",$D226=""),0,IF(MIN($D226,Calc!$B$5-1)&lt;MAX($C226,Calc!$B$4),0,NETWORKDAYS(MAX($C226,Calc!$B$4),MIN($D226,Calc!$B$5-1))))</f>
        <v/>
      </c>
      <c r="I226">
        <f>IF(OR($A226="",$C226="",$D226=""),0,IF(MIN($D226,Calc!$B$8-1)&lt;MAX($C226,Calc!$B$7),0,NETWORKDAYS(MAX($C226,Calc!$B$7),MIN($D226,Calc!$B$8-1))))</f>
        <v/>
      </c>
    </row>
    <row r="227">
      <c r="A227" s="70" t="n"/>
      <c r="B227" s="70" t="n"/>
      <c r="C227" s="69" t="n"/>
      <c r="D227" s="69" t="n"/>
      <c r="E227" s="73">
        <f>IF(OR($C227="",$D227=""),"",NETWORKDAYS($C227,$D227))</f>
        <v/>
      </c>
      <c r="F227" s="70" t="n"/>
      <c r="G227">
        <f>IF($B227="",0,ROUND(SUMPRODUCT((Lang!$C$90:$N$92=$B227)*(ROW(Lang!$C$90:$N$92)-89))/MAX(1,COUNTIF(Lang!$C$90:$N$92,$B227)),0))</f>
        <v/>
      </c>
      <c r="H227">
        <f>IF(OR($A227="",$C227="",$D227=""),0,IF(MIN($D227,Calc!$B$5-1)&lt;MAX($C227,Calc!$B$4),0,NETWORKDAYS(MAX($C227,Calc!$B$4),MIN($D227,Calc!$B$5-1))))</f>
        <v/>
      </c>
      <c r="I227">
        <f>IF(OR($A227="",$C227="",$D227=""),0,IF(MIN($D227,Calc!$B$8-1)&lt;MAX($C227,Calc!$B$7),0,NETWORKDAYS(MAX($C227,Calc!$B$7),MIN($D227,Calc!$B$8-1))))</f>
        <v/>
      </c>
    </row>
    <row r="228">
      <c r="A228" s="70" t="n"/>
      <c r="B228" s="70" t="n"/>
      <c r="C228" s="69" t="n"/>
      <c r="D228" s="69" t="n"/>
      <c r="E228" s="73">
        <f>IF(OR($C228="",$D228=""),"",NETWORKDAYS($C228,$D228))</f>
        <v/>
      </c>
      <c r="F228" s="70" t="n"/>
      <c r="G228">
        <f>IF($B228="",0,ROUND(SUMPRODUCT((Lang!$C$90:$N$92=$B228)*(ROW(Lang!$C$90:$N$92)-89))/MAX(1,COUNTIF(Lang!$C$90:$N$92,$B228)),0))</f>
        <v/>
      </c>
      <c r="H228">
        <f>IF(OR($A228="",$C228="",$D228=""),0,IF(MIN($D228,Calc!$B$5-1)&lt;MAX($C228,Calc!$B$4),0,NETWORKDAYS(MAX($C228,Calc!$B$4),MIN($D228,Calc!$B$5-1))))</f>
        <v/>
      </c>
      <c r="I228">
        <f>IF(OR($A228="",$C228="",$D228=""),0,IF(MIN($D228,Calc!$B$8-1)&lt;MAX($C228,Calc!$B$7),0,NETWORKDAYS(MAX($C228,Calc!$B$7),MIN($D228,Calc!$B$8-1))))</f>
        <v/>
      </c>
    </row>
    <row r="229">
      <c r="A229" s="70" t="n"/>
      <c r="B229" s="70" t="n"/>
      <c r="C229" s="69" t="n"/>
      <c r="D229" s="69" t="n"/>
      <c r="E229" s="73">
        <f>IF(OR($C229="",$D229=""),"",NETWORKDAYS($C229,$D229))</f>
        <v/>
      </c>
      <c r="F229" s="70" t="n"/>
      <c r="G229">
        <f>IF($B229="",0,ROUND(SUMPRODUCT((Lang!$C$90:$N$92=$B229)*(ROW(Lang!$C$90:$N$92)-89))/MAX(1,COUNTIF(Lang!$C$90:$N$92,$B229)),0))</f>
        <v/>
      </c>
      <c r="H229">
        <f>IF(OR($A229="",$C229="",$D229=""),0,IF(MIN($D229,Calc!$B$5-1)&lt;MAX($C229,Calc!$B$4),0,NETWORKDAYS(MAX($C229,Calc!$B$4),MIN($D229,Calc!$B$5-1))))</f>
        <v/>
      </c>
      <c r="I229">
        <f>IF(OR($A229="",$C229="",$D229=""),0,IF(MIN($D229,Calc!$B$8-1)&lt;MAX($C229,Calc!$B$7),0,NETWORKDAYS(MAX($C229,Calc!$B$7),MIN($D229,Calc!$B$8-1))))</f>
        <v/>
      </c>
    </row>
    <row r="230">
      <c r="A230" s="70" t="n"/>
      <c r="B230" s="70" t="n"/>
      <c r="C230" s="69" t="n"/>
      <c r="D230" s="69" t="n"/>
      <c r="E230" s="73">
        <f>IF(OR($C230="",$D230=""),"",NETWORKDAYS($C230,$D230))</f>
        <v/>
      </c>
      <c r="F230" s="70" t="n"/>
      <c r="G230">
        <f>IF($B230="",0,ROUND(SUMPRODUCT((Lang!$C$90:$N$92=$B230)*(ROW(Lang!$C$90:$N$92)-89))/MAX(1,COUNTIF(Lang!$C$90:$N$92,$B230)),0))</f>
        <v/>
      </c>
      <c r="H230">
        <f>IF(OR($A230="",$C230="",$D230=""),0,IF(MIN($D230,Calc!$B$5-1)&lt;MAX($C230,Calc!$B$4),0,NETWORKDAYS(MAX($C230,Calc!$B$4),MIN($D230,Calc!$B$5-1))))</f>
        <v/>
      </c>
      <c r="I230">
        <f>IF(OR($A230="",$C230="",$D230=""),0,IF(MIN($D230,Calc!$B$8-1)&lt;MAX($C230,Calc!$B$7),0,NETWORKDAYS(MAX($C230,Calc!$B$7),MIN($D230,Calc!$B$8-1))))</f>
        <v/>
      </c>
    </row>
    <row r="231">
      <c r="A231" s="70" t="n"/>
      <c r="B231" s="70" t="n"/>
      <c r="C231" s="69" t="n"/>
      <c r="D231" s="69" t="n"/>
      <c r="E231" s="73">
        <f>IF(OR($C231="",$D231=""),"",NETWORKDAYS($C231,$D231))</f>
        <v/>
      </c>
      <c r="F231" s="70" t="n"/>
      <c r="G231">
        <f>IF($B231="",0,ROUND(SUMPRODUCT((Lang!$C$90:$N$92=$B231)*(ROW(Lang!$C$90:$N$92)-89))/MAX(1,COUNTIF(Lang!$C$90:$N$92,$B231)),0))</f>
        <v/>
      </c>
      <c r="H231">
        <f>IF(OR($A231="",$C231="",$D231=""),0,IF(MIN($D231,Calc!$B$5-1)&lt;MAX($C231,Calc!$B$4),0,NETWORKDAYS(MAX($C231,Calc!$B$4),MIN($D231,Calc!$B$5-1))))</f>
        <v/>
      </c>
      <c r="I231">
        <f>IF(OR($A231="",$C231="",$D231=""),0,IF(MIN($D231,Calc!$B$8-1)&lt;MAX($C231,Calc!$B$7),0,NETWORKDAYS(MAX($C231,Calc!$B$7),MIN($D231,Calc!$B$8-1))))</f>
        <v/>
      </c>
    </row>
    <row r="232">
      <c r="A232" s="70" t="n"/>
      <c r="B232" s="70" t="n"/>
      <c r="C232" s="69" t="n"/>
      <c r="D232" s="69" t="n"/>
      <c r="E232" s="73">
        <f>IF(OR($C232="",$D232=""),"",NETWORKDAYS($C232,$D232))</f>
        <v/>
      </c>
      <c r="F232" s="70" t="n"/>
      <c r="G232">
        <f>IF($B232="",0,ROUND(SUMPRODUCT((Lang!$C$90:$N$92=$B232)*(ROW(Lang!$C$90:$N$92)-89))/MAX(1,COUNTIF(Lang!$C$90:$N$92,$B232)),0))</f>
        <v/>
      </c>
      <c r="H232">
        <f>IF(OR($A232="",$C232="",$D232=""),0,IF(MIN($D232,Calc!$B$5-1)&lt;MAX($C232,Calc!$B$4),0,NETWORKDAYS(MAX($C232,Calc!$B$4),MIN($D232,Calc!$B$5-1))))</f>
        <v/>
      </c>
      <c r="I232">
        <f>IF(OR($A232="",$C232="",$D232=""),0,IF(MIN($D232,Calc!$B$8-1)&lt;MAX($C232,Calc!$B$7),0,NETWORKDAYS(MAX($C232,Calc!$B$7),MIN($D232,Calc!$B$8-1))))</f>
        <v/>
      </c>
    </row>
    <row r="233">
      <c r="A233" s="70" t="n"/>
      <c r="B233" s="70" t="n"/>
      <c r="C233" s="69" t="n"/>
      <c r="D233" s="69" t="n"/>
      <c r="E233" s="73">
        <f>IF(OR($C233="",$D233=""),"",NETWORKDAYS($C233,$D233))</f>
        <v/>
      </c>
      <c r="F233" s="70" t="n"/>
      <c r="G233">
        <f>IF($B233="",0,ROUND(SUMPRODUCT((Lang!$C$90:$N$92=$B233)*(ROW(Lang!$C$90:$N$92)-89))/MAX(1,COUNTIF(Lang!$C$90:$N$92,$B233)),0))</f>
        <v/>
      </c>
      <c r="H233">
        <f>IF(OR($A233="",$C233="",$D233=""),0,IF(MIN($D233,Calc!$B$5-1)&lt;MAX($C233,Calc!$B$4),0,NETWORKDAYS(MAX($C233,Calc!$B$4),MIN($D233,Calc!$B$5-1))))</f>
        <v/>
      </c>
      <c r="I233">
        <f>IF(OR($A233="",$C233="",$D233=""),0,IF(MIN($D233,Calc!$B$8-1)&lt;MAX($C233,Calc!$B$7),0,NETWORKDAYS(MAX($C233,Calc!$B$7),MIN($D233,Calc!$B$8-1))))</f>
        <v/>
      </c>
    </row>
    <row r="234">
      <c r="A234" s="70" t="n"/>
      <c r="B234" s="70" t="n"/>
      <c r="C234" s="69" t="n"/>
      <c r="D234" s="69" t="n"/>
      <c r="E234" s="73">
        <f>IF(OR($C234="",$D234=""),"",NETWORKDAYS($C234,$D234))</f>
        <v/>
      </c>
      <c r="F234" s="70" t="n"/>
      <c r="G234">
        <f>IF($B234="",0,ROUND(SUMPRODUCT((Lang!$C$90:$N$92=$B234)*(ROW(Lang!$C$90:$N$92)-89))/MAX(1,COUNTIF(Lang!$C$90:$N$92,$B234)),0))</f>
        <v/>
      </c>
      <c r="H234">
        <f>IF(OR($A234="",$C234="",$D234=""),0,IF(MIN($D234,Calc!$B$5-1)&lt;MAX($C234,Calc!$B$4),0,NETWORKDAYS(MAX($C234,Calc!$B$4),MIN($D234,Calc!$B$5-1))))</f>
        <v/>
      </c>
      <c r="I234">
        <f>IF(OR($A234="",$C234="",$D234=""),0,IF(MIN($D234,Calc!$B$8-1)&lt;MAX($C234,Calc!$B$7),0,NETWORKDAYS(MAX($C234,Calc!$B$7),MIN($D234,Calc!$B$8-1))))</f>
        <v/>
      </c>
    </row>
    <row r="235">
      <c r="A235" s="70" t="n"/>
      <c r="B235" s="70" t="n"/>
      <c r="C235" s="69" t="n"/>
      <c r="D235" s="69" t="n"/>
      <c r="E235" s="73">
        <f>IF(OR($C235="",$D235=""),"",NETWORKDAYS($C235,$D235))</f>
        <v/>
      </c>
      <c r="F235" s="70" t="n"/>
      <c r="G235">
        <f>IF($B235="",0,ROUND(SUMPRODUCT((Lang!$C$90:$N$92=$B235)*(ROW(Lang!$C$90:$N$92)-89))/MAX(1,COUNTIF(Lang!$C$90:$N$92,$B235)),0))</f>
        <v/>
      </c>
      <c r="H235">
        <f>IF(OR($A235="",$C235="",$D235=""),0,IF(MIN($D235,Calc!$B$5-1)&lt;MAX($C235,Calc!$B$4),0,NETWORKDAYS(MAX($C235,Calc!$B$4),MIN($D235,Calc!$B$5-1))))</f>
        <v/>
      </c>
      <c r="I235">
        <f>IF(OR($A235="",$C235="",$D235=""),0,IF(MIN($D235,Calc!$B$8-1)&lt;MAX($C235,Calc!$B$7),0,NETWORKDAYS(MAX($C235,Calc!$B$7),MIN($D235,Calc!$B$8-1))))</f>
        <v/>
      </c>
    </row>
    <row r="236">
      <c r="A236" s="70" t="n"/>
      <c r="B236" s="70" t="n"/>
      <c r="C236" s="69" t="n"/>
      <c r="D236" s="69" t="n"/>
      <c r="E236" s="73">
        <f>IF(OR($C236="",$D236=""),"",NETWORKDAYS($C236,$D236))</f>
        <v/>
      </c>
      <c r="F236" s="70" t="n"/>
      <c r="G236">
        <f>IF($B236="",0,ROUND(SUMPRODUCT((Lang!$C$90:$N$92=$B236)*(ROW(Lang!$C$90:$N$92)-89))/MAX(1,COUNTIF(Lang!$C$90:$N$92,$B236)),0))</f>
        <v/>
      </c>
      <c r="H236">
        <f>IF(OR($A236="",$C236="",$D236=""),0,IF(MIN($D236,Calc!$B$5-1)&lt;MAX($C236,Calc!$B$4),0,NETWORKDAYS(MAX($C236,Calc!$B$4),MIN($D236,Calc!$B$5-1))))</f>
        <v/>
      </c>
      <c r="I236">
        <f>IF(OR($A236="",$C236="",$D236=""),0,IF(MIN($D236,Calc!$B$8-1)&lt;MAX($C236,Calc!$B$7),0,NETWORKDAYS(MAX($C236,Calc!$B$7),MIN($D236,Calc!$B$8-1))))</f>
        <v/>
      </c>
    </row>
    <row r="237">
      <c r="A237" s="70" t="n"/>
      <c r="B237" s="70" t="n"/>
      <c r="C237" s="69" t="n"/>
      <c r="D237" s="69" t="n"/>
      <c r="E237" s="73">
        <f>IF(OR($C237="",$D237=""),"",NETWORKDAYS($C237,$D237))</f>
        <v/>
      </c>
      <c r="F237" s="70" t="n"/>
      <c r="G237">
        <f>IF($B237="",0,ROUND(SUMPRODUCT((Lang!$C$90:$N$92=$B237)*(ROW(Lang!$C$90:$N$92)-89))/MAX(1,COUNTIF(Lang!$C$90:$N$92,$B237)),0))</f>
        <v/>
      </c>
      <c r="H237">
        <f>IF(OR($A237="",$C237="",$D237=""),0,IF(MIN($D237,Calc!$B$5-1)&lt;MAX($C237,Calc!$B$4),0,NETWORKDAYS(MAX($C237,Calc!$B$4),MIN($D237,Calc!$B$5-1))))</f>
        <v/>
      </c>
      <c r="I237">
        <f>IF(OR($A237="",$C237="",$D237=""),0,IF(MIN($D237,Calc!$B$8-1)&lt;MAX($C237,Calc!$B$7),0,NETWORKDAYS(MAX($C237,Calc!$B$7),MIN($D237,Calc!$B$8-1))))</f>
        <v/>
      </c>
    </row>
    <row r="238">
      <c r="A238" s="70" t="n"/>
      <c r="B238" s="70" t="n"/>
      <c r="C238" s="69" t="n"/>
      <c r="D238" s="69" t="n"/>
      <c r="E238" s="73">
        <f>IF(OR($C238="",$D238=""),"",NETWORKDAYS($C238,$D238))</f>
        <v/>
      </c>
      <c r="F238" s="70" t="n"/>
      <c r="G238">
        <f>IF($B238="",0,ROUND(SUMPRODUCT((Lang!$C$90:$N$92=$B238)*(ROW(Lang!$C$90:$N$92)-89))/MAX(1,COUNTIF(Lang!$C$90:$N$92,$B238)),0))</f>
        <v/>
      </c>
      <c r="H238">
        <f>IF(OR($A238="",$C238="",$D238=""),0,IF(MIN($D238,Calc!$B$5-1)&lt;MAX($C238,Calc!$B$4),0,NETWORKDAYS(MAX($C238,Calc!$B$4),MIN($D238,Calc!$B$5-1))))</f>
        <v/>
      </c>
      <c r="I238">
        <f>IF(OR($A238="",$C238="",$D238=""),0,IF(MIN($D238,Calc!$B$8-1)&lt;MAX($C238,Calc!$B$7),0,NETWORKDAYS(MAX($C238,Calc!$B$7),MIN($D238,Calc!$B$8-1))))</f>
        <v/>
      </c>
    </row>
    <row r="239">
      <c r="A239" s="70" t="n"/>
      <c r="B239" s="70" t="n"/>
      <c r="C239" s="69" t="n"/>
      <c r="D239" s="69" t="n"/>
      <c r="E239" s="73">
        <f>IF(OR($C239="",$D239=""),"",NETWORKDAYS($C239,$D239))</f>
        <v/>
      </c>
      <c r="F239" s="70" t="n"/>
      <c r="G239">
        <f>IF($B239="",0,ROUND(SUMPRODUCT((Lang!$C$90:$N$92=$B239)*(ROW(Lang!$C$90:$N$92)-89))/MAX(1,COUNTIF(Lang!$C$90:$N$92,$B239)),0))</f>
        <v/>
      </c>
      <c r="H239">
        <f>IF(OR($A239="",$C239="",$D239=""),0,IF(MIN($D239,Calc!$B$5-1)&lt;MAX($C239,Calc!$B$4),0,NETWORKDAYS(MAX($C239,Calc!$B$4),MIN($D239,Calc!$B$5-1))))</f>
        <v/>
      </c>
      <c r="I239">
        <f>IF(OR($A239="",$C239="",$D239=""),0,IF(MIN($D239,Calc!$B$8-1)&lt;MAX($C239,Calc!$B$7),0,NETWORKDAYS(MAX($C239,Calc!$B$7),MIN($D239,Calc!$B$8-1))))</f>
        <v/>
      </c>
    </row>
    <row r="240">
      <c r="A240" s="70" t="n"/>
      <c r="B240" s="70" t="n"/>
      <c r="C240" s="69" t="n"/>
      <c r="D240" s="69" t="n"/>
      <c r="E240" s="73">
        <f>IF(OR($C240="",$D240=""),"",NETWORKDAYS($C240,$D240))</f>
        <v/>
      </c>
      <c r="F240" s="70" t="n"/>
      <c r="G240">
        <f>IF($B240="",0,ROUND(SUMPRODUCT((Lang!$C$90:$N$92=$B240)*(ROW(Lang!$C$90:$N$92)-89))/MAX(1,COUNTIF(Lang!$C$90:$N$92,$B240)),0))</f>
        <v/>
      </c>
      <c r="H240">
        <f>IF(OR($A240="",$C240="",$D240=""),0,IF(MIN($D240,Calc!$B$5-1)&lt;MAX($C240,Calc!$B$4),0,NETWORKDAYS(MAX($C240,Calc!$B$4),MIN($D240,Calc!$B$5-1))))</f>
        <v/>
      </c>
      <c r="I240">
        <f>IF(OR($A240="",$C240="",$D240=""),0,IF(MIN($D240,Calc!$B$8-1)&lt;MAX($C240,Calc!$B$7),0,NETWORKDAYS(MAX($C240,Calc!$B$7),MIN($D240,Calc!$B$8-1))))</f>
        <v/>
      </c>
    </row>
    <row r="241">
      <c r="A241" s="70" t="n"/>
      <c r="B241" s="70" t="n"/>
      <c r="C241" s="69" t="n"/>
      <c r="D241" s="69" t="n"/>
      <c r="E241" s="73">
        <f>IF(OR($C241="",$D241=""),"",NETWORKDAYS($C241,$D241))</f>
        <v/>
      </c>
      <c r="F241" s="70" t="n"/>
      <c r="G241">
        <f>IF($B241="",0,ROUND(SUMPRODUCT((Lang!$C$90:$N$92=$B241)*(ROW(Lang!$C$90:$N$92)-89))/MAX(1,COUNTIF(Lang!$C$90:$N$92,$B241)),0))</f>
        <v/>
      </c>
      <c r="H241">
        <f>IF(OR($A241="",$C241="",$D241=""),0,IF(MIN($D241,Calc!$B$5-1)&lt;MAX($C241,Calc!$B$4),0,NETWORKDAYS(MAX($C241,Calc!$B$4),MIN($D241,Calc!$B$5-1))))</f>
        <v/>
      </c>
      <c r="I241">
        <f>IF(OR($A241="",$C241="",$D241=""),0,IF(MIN($D241,Calc!$B$8-1)&lt;MAX($C241,Calc!$B$7),0,NETWORKDAYS(MAX($C241,Calc!$B$7),MIN($D241,Calc!$B$8-1))))</f>
        <v/>
      </c>
    </row>
    <row r="242">
      <c r="A242" s="70" t="n"/>
      <c r="B242" s="70" t="n"/>
      <c r="C242" s="69" t="n"/>
      <c r="D242" s="69" t="n"/>
      <c r="E242" s="73">
        <f>IF(OR($C242="",$D242=""),"",NETWORKDAYS($C242,$D242))</f>
        <v/>
      </c>
      <c r="F242" s="70" t="n"/>
      <c r="G242">
        <f>IF($B242="",0,ROUND(SUMPRODUCT((Lang!$C$90:$N$92=$B242)*(ROW(Lang!$C$90:$N$92)-89))/MAX(1,COUNTIF(Lang!$C$90:$N$92,$B242)),0))</f>
        <v/>
      </c>
      <c r="H242">
        <f>IF(OR($A242="",$C242="",$D242=""),0,IF(MIN($D242,Calc!$B$5-1)&lt;MAX($C242,Calc!$B$4),0,NETWORKDAYS(MAX($C242,Calc!$B$4),MIN($D242,Calc!$B$5-1))))</f>
        <v/>
      </c>
      <c r="I242">
        <f>IF(OR($A242="",$C242="",$D242=""),0,IF(MIN($D242,Calc!$B$8-1)&lt;MAX($C242,Calc!$B$7),0,NETWORKDAYS(MAX($C242,Calc!$B$7),MIN($D242,Calc!$B$8-1))))</f>
        <v/>
      </c>
    </row>
    <row r="243">
      <c r="A243" s="70" t="n"/>
      <c r="B243" s="70" t="n"/>
      <c r="C243" s="69" t="n"/>
      <c r="D243" s="69" t="n"/>
      <c r="E243" s="73">
        <f>IF(OR($C243="",$D243=""),"",NETWORKDAYS($C243,$D243))</f>
        <v/>
      </c>
      <c r="F243" s="70" t="n"/>
      <c r="G243">
        <f>IF($B243="",0,ROUND(SUMPRODUCT((Lang!$C$90:$N$92=$B243)*(ROW(Lang!$C$90:$N$92)-89))/MAX(1,COUNTIF(Lang!$C$90:$N$92,$B243)),0))</f>
        <v/>
      </c>
      <c r="H243">
        <f>IF(OR($A243="",$C243="",$D243=""),0,IF(MIN($D243,Calc!$B$5-1)&lt;MAX($C243,Calc!$B$4),0,NETWORKDAYS(MAX($C243,Calc!$B$4),MIN($D243,Calc!$B$5-1))))</f>
        <v/>
      </c>
      <c r="I243">
        <f>IF(OR($A243="",$C243="",$D243=""),0,IF(MIN($D243,Calc!$B$8-1)&lt;MAX($C243,Calc!$B$7),0,NETWORKDAYS(MAX($C243,Calc!$B$7),MIN($D243,Calc!$B$8-1))))</f>
        <v/>
      </c>
    </row>
    <row r="244">
      <c r="A244" s="70" t="n"/>
      <c r="B244" s="70" t="n"/>
      <c r="C244" s="69" t="n"/>
      <c r="D244" s="69" t="n"/>
      <c r="E244" s="73">
        <f>IF(OR($C244="",$D244=""),"",NETWORKDAYS($C244,$D244))</f>
        <v/>
      </c>
      <c r="F244" s="70" t="n"/>
      <c r="G244">
        <f>IF($B244="",0,ROUND(SUMPRODUCT((Lang!$C$90:$N$92=$B244)*(ROW(Lang!$C$90:$N$92)-89))/MAX(1,COUNTIF(Lang!$C$90:$N$92,$B244)),0))</f>
        <v/>
      </c>
      <c r="H244">
        <f>IF(OR($A244="",$C244="",$D244=""),0,IF(MIN($D244,Calc!$B$5-1)&lt;MAX($C244,Calc!$B$4),0,NETWORKDAYS(MAX($C244,Calc!$B$4),MIN($D244,Calc!$B$5-1))))</f>
        <v/>
      </c>
      <c r="I244">
        <f>IF(OR($A244="",$C244="",$D244=""),0,IF(MIN($D244,Calc!$B$8-1)&lt;MAX($C244,Calc!$B$7),0,NETWORKDAYS(MAX($C244,Calc!$B$7),MIN($D244,Calc!$B$8-1))))</f>
        <v/>
      </c>
    </row>
    <row r="245">
      <c r="A245" s="70" t="n"/>
      <c r="B245" s="70" t="n"/>
      <c r="C245" s="69" t="n"/>
      <c r="D245" s="69" t="n"/>
      <c r="E245" s="73">
        <f>IF(OR($C245="",$D245=""),"",NETWORKDAYS($C245,$D245))</f>
        <v/>
      </c>
      <c r="F245" s="70" t="n"/>
      <c r="G245">
        <f>IF($B245="",0,ROUND(SUMPRODUCT((Lang!$C$90:$N$92=$B245)*(ROW(Lang!$C$90:$N$92)-89))/MAX(1,COUNTIF(Lang!$C$90:$N$92,$B245)),0))</f>
        <v/>
      </c>
      <c r="H245">
        <f>IF(OR($A245="",$C245="",$D245=""),0,IF(MIN($D245,Calc!$B$5-1)&lt;MAX($C245,Calc!$B$4),0,NETWORKDAYS(MAX($C245,Calc!$B$4),MIN($D245,Calc!$B$5-1))))</f>
        <v/>
      </c>
      <c r="I245">
        <f>IF(OR($A245="",$C245="",$D245=""),0,IF(MIN($D245,Calc!$B$8-1)&lt;MAX($C245,Calc!$B$7),0,NETWORKDAYS(MAX($C245,Calc!$B$7),MIN($D245,Calc!$B$8-1))))</f>
        <v/>
      </c>
    </row>
    <row r="246">
      <c r="A246" s="70" t="n"/>
      <c r="B246" s="70" t="n"/>
      <c r="C246" s="69" t="n"/>
      <c r="D246" s="69" t="n"/>
      <c r="E246" s="73">
        <f>IF(OR($C246="",$D246=""),"",NETWORKDAYS($C246,$D246))</f>
        <v/>
      </c>
      <c r="F246" s="70" t="n"/>
      <c r="G246">
        <f>IF($B246="",0,ROUND(SUMPRODUCT((Lang!$C$90:$N$92=$B246)*(ROW(Lang!$C$90:$N$92)-89))/MAX(1,COUNTIF(Lang!$C$90:$N$92,$B246)),0))</f>
        <v/>
      </c>
      <c r="H246">
        <f>IF(OR($A246="",$C246="",$D246=""),0,IF(MIN($D246,Calc!$B$5-1)&lt;MAX($C246,Calc!$B$4),0,NETWORKDAYS(MAX($C246,Calc!$B$4),MIN($D246,Calc!$B$5-1))))</f>
        <v/>
      </c>
      <c r="I246">
        <f>IF(OR($A246="",$C246="",$D246=""),0,IF(MIN($D246,Calc!$B$8-1)&lt;MAX($C246,Calc!$B$7),0,NETWORKDAYS(MAX($C246,Calc!$B$7),MIN($D246,Calc!$B$8-1))))</f>
        <v/>
      </c>
    </row>
    <row r="247">
      <c r="A247" s="70" t="n"/>
      <c r="B247" s="70" t="n"/>
      <c r="C247" s="69" t="n"/>
      <c r="D247" s="69" t="n"/>
      <c r="E247" s="73">
        <f>IF(OR($C247="",$D247=""),"",NETWORKDAYS($C247,$D247))</f>
        <v/>
      </c>
      <c r="F247" s="70" t="n"/>
      <c r="G247">
        <f>IF($B247="",0,ROUND(SUMPRODUCT((Lang!$C$90:$N$92=$B247)*(ROW(Lang!$C$90:$N$92)-89))/MAX(1,COUNTIF(Lang!$C$90:$N$92,$B247)),0))</f>
        <v/>
      </c>
      <c r="H247">
        <f>IF(OR($A247="",$C247="",$D247=""),0,IF(MIN($D247,Calc!$B$5-1)&lt;MAX($C247,Calc!$B$4),0,NETWORKDAYS(MAX($C247,Calc!$B$4),MIN($D247,Calc!$B$5-1))))</f>
        <v/>
      </c>
      <c r="I247">
        <f>IF(OR($A247="",$C247="",$D247=""),0,IF(MIN($D247,Calc!$B$8-1)&lt;MAX($C247,Calc!$B$7),0,NETWORKDAYS(MAX($C247,Calc!$B$7),MIN($D247,Calc!$B$8-1))))</f>
        <v/>
      </c>
    </row>
    <row r="248">
      <c r="A248" s="70" t="n"/>
      <c r="B248" s="70" t="n"/>
      <c r="C248" s="69" t="n"/>
      <c r="D248" s="69" t="n"/>
      <c r="E248" s="73">
        <f>IF(OR($C248="",$D248=""),"",NETWORKDAYS($C248,$D248))</f>
        <v/>
      </c>
      <c r="F248" s="70" t="n"/>
      <c r="G248">
        <f>IF($B248="",0,ROUND(SUMPRODUCT((Lang!$C$90:$N$92=$B248)*(ROW(Lang!$C$90:$N$92)-89))/MAX(1,COUNTIF(Lang!$C$90:$N$92,$B248)),0))</f>
        <v/>
      </c>
      <c r="H248">
        <f>IF(OR($A248="",$C248="",$D248=""),0,IF(MIN($D248,Calc!$B$5-1)&lt;MAX($C248,Calc!$B$4),0,NETWORKDAYS(MAX($C248,Calc!$B$4),MIN($D248,Calc!$B$5-1))))</f>
        <v/>
      </c>
      <c r="I248">
        <f>IF(OR($A248="",$C248="",$D248=""),0,IF(MIN($D248,Calc!$B$8-1)&lt;MAX($C248,Calc!$B$7),0,NETWORKDAYS(MAX($C248,Calc!$B$7),MIN($D248,Calc!$B$8-1))))</f>
        <v/>
      </c>
    </row>
    <row r="249">
      <c r="A249" s="70" t="n"/>
      <c r="B249" s="70" t="n"/>
      <c r="C249" s="69" t="n"/>
      <c r="D249" s="69" t="n"/>
      <c r="E249" s="73">
        <f>IF(OR($C249="",$D249=""),"",NETWORKDAYS($C249,$D249))</f>
        <v/>
      </c>
      <c r="F249" s="70" t="n"/>
      <c r="G249">
        <f>IF($B249="",0,ROUND(SUMPRODUCT((Lang!$C$90:$N$92=$B249)*(ROW(Lang!$C$90:$N$92)-89))/MAX(1,COUNTIF(Lang!$C$90:$N$92,$B249)),0))</f>
        <v/>
      </c>
      <c r="H249">
        <f>IF(OR($A249="",$C249="",$D249=""),0,IF(MIN($D249,Calc!$B$5-1)&lt;MAX($C249,Calc!$B$4),0,NETWORKDAYS(MAX($C249,Calc!$B$4),MIN($D249,Calc!$B$5-1))))</f>
        <v/>
      </c>
      <c r="I249">
        <f>IF(OR($A249="",$C249="",$D249=""),0,IF(MIN($D249,Calc!$B$8-1)&lt;MAX($C249,Calc!$B$7),0,NETWORKDAYS(MAX($C249,Calc!$B$7),MIN($D249,Calc!$B$8-1))))</f>
        <v/>
      </c>
    </row>
    <row r="250">
      <c r="A250" s="70" t="n"/>
      <c r="B250" s="70" t="n"/>
      <c r="C250" s="69" t="n"/>
      <c r="D250" s="69" t="n"/>
      <c r="E250" s="73">
        <f>IF(OR($C250="",$D250=""),"",NETWORKDAYS($C250,$D250))</f>
        <v/>
      </c>
      <c r="F250" s="70" t="n"/>
      <c r="G250">
        <f>IF($B250="",0,ROUND(SUMPRODUCT((Lang!$C$90:$N$92=$B250)*(ROW(Lang!$C$90:$N$92)-89))/MAX(1,COUNTIF(Lang!$C$90:$N$92,$B250)),0))</f>
        <v/>
      </c>
      <c r="H250">
        <f>IF(OR($A250="",$C250="",$D250=""),0,IF(MIN($D250,Calc!$B$5-1)&lt;MAX($C250,Calc!$B$4),0,NETWORKDAYS(MAX($C250,Calc!$B$4),MIN($D250,Calc!$B$5-1))))</f>
        <v/>
      </c>
      <c r="I250">
        <f>IF(OR($A250="",$C250="",$D250=""),0,IF(MIN($D250,Calc!$B$8-1)&lt;MAX($C250,Calc!$B$7),0,NETWORKDAYS(MAX($C250,Calc!$B$7),MIN($D250,Calc!$B$8-1))))</f>
        <v/>
      </c>
    </row>
    <row r="251">
      <c r="A251" s="70" t="n"/>
      <c r="B251" s="70" t="n"/>
      <c r="C251" s="69" t="n"/>
      <c r="D251" s="69" t="n"/>
      <c r="E251" s="73">
        <f>IF(OR($C251="",$D251=""),"",NETWORKDAYS($C251,$D251))</f>
        <v/>
      </c>
      <c r="F251" s="70" t="n"/>
      <c r="G251">
        <f>IF($B251="",0,ROUND(SUMPRODUCT((Lang!$C$90:$N$92=$B251)*(ROW(Lang!$C$90:$N$92)-89))/MAX(1,COUNTIF(Lang!$C$90:$N$92,$B251)),0))</f>
        <v/>
      </c>
      <c r="H251">
        <f>IF(OR($A251="",$C251="",$D251=""),0,IF(MIN($D251,Calc!$B$5-1)&lt;MAX($C251,Calc!$B$4),0,NETWORKDAYS(MAX($C251,Calc!$B$4),MIN($D251,Calc!$B$5-1))))</f>
        <v/>
      </c>
      <c r="I251">
        <f>IF(OR($A251="",$C251="",$D251=""),0,IF(MIN($D251,Calc!$B$8-1)&lt;MAX($C251,Calc!$B$7),0,NETWORKDAYS(MAX($C251,Calc!$B$7),MIN($D251,Calc!$B$8-1))))</f>
        <v/>
      </c>
    </row>
    <row r="252">
      <c r="A252" s="70" t="n"/>
      <c r="B252" s="70" t="n"/>
      <c r="C252" s="69" t="n"/>
      <c r="D252" s="69" t="n"/>
      <c r="E252" s="73">
        <f>IF(OR($C252="",$D252=""),"",NETWORKDAYS($C252,$D252))</f>
        <v/>
      </c>
      <c r="F252" s="70" t="n"/>
      <c r="G252">
        <f>IF($B252="",0,ROUND(SUMPRODUCT((Lang!$C$90:$N$92=$B252)*(ROW(Lang!$C$90:$N$92)-89))/MAX(1,COUNTIF(Lang!$C$90:$N$92,$B252)),0))</f>
        <v/>
      </c>
      <c r="H252">
        <f>IF(OR($A252="",$C252="",$D252=""),0,IF(MIN($D252,Calc!$B$5-1)&lt;MAX($C252,Calc!$B$4),0,NETWORKDAYS(MAX($C252,Calc!$B$4),MIN($D252,Calc!$B$5-1))))</f>
        <v/>
      </c>
      <c r="I252">
        <f>IF(OR($A252="",$C252="",$D252=""),0,IF(MIN($D252,Calc!$B$8-1)&lt;MAX($C252,Calc!$B$7),0,NETWORKDAYS(MAX($C252,Calc!$B$7),MIN($D252,Calc!$B$8-1))))</f>
        <v/>
      </c>
    </row>
    <row r="253">
      <c r="A253" s="70" t="n"/>
      <c r="B253" s="70" t="n"/>
      <c r="C253" s="69" t="n"/>
      <c r="D253" s="69" t="n"/>
      <c r="E253" s="73">
        <f>IF(OR($C253="",$D253=""),"",NETWORKDAYS($C253,$D253))</f>
        <v/>
      </c>
      <c r="F253" s="70" t="n"/>
      <c r="G253">
        <f>IF($B253="",0,ROUND(SUMPRODUCT((Lang!$C$90:$N$92=$B253)*(ROW(Lang!$C$90:$N$92)-89))/MAX(1,COUNTIF(Lang!$C$90:$N$92,$B253)),0))</f>
        <v/>
      </c>
      <c r="H253">
        <f>IF(OR($A253="",$C253="",$D253=""),0,IF(MIN($D253,Calc!$B$5-1)&lt;MAX($C253,Calc!$B$4),0,NETWORKDAYS(MAX($C253,Calc!$B$4),MIN($D253,Calc!$B$5-1))))</f>
        <v/>
      </c>
      <c r="I253">
        <f>IF(OR($A253="",$C253="",$D253=""),0,IF(MIN($D253,Calc!$B$8-1)&lt;MAX($C253,Calc!$B$7),0,NETWORKDAYS(MAX($C253,Calc!$B$7),MIN($D253,Calc!$B$8-1))))</f>
        <v/>
      </c>
    </row>
    <row r="254">
      <c r="A254" s="70" t="n"/>
      <c r="B254" s="70" t="n"/>
      <c r="C254" s="69" t="n"/>
      <c r="D254" s="69" t="n"/>
      <c r="E254" s="73">
        <f>IF(OR($C254="",$D254=""),"",NETWORKDAYS($C254,$D254))</f>
        <v/>
      </c>
      <c r="F254" s="70" t="n"/>
      <c r="G254">
        <f>IF($B254="",0,ROUND(SUMPRODUCT((Lang!$C$90:$N$92=$B254)*(ROW(Lang!$C$90:$N$92)-89))/MAX(1,COUNTIF(Lang!$C$90:$N$92,$B254)),0))</f>
        <v/>
      </c>
      <c r="H254">
        <f>IF(OR($A254="",$C254="",$D254=""),0,IF(MIN($D254,Calc!$B$5-1)&lt;MAX($C254,Calc!$B$4),0,NETWORKDAYS(MAX($C254,Calc!$B$4),MIN($D254,Calc!$B$5-1))))</f>
        <v/>
      </c>
      <c r="I254">
        <f>IF(OR($A254="",$C254="",$D254=""),0,IF(MIN($D254,Calc!$B$8-1)&lt;MAX($C254,Calc!$B$7),0,NETWORKDAYS(MAX($C254,Calc!$B$7),MIN($D254,Calc!$B$8-1))))</f>
        <v/>
      </c>
    </row>
    <row r="255">
      <c r="A255" s="70" t="n"/>
      <c r="B255" s="70" t="n"/>
      <c r="C255" s="69" t="n"/>
      <c r="D255" s="69" t="n"/>
      <c r="E255" s="73">
        <f>IF(OR($C255="",$D255=""),"",NETWORKDAYS($C255,$D255))</f>
        <v/>
      </c>
      <c r="F255" s="70" t="n"/>
      <c r="G255">
        <f>IF($B255="",0,ROUND(SUMPRODUCT((Lang!$C$90:$N$92=$B255)*(ROW(Lang!$C$90:$N$92)-89))/MAX(1,COUNTIF(Lang!$C$90:$N$92,$B255)),0))</f>
        <v/>
      </c>
      <c r="H255">
        <f>IF(OR($A255="",$C255="",$D255=""),0,IF(MIN($D255,Calc!$B$5-1)&lt;MAX($C255,Calc!$B$4),0,NETWORKDAYS(MAX($C255,Calc!$B$4),MIN($D255,Calc!$B$5-1))))</f>
        <v/>
      </c>
      <c r="I255">
        <f>IF(OR($A255="",$C255="",$D255=""),0,IF(MIN($D255,Calc!$B$8-1)&lt;MAX($C255,Calc!$B$7),0,NETWORKDAYS(MAX($C255,Calc!$B$7),MIN($D255,Calc!$B$8-1))))</f>
        <v/>
      </c>
    </row>
    <row r="256">
      <c r="A256" s="70" t="n"/>
      <c r="B256" s="70" t="n"/>
      <c r="C256" s="69" t="n"/>
      <c r="D256" s="69" t="n"/>
      <c r="E256" s="73">
        <f>IF(OR($C256="",$D256=""),"",NETWORKDAYS($C256,$D256))</f>
        <v/>
      </c>
      <c r="F256" s="70" t="n"/>
      <c r="G256">
        <f>IF($B256="",0,ROUND(SUMPRODUCT((Lang!$C$90:$N$92=$B256)*(ROW(Lang!$C$90:$N$92)-89))/MAX(1,COUNTIF(Lang!$C$90:$N$92,$B256)),0))</f>
        <v/>
      </c>
      <c r="H256">
        <f>IF(OR($A256="",$C256="",$D256=""),0,IF(MIN($D256,Calc!$B$5-1)&lt;MAX($C256,Calc!$B$4),0,NETWORKDAYS(MAX($C256,Calc!$B$4),MIN($D256,Calc!$B$5-1))))</f>
        <v/>
      </c>
      <c r="I256">
        <f>IF(OR($A256="",$C256="",$D256=""),0,IF(MIN($D256,Calc!$B$8-1)&lt;MAX($C256,Calc!$B$7),0,NETWORKDAYS(MAX($C256,Calc!$B$7),MIN($D256,Calc!$B$8-1))))</f>
        <v/>
      </c>
    </row>
    <row r="257">
      <c r="A257" s="70" t="n"/>
      <c r="B257" s="70" t="n"/>
      <c r="C257" s="69" t="n"/>
      <c r="D257" s="69" t="n"/>
      <c r="E257" s="73">
        <f>IF(OR($C257="",$D257=""),"",NETWORKDAYS($C257,$D257))</f>
        <v/>
      </c>
      <c r="F257" s="70" t="n"/>
      <c r="G257">
        <f>IF($B257="",0,ROUND(SUMPRODUCT((Lang!$C$90:$N$92=$B257)*(ROW(Lang!$C$90:$N$92)-89))/MAX(1,COUNTIF(Lang!$C$90:$N$92,$B257)),0))</f>
        <v/>
      </c>
      <c r="H257">
        <f>IF(OR($A257="",$C257="",$D257=""),0,IF(MIN($D257,Calc!$B$5-1)&lt;MAX($C257,Calc!$B$4),0,NETWORKDAYS(MAX($C257,Calc!$B$4),MIN($D257,Calc!$B$5-1))))</f>
        <v/>
      </c>
      <c r="I257">
        <f>IF(OR($A257="",$C257="",$D257=""),0,IF(MIN($D257,Calc!$B$8-1)&lt;MAX($C257,Calc!$B$7),0,NETWORKDAYS(MAX($C257,Calc!$B$7),MIN($D257,Calc!$B$8-1))))</f>
        <v/>
      </c>
    </row>
    <row r="258">
      <c r="A258" s="70" t="n"/>
      <c r="B258" s="70" t="n"/>
      <c r="C258" s="69" t="n"/>
      <c r="D258" s="69" t="n"/>
      <c r="E258" s="73">
        <f>IF(OR($C258="",$D258=""),"",NETWORKDAYS($C258,$D258))</f>
        <v/>
      </c>
      <c r="F258" s="70" t="n"/>
      <c r="G258">
        <f>IF($B258="",0,ROUND(SUMPRODUCT((Lang!$C$90:$N$92=$B258)*(ROW(Lang!$C$90:$N$92)-89))/MAX(1,COUNTIF(Lang!$C$90:$N$92,$B258)),0))</f>
        <v/>
      </c>
      <c r="H258">
        <f>IF(OR($A258="",$C258="",$D258=""),0,IF(MIN($D258,Calc!$B$5-1)&lt;MAX($C258,Calc!$B$4),0,NETWORKDAYS(MAX($C258,Calc!$B$4),MIN($D258,Calc!$B$5-1))))</f>
        <v/>
      </c>
      <c r="I258">
        <f>IF(OR($A258="",$C258="",$D258=""),0,IF(MIN($D258,Calc!$B$8-1)&lt;MAX($C258,Calc!$B$7),0,NETWORKDAYS(MAX($C258,Calc!$B$7),MIN($D258,Calc!$B$8-1))))</f>
        <v/>
      </c>
    </row>
    <row r="259">
      <c r="A259" s="70" t="n"/>
      <c r="B259" s="70" t="n"/>
      <c r="C259" s="69" t="n"/>
      <c r="D259" s="69" t="n"/>
      <c r="E259" s="73">
        <f>IF(OR($C259="",$D259=""),"",NETWORKDAYS($C259,$D259))</f>
        <v/>
      </c>
      <c r="F259" s="70" t="n"/>
      <c r="G259">
        <f>IF($B259="",0,ROUND(SUMPRODUCT((Lang!$C$90:$N$92=$B259)*(ROW(Lang!$C$90:$N$92)-89))/MAX(1,COUNTIF(Lang!$C$90:$N$92,$B259)),0))</f>
        <v/>
      </c>
      <c r="H259">
        <f>IF(OR($A259="",$C259="",$D259=""),0,IF(MIN($D259,Calc!$B$5-1)&lt;MAX($C259,Calc!$B$4),0,NETWORKDAYS(MAX($C259,Calc!$B$4),MIN($D259,Calc!$B$5-1))))</f>
        <v/>
      </c>
      <c r="I259">
        <f>IF(OR($A259="",$C259="",$D259=""),0,IF(MIN($D259,Calc!$B$8-1)&lt;MAX($C259,Calc!$B$7),0,NETWORKDAYS(MAX($C259,Calc!$B$7),MIN($D259,Calc!$B$8-1))))</f>
        <v/>
      </c>
    </row>
    <row r="260">
      <c r="A260" s="70" t="n"/>
      <c r="B260" s="70" t="n"/>
      <c r="C260" s="69" t="n"/>
      <c r="D260" s="69" t="n"/>
      <c r="E260" s="73">
        <f>IF(OR($C260="",$D260=""),"",NETWORKDAYS($C260,$D260))</f>
        <v/>
      </c>
      <c r="F260" s="70" t="n"/>
      <c r="G260">
        <f>IF($B260="",0,ROUND(SUMPRODUCT((Lang!$C$90:$N$92=$B260)*(ROW(Lang!$C$90:$N$92)-89))/MAX(1,COUNTIF(Lang!$C$90:$N$92,$B260)),0))</f>
        <v/>
      </c>
      <c r="H260">
        <f>IF(OR($A260="",$C260="",$D260=""),0,IF(MIN($D260,Calc!$B$5-1)&lt;MAX($C260,Calc!$B$4),0,NETWORKDAYS(MAX($C260,Calc!$B$4),MIN($D260,Calc!$B$5-1))))</f>
        <v/>
      </c>
      <c r="I260">
        <f>IF(OR($A260="",$C260="",$D260=""),0,IF(MIN($D260,Calc!$B$8-1)&lt;MAX($C260,Calc!$B$7),0,NETWORKDAYS(MAX($C260,Calc!$B$7),MIN($D260,Calc!$B$8-1))))</f>
        <v/>
      </c>
    </row>
    <row r="261">
      <c r="A261" s="70" t="n"/>
      <c r="B261" s="70" t="n"/>
      <c r="C261" s="69" t="n"/>
      <c r="D261" s="69" t="n"/>
      <c r="E261" s="73">
        <f>IF(OR($C261="",$D261=""),"",NETWORKDAYS($C261,$D261))</f>
        <v/>
      </c>
      <c r="F261" s="70" t="n"/>
      <c r="G261">
        <f>IF($B261="",0,ROUND(SUMPRODUCT((Lang!$C$90:$N$92=$B261)*(ROW(Lang!$C$90:$N$92)-89))/MAX(1,COUNTIF(Lang!$C$90:$N$92,$B261)),0))</f>
        <v/>
      </c>
      <c r="H261">
        <f>IF(OR($A261="",$C261="",$D261=""),0,IF(MIN($D261,Calc!$B$5-1)&lt;MAX($C261,Calc!$B$4),0,NETWORKDAYS(MAX($C261,Calc!$B$4),MIN($D261,Calc!$B$5-1))))</f>
        <v/>
      </c>
      <c r="I261">
        <f>IF(OR($A261="",$C261="",$D261=""),0,IF(MIN($D261,Calc!$B$8-1)&lt;MAX($C261,Calc!$B$7),0,NETWORKDAYS(MAX($C261,Calc!$B$7),MIN($D261,Calc!$B$8-1))))</f>
        <v/>
      </c>
    </row>
    <row r="262">
      <c r="A262" s="70" t="n"/>
      <c r="B262" s="70" t="n"/>
      <c r="C262" s="69" t="n"/>
      <c r="D262" s="69" t="n"/>
      <c r="E262" s="73">
        <f>IF(OR($C262="",$D262=""),"",NETWORKDAYS($C262,$D262))</f>
        <v/>
      </c>
      <c r="F262" s="70" t="n"/>
      <c r="G262">
        <f>IF($B262="",0,ROUND(SUMPRODUCT((Lang!$C$90:$N$92=$B262)*(ROW(Lang!$C$90:$N$92)-89))/MAX(1,COUNTIF(Lang!$C$90:$N$92,$B262)),0))</f>
        <v/>
      </c>
      <c r="H262">
        <f>IF(OR($A262="",$C262="",$D262=""),0,IF(MIN($D262,Calc!$B$5-1)&lt;MAX($C262,Calc!$B$4),0,NETWORKDAYS(MAX($C262,Calc!$B$4),MIN($D262,Calc!$B$5-1))))</f>
        <v/>
      </c>
      <c r="I262">
        <f>IF(OR($A262="",$C262="",$D262=""),0,IF(MIN($D262,Calc!$B$8-1)&lt;MAX($C262,Calc!$B$7),0,NETWORKDAYS(MAX($C262,Calc!$B$7),MIN($D262,Calc!$B$8-1))))</f>
        <v/>
      </c>
    </row>
    <row r="263">
      <c r="A263" s="70" t="n"/>
      <c r="B263" s="70" t="n"/>
      <c r="C263" s="69" t="n"/>
      <c r="D263" s="69" t="n"/>
      <c r="E263" s="73">
        <f>IF(OR($C263="",$D263=""),"",NETWORKDAYS($C263,$D263))</f>
        <v/>
      </c>
      <c r="F263" s="70" t="n"/>
      <c r="G263">
        <f>IF($B263="",0,ROUND(SUMPRODUCT((Lang!$C$90:$N$92=$B263)*(ROW(Lang!$C$90:$N$92)-89))/MAX(1,COUNTIF(Lang!$C$90:$N$92,$B263)),0))</f>
        <v/>
      </c>
      <c r="H263">
        <f>IF(OR($A263="",$C263="",$D263=""),0,IF(MIN($D263,Calc!$B$5-1)&lt;MAX($C263,Calc!$B$4),0,NETWORKDAYS(MAX($C263,Calc!$B$4),MIN($D263,Calc!$B$5-1))))</f>
        <v/>
      </c>
      <c r="I263">
        <f>IF(OR($A263="",$C263="",$D263=""),0,IF(MIN($D263,Calc!$B$8-1)&lt;MAX($C263,Calc!$B$7),0,NETWORKDAYS(MAX($C263,Calc!$B$7),MIN($D263,Calc!$B$8-1))))</f>
        <v/>
      </c>
    </row>
    <row r="264">
      <c r="A264" s="70" t="n"/>
      <c r="B264" s="70" t="n"/>
      <c r="C264" s="69" t="n"/>
      <c r="D264" s="69" t="n"/>
      <c r="E264" s="73">
        <f>IF(OR($C264="",$D264=""),"",NETWORKDAYS($C264,$D264))</f>
        <v/>
      </c>
      <c r="F264" s="70" t="n"/>
      <c r="G264">
        <f>IF($B264="",0,ROUND(SUMPRODUCT((Lang!$C$90:$N$92=$B264)*(ROW(Lang!$C$90:$N$92)-89))/MAX(1,COUNTIF(Lang!$C$90:$N$92,$B264)),0))</f>
        <v/>
      </c>
      <c r="H264">
        <f>IF(OR($A264="",$C264="",$D264=""),0,IF(MIN($D264,Calc!$B$5-1)&lt;MAX($C264,Calc!$B$4),0,NETWORKDAYS(MAX($C264,Calc!$B$4),MIN($D264,Calc!$B$5-1))))</f>
        <v/>
      </c>
      <c r="I264">
        <f>IF(OR($A264="",$C264="",$D264=""),0,IF(MIN($D264,Calc!$B$8-1)&lt;MAX($C264,Calc!$B$7),0,NETWORKDAYS(MAX($C264,Calc!$B$7),MIN($D264,Calc!$B$8-1))))</f>
        <v/>
      </c>
    </row>
    <row r="265">
      <c r="A265" s="70" t="n"/>
      <c r="B265" s="70" t="n"/>
      <c r="C265" s="69" t="n"/>
      <c r="D265" s="69" t="n"/>
      <c r="E265" s="73">
        <f>IF(OR($C265="",$D265=""),"",NETWORKDAYS($C265,$D265))</f>
        <v/>
      </c>
      <c r="F265" s="70" t="n"/>
      <c r="G265">
        <f>IF($B265="",0,ROUND(SUMPRODUCT((Lang!$C$90:$N$92=$B265)*(ROW(Lang!$C$90:$N$92)-89))/MAX(1,COUNTIF(Lang!$C$90:$N$92,$B265)),0))</f>
        <v/>
      </c>
      <c r="H265">
        <f>IF(OR($A265="",$C265="",$D265=""),0,IF(MIN($D265,Calc!$B$5-1)&lt;MAX($C265,Calc!$B$4),0,NETWORKDAYS(MAX($C265,Calc!$B$4),MIN($D265,Calc!$B$5-1))))</f>
        <v/>
      </c>
      <c r="I265">
        <f>IF(OR($A265="",$C265="",$D265=""),0,IF(MIN($D265,Calc!$B$8-1)&lt;MAX($C265,Calc!$B$7),0,NETWORKDAYS(MAX($C265,Calc!$B$7),MIN($D265,Calc!$B$8-1))))</f>
        <v/>
      </c>
    </row>
    <row r="266">
      <c r="A266" s="70" t="n"/>
      <c r="B266" s="70" t="n"/>
      <c r="C266" s="69" t="n"/>
      <c r="D266" s="69" t="n"/>
      <c r="E266" s="73">
        <f>IF(OR($C266="",$D266=""),"",NETWORKDAYS($C266,$D266))</f>
        <v/>
      </c>
      <c r="F266" s="70" t="n"/>
      <c r="G266">
        <f>IF($B266="",0,ROUND(SUMPRODUCT((Lang!$C$90:$N$92=$B266)*(ROW(Lang!$C$90:$N$92)-89))/MAX(1,COUNTIF(Lang!$C$90:$N$92,$B266)),0))</f>
        <v/>
      </c>
      <c r="H266">
        <f>IF(OR($A266="",$C266="",$D266=""),0,IF(MIN($D266,Calc!$B$5-1)&lt;MAX($C266,Calc!$B$4),0,NETWORKDAYS(MAX($C266,Calc!$B$4),MIN($D266,Calc!$B$5-1))))</f>
        <v/>
      </c>
      <c r="I266">
        <f>IF(OR($A266="",$C266="",$D266=""),0,IF(MIN($D266,Calc!$B$8-1)&lt;MAX($C266,Calc!$B$7),0,NETWORKDAYS(MAX($C266,Calc!$B$7),MIN($D266,Calc!$B$8-1))))</f>
        <v/>
      </c>
    </row>
    <row r="267">
      <c r="A267" s="70" t="n"/>
      <c r="B267" s="70" t="n"/>
      <c r="C267" s="69" t="n"/>
      <c r="D267" s="69" t="n"/>
      <c r="E267" s="73">
        <f>IF(OR($C267="",$D267=""),"",NETWORKDAYS($C267,$D267))</f>
        <v/>
      </c>
      <c r="F267" s="70" t="n"/>
      <c r="G267">
        <f>IF($B267="",0,ROUND(SUMPRODUCT((Lang!$C$90:$N$92=$B267)*(ROW(Lang!$C$90:$N$92)-89))/MAX(1,COUNTIF(Lang!$C$90:$N$92,$B267)),0))</f>
        <v/>
      </c>
      <c r="H267">
        <f>IF(OR($A267="",$C267="",$D267=""),0,IF(MIN($D267,Calc!$B$5-1)&lt;MAX($C267,Calc!$B$4),0,NETWORKDAYS(MAX($C267,Calc!$B$4),MIN($D267,Calc!$B$5-1))))</f>
        <v/>
      </c>
      <c r="I267">
        <f>IF(OR($A267="",$C267="",$D267=""),0,IF(MIN($D267,Calc!$B$8-1)&lt;MAX($C267,Calc!$B$7),0,NETWORKDAYS(MAX($C267,Calc!$B$7),MIN($D267,Calc!$B$8-1))))</f>
        <v/>
      </c>
    </row>
    <row r="268">
      <c r="A268" s="70" t="n"/>
      <c r="B268" s="70" t="n"/>
      <c r="C268" s="69" t="n"/>
      <c r="D268" s="69" t="n"/>
      <c r="E268" s="73">
        <f>IF(OR($C268="",$D268=""),"",NETWORKDAYS($C268,$D268))</f>
        <v/>
      </c>
      <c r="F268" s="70" t="n"/>
      <c r="G268">
        <f>IF($B268="",0,ROUND(SUMPRODUCT((Lang!$C$90:$N$92=$B268)*(ROW(Lang!$C$90:$N$92)-89))/MAX(1,COUNTIF(Lang!$C$90:$N$92,$B268)),0))</f>
        <v/>
      </c>
      <c r="H268">
        <f>IF(OR($A268="",$C268="",$D268=""),0,IF(MIN($D268,Calc!$B$5-1)&lt;MAX($C268,Calc!$B$4),0,NETWORKDAYS(MAX($C268,Calc!$B$4),MIN($D268,Calc!$B$5-1))))</f>
        <v/>
      </c>
      <c r="I268">
        <f>IF(OR($A268="",$C268="",$D268=""),0,IF(MIN($D268,Calc!$B$8-1)&lt;MAX($C268,Calc!$B$7),0,NETWORKDAYS(MAX($C268,Calc!$B$7),MIN($D268,Calc!$B$8-1))))</f>
        <v/>
      </c>
    </row>
    <row r="269">
      <c r="A269" s="70" t="n"/>
      <c r="B269" s="70" t="n"/>
      <c r="C269" s="69" t="n"/>
      <c r="D269" s="69" t="n"/>
      <c r="E269" s="73">
        <f>IF(OR($C269="",$D269=""),"",NETWORKDAYS($C269,$D269))</f>
        <v/>
      </c>
      <c r="F269" s="70" t="n"/>
      <c r="G269">
        <f>IF($B269="",0,ROUND(SUMPRODUCT((Lang!$C$90:$N$92=$B269)*(ROW(Lang!$C$90:$N$92)-89))/MAX(1,COUNTIF(Lang!$C$90:$N$92,$B269)),0))</f>
        <v/>
      </c>
      <c r="H269">
        <f>IF(OR($A269="",$C269="",$D269=""),0,IF(MIN($D269,Calc!$B$5-1)&lt;MAX($C269,Calc!$B$4),0,NETWORKDAYS(MAX($C269,Calc!$B$4),MIN($D269,Calc!$B$5-1))))</f>
        <v/>
      </c>
      <c r="I269">
        <f>IF(OR($A269="",$C269="",$D269=""),0,IF(MIN($D269,Calc!$B$8-1)&lt;MAX($C269,Calc!$B$7),0,NETWORKDAYS(MAX($C269,Calc!$B$7),MIN($D269,Calc!$B$8-1))))</f>
        <v/>
      </c>
    </row>
    <row r="270">
      <c r="A270" s="70" t="n"/>
      <c r="B270" s="70" t="n"/>
      <c r="C270" s="69" t="n"/>
      <c r="D270" s="69" t="n"/>
      <c r="E270" s="73">
        <f>IF(OR($C270="",$D270=""),"",NETWORKDAYS($C270,$D270))</f>
        <v/>
      </c>
      <c r="F270" s="70" t="n"/>
      <c r="G270">
        <f>IF($B270="",0,ROUND(SUMPRODUCT((Lang!$C$90:$N$92=$B270)*(ROW(Lang!$C$90:$N$92)-89))/MAX(1,COUNTIF(Lang!$C$90:$N$92,$B270)),0))</f>
        <v/>
      </c>
      <c r="H270">
        <f>IF(OR($A270="",$C270="",$D270=""),0,IF(MIN($D270,Calc!$B$5-1)&lt;MAX($C270,Calc!$B$4),0,NETWORKDAYS(MAX($C270,Calc!$B$4),MIN($D270,Calc!$B$5-1))))</f>
        <v/>
      </c>
      <c r="I270">
        <f>IF(OR($A270="",$C270="",$D270=""),0,IF(MIN($D270,Calc!$B$8-1)&lt;MAX($C270,Calc!$B$7),0,NETWORKDAYS(MAX($C270,Calc!$B$7),MIN($D270,Calc!$B$8-1))))</f>
        <v/>
      </c>
    </row>
    <row r="271">
      <c r="A271" s="70" t="n"/>
      <c r="B271" s="70" t="n"/>
      <c r="C271" s="69" t="n"/>
      <c r="D271" s="69" t="n"/>
      <c r="E271" s="73">
        <f>IF(OR($C271="",$D271=""),"",NETWORKDAYS($C271,$D271))</f>
        <v/>
      </c>
      <c r="F271" s="70" t="n"/>
      <c r="G271">
        <f>IF($B271="",0,ROUND(SUMPRODUCT((Lang!$C$90:$N$92=$B271)*(ROW(Lang!$C$90:$N$92)-89))/MAX(1,COUNTIF(Lang!$C$90:$N$92,$B271)),0))</f>
        <v/>
      </c>
      <c r="H271">
        <f>IF(OR($A271="",$C271="",$D271=""),0,IF(MIN($D271,Calc!$B$5-1)&lt;MAX($C271,Calc!$B$4),0,NETWORKDAYS(MAX($C271,Calc!$B$4),MIN($D271,Calc!$B$5-1))))</f>
        <v/>
      </c>
      <c r="I271">
        <f>IF(OR($A271="",$C271="",$D271=""),0,IF(MIN($D271,Calc!$B$8-1)&lt;MAX($C271,Calc!$B$7),0,NETWORKDAYS(MAX($C271,Calc!$B$7),MIN($D271,Calc!$B$8-1))))</f>
        <v/>
      </c>
    </row>
    <row r="272">
      <c r="A272" s="70" t="n"/>
      <c r="B272" s="70" t="n"/>
      <c r="C272" s="69" t="n"/>
      <c r="D272" s="69" t="n"/>
      <c r="E272" s="73">
        <f>IF(OR($C272="",$D272=""),"",NETWORKDAYS($C272,$D272))</f>
        <v/>
      </c>
      <c r="F272" s="70" t="n"/>
      <c r="G272">
        <f>IF($B272="",0,ROUND(SUMPRODUCT((Lang!$C$90:$N$92=$B272)*(ROW(Lang!$C$90:$N$92)-89))/MAX(1,COUNTIF(Lang!$C$90:$N$92,$B272)),0))</f>
        <v/>
      </c>
      <c r="H272">
        <f>IF(OR($A272="",$C272="",$D272=""),0,IF(MIN($D272,Calc!$B$5-1)&lt;MAX($C272,Calc!$B$4),0,NETWORKDAYS(MAX($C272,Calc!$B$4),MIN($D272,Calc!$B$5-1))))</f>
        <v/>
      </c>
      <c r="I272">
        <f>IF(OR($A272="",$C272="",$D272=""),0,IF(MIN($D272,Calc!$B$8-1)&lt;MAX($C272,Calc!$B$7),0,NETWORKDAYS(MAX($C272,Calc!$B$7),MIN($D272,Calc!$B$8-1))))</f>
        <v/>
      </c>
    </row>
    <row r="273">
      <c r="A273" s="70" t="n"/>
      <c r="B273" s="70" t="n"/>
      <c r="C273" s="69" t="n"/>
      <c r="D273" s="69" t="n"/>
      <c r="E273" s="73">
        <f>IF(OR($C273="",$D273=""),"",NETWORKDAYS($C273,$D273))</f>
        <v/>
      </c>
      <c r="F273" s="70" t="n"/>
      <c r="G273">
        <f>IF($B273="",0,ROUND(SUMPRODUCT((Lang!$C$90:$N$92=$B273)*(ROW(Lang!$C$90:$N$92)-89))/MAX(1,COUNTIF(Lang!$C$90:$N$92,$B273)),0))</f>
        <v/>
      </c>
      <c r="H273">
        <f>IF(OR($A273="",$C273="",$D273=""),0,IF(MIN($D273,Calc!$B$5-1)&lt;MAX($C273,Calc!$B$4),0,NETWORKDAYS(MAX($C273,Calc!$B$4),MIN($D273,Calc!$B$5-1))))</f>
        <v/>
      </c>
      <c r="I273">
        <f>IF(OR($A273="",$C273="",$D273=""),0,IF(MIN($D273,Calc!$B$8-1)&lt;MAX($C273,Calc!$B$7),0,NETWORKDAYS(MAX($C273,Calc!$B$7),MIN($D273,Calc!$B$8-1))))</f>
        <v/>
      </c>
    </row>
    <row r="274">
      <c r="A274" s="70" t="n"/>
      <c r="B274" s="70" t="n"/>
      <c r="C274" s="69" t="n"/>
      <c r="D274" s="69" t="n"/>
      <c r="E274" s="73">
        <f>IF(OR($C274="",$D274=""),"",NETWORKDAYS($C274,$D274))</f>
        <v/>
      </c>
      <c r="F274" s="70" t="n"/>
      <c r="G274">
        <f>IF($B274="",0,ROUND(SUMPRODUCT((Lang!$C$90:$N$92=$B274)*(ROW(Lang!$C$90:$N$92)-89))/MAX(1,COUNTIF(Lang!$C$90:$N$92,$B274)),0))</f>
        <v/>
      </c>
      <c r="H274">
        <f>IF(OR($A274="",$C274="",$D274=""),0,IF(MIN($D274,Calc!$B$5-1)&lt;MAX($C274,Calc!$B$4),0,NETWORKDAYS(MAX($C274,Calc!$B$4),MIN($D274,Calc!$B$5-1))))</f>
        <v/>
      </c>
      <c r="I274">
        <f>IF(OR($A274="",$C274="",$D274=""),0,IF(MIN($D274,Calc!$B$8-1)&lt;MAX($C274,Calc!$B$7),0,NETWORKDAYS(MAX($C274,Calc!$B$7),MIN($D274,Calc!$B$8-1))))</f>
        <v/>
      </c>
    </row>
    <row r="275">
      <c r="A275" s="70" t="n"/>
      <c r="B275" s="70" t="n"/>
      <c r="C275" s="69" t="n"/>
      <c r="D275" s="69" t="n"/>
      <c r="E275" s="73">
        <f>IF(OR($C275="",$D275=""),"",NETWORKDAYS($C275,$D275))</f>
        <v/>
      </c>
      <c r="F275" s="70" t="n"/>
      <c r="G275">
        <f>IF($B275="",0,ROUND(SUMPRODUCT((Lang!$C$90:$N$92=$B275)*(ROW(Lang!$C$90:$N$92)-89))/MAX(1,COUNTIF(Lang!$C$90:$N$92,$B275)),0))</f>
        <v/>
      </c>
      <c r="H275">
        <f>IF(OR($A275="",$C275="",$D275=""),0,IF(MIN($D275,Calc!$B$5-1)&lt;MAX($C275,Calc!$B$4),0,NETWORKDAYS(MAX($C275,Calc!$B$4),MIN($D275,Calc!$B$5-1))))</f>
        <v/>
      </c>
      <c r="I275">
        <f>IF(OR($A275="",$C275="",$D275=""),0,IF(MIN($D275,Calc!$B$8-1)&lt;MAX($C275,Calc!$B$7),0,NETWORKDAYS(MAX($C275,Calc!$B$7),MIN($D275,Calc!$B$8-1))))</f>
        <v/>
      </c>
    </row>
    <row r="276">
      <c r="A276" s="70" t="n"/>
      <c r="B276" s="70" t="n"/>
      <c r="C276" s="69" t="n"/>
      <c r="D276" s="69" t="n"/>
      <c r="E276" s="73">
        <f>IF(OR($C276="",$D276=""),"",NETWORKDAYS($C276,$D276))</f>
        <v/>
      </c>
      <c r="F276" s="70" t="n"/>
      <c r="G276">
        <f>IF($B276="",0,ROUND(SUMPRODUCT((Lang!$C$90:$N$92=$B276)*(ROW(Lang!$C$90:$N$92)-89))/MAX(1,COUNTIF(Lang!$C$90:$N$92,$B276)),0))</f>
        <v/>
      </c>
      <c r="H276">
        <f>IF(OR($A276="",$C276="",$D276=""),0,IF(MIN($D276,Calc!$B$5-1)&lt;MAX($C276,Calc!$B$4),0,NETWORKDAYS(MAX($C276,Calc!$B$4),MIN($D276,Calc!$B$5-1))))</f>
        <v/>
      </c>
      <c r="I276">
        <f>IF(OR($A276="",$C276="",$D276=""),0,IF(MIN($D276,Calc!$B$8-1)&lt;MAX($C276,Calc!$B$7),0,NETWORKDAYS(MAX($C276,Calc!$B$7),MIN($D276,Calc!$B$8-1))))</f>
        <v/>
      </c>
    </row>
    <row r="277">
      <c r="A277" s="70" t="n"/>
      <c r="B277" s="70" t="n"/>
      <c r="C277" s="69" t="n"/>
      <c r="D277" s="69" t="n"/>
      <c r="E277" s="73">
        <f>IF(OR($C277="",$D277=""),"",NETWORKDAYS($C277,$D277))</f>
        <v/>
      </c>
      <c r="F277" s="70" t="n"/>
      <c r="G277">
        <f>IF($B277="",0,ROUND(SUMPRODUCT((Lang!$C$90:$N$92=$B277)*(ROW(Lang!$C$90:$N$92)-89))/MAX(1,COUNTIF(Lang!$C$90:$N$92,$B277)),0))</f>
        <v/>
      </c>
      <c r="H277">
        <f>IF(OR($A277="",$C277="",$D277=""),0,IF(MIN($D277,Calc!$B$5-1)&lt;MAX($C277,Calc!$B$4),0,NETWORKDAYS(MAX($C277,Calc!$B$4),MIN($D277,Calc!$B$5-1))))</f>
        <v/>
      </c>
      <c r="I277">
        <f>IF(OR($A277="",$C277="",$D277=""),0,IF(MIN($D277,Calc!$B$8-1)&lt;MAX($C277,Calc!$B$7),0,NETWORKDAYS(MAX($C277,Calc!$B$7),MIN($D277,Calc!$B$8-1))))</f>
        <v/>
      </c>
    </row>
    <row r="278">
      <c r="A278" s="70" t="n"/>
      <c r="B278" s="70" t="n"/>
      <c r="C278" s="69" t="n"/>
      <c r="D278" s="69" t="n"/>
      <c r="E278" s="73">
        <f>IF(OR($C278="",$D278=""),"",NETWORKDAYS($C278,$D278))</f>
        <v/>
      </c>
      <c r="F278" s="70" t="n"/>
      <c r="G278">
        <f>IF($B278="",0,ROUND(SUMPRODUCT((Lang!$C$90:$N$92=$B278)*(ROW(Lang!$C$90:$N$92)-89))/MAX(1,COUNTIF(Lang!$C$90:$N$92,$B278)),0))</f>
        <v/>
      </c>
      <c r="H278">
        <f>IF(OR($A278="",$C278="",$D278=""),0,IF(MIN($D278,Calc!$B$5-1)&lt;MAX($C278,Calc!$B$4),0,NETWORKDAYS(MAX($C278,Calc!$B$4),MIN($D278,Calc!$B$5-1))))</f>
        <v/>
      </c>
      <c r="I278">
        <f>IF(OR($A278="",$C278="",$D278=""),0,IF(MIN($D278,Calc!$B$8-1)&lt;MAX($C278,Calc!$B$7),0,NETWORKDAYS(MAX($C278,Calc!$B$7),MIN($D278,Calc!$B$8-1))))</f>
        <v/>
      </c>
    </row>
    <row r="279">
      <c r="A279" s="70" t="n"/>
      <c r="B279" s="70" t="n"/>
      <c r="C279" s="69" t="n"/>
      <c r="D279" s="69" t="n"/>
      <c r="E279" s="73">
        <f>IF(OR($C279="",$D279=""),"",NETWORKDAYS($C279,$D279))</f>
        <v/>
      </c>
      <c r="F279" s="70" t="n"/>
      <c r="G279">
        <f>IF($B279="",0,ROUND(SUMPRODUCT((Lang!$C$90:$N$92=$B279)*(ROW(Lang!$C$90:$N$92)-89))/MAX(1,COUNTIF(Lang!$C$90:$N$92,$B279)),0))</f>
        <v/>
      </c>
      <c r="H279">
        <f>IF(OR($A279="",$C279="",$D279=""),0,IF(MIN($D279,Calc!$B$5-1)&lt;MAX($C279,Calc!$B$4),0,NETWORKDAYS(MAX($C279,Calc!$B$4),MIN($D279,Calc!$B$5-1))))</f>
        <v/>
      </c>
      <c r="I279">
        <f>IF(OR($A279="",$C279="",$D279=""),0,IF(MIN($D279,Calc!$B$8-1)&lt;MAX($C279,Calc!$B$7),0,NETWORKDAYS(MAX($C279,Calc!$B$7),MIN($D279,Calc!$B$8-1))))</f>
        <v/>
      </c>
    </row>
    <row r="280">
      <c r="A280" s="70" t="n"/>
      <c r="B280" s="70" t="n"/>
      <c r="C280" s="69" t="n"/>
      <c r="D280" s="69" t="n"/>
      <c r="E280" s="73">
        <f>IF(OR($C280="",$D280=""),"",NETWORKDAYS($C280,$D280))</f>
        <v/>
      </c>
      <c r="F280" s="70" t="n"/>
      <c r="G280">
        <f>IF($B280="",0,ROUND(SUMPRODUCT((Lang!$C$90:$N$92=$B280)*(ROW(Lang!$C$90:$N$92)-89))/MAX(1,COUNTIF(Lang!$C$90:$N$92,$B280)),0))</f>
        <v/>
      </c>
      <c r="H280">
        <f>IF(OR($A280="",$C280="",$D280=""),0,IF(MIN($D280,Calc!$B$5-1)&lt;MAX($C280,Calc!$B$4),0,NETWORKDAYS(MAX($C280,Calc!$B$4),MIN($D280,Calc!$B$5-1))))</f>
        <v/>
      </c>
      <c r="I280">
        <f>IF(OR($A280="",$C280="",$D280=""),0,IF(MIN($D280,Calc!$B$8-1)&lt;MAX($C280,Calc!$B$7),0,NETWORKDAYS(MAX($C280,Calc!$B$7),MIN($D280,Calc!$B$8-1))))</f>
        <v/>
      </c>
    </row>
    <row r="281">
      <c r="A281" s="70" t="n"/>
      <c r="B281" s="70" t="n"/>
      <c r="C281" s="69" t="n"/>
      <c r="D281" s="69" t="n"/>
      <c r="E281" s="73">
        <f>IF(OR($C281="",$D281=""),"",NETWORKDAYS($C281,$D281))</f>
        <v/>
      </c>
      <c r="F281" s="70" t="n"/>
      <c r="G281">
        <f>IF($B281="",0,ROUND(SUMPRODUCT((Lang!$C$90:$N$92=$B281)*(ROW(Lang!$C$90:$N$92)-89))/MAX(1,COUNTIF(Lang!$C$90:$N$92,$B281)),0))</f>
        <v/>
      </c>
      <c r="H281">
        <f>IF(OR($A281="",$C281="",$D281=""),0,IF(MIN($D281,Calc!$B$5-1)&lt;MAX($C281,Calc!$B$4),0,NETWORKDAYS(MAX($C281,Calc!$B$4),MIN($D281,Calc!$B$5-1))))</f>
        <v/>
      </c>
      <c r="I281">
        <f>IF(OR($A281="",$C281="",$D281=""),0,IF(MIN($D281,Calc!$B$8-1)&lt;MAX($C281,Calc!$B$7),0,NETWORKDAYS(MAX($C281,Calc!$B$7),MIN($D281,Calc!$B$8-1))))</f>
        <v/>
      </c>
    </row>
    <row r="282">
      <c r="A282" s="70" t="n"/>
      <c r="B282" s="70" t="n"/>
      <c r="C282" s="69" t="n"/>
      <c r="D282" s="69" t="n"/>
      <c r="E282" s="73">
        <f>IF(OR($C282="",$D282=""),"",NETWORKDAYS($C282,$D282))</f>
        <v/>
      </c>
      <c r="F282" s="70" t="n"/>
      <c r="G282">
        <f>IF($B282="",0,ROUND(SUMPRODUCT((Lang!$C$90:$N$92=$B282)*(ROW(Lang!$C$90:$N$92)-89))/MAX(1,COUNTIF(Lang!$C$90:$N$92,$B282)),0))</f>
        <v/>
      </c>
      <c r="H282">
        <f>IF(OR($A282="",$C282="",$D282=""),0,IF(MIN($D282,Calc!$B$5-1)&lt;MAX($C282,Calc!$B$4),0,NETWORKDAYS(MAX($C282,Calc!$B$4),MIN($D282,Calc!$B$5-1))))</f>
        <v/>
      </c>
      <c r="I282">
        <f>IF(OR($A282="",$C282="",$D282=""),0,IF(MIN($D282,Calc!$B$8-1)&lt;MAX($C282,Calc!$B$7),0,NETWORKDAYS(MAX($C282,Calc!$B$7),MIN($D282,Calc!$B$8-1))))</f>
        <v/>
      </c>
    </row>
    <row r="283">
      <c r="A283" s="70" t="n"/>
      <c r="B283" s="70" t="n"/>
      <c r="C283" s="69" t="n"/>
      <c r="D283" s="69" t="n"/>
      <c r="E283" s="73">
        <f>IF(OR($C283="",$D283=""),"",NETWORKDAYS($C283,$D283))</f>
        <v/>
      </c>
      <c r="F283" s="70" t="n"/>
      <c r="G283">
        <f>IF($B283="",0,ROUND(SUMPRODUCT((Lang!$C$90:$N$92=$B283)*(ROW(Lang!$C$90:$N$92)-89))/MAX(1,COUNTIF(Lang!$C$90:$N$92,$B283)),0))</f>
        <v/>
      </c>
      <c r="H283">
        <f>IF(OR($A283="",$C283="",$D283=""),0,IF(MIN($D283,Calc!$B$5-1)&lt;MAX($C283,Calc!$B$4),0,NETWORKDAYS(MAX($C283,Calc!$B$4),MIN($D283,Calc!$B$5-1))))</f>
        <v/>
      </c>
      <c r="I283">
        <f>IF(OR($A283="",$C283="",$D283=""),0,IF(MIN($D283,Calc!$B$8-1)&lt;MAX($C283,Calc!$B$7),0,NETWORKDAYS(MAX($C283,Calc!$B$7),MIN($D283,Calc!$B$8-1))))</f>
        <v/>
      </c>
    </row>
    <row r="284">
      <c r="A284" s="70" t="n"/>
      <c r="B284" s="70" t="n"/>
      <c r="C284" s="69" t="n"/>
      <c r="D284" s="69" t="n"/>
      <c r="E284" s="73">
        <f>IF(OR($C284="",$D284=""),"",NETWORKDAYS($C284,$D284))</f>
        <v/>
      </c>
      <c r="F284" s="70" t="n"/>
      <c r="G284">
        <f>IF($B284="",0,ROUND(SUMPRODUCT((Lang!$C$90:$N$92=$B284)*(ROW(Lang!$C$90:$N$92)-89))/MAX(1,COUNTIF(Lang!$C$90:$N$92,$B284)),0))</f>
        <v/>
      </c>
      <c r="H284">
        <f>IF(OR($A284="",$C284="",$D284=""),0,IF(MIN($D284,Calc!$B$5-1)&lt;MAX($C284,Calc!$B$4),0,NETWORKDAYS(MAX($C284,Calc!$B$4),MIN($D284,Calc!$B$5-1))))</f>
        <v/>
      </c>
      <c r="I284">
        <f>IF(OR($A284="",$C284="",$D284=""),0,IF(MIN($D284,Calc!$B$8-1)&lt;MAX($C284,Calc!$B$7),0,NETWORKDAYS(MAX($C284,Calc!$B$7),MIN($D284,Calc!$B$8-1))))</f>
        <v/>
      </c>
    </row>
    <row r="285">
      <c r="A285" s="70" t="n"/>
      <c r="B285" s="70" t="n"/>
      <c r="C285" s="69" t="n"/>
      <c r="D285" s="69" t="n"/>
      <c r="E285" s="73">
        <f>IF(OR($C285="",$D285=""),"",NETWORKDAYS($C285,$D285))</f>
        <v/>
      </c>
      <c r="F285" s="70" t="n"/>
      <c r="G285">
        <f>IF($B285="",0,ROUND(SUMPRODUCT((Lang!$C$90:$N$92=$B285)*(ROW(Lang!$C$90:$N$92)-89))/MAX(1,COUNTIF(Lang!$C$90:$N$92,$B285)),0))</f>
        <v/>
      </c>
      <c r="H285">
        <f>IF(OR($A285="",$C285="",$D285=""),0,IF(MIN($D285,Calc!$B$5-1)&lt;MAX($C285,Calc!$B$4),0,NETWORKDAYS(MAX($C285,Calc!$B$4),MIN($D285,Calc!$B$5-1))))</f>
        <v/>
      </c>
      <c r="I285">
        <f>IF(OR($A285="",$C285="",$D285=""),0,IF(MIN($D285,Calc!$B$8-1)&lt;MAX($C285,Calc!$B$7),0,NETWORKDAYS(MAX($C285,Calc!$B$7),MIN($D285,Calc!$B$8-1))))</f>
        <v/>
      </c>
    </row>
    <row r="286">
      <c r="A286" s="70" t="n"/>
      <c r="B286" s="70" t="n"/>
      <c r="C286" s="69" t="n"/>
      <c r="D286" s="69" t="n"/>
      <c r="E286" s="73">
        <f>IF(OR($C286="",$D286=""),"",NETWORKDAYS($C286,$D286))</f>
        <v/>
      </c>
      <c r="F286" s="70" t="n"/>
      <c r="G286">
        <f>IF($B286="",0,ROUND(SUMPRODUCT((Lang!$C$90:$N$92=$B286)*(ROW(Lang!$C$90:$N$92)-89))/MAX(1,COUNTIF(Lang!$C$90:$N$92,$B286)),0))</f>
        <v/>
      </c>
      <c r="H286">
        <f>IF(OR($A286="",$C286="",$D286=""),0,IF(MIN($D286,Calc!$B$5-1)&lt;MAX($C286,Calc!$B$4),0,NETWORKDAYS(MAX($C286,Calc!$B$4),MIN($D286,Calc!$B$5-1))))</f>
        <v/>
      </c>
      <c r="I286">
        <f>IF(OR($A286="",$C286="",$D286=""),0,IF(MIN($D286,Calc!$B$8-1)&lt;MAX($C286,Calc!$B$7),0,NETWORKDAYS(MAX($C286,Calc!$B$7),MIN($D286,Calc!$B$8-1))))</f>
        <v/>
      </c>
    </row>
    <row r="287">
      <c r="A287" s="70" t="n"/>
      <c r="B287" s="70" t="n"/>
      <c r="C287" s="69" t="n"/>
      <c r="D287" s="69" t="n"/>
      <c r="E287" s="73">
        <f>IF(OR($C287="",$D287=""),"",NETWORKDAYS($C287,$D287))</f>
        <v/>
      </c>
      <c r="F287" s="70" t="n"/>
      <c r="G287">
        <f>IF($B287="",0,ROUND(SUMPRODUCT((Lang!$C$90:$N$92=$B287)*(ROW(Lang!$C$90:$N$92)-89))/MAX(1,COUNTIF(Lang!$C$90:$N$92,$B287)),0))</f>
        <v/>
      </c>
      <c r="H287">
        <f>IF(OR($A287="",$C287="",$D287=""),0,IF(MIN($D287,Calc!$B$5-1)&lt;MAX($C287,Calc!$B$4),0,NETWORKDAYS(MAX($C287,Calc!$B$4),MIN($D287,Calc!$B$5-1))))</f>
        <v/>
      </c>
      <c r="I287">
        <f>IF(OR($A287="",$C287="",$D287=""),0,IF(MIN($D287,Calc!$B$8-1)&lt;MAX($C287,Calc!$B$7),0,NETWORKDAYS(MAX($C287,Calc!$B$7),MIN($D287,Calc!$B$8-1))))</f>
        <v/>
      </c>
    </row>
    <row r="288">
      <c r="A288" s="70" t="n"/>
      <c r="B288" s="70" t="n"/>
      <c r="C288" s="69" t="n"/>
      <c r="D288" s="69" t="n"/>
      <c r="E288" s="73">
        <f>IF(OR($C288="",$D288=""),"",NETWORKDAYS($C288,$D288))</f>
        <v/>
      </c>
      <c r="F288" s="70" t="n"/>
      <c r="G288">
        <f>IF($B288="",0,ROUND(SUMPRODUCT((Lang!$C$90:$N$92=$B288)*(ROW(Lang!$C$90:$N$92)-89))/MAX(1,COUNTIF(Lang!$C$90:$N$92,$B288)),0))</f>
        <v/>
      </c>
      <c r="H288">
        <f>IF(OR($A288="",$C288="",$D288=""),0,IF(MIN($D288,Calc!$B$5-1)&lt;MAX($C288,Calc!$B$4),0,NETWORKDAYS(MAX($C288,Calc!$B$4),MIN($D288,Calc!$B$5-1))))</f>
        <v/>
      </c>
      <c r="I288">
        <f>IF(OR($A288="",$C288="",$D288=""),0,IF(MIN($D288,Calc!$B$8-1)&lt;MAX($C288,Calc!$B$7),0,NETWORKDAYS(MAX($C288,Calc!$B$7),MIN($D288,Calc!$B$8-1))))</f>
        <v/>
      </c>
    </row>
    <row r="289">
      <c r="A289" s="70" t="n"/>
      <c r="B289" s="70" t="n"/>
      <c r="C289" s="69" t="n"/>
      <c r="D289" s="69" t="n"/>
      <c r="E289" s="73">
        <f>IF(OR($C289="",$D289=""),"",NETWORKDAYS($C289,$D289))</f>
        <v/>
      </c>
      <c r="F289" s="70" t="n"/>
      <c r="G289">
        <f>IF($B289="",0,ROUND(SUMPRODUCT((Lang!$C$90:$N$92=$B289)*(ROW(Lang!$C$90:$N$92)-89))/MAX(1,COUNTIF(Lang!$C$90:$N$92,$B289)),0))</f>
        <v/>
      </c>
      <c r="H289">
        <f>IF(OR($A289="",$C289="",$D289=""),0,IF(MIN($D289,Calc!$B$5-1)&lt;MAX($C289,Calc!$B$4),0,NETWORKDAYS(MAX($C289,Calc!$B$4),MIN($D289,Calc!$B$5-1))))</f>
        <v/>
      </c>
      <c r="I289">
        <f>IF(OR($A289="",$C289="",$D289=""),0,IF(MIN($D289,Calc!$B$8-1)&lt;MAX($C289,Calc!$B$7),0,NETWORKDAYS(MAX($C289,Calc!$B$7),MIN($D289,Calc!$B$8-1))))</f>
        <v/>
      </c>
    </row>
    <row r="290">
      <c r="A290" s="70" t="n"/>
      <c r="B290" s="70" t="n"/>
      <c r="C290" s="69" t="n"/>
      <c r="D290" s="69" t="n"/>
      <c r="E290" s="73">
        <f>IF(OR($C290="",$D290=""),"",NETWORKDAYS($C290,$D290))</f>
        <v/>
      </c>
      <c r="F290" s="70" t="n"/>
      <c r="G290">
        <f>IF($B290="",0,ROUND(SUMPRODUCT((Lang!$C$90:$N$92=$B290)*(ROW(Lang!$C$90:$N$92)-89))/MAX(1,COUNTIF(Lang!$C$90:$N$92,$B290)),0))</f>
        <v/>
      </c>
      <c r="H290">
        <f>IF(OR($A290="",$C290="",$D290=""),0,IF(MIN($D290,Calc!$B$5-1)&lt;MAX($C290,Calc!$B$4),0,NETWORKDAYS(MAX($C290,Calc!$B$4),MIN($D290,Calc!$B$5-1))))</f>
        <v/>
      </c>
      <c r="I290">
        <f>IF(OR($A290="",$C290="",$D290=""),0,IF(MIN($D290,Calc!$B$8-1)&lt;MAX($C290,Calc!$B$7),0,NETWORKDAYS(MAX($C290,Calc!$B$7),MIN($D290,Calc!$B$8-1))))</f>
        <v/>
      </c>
    </row>
    <row r="291">
      <c r="A291" s="70" t="n"/>
      <c r="B291" s="70" t="n"/>
      <c r="C291" s="69" t="n"/>
      <c r="D291" s="69" t="n"/>
      <c r="E291" s="73">
        <f>IF(OR($C291="",$D291=""),"",NETWORKDAYS($C291,$D291))</f>
        <v/>
      </c>
      <c r="F291" s="70" t="n"/>
      <c r="G291">
        <f>IF($B291="",0,ROUND(SUMPRODUCT((Lang!$C$90:$N$92=$B291)*(ROW(Lang!$C$90:$N$92)-89))/MAX(1,COUNTIF(Lang!$C$90:$N$92,$B291)),0))</f>
        <v/>
      </c>
      <c r="H291">
        <f>IF(OR($A291="",$C291="",$D291=""),0,IF(MIN($D291,Calc!$B$5-1)&lt;MAX($C291,Calc!$B$4),0,NETWORKDAYS(MAX($C291,Calc!$B$4),MIN($D291,Calc!$B$5-1))))</f>
        <v/>
      </c>
      <c r="I291">
        <f>IF(OR($A291="",$C291="",$D291=""),0,IF(MIN($D291,Calc!$B$8-1)&lt;MAX($C291,Calc!$B$7),0,NETWORKDAYS(MAX($C291,Calc!$B$7),MIN($D291,Calc!$B$8-1))))</f>
        <v/>
      </c>
    </row>
    <row r="292">
      <c r="A292" s="70" t="n"/>
      <c r="B292" s="70" t="n"/>
      <c r="C292" s="69" t="n"/>
      <c r="D292" s="69" t="n"/>
      <c r="E292" s="73">
        <f>IF(OR($C292="",$D292=""),"",NETWORKDAYS($C292,$D292))</f>
        <v/>
      </c>
      <c r="F292" s="70" t="n"/>
      <c r="G292">
        <f>IF($B292="",0,ROUND(SUMPRODUCT((Lang!$C$90:$N$92=$B292)*(ROW(Lang!$C$90:$N$92)-89))/MAX(1,COUNTIF(Lang!$C$90:$N$92,$B292)),0))</f>
        <v/>
      </c>
      <c r="H292">
        <f>IF(OR($A292="",$C292="",$D292=""),0,IF(MIN($D292,Calc!$B$5-1)&lt;MAX($C292,Calc!$B$4),0,NETWORKDAYS(MAX($C292,Calc!$B$4),MIN($D292,Calc!$B$5-1))))</f>
        <v/>
      </c>
      <c r="I292">
        <f>IF(OR($A292="",$C292="",$D292=""),0,IF(MIN($D292,Calc!$B$8-1)&lt;MAX($C292,Calc!$B$7),0,NETWORKDAYS(MAX($C292,Calc!$B$7),MIN($D292,Calc!$B$8-1))))</f>
        <v/>
      </c>
    </row>
    <row r="293">
      <c r="A293" s="70" t="n"/>
      <c r="B293" s="70" t="n"/>
      <c r="C293" s="69" t="n"/>
      <c r="D293" s="69" t="n"/>
      <c r="E293" s="73">
        <f>IF(OR($C293="",$D293=""),"",NETWORKDAYS($C293,$D293))</f>
        <v/>
      </c>
      <c r="F293" s="70" t="n"/>
      <c r="G293">
        <f>IF($B293="",0,ROUND(SUMPRODUCT((Lang!$C$90:$N$92=$B293)*(ROW(Lang!$C$90:$N$92)-89))/MAX(1,COUNTIF(Lang!$C$90:$N$92,$B293)),0))</f>
        <v/>
      </c>
      <c r="H293">
        <f>IF(OR($A293="",$C293="",$D293=""),0,IF(MIN($D293,Calc!$B$5-1)&lt;MAX($C293,Calc!$B$4),0,NETWORKDAYS(MAX($C293,Calc!$B$4),MIN($D293,Calc!$B$5-1))))</f>
        <v/>
      </c>
      <c r="I293">
        <f>IF(OR($A293="",$C293="",$D293=""),0,IF(MIN($D293,Calc!$B$8-1)&lt;MAX($C293,Calc!$B$7),0,NETWORKDAYS(MAX($C293,Calc!$B$7),MIN($D293,Calc!$B$8-1))))</f>
        <v/>
      </c>
    </row>
    <row r="294">
      <c r="A294" s="70" t="n"/>
      <c r="B294" s="70" t="n"/>
      <c r="C294" s="69" t="n"/>
      <c r="D294" s="69" t="n"/>
      <c r="E294" s="73">
        <f>IF(OR($C294="",$D294=""),"",NETWORKDAYS($C294,$D294))</f>
        <v/>
      </c>
      <c r="F294" s="70" t="n"/>
      <c r="G294">
        <f>IF($B294="",0,ROUND(SUMPRODUCT((Lang!$C$90:$N$92=$B294)*(ROW(Lang!$C$90:$N$92)-89))/MAX(1,COUNTIF(Lang!$C$90:$N$92,$B294)),0))</f>
        <v/>
      </c>
      <c r="H294">
        <f>IF(OR($A294="",$C294="",$D294=""),0,IF(MIN($D294,Calc!$B$5-1)&lt;MAX($C294,Calc!$B$4),0,NETWORKDAYS(MAX($C294,Calc!$B$4),MIN($D294,Calc!$B$5-1))))</f>
        <v/>
      </c>
      <c r="I294">
        <f>IF(OR($A294="",$C294="",$D294=""),0,IF(MIN($D294,Calc!$B$8-1)&lt;MAX($C294,Calc!$B$7),0,NETWORKDAYS(MAX($C294,Calc!$B$7),MIN($D294,Calc!$B$8-1))))</f>
        <v/>
      </c>
    </row>
    <row r="295">
      <c r="A295" s="70" t="n"/>
      <c r="B295" s="70" t="n"/>
      <c r="C295" s="69" t="n"/>
      <c r="D295" s="69" t="n"/>
      <c r="E295" s="73">
        <f>IF(OR($C295="",$D295=""),"",NETWORKDAYS($C295,$D295))</f>
        <v/>
      </c>
      <c r="F295" s="70" t="n"/>
      <c r="G295">
        <f>IF($B295="",0,ROUND(SUMPRODUCT((Lang!$C$90:$N$92=$B295)*(ROW(Lang!$C$90:$N$92)-89))/MAX(1,COUNTIF(Lang!$C$90:$N$92,$B295)),0))</f>
        <v/>
      </c>
      <c r="H295">
        <f>IF(OR($A295="",$C295="",$D295=""),0,IF(MIN($D295,Calc!$B$5-1)&lt;MAX($C295,Calc!$B$4),0,NETWORKDAYS(MAX($C295,Calc!$B$4),MIN($D295,Calc!$B$5-1))))</f>
        <v/>
      </c>
      <c r="I295">
        <f>IF(OR($A295="",$C295="",$D295=""),0,IF(MIN($D295,Calc!$B$8-1)&lt;MAX($C295,Calc!$B$7),0,NETWORKDAYS(MAX($C295,Calc!$B$7),MIN($D295,Calc!$B$8-1))))</f>
        <v/>
      </c>
    </row>
    <row r="296">
      <c r="A296" s="70" t="n"/>
      <c r="B296" s="70" t="n"/>
      <c r="C296" s="69" t="n"/>
      <c r="D296" s="69" t="n"/>
      <c r="E296" s="73">
        <f>IF(OR($C296="",$D296=""),"",NETWORKDAYS($C296,$D296))</f>
        <v/>
      </c>
      <c r="F296" s="70" t="n"/>
      <c r="G296">
        <f>IF($B296="",0,ROUND(SUMPRODUCT((Lang!$C$90:$N$92=$B296)*(ROW(Lang!$C$90:$N$92)-89))/MAX(1,COUNTIF(Lang!$C$90:$N$92,$B296)),0))</f>
        <v/>
      </c>
      <c r="H296">
        <f>IF(OR($A296="",$C296="",$D296=""),0,IF(MIN($D296,Calc!$B$5-1)&lt;MAX($C296,Calc!$B$4),0,NETWORKDAYS(MAX($C296,Calc!$B$4),MIN($D296,Calc!$B$5-1))))</f>
        <v/>
      </c>
      <c r="I296">
        <f>IF(OR($A296="",$C296="",$D296=""),0,IF(MIN($D296,Calc!$B$8-1)&lt;MAX($C296,Calc!$B$7),0,NETWORKDAYS(MAX($C296,Calc!$B$7),MIN($D296,Calc!$B$8-1))))</f>
        <v/>
      </c>
    </row>
    <row r="297">
      <c r="A297" s="70" t="n"/>
      <c r="B297" s="70" t="n"/>
      <c r="C297" s="69" t="n"/>
      <c r="D297" s="69" t="n"/>
      <c r="E297" s="73">
        <f>IF(OR($C297="",$D297=""),"",NETWORKDAYS($C297,$D297))</f>
        <v/>
      </c>
      <c r="F297" s="70" t="n"/>
      <c r="G297">
        <f>IF($B297="",0,ROUND(SUMPRODUCT((Lang!$C$90:$N$92=$B297)*(ROW(Lang!$C$90:$N$92)-89))/MAX(1,COUNTIF(Lang!$C$90:$N$92,$B297)),0))</f>
        <v/>
      </c>
      <c r="H297">
        <f>IF(OR($A297="",$C297="",$D297=""),0,IF(MIN($D297,Calc!$B$5-1)&lt;MAX($C297,Calc!$B$4),0,NETWORKDAYS(MAX($C297,Calc!$B$4),MIN($D297,Calc!$B$5-1))))</f>
        <v/>
      </c>
      <c r="I297">
        <f>IF(OR($A297="",$C297="",$D297=""),0,IF(MIN($D297,Calc!$B$8-1)&lt;MAX($C297,Calc!$B$7),0,NETWORKDAYS(MAX($C297,Calc!$B$7),MIN($D297,Calc!$B$8-1))))</f>
        <v/>
      </c>
    </row>
    <row r="298">
      <c r="A298" s="70" t="n"/>
      <c r="B298" s="70" t="n"/>
      <c r="C298" s="69" t="n"/>
      <c r="D298" s="69" t="n"/>
      <c r="E298" s="73">
        <f>IF(OR($C298="",$D298=""),"",NETWORKDAYS($C298,$D298))</f>
        <v/>
      </c>
      <c r="F298" s="70" t="n"/>
      <c r="G298">
        <f>IF($B298="",0,ROUND(SUMPRODUCT((Lang!$C$90:$N$92=$B298)*(ROW(Lang!$C$90:$N$92)-89))/MAX(1,COUNTIF(Lang!$C$90:$N$92,$B298)),0))</f>
        <v/>
      </c>
      <c r="H298">
        <f>IF(OR($A298="",$C298="",$D298=""),0,IF(MIN($D298,Calc!$B$5-1)&lt;MAX($C298,Calc!$B$4),0,NETWORKDAYS(MAX($C298,Calc!$B$4),MIN($D298,Calc!$B$5-1))))</f>
        <v/>
      </c>
      <c r="I298">
        <f>IF(OR($A298="",$C298="",$D298=""),0,IF(MIN($D298,Calc!$B$8-1)&lt;MAX($C298,Calc!$B$7),0,NETWORKDAYS(MAX($C298,Calc!$B$7),MIN($D298,Calc!$B$8-1))))</f>
        <v/>
      </c>
    </row>
    <row r="299">
      <c r="A299" s="70" t="n"/>
      <c r="B299" s="70" t="n"/>
      <c r="C299" s="69" t="n"/>
      <c r="D299" s="69" t="n"/>
      <c r="E299" s="73">
        <f>IF(OR($C299="",$D299=""),"",NETWORKDAYS($C299,$D299))</f>
        <v/>
      </c>
      <c r="F299" s="70" t="n"/>
      <c r="G299">
        <f>IF($B299="",0,ROUND(SUMPRODUCT((Lang!$C$90:$N$92=$B299)*(ROW(Lang!$C$90:$N$92)-89))/MAX(1,COUNTIF(Lang!$C$90:$N$92,$B299)),0))</f>
        <v/>
      </c>
      <c r="H299">
        <f>IF(OR($A299="",$C299="",$D299=""),0,IF(MIN($D299,Calc!$B$5-1)&lt;MAX($C299,Calc!$B$4),0,NETWORKDAYS(MAX($C299,Calc!$B$4),MIN($D299,Calc!$B$5-1))))</f>
        <v/>
      </c>
      <c r="I299">
        <f>IF(OR($A299="",$C299="",$D299=""),0,IF(MIN($D299,Calc!$B$8-1)&lt;MAX($C299,Calc!$B$7),0,NETWORKDAYS(MAX($C299,Calc!$B$7),MIN($D299,Calc!$B$8-1))))</f>
        <v/>
      </c>
    </row>
    <row r="300">
      <c r="A300" s="70" t="n"/>
      <c r="B300" s="70" t="n"/>
      <c r="C300" s="69" t="n"/>
      <c r="D300" s="69" t="n"/>
      <c r="E300" s="73">
        <f>IF(OR($C300="",$D300=""),"",NETWORKDAYS($C300,$D300))</f>
        <v/>
      </c>
      <c r="F300" s="70" t="n"/>
      <c r="G300">
        <f>IF($B300="",0,ROUND(SUMPRODUCT((Lang!$C$90:$N$92=$B300)*(ROW(Lang!$C$90:$N$92)-89))/MAX(1,COUNTIF(Lang!$C$90:$N$92,$B300)),0))</f>
        <v/>
      </c>
      <c r="H300">
        <f>IF(OR($A300="",$C300="",$D300=""),0,IF(MIN($D300,Calc!$B$5-1)&lt;MAX($C300,Calc!$B$4),0,NETWORKDAYS(MAX($C300,Calc!$B$4),MIN($D300,Calc!$B$5-1))))</f>
        <v/>
      </c>
      <c r="I300">
        <f>IF(OR($A300="",$C300="",$D300=""),0,IF(MIN($D300,Calc!$B$8-1)&lt;MAX($C300,Calc!$B$7),0,NETWORKDAYS(MAX($C300,Calc!$B$7),MIN($D300,Calc!$B$8-1))))</f>
        <v/>
      </c>
    </row>
    <row r="301">
      <c r="A301" s="70" t="n"/>
      <c r="B301" s="70" t="n"/>
      <c r="C301" s="69" t="n"/>
      <c r="D301" s="69" t="n"/>
      <c r="E301" s="73">
        <f>IF(OR($C301="",$D301=""),"",NETWORKDAYS($C301,$D301))</f>
        <v/>
      </c>
      <c r="F301" s="70" t="n"/>
      <c r="G301">
        <f>IF($B301="",0,ROUND(SUMPRODUCT((Lang!$C$90:$N$92=$B301)*(ROW(Lang!$C$90:$N$92)-89))/MAX(1,COUNTIF(Lang!$C$90:$N$92,$B301)),0))</f>
        <v/>
      </c>
      <c r="H301">
        <f>IF(OR($A301="",$C301="",$D301=""),0,IF(MIN($D301,Calc!$B$5-1)&lt;MAX($C301,Calc!$B$4),0,NETWORKDAYS(MAX($C301,Calc!$B$4),MIN($D301,Calc!$B$5-1))))</f>
        <v/>
      </c>
      <c r="I301">
        <f>IF(OR($A301="",$C301="",$D301=""),0,IF(MIN($D301,Calc!$B$8-1)&lt;MAX($C301,Calc!$B$7),0,NETWORKDAYS(MAX($C301,Calc!$B$7),MIN($D301,Calc!$B$8-1))))</f>
        <v/>
      </c>
    </row>
    <row r="302">
      <c r="A302" s="70" t="n"/>
      <c r="B302" s="70" t="n"/>
      <c r="C302" s="69" t="n"/>
      <c r="D302" s="69" t="n"/>
      <c r="E302" s="73">
        <f>IF(OR($C302="",$D302=""),"",NETWORKDAYS($C302,$D302))</f>
        <v/>
      </c>
      <c r="F302" s="70" t="n"/>
      <c r="G302">
        <f>IF($B302="",0,ROUND(SUMPRODUCT((Lang!$C$90:$N$92=$B302)*(ROW(Lang!$C$90:$N$92)-89))/MAX(1,COUNTIF(Lang!$C$90:$N$92,$B302)),0))</f>
        <v/>
      </c>
      <c r="H302">
        <f>IF(OR($A302="",$C302="",$D302=""),0,IF(MIN($D302,Calc!$B$5-1)&lt;MAX($C302,Calc!$B$4),0,NETWORKDAYS(MAX($C302,Calc!$B$4),MIN($D302,Calc!$B$5-1))))</f>
        <v/>
      </c>
      <c r="I302">
        <f>IF(OR($A302="",$C302="",$D302=""),0,IF(MIN($D302,Calc!$B$8-1)&lt;MAX($C302,Calc!$B$7),0,NETWORKDAYS(MAX($C302,Calc!$B$7),MIN($D302,Calc!$B$8-1))))</f>
        <v/>
      </c>
    </row>
    <row r="303">
      <c r="A303" s="70" t="n"/>
      <c r="B303" s="70" t="n"/>
      <c r="C303" s="69" t="n"/>
      <c r="D303" s="69" t="n"/>
      <c r="E303" s="73">
        <f>IF(OR($C303="",$D303=""),"",NETWORKDAYS($C303,$D303))</f>
        <v/>
      </c>
      <c r="F303" s="70" t="n"/>
      <c r="G303">
        <f>IF($B303="",0,ROUND(SUMPRODUCT((Lang!$C$90:$N$92=$B303)*(ROW(Lang!$C$90:$N$92)-89))/MAX(1,COUNTIF(Lang!$C$90:$N$92,$B303)),0))</f>
        <v/>
      </c>
      <c r="H303">
        <f>IF(OR($A303="",$C303="",$D303=""),0,IF(MIN($D303,Calc!$B$5-1)&lt;MAX($C303,Calc!$B$4),0,NETWORKDAYS(MAX($C303,Calc!$B$4),MIN($D303,Calc!$B$5-1))))</f>
        <v/>
      </c>
      <c r="I303">
        <f>IF(OR($A303="",$C303="",$D303=""),0,IF(MIN($D303,Calc!$B$8-1)&lt;MAX($C303,Calc!$B$7),0,NETWORKDAYS(MAX($C303,Calc!$B$7),MIN($D303,Calc!$B$8-1))))</f>
        <v/>
      </c>
    </row>
    <row r="304">
      <c r="A304" s="70" t="n"/>
      <c r="B304" s="70" t="n"/>
      <c r="C304" s="69" t="n"/>
      <c r="D304" s="69" t="n"/>
      <c r="E304" s="73">
        <f>IF(OR($C304="",$D304=""),"",NETWORKDAYS($C304,$D304))</f>
        <v/>
      </c>
      <c r="F304" s="70" t="n"/>
      <c r="G304">
        <f>IF($B304="",0,ROUND(SUMPRODUCT((Lang!$C$90:$N$92=$B304)*(ROW(Lang!$C$90:$N$92)-89))/MAX(1,COUNTIF(Lang!$C$90:$N$92,$B304)),0))</f>
        <v/>
      </c>
      <c r="H304">
        <f>IF(OR($A304="",$C304="",$D304=""),0,IF(MIN($D304,Calc!$B$5-1)&lt;MAX($C304,Calc!$B$4),0,NETWORKDAYS(MAX($C304,Calc!$B$4),MIN($D304,Calc!$B$5-1))))</f>
        <v/>
      </c>
      <c r="I304">
        <f>IF(OR($A304="",$C304="",$D304=""),0,IF(MIN($D304,Calc!$B$8-1)&lt;MAX($C304,Calc!$B$7),0,NETWORKDAYS(MAX($C304,Calc!$B$7),MIN($D304,Calc!$B$8-1))))</f>
        <v/>
      </c>
    </row>
    <row r="305">
      <c r="A305" s="70" t="n"/>
      <c r="B305" s="70" t="n"/>
      <c r="C305" s="69" t="n"/>
      <c r="D305" s="69" t="n"/>
      <c r="E305" s="73">
        <f>IF(OR($C305="",$D305=""),"",NETWORKDAYS($C305,$D305))</f>
        <v/>
      </c>
      <c r="F305" s="70" t="n"/>
      <c r="G305">
        <f>IF($B305="",0,ROUND(SUMPRODUCT((Lang!$C$90:$N$92=$B305)*(ROW(Lang!$C$90:$N$92)-89))/MAX(1,COUNTIF(Lang!$C$90:$N$92,$B305)),0))</f>
        <v/>
      </c>
      <c r="H305">
        <f>IF(OR($A305="",$C305="",$D305=""),0,IF(MIN($D305,Calc!$B$5-1)&lt;MAX($C305,Calc!$B$4),0,NETWORKDAYS(MAX($C305,Calc!$B$4),MIN($D305,Calc!$B$5-1))))</f>
        <v/>
      </c>
      <c r="I305">
        <f>IF(OR($A305="",$C305="",$D305=""),0,IF(MIN($D305,Calc!$B$8-1)&lt;MAX($C305,Calc!$B$7),0,NETWORKDAYS(MAX($C305,Calc!$B$7),MIN($D305,Calc!$B$8-1))))</f>
        <v/>
      </c>
    </row>
    <row r="306">
      <c r="A306" s="70" t="n"/>
      <c r="B306" s="70" t="n"/>
      <c r="C306" s="69" t="n"/>
      <c r="D306" s="69" t="n"/>
      <c r="E306" s="73">
        <f>IF(OR($C306="",$D306=""),"",NETWORKDAYS($C306,$D306))</f>
        <v/>
      </c>
      <c r="F306" s="70" t="n"/>
      <c r="G306">
        <f>IF($B306="",0,ROUND(SUMPRODUCT((Lang!$C$90:$N$92=$B306)*(ROW(Lang!$C$90:$N$92)-89))/MAX(1,COUNTIF(Lang!$C$90:$N$92,$B306)),0))</f>
        <v/>
      </c>
      <c r="H306">
        <f>IF(OR($A306="",$C306="",$D306=""),0,IF(MIN($D306,Calc!$B$5-1)&lt;MAX($C306,Calc!$B$4),0,NETWORKDAYS(MAX($C306,Calc!$B$4),MIN($D306,Calc!$B$5-1))))</f>
        <v/>
      </c>
      <c r="I306">
        <f>IF(OR($A306="",$C306="",$D306=""),0,IF(MIN($D306,Calc!$B$8-1)&lt;MAX($C306,Calc!$B$7),0,NETWORKDAYS(MAX($C306,Calc!$B$7),MIN($D306,Calc!$B$8-1))))</f>
        <v/>
      </c>
    </row>
    <row r="307">
      <c r="A307" s="70" t="n"/>
      <c r="B307" s="70" t="n"/>
      <c r="C307" s="69" t="n"/>
      <c r="D307" s="69" t="n"/>
      <c r="E307" s="73">
        <f>IF(OR($C307="",$D307=""),"",NETWORKDAYS($C307,$D307))</f>
        <v/>
      </c>
      <c r="F307" s="70" t="n"/>
      <c r="G307">
        <f>IF($B307="",0,ROUND(SUMPRODUCT((Lang!$C$90:$N$92=$B307)*(ROW(Lang!$C$90:$N$92)-89))/MAX(1,COUNTIF(Lang!$C$90:$N$92,$B307)),0))</f>
        <v/>
      </c>
      <c r="H307">
        <f>IF(OR($A307="",$C307="",$D307=""),0,IF(MIN($D307,Calc!$B$5-1)&lt;MAX($C307,Calc!$B$4),0,NETWORKDAYS(MAX($C307,Calc!$B$4),MIN($D307,Calc!$B$5-1))))</f>
        <v/>
      </c>
      <c r="I307">
        <f>IF(OR($A307="",$C307="",$D307=""),0,IF(MIN($D307,Calc!$B$8-1)&lt;MAX($C307,Calc!$B$7),0,NETWORKDAYS(MAX($C307,Calc!$B$7),MIN($D307,Calc!$B$8-1))))</f>
        <v/>
      </c>
    </row>
    <row r="308">
      <c r="A308" s="70" t="n"/>
      <c r="B308" s="70" t="n"/>
      <c r="C308" s="69" t="n"/>
      <c r="D308" s="69" t="n"/>
      <c r="E308" s="73">
        <f>IF(OR($C308="",$D308=""),"",NETWORKDAYS($C308,$D308))</f>
        <v/>
      </c>
      <c r="F308" s="70" t="n"/>
      <c r="G308">
        <f>IF($B308="",0,ROUND(SUMPRODUCT((Lang!$C$90:$N$92=$B308)*(ROW(Lang!$C$90:$N$92)-89))/MAX(1,COUNTIF(Lang!$C$90:$N$92,$B308)),0))</f>
        <v/>
      </c>
      <c r="H308">
        <f>IF(OR($A308="",$C308="",$D308=""),0,IF(MIN($D308,Calc!$B$5-1)&lt;MAX($C308,Calc!$B$4),0,NETWORKDAYS(MAX($C308,Calc!$B$4),MIN($D308,Calc!$B$5-1))))</f>
        <v/>
      </c>
      <c r="I308">
        <f>IF(OR($A308="",$C308="",$D308=""),0,IF(MIN($D308,Calc!$B$8-1)&lt;MAX($C308,Calc!$B$7),0,NETWORKDAYS(MAX($C308,Calc!$B$7),MIN($D308,Calc!$B$8-1))))</f>
        <v/>
      </c>
    </row>
    <row r="309">
      <c r="A309" s="70" t="n"/>
      <c r="B309" s="70" t="n"/>
      <c r="C309" s="69" t="n"/>
      <c r="D309" s="69" t="n"/>
      <c r="E309" s="73">
        <f>IF(OR($C309="",$D309=""),"",NETWORKDAYS($C309,$D309))</f>
        <v/>
      </c>
      <c r="F309" s="70" t="n"/>
      <c r="G309">
        <f>IF($B309="",0,ROUND(SUMPRODUCT((Lang!$C$90:$N$92=$B309)*(ROW(Lang!$C$90:$N$92)-89))/MAX(1,COUNTIF(Lang!$C$90:$N$92,$B309)),0))</f>
        <v/>
      </c>
      <c r="H309">
        <f>IF(OR($A309="",$C309="",$D309=""),0,IF(MIN($D309,Calc!$B$5-1)&lt;MAX($C309,Calc!$B$4),0,NETWORKDAYS(MAX($C309,Calc!$B$4),MIN($D309,Calc!$B$5-1))))</f>
        <v/>
      </c>
      <c r="I309">
        <f>IF(OR($A309="",$C309="",$D309=""),0,IF(MIN($D309,Calc!$B$8-1)&lt;MAX($C309,Calc!$B$7),0,NETWORKDAYS(MAX($C309,Calc!$B$7),MIN($D309,Calc!$B$8-1))))</f>
        <v/>
      </c>
    </row>
    <row r="310">
      <c r="A310" s="70" t="n"/>
      <c r="B310" s="70" t="n"/>
      <c r="C310" s="69" t="n"/>
      <c r="D310" s="69" t="n"/>
      <c r="E310" s="73">
        <f>IF(OR($C310="",$D310=""),"",NETWORKDAYS($C310,$D310))</f>
        <v/>
      </c>
      <c r="F310" s="70" t="n"/>
      <c r="G310">
        <f>IF($B310="",0,ROUND(SUMPRODUCT((Lang!$C$90:$N$92=$B310)*(ROW(Lang!$C$90:$N$92)-89))/MAX(1,COUNTIF(Lang!$C$90:$N$92,$B310)),0))</f>
        <v/>
      </c>
      <c r="H310">
        <f>IF(OR($A310="",$C310="",$D310=""),0,IF(MIN($D310,Calc!$B$5-1)&lt;MAX($C310,Calc!$B$4),0,NETWORKDAYS(MAX($C310,Calc!$B$4),MIN($D310,Calc!$B$5-1))))</f>
        <v/>
      </c>
      <c r="I310">
        <f>IF(OR($A310="",$C310="",$D310=""),0,IF(MIN($D310,Calc!$B$8-1)&lt;MAX($C310,Calc!$B$7),0,NETWORKDAYS(MAX($C310,Calc!$B$7),MIN($D310,Calc!$B$8-1))))</f>
        <v/>
      </c>
    </row>
    <row r="311">
      <c r="A311" s="70" t="n"/>
      <c r="B311" s="70" t="n"/>
      <c r="C311" s="69" t="n"/>
      <c r="D311" s="69" t="n"/>
      <c r="E311" s="73">
        <f>IF(OR($C311="",$D311=""),"",NETWORKDAYS($C311,$D311))</f>
        <v/>
      </c>
      <c r="F311" s="70" t="n"/>
      <c r="G311">
        <f>IF($B311="",0,ROUND(SUMPRODUCT((Lang!$C$90:$N$92=$B311)*(ROW(Lang!$C$90:$N$92)-89))/MAX(1,COUNTIF(Lang!$C$90:$N$92,$B311)),0))</f>
        <v/>
      </c>
      <c r="H311">
        <f>IF(OR($A311="",$C311="",$D311=""),0,IF(MIN($D311,Calc!$B$5-1)&lt;MAX($C311,Calc!$B$4),0,NETWORKDAYS(MAX($C311,Calc!$B$4),MIN($D311,Calc!$B$5-1))))</f>
        <v/>
      </c>
      <c r="I311">
        <f>IF(OR($A311="",$C311="",$D311=""),0,IF(MIN($D311,Calc!$B$8-1)&lt;MAX($C311,Calc!$B$7),0,NETWORKDAYS(MAX($C311,Calc!$B$7),MIN($D311,Calc!$B$8-1))))</f>
        <v/>
      </c>
    </row>
    <row r="312">
      <c r="A312" s="70" t="n"/>
      <c r="B312" s="70" t="n"/>
      <c r="C312" s="69" t="n"/>
      <c r="D312" s="69" t="n"/>
      <c r="E312" s="73">
        <f>IF(OR($C312="",$D312=""),"",NETWORKDAYS($C312,$D312))</f>
        <v/>
      </c>
      <c r="F312" s="70" t="n"/>
      <c r="G312">
        <f>IF($B312="",0,ROUND(SUMPRODUCT((Lang!$C$90:$N$92=$B312)*(ROW(Lang!$C$90:$N$92)-89))/MAX(1,COUNTIF(Lang!$C$90:$N$92,$B312)),0))</f>
        <v/>
      </c>
      <c r="H312">
        <f>IF(OR($A312="",$C312="",$D312=""),0,IF(MIN($D312,Calc!$B$5-1)&lt;MAX($C312,Calc!$B$4),0,NETWORKDAYS(MAX($C312,Calc!$B$4),MIN($D312,Calc!$B$5-1))))</f>
        <v/>
      </c>
      <c r="I312">
        <f>IF(OR($A312="",$C312="",$D312=""),0,IF(MIN($D312,Calc!$B$8-1)&lt;MAX($C312,Calc!$B$7),0,NETWORKDAYS(MAX($C312,Calc!$B$7),MIN($D312,Calc!$B$8-1))))</f>
        <v/>
      </c>
    </row>
    <row r="313">
      <c r="A313" s="70" t="n"/>
      <c r="B313" s="70" t="n"/>
      <c r="C313" s="69" t="n"/>
      <c r="D313" s="69" t="n"/>
      <c r="E313" s="73">
        <f>IF(OR($C313="",$D313=""),"",NETWORKDAYS($C313,$D313))</f>
        <v/>
      </c>
      <c r="F313" s="70" t="n"/>
      <c r="G313">
        <f>IF($B313="",0,ROUND(SUMPRODUCT((Lang!$C$90:$N$92=$B313)*(ROW(Lang!$C$90:$N$92)-89))/MAX(1,COUNTIF(Lang!$C$90:$N$92,$B313)),0))</f>
        <v/>
      </c>
      <c r="H313">
        <f>IF(OR($A313="",$C313="",$D313=""),0,IF(MIN($D313,Calc!$B$5-1)&lt;MAX($C313,Calc!$B$4),0,NETWORKDAYS(MAX($C313,Calc!$B$4),MIN($D313,Calc!$B$5-1))))</f>
        <v/>
      </c>
      <c r="I313">
        <f>IF(OR($A313="",$C313="",$D313=""),0,IF(MIN($D313,Calc!$B$8-1)&lt;MAX($C313,Calc!$B$7),0,NETWORKDAYS(MAX($C313,Calc!$B$7),MIN($D313,Calc!$B$8-1))))</f>
        <v/>
      </c>
    </row>
    <row r="314">
      <c r="A314" s="70" t="n"/>
      <c r="B314" s="70" t="n"/>
      <c r="C314" s="69" t="n"/>
      <c r="D314" s="69" t="n"/>
      <c r="E314" s="73">
        <f>IF(OR($C314="",$D314=""),"",NETWORKDAYS($C314,$D314))</f>
        <v/>
      </c>
      <c r="F314" s="70" t="n"/>
      <c r="G314">
        <f>IF($B314="",0,ROUND(SUMPRODUCT((Lang!$C$90:$N$92=$B314)*(ROW(Lang!$C$90:$N$92)-89))/MAX(1,COUNTIF(Lang!$C$90:$N$92,$B314)),0))</f>
        <v/>
      </c>
      <c r="H314">
        <f>IF(OR($A314="",$C314="",$D314=""),0,IF(MIN($D314,Calc!$B$5-1)&lt;MAX($C314,Calc!$B$4),0,NETWORKDAYS(MAX($C314,Calc!$B$4),MIN($D314,Calc!$B$5-1))))</f>
        <v/>
      </c>
      <c r="I314">
        <f>IF(OR($A314="",$C314="",$D314=""),0,IF(MIN($D314,Calc!$B$8-1)&lt;MAX($C314,Calc!$B$7),0,NETWORKDAYS(MAX($C314,Calc!$B$7),MIN($D314,Calc!$B$8-1))))</f>
        <v/>
      </c>
    </row>
    <row r="315">
      <c r="A315" s="70" t="n"/>
      <c r="B315" s="70" t="n"/>
      <c r="C315" s="69" t="n"/>
      <c r="D315" s="69" t="n"/>
      <c r="E315" s="73">
        <f>IF(OR($C315="",$D315=""),"",NETWORKDAYS($C315,$D315))</f>
        <v/>
      </c>
      <c r="F315" s="70" t="n"/>
      <c r="G315">
        <f>IF($B315="",0,ROUND(SUMPRODUCT((Lang!$C$90:$N$92=$B315)*(ROW(Lang!$C$90:$N$92)-89))/MAX(1,COUNTIF(Lang!$C$90:$N$92,$B315)),0))</f>
        <v/>
      </c>
      <c r="H315">
        <f>IF(OR($A315="",$C315="",$D315=""),0,IF(MIN($D315,Calc!$B$5-1)&lt;MAX($C315,Calc!$B$4),0,NETWORKDAYS(MAX($C315,Calc!$B$4),MIN($D315,Calc!$B$5-1))))</f>
        <v/>
      </c>
      <c r="I315">
        <f>IF(OR($A315="",$C315="",$D315=""),0,IF(MIN($D315,Calc!$B$8-1)&lt;MAX($C315,Calc!$B$7),0,NETWORKDAYS(MAX($C315,Calc!$B$7),MIN($D315,Calc!$B$8-1))))</f>
        <v/>
      </c>
    </row>
    <row r="316">
      <c r="A316" s="70" t="n"/>
      <c r="B316" s="70" t="n"/>
      <c r="C316" s="69" t="n"/>
      <c r="D316" s="69" t="n"/>
      <c r="E316" s="73">
        <f>IF(OR($C316="",$D316=""),"",NETWORKDAYS($C316,$D316))</f>
        <v/>
      </c>
      <c r="F316" s="70" t="n"/>
      <c r="G316">
        <f>IF($B316="",0,ROUND(SUMPRODUCT((Lang!$C$90:$N$92=$B316)*(ROW(Lang!$C$90:$N$92)-89))/MAX(1,COUNTIF(Lang!$C$90:$N$92,$B316)),0))</f>
        <v/>
      </c>
      <c r="H316">
        <f>IF(OR($A316="",$C316="",$D316=""),0,IF(MIN($D316,Calc!$B$5-1)&lt;MAX($C316,Calc!$B$4),0,NETWORKDAYS(MAX($C316,Calc!$B$4),MIN($D316,Calc!$B$5-1))))</f>
        <v/>
      </c>
      <c r="I316">
        <f>IF(OR($A316="",$C316="",$D316=""),0,IF(MIN($D316,Calc!$B$8-1)&lt;MAX($C316,Calc!$B$7),0,NETWORKDAYS(MAX($C316,Calc!$B$7),MIN($D316,Calc!$B$8-1))))</f>
        <v/>
      </c>
    </row>
    <row r="317">
      <c r="A317" s="70" t="n"/>
      <c r="B317" s="70" t="n"/>
      <c r="C317" s="69" t="n"/>
      <c r="D317" s="69" t="n"/>
      <c r="E317" s="73">
        <f>IF(OR($C317="",$D317=""),"",NETWORKDAYS($C317,$D317))</f>
        <v/>
      </c>
      <c r="F317" s="70" t="n"/>
      <c r="G317">
        <f>IF($B317="",0,ROUND(SUMPRODUCT((Lang!$C$90:$N$92=$B317)*(ROW(Lang!$C$90:$N$92)-89))/MAX(1,COUNTIF(Lang!$C$90:$N$92,$B317)),0))</f>
        <v/>
      </c>
      <c r="H317">
        <f>IF(OR($A317="",$C317="",$D317=""),0,IF(MIN($D317,Calc!$B$5-1)&lt;MAX($C317,Calc!$B$4),0,NETWORKDAYS(MAX($C317,Calc!$B$4),MIN($D317,Calc!$B$5-1))))</f>
        <v/>
      </c>
      <c r="I317">
        <f>IF(OR($A317="",$C317="",$D317=""),0,IF(MIN($D317,Calc!$B$8-1)&lt;MAX($C317,Calc!$B$7),0,NETWORKDAYS(MAX($C317,Calc!$B$7),MIN($D317,Calc!$B$8-1))))</f>
        <v/>
      </c>
    </row>
    <row r="318">
      <c r="A318" s="70" t="n"/>
      <c r="B318" s="70" t="n"/>
      <c r="C318" s="69" t="n"/>
      <c r="D318" s="69" t="n"/>
      <c r="E318" s="73">
        <f>IF(OR($C318="",$D318=""),"",NETWORKDAYS($C318,$D318))</f>
        <v/>
      </c>
      <c r="F318" s="70" t="n"/>
      <c r="G318">
        <f>IF($B318="",0,ROUND(SUMPRODUCT((Lang!$C$90:$N$92=$B318)*(ROW(Lang!$C$90:$N$92)-89))/MAX(1,COUNTIF(Lang!$C$90:$N$92,$B318)),0))</f>
        <v/>
      </c>
      <c r="H318">
        <f>IF(OR($A318="",$C318="",$D318=""),0,IF(MIN($D318,Calc!$B$5-1)&lt;MAX($C318,Calc!$B$4),0,NETWORKDAYS(MAX($C318,Calc!$B$4),MIN($D318,Calc!$B$5-1))))</f>
        <v/>
      </c>
      <c r="I318">
        <f>IF(OR($A318="",$C318="",$D318=""),0,IF(MIN($D318,Calc!$B$8-1)&lt;MAX($C318,Calc!$B$7),0,NETWORKDAYS(MAX($C318,Calc!$B$7),MIN($D318,Calc!$B$8-1))))</f>
        <v/>
      </c>
    </row>
    <row r="319">
      <c r="A319" s="70" t="n"/>
      <c r="B319" s="70" t="n"/>
      <c r="C319" s="69" t="n"/>
      <c r="D319" s="69" t="n"/>
      <c r="E319" s="73">
        <f>IF(OR($C319="",$D319=""),"",NETWORKDAYS($C319,$D319))</f>
        <v/>
      </c>
      <c r="F319" s="70" t="n"/>
      <c r="G319">
        <f>IF($B319="",0,ROUND(SUMPRODUCT((Lang!$C$90:$N$92=$B319)*(ROW(Lang!$C$90:$N$92)-89))/MAX(1,COUNTIF(Lang!$C$90:$N$92,$B319)),0))</f>
        <v/>
      </c>
      <c r="H319">
        <f>IF(OR($A319="",$C319="",$D319=""),0,IF(MIN($D319,Calc!$B$5-1)&lt;MAX($C319,Calc!$B$4),0,NETWORKDAYS(MAX($C319,Calc!$B$4),MIN($D319,Calc!$B$5-1))))</f>
        <v/>
      </c>
      <c r="I319">
        <f>IF(OR($A319="",$C319="",$D319=""),0,IF(MIN($D319,Calc!$B$8-1)&lt;MAX($C319,Calc!$B$7),0,NETWORKDAYS(MAX($C319,Calc!$B$7),MIN($D319,Calc!$B$8-1))))</f>
        <v/>
      </c>
    </row>
    <row r="320">
      <c r="A320" s="70" t="n"/>
      <c r="B320" s="70" t="n"/>
      <c r="C320" s="69" t="n"/>
      <c r="D320" s="69" t="n"/>
      <c r="E320" s="73">
        <f>IF(OR($C320="",$D320=""),"",NETWORKDAYS($C320,$D320))</f>
        <v/>
      </c>
      <c r="F320" s="70" t="n"/>
      <c r="G320">
        <f>IF($B320="",0,ROUND(SUMPRODUCT((Lang!$C$90:$N$92=$B320)*(ROW(Lang!$C$90:$N$92)-89))/MAX(1,COUNTIF(Lang!$C$90:$N$92,$B320)),0))</f>
        <v/>
      </c>
      <c r="H320">
        <f>IF(OR($A320="",$C320="",$D320=""),0,IF(MIN($D320,Calc!$B$5-1)&lt;MAX($C320,Calc!$B$4),0,NETWORKDAYS(MAX($C320,Calc!$B$4),MIN($D320,Calc!$B$5-1))))</f>
        <v/>
      </c>
      <c r="I320">
        <f>IF(OR($A320="",$C320="",$D320=""),0,IF(MIN($D320,Calc!$B$8-1)&lt;MAX($C320,Calc!$B$7),0,NETWORKDAYS(MAX($C320,Calc!$B$7),MIN($D320,Calc!$B$8-1))))</f>
        <v/>
      </c>
    </row>
    <row r="321">
      <c r="A321" s="70" t="n"/>
      <c r="B321" s="70" t="n"/>
      <c r="C321" s="69" t="n"/>
      <c r="D321" s="69" t="n"/>
      <c r="E321" s="73">
        <f>IF(OR($C321="",$D321=""),"",NETWORKDAYS($C321,$D321))</f>
        <v/>
      </c>
      <c r="F321" s="70" t="n"/>
      <c r="G321">
        <f>IF($B321="",0,ROUND(SUMPRODUCT((Lang!$C$90:$N$92=$B321)*(ROW(Lang!$C$90:$N$92)-89))/MAX(1,COUNTIF(Lang!$C$90:$N$92,$B321)),0))</f>
        <v/>
      </c>
      <c r="H321">
        <f>IF(OR($A321="",$C321="",$D321=""),0,IF(MIN($D321,Calc!$B$5-1)&lt;MAX($C321,Calc!$B$4),0,NETWORKDAYS(MAX($C321,Calc!$B$4),MIN($D321,Calc!$B$5-1))))</f>
        <v/>
      </c>
      <c r="I321">
        <f>IF(OR($A321="",$C321="",$D321=""),0,IF(MIN($D321,Calc!$B$8-1)&lt;MAX($C321,Calc!$B$7),0,NETWORKDAYS(MAX($C321,Calc!$B$7),MIN($D321,Calc!$B$8-1))))</f>
        <v/>
      </c>
    </row>
    <row r="322">
      <c r="A322" s="70" t="n"/>
      <c r="B322" s="70" t="n"/>
      <c r="C322" s="69" t="n"/>
      <c r="D322" s="69" t="n"/>
      <c r="E322" s="73">
        <f>IF(OR($C322="",$D322=""),"",NETWORKDAYS($C322,$D322))</f>
        <v/>
      </c>
      <c r="F322" s="70" t="n"/>
      <c r="G322">
        <f>IF($B322="",0,ROUND(SUMPRODUCT((Lang!$C$90:$N$92=$B322)*(ROW(Lang!$C$90:$N$92)-89))/MAX(1,COUNTIF(Lang!$C$90:$N$92,$B322)),0))</f>
        <v/>
      </c>
      <c r="H322">
        <f>IF(OR($A322="",$C322="",$D322=""),0,IF(MIN($D322,Calc!$B$5-1)&lt;MAX($C322,Calc!$B$4),0,NETWORKDAYS(MAX($C322,Calc!$B$4),MIN($D322,Calc!$B$5-1))))</f>
        <v/>
      </c>
      <c r="I322">
        <f>IF(OR($A322="",$C322="",$D322=""),0,IF(MIN($D322,Calc!$B$8-1)&lt;MAX($C322,Calc!$B$7),0,NETWORKDAYS(MAX($C322,Calc!$B$7),MIN($D322,Calc!$B$8-1))))</f>
        <v/>
      </c>
    </row>
    <row r="323">
      <c r="A323" s="70" t="n"/>
      <c r="B323" s="70" t="n"/>
      <c r="C323" s="69" t="n"/>
      <c r="D323" s="69" t="n"/>
      <c r="E323" s="73">
        <f>IF(OR($C323="",$D323=""),"",NETWORKDAYS($C323,$D323))</f>
        <v/>
      </c>
      <c r="F323" s="70" t="n"/>
      <c r="G323">
        <f>IF($B323="",0,ROUND(SUMPRODUCT((Lang!$C$90:$N$92=$B323)*(ROW(Lang!$C$90:$N$92)-89))/MAX(1,COUNTIF(Lang!$C$90:$N$92,$B323)),0))</f>
        <v/>
      </c>
      <c r="H323">
        <f>IF(OR($A323="",$C323="",$D323=""),0,IF(MIN($D323,Calc!$B$5-1)&lt;MAX($C323,Calc!$B$4),0,NETWORKDAYS(MAX($C323,Calc!$B$4),MIN($D323,Calc!$B$5-1))))</f>
        <v/>
      </c>
      <c r="I323">
        <f>IF(OR($A323="",$C323="",$D323=""),0,IF(MIN($D323,Calc!$B$8-1)&lt;MAX($C323,Calc!$B$7),0,NETWORKDAYS(MAX($C323,Calc!$B$7),MIN($D323,Calc!$B$8-1))))</f>
        <v/>
      </c>
    </row>
    <row r="324">
      <c r="A324" s="70" t="n"/>
      <c r="B324" s="70" t="n"/>
      <c r="C324" s="69" t="n"/>
      <c r="D324" s="69" t="n"/>
      <c r="E324" s="73">
        <f>IF(OR($C324="",$D324=""),"",NETWORKDAYS($C324,$D324))</f>
        <v/>
      </c>
      <c r="F324" s="70" t="n"/>
      <c r="G324">
        <f>IF($B324="",0,ROUND(SUMPRODUCT((Lang!$C$90:$N$92=$B324)*(ROW(Lang!$C$90:$N$92)-89))/MAX(1,COUNTIF(Lang!$C$90:$N$92,$B324)),0))</f>
        <v/>
      </c>
      <c r="H324">
        <f>IF(OR($A324="",$C324="",$D324=""),0,IF(MIN($D324,Calc!$B$5-1)&lt;MAX($C324,Calc!$B$4),0,NETWORKDAYS(MAX($C324,Calc!$B$4),MIN($D324,Calc!$B$5-1))))</f>
        <v/>
      </c>
      <c r="I324">
        <f>IF(OR($A324="",$C324="",$D324=""),0,IF(MIN($D324,Calc!$B$8-1)&lt;MAX($C324,Calc!$B$7),0,NETWORKDAYS(MAX($C324,Calc!$B$7),MIN($D324,Calc!$B$8-1))))</f>
        <v/>
      </c>
    </row>
    <row r="325">
      <c r="A325" s="70" t="n"/>
      <c r="B325" s="70" t="n"/>
      <c r="C325" s="69" t="n"/>
      <c r="D325" s="69" t="n"/>
      <c r="E325" s="73">
        <f>IF(OR($C325="",$D325=""),"",NETWORKDAYS($C325,$D325))</f>
        <v/>
      </c>
      <c r="F325" s="70" t="n"/>
      <c r="G325">
        <f>IF($B325="",0,ROUND(SUMPRODUCT((Lang!$C$90:$N$92=$B325)*(ROW(Lang!$C$90:$N$92)-89))/MAX(1,COUNTIF(Lang!$C$90:$N$92,$B325)),0))</f>
        <v/>
      </c>
      <c r="H325">
        <f>IF(OR($A325="",$C325="",$D325=""),0,IF(MIN($D325,Calc!$B$5-1)&lt;MAX($C325,Calc!$B$4),0,NETWORKDAYS(MAX($C325,Calc!$B$4),MIN($D325,Calc!$B$5-1))))</f>
        <v/>
      </c>
      <c r="I325">
        <f>IF(OR($A325="",$C325="",$D325=""),0,IF(MIN($D325,Calc!$B$8-1)&lt;MAX($C325,Calc!$B$7),0,NETWORKDAYS(MAX($C325,Calc!$B$7),MIN($D325,Calc!$B$8-1))))</f>
        <v/>
      </c>
    </row>
    <row r="326">
      <c r="A326" s="70" t="n"/>
      <c r="B326" s="70" t="n"/>
      <c r="C326" s="69" t="n"/>
      <c r="D326" s="69" t="n"/>
      <c r="E326" s="73">
        <f>IF(OR($C326="",$D326=""),"",NETWORKDAYS($C326,$D326))</f>
        <v/>
      </c>
      <c r="F326" s="70" t="n"/>
      <c r="G326">
        <f>IF($B326="",0,ROUND(SUMPRODUCT((Lang!$C$90:$N$92=$B326)*(ROW(Lang!$C$90:$N$92)-89))/MAX(1,COUNTIF(Lang!$C$90:$N$92,$B326)),0))</f>
        <v/>
      </c>
      <c r="H326">
        <f>IF(OR($A326="",$C326="",$D326=""),0,IF(MIN($D326,Calc!$B$5-1)&lt;MAX($C326,Calc!$B$4),0,NETWORKDAYS(MAX($C326,Calc!$B$4),MIN($D326,Calc!$B$5-1))))</f>
        <v/>
      </c>
      <c r="I326">
        <f>IF(OR($A326="",$C326="",$D326=""),0,IF(MIN($D326,Calc!$B$8-1)&lt;MAX($C326,Calc!$B$7),0,NETWORKDAYS(MAX($C326,Calc!$B$7),MIN($D326,Calc!$B$8-1))))</f>
        <v/>
      </c>
    </row>
    <row r="327">
      <c r="A327" s="70" t="n"/>
      <c r="B327" s="70" t="n"/>
      <c r="C327" s="69" t="n"/>
      <c r="D327" s="69" t="n"/>
      <c r="E327" s="73">
        <f>IF(OR($C327="",$D327=""),"",NETWORKDAYS($C327,$D327))</f>
        <v/>
      </c>
      <c r="F327" s="70" t="n"/>
      <c r="G327">
        <f>IF($B327="",0,ROUND(SUMPRODUCT((Lang!$C$90:$N$92=$B327)*(ROW(Lang!$C$90:$N$92)-89))/MAX(1,COUNTIF(Lang!$C$90:$N$92,$B327)),0))</f>
        <v/>
      </c>
      <c r="H327">
        <f>IF(OR($A327="",$C327="",$D327=""),0,IF(MIN($D327,Calc!$B$5-1)&lt;MAX($C327,Calc!$B$4),0,NETWORKDAYS(MAX($C327,Calc!$B$4),MIN($D327,Calc!$B$5-1))))</f>
        <v/>
      </c>
      <c r="I327">
        <f>IF(OR($A327="",$C327="",$D327=""),0,IF(MIN($D327,Calc!$B$8-1)&lt;MAX($C327,Calc!$B$7),0,NETWORKDAYS(MAX($C327,Calc!$B$7),MIN($D327,Calc!$B$8-1))))</f>
        <v/>
      </c>
    </row>
    <row r="328">
      <c r="A328" s="70" t="n"/>
      <c r="B328" s="70" t="n"/>
      <c r="C328" s="69" t="n"/>
      <c r="D328" s="69" t="n"/>
      <c r="E328" s="73">
        <f>IF(OR($C328="",$D328=""),"",NETWORKDAYS($C328,$D328))</f>
        <v/>
      </c>
      <c r="F328" s="70" t="n"/>
      <c r="G328">
        <f>IF($B328="",0,ROUND(SUMPRODUCT((Lang!$C$90:$N$92=$B328)*(ROW(Lang!$C$90:$N$92)-89))/MAX(1,COUNTIF(Lang!$C$90:$N$92,$B328)),0))</f>
        <v/>
      </c>
      <c r="H328">
        <f>IF(OR($A328="",$C328="",$D328=""),0,IF(MIN($D328,Calc!$B$5-1)&lt;MAX($C328,Calc!$B$4),0,NETWORKDAYS(MAX($C328,Calc!$B$4),MIN($D328,Calc!$B$5-1))))</f>
        <v/>
      </c>
      <c r="I328">
        <f>IF(OR($A328="",$C328="",$D328=""),0,IF(MIN($D328,Calc!$B$8-1)&lt;MAX($C328,Calc!$B$7),0,NETWORKDAYS(MAX($C328,Calc!$B$7),MIN($D328,Calc!$B$8-1))))</f>
        <v/>
      </c>
    </row>
    <row r="329">
      <c r="A329" s="70" t="n"/>
      <c r="B329" s="70" t="n"/>
      <c r="C329" s="69" t="n"/>
      <c r="D329" s="69" t="n"/>
      <c r="E329" s="73">
        <f>IF(OR($C329="",$D329=""),"",NETWORKDAYS($C329,$D329))</f>
        <v/>
      </c>
      <c r="F329" s="70" t="n"/>
      <c r="G329">
        <f>IF($B329="",0,ROUND(SUMPRODUCT((Lang!$C$90:$N$92=$B329)*(ROW(Lang!$C$90:$N$92)-89))/MAX(1,COUNTIF(Lang!$C$90:$N$92,$B329)),0))</f>
        <v/>
      </c>
      <c r="H329">
        <f>IF(OR($A329="",$C329="",$D329=""),0,IF(MIN($D329,Calc!$B$5-1)&lt;MAX($C329,Calc!$B$4),0,NETWORKDAYS(MAX($C329,Calc!$B$4),MIN($D329,Calc!$B$5-1))))</f>
        <v/>
      </c>
      <c r="I329">
        <f>IF(OR($A329="",$C329="",$D329=""),0,IF(MIN($D329,Calc!$B$8-1)&lt;MAX($C329,Calc!$B$7),0,NETWORKDAYS(MAX($C329,Calc!$B$7),MIN($D329,Calc!$B$8-1))))</f>
        <v/>
      </c>
    </row>
    <row r="330">
      <c r="A330" s="70" t="n"/>
      <c r="B330" s="70" t="n"/>
      <c r="C330" s="69" t="n"/>
      <c r="D330" s="69" t="n"/>
      <c r="E330" s="73">
        <f>IF(OR($C330="",$D330=""),"",NETWORKDAYS($C330,$D330))</f>
        <v/>
      </c>
      <c r="F330" s="70" t="n"/>
      <c r="G330">
        <f>IF($B330="",0,ROUND(SUMPRODUCT((Lang!$C$90:$N$92=$B330)*(ROW(Lang!$C$90:$N$92)-89))/MAX(1,COUNTIF(Lang!$C$90:$N$92,$B330)),0))</f>
        <v/>
      </c>
      <c r="H330">
        <f>IF(OR($A330="",$C330="",$D330=""),0,IF(MIN($D330,Calc!$B$5-1)&lt;MAX($C330,Calc!$B$4),0,NETWORKDAYS(MAX($C330,Calc!$B$4),MIN($D330,Calc!$B$5-1))))</f>
        <v/>
      </c>
      <c r="I330">
        <f>IF(OR($A330="",$C330="",$D330=""),0,IF(MIN($D330,Calc!$B$8-1)&lt;MAX($C330,Calc!$B$7),0,NETWORKDAYS(MAX($C330,Calc!$B$7),MIN($D330,Calc!$B$8-1))))</f>
        <v/>
      </c>
    </row>
    <row r="331">
      <c r="A331" s="70" t="n"/>
      <c r="B331" s="70" t="n"/>
      <c r="C331" s="69" t="n"/>
      <c r="D331" s="69" t="n"/>
      <c r="E331" s="73">
        <f>IF(OR($C331="",$D331=""),"",NETWORKDAYS($C331,$D331))</f>
        <v/>
      </c>
      <c r="F331" s="70" t="n"/>
      <c r="G331">
        <f>IF($B331="",0,ROUND(SUMPRODUCT((Lang!$C$90:$N$92=$B331)*(ROW(Lang!$C$90:$N$92)-89))/MAX(1,COUNTIF(Lang!$C$90:$N$92,$B331)),0))</f>
        <v/>
      </c>
      <c r="H331">
        <f>IF(OR($A331="",$C331="",$D331=""),0,IF(MIN($D331,Calc!$B$5-1)&lt;MAX($C331,Calc!$B$4),0,NETWORKDAYS(MAX($C331,Calc!$B$4),MIN($D331,Calc!$B$5-1))))</f>
        <v/>
      </c>
      <c r="I331">
        <f>IF(OR($A331="",$C331="",$D331=""),0,IF(MIN($D331,Calc!$B$8-1)&lt;MAX($C331,Calc!$B$7),0,NETWORKDAYS(MAX($C331,Calc!$B$7),MIN($D331,Calc!$B$8-1))))</f>
        <v/>
      </c>
    </row>
    <row r="332">
      <c r="A332" s="70" t="n"/>
      <c r="B332" s="70" t="n"/>
      <c r="C332" s="69" t="n"/>
      <c r="D332" s="69" t="n"/>
      <c r="E332" s="73">
        <f>IF(OR($C332="",$D332=""),"",NETWORKDAYS($C332,$D332))</f>
        <v/>
      </c>
      <c r="F332" s="70" t="n"/>
      <c r="G332">
        <f>IF($B332="",0,ROUND(SUMPRODUCT((Lang!$C$90:$N$92=$B332)*(ROW(Lang!$C$90:$N$92)-89))/MAX(1,COUNTIF(Lang!$C$90:$N$92,$B332)),0))</f>
        <v/>
      </c>
      <c r="H332">
        <f>IF(OR($A332="",$C332="",$D332=""),0,IF(MIN($D332,Calc!$B$5-1)&lt;MAX($C332,Calc!$B$4),0,NETWORKDAYS(MAX($C332,Calc!$B$4),MIN($D332,Calc!$B$5-1))))</f>
        <v/>
      </c>
      <c r="I332">
        <f>IF(OR($A332="",$C332="",$D332=""),0,IF(MIN($D332,Calc!$B$8-1)&lt;MAX($C332,Calc!$B$7),0,NETWORKDAYS(MAX($C332,Calc!$B$7),MIN($D332,Calc!$B$8-1))))</f>
        <v/>
      </c>
    </row>
    <row r="333">
      <c r="A333" s="70" t="n"/>
      <c r="B333" s="70" t="n"/>
      <c r="C333" s="69" t="n"/>
      <c r="D333" s="69" t="n"/>
      <c r="E333" s="73">
        <f>IF(OR($C333="",$D333=""),"",NETWORKDAYS($C333,$D333))</f>
        <v/>
      </c>
      <c r="F333" s="70" t="n"/>
      <c r="G333">
        <f>IF($B333="",0,ROUND(SUMPRODUCT((Lang!$C$90:$N$92=$B333)*(ROW(Lang!$C$90:$N$92)-89))/MAX(1,COUNTIF(Lang!$C$90:$N$92,$B333)),0))</f>
        <v/>
      </c>
      <c r="H333">
        <f>IF(OR($A333="",$C333="",$D333=""),0,IF(MIN($D333,Calc!$B$5-1)&lt;MAX($C333,Calc!$B$4),0,NETWORKDAYS(MAX($C333,Calc!$B$4),MIN($D333,Calc!$B$5-1))))</f>
        <v/>
      </c>
      <c r="I333">
        <f>IF(OR($A333="",$C333="",$D333=""),0,IF(MIN($D333,Calc!$B$8-1)&lt;MAX($C333,Calc!$B$7),0,NETWORKDAYS(MAX($C333,Calc!$B$7),MIN($D333,Calc!$B$8-1))))</f>
        <v/>
      </c>
    </row>
    <row r="334">
      <c r="A334" s="70" t="n"/>
      <c r="B334" s="70" t="n"/>
      <c r="C334" s="69" t="n"/>
      <c r="D334" s="69" t="n"/>
      <c r="E334" s="73">
        <f>IF(OR($C334="",$D334=""),"",NETWORKDAYS($C334,$D334))</f>
        <v/>
      </c>
      <c r="F334" s="70" t="n"/>
      <c r="G334">
        <f>IF($B334="",0,ROUND(SUMPRODUCT((Lang!$C$90:$N$92=$B334)*(ROW(Lang!$C$90:$N$92)-89))/MAX(1,COUNTIF(Lang!$C$90:$N$92,$B334)),0))</f>
        <v/>
      </c>
      <c r="H334">
        <f>IF(OR($A334="",$C334="",$D334=""),0,IF(MIN($D334,Calc!$B$5-1)&lt;MAX($C334,Calc!$B$4),0,NETWORKDAYS(MAX($C334,Calc!$B$4),MIN($D334,Calc!$B$5-1))))</f>
        <v/>
      </c>
      <c r="I334">
        <f>IF(OR($A334="",$C334="",$D334=""),0,IF(MIN($D334,Calc!$B$8-1)&lt;MAX($C334,Calc!$B$7),0,NETWORKDAYS(MAX($C334,Calc!$B$7),MIN($D334,Calc!$B$8-1))))</f>
        <v/>
      </c>
    </row>
    <row r="335">
      <c r="A335" s="70" t="n"/>
      <c r="B335" s="70" t="n"/>
      <c r="C335" s="69" t="n"/>
      <c r="D335" s="69" t="n"/>
      <c r="E335" s="73">
        <f>IF(OR($C335="",$D335=""),"",NETWORKDAYS($C335,$D335))</f>
        <v/>
      </c>
      <c r="F335" s="70" t="n"/>
      <c r="G335">
        <f>IF($B335="",0,ROUND(SUMPRODUCT((Lang!$C$90:$N$92=$B335)*(ROW(Lang!$C$90:$N$92)-89))/MAX(1,COUNTIF(Lang!$C$90:$N$92,$B335)),0))</f>
        <v/>
      </c>
      <c r="H335">
        <f>IF(OR($A335="",$C335="",$D335=""),0,IF(MIN($D335,Calc!$B$5-1)&lt;MAX($C335,Calc!$B$4),0,NETWORKDAYS(MAX($C335,Calc!$B$4),MIN($D335,Calc!$B$5-1))))</f>
        <v/>
      </c>
      <c r="I335">
        <f>IF(OR($A335="",$C335="",$D335=""),0,IF(MIN($D335,Calc!$B$8-1)&lt;MAX($C335,Calc!$B$7),0,NETWORKDAYS(MAX($C335,Calc!$B$7),MIN($D335,Calc!$B$8-1))))</f>
        <v/>
      </c>
    </row>
    <row r="336">
      <c r="A336" s="70" t="n"/>
      <c r="B336" s="70" t="n"/>
      <c r="C336" s="69" t="n"/>
      <c r="D336" s="69" t="n"/>
      <c r="E336" s="73">
        <f>IF(OR($C336="",$D336=""),"",NETWORKDAYS($C336,$D336))</f>
        <v/>
      </c>
      <c r="F336" s="70" t="n"/>
      <c r="G336">
        <f>IF($B336="",0,ROUND(SUMPRODUCT((Lang!$C$90:$N$92=$B336)*(ROW(Lang!$C$90:$N$92)-89))/MAX(1,COUNTIF(Lang!$C$90:$N$92,$B336)),0))</f>
        <v/>
      </c>
      <c r="H336">
        <f>IF(OR($A336="",$C336="",$D336=""),0,IF(MIN($D336,Calc!$B$5-1)&lt;MAX($C336,Calc!$B$4),0,NETWORKDAYS(MAX($C336,Calc!$B$4),MIN($D336,Calc!$B$5-1))))</f>
        <v/>
      </c>
      <c r="I336">
        <f>IF(OR($A336="",$C336="",$D336=""),0,IF(MIN($D336,Calc!$B$8-1)&lt;MAX($C336,Calc!$B$7),0,NETWORKDAYS(MAX($C336,Calc!$B$7),MIN($D336,Calc!$B$8-1))))</f>
        <v/>
      </c>
    </row>
    <row r="337">
      <c r="A337" s="70" t="n"/>
      <c r="B337" s="70" t="n"/>
      <c r="C337" s="69" t="n"/>
      <c r="D337" s="69" t="n"/>
      <c r="E337" s="73">
        <f>IF(OR($C337="",$D337=""),"",NETWORKDAYS($C337,$D337))</f>
        <v/>
      </c>
      <c r="F337" s="70" t="n"/>
      <c r="G337">
        <f>IF($B337="",0,ROUND(SUMPRODUCT((Lang!$C$90:$N$92=$B337)*(ROW(Lang!$C$90:$N$92)-89))/MAX(1,COUNTIF(Lang!$C$90:$N$92,$B337)),0))</f>
        <v/>
      </c>
      <c r="H337">
        <f>IF(OR($A337="",$C337="",$D337=""),0,IF(MIN($D337,Calc!$B$5-1)&lt;MAX($C337,Calc!$B$4),0,NETWORKDAYS(MAX($C337,Calc!$B$4),MIN($D337,Calc!$B$5-1))))</f>
        <v/>
      </c>
      <c r="I337">
        <f>IF(OR($A337="",$C337="",$D337=""),0,IF(MIN($D337,Calc!$B$8-1)&lt;MAX($C337,Calc!$B$7),0,NETWORKDAYS(MAX($C337,Calc!$B$7),MIN($D337,Calc!$B$8-1))))</f>
        <v/>
      </c>
    </row>
    <row r="338">
      <c r="A338" s="70" t="n"/>
      <c r="B338" s="70" t="n"/>
      <c r="C338" s="69" t="n"/>
      <c r="D338" s="69" t="n"/>
      <c r="E338" s="73">
        <f>IF(OR($C338="",$D338=""),"",NETWORKDAYS($C338,$D338))</f>
        <v/>
      </c>
      <c r="F338" s="70" t="n"/>
      <c r="G338">
        <f>IF($B338="",0,ROUND(SUMPRODUCT((Lang!$C$90:$N$92=$B338)*(ROW(Lang!$C$90:$N$92)-89))/MAX(1,COUNTIF(Lang!$C$90:$N$92,$B338)),0))</f>
        <v/>
      </c>
      <c r="H338">
        <f>IF(OR($A338="",$C338="",$D338=""),0,IF(MIN($D338,Calc!$B$5-1)&lt;MAX($C338,Calc!$B$4),0,NETWORKDAYS(MAX($C338,Calc!$B$4),MIN($D338,Calc!$B$5-1))))</f>
        <v/>
      </c>
      <c r="I338">
        <f>IF(OR($A338="",$C338="",$D338=""),0,IF(MIN($D338,Calc!$B$8-1)&lt;MAX($C338,Calc!$B$7),0,NETWORKDAYS(MAX($C338,Calc!$B$7),MIN($D338,Calc!$B$8-1))))</f>
        <v/>
      </c>
    </row>
    <row r="339">
      <c r="A339" s="70" t="n"/>
      <c r="B339" s="70" t="n"/>
      <c r="C339" s="69" t="n"/>
      <c r="D339" s="69" t="n"/>
      <c r="E339" s="73">
        <f>IF(OR($C339="",$D339=""),"",NETWORKDAYS($C339,$D339))</f>
        <v/>
      </c>
      <c r="F339" s="70" t="n"/>
      <c r="G339">
        <f>IF($B339="",0,ROUND(SUMPRODUCT((Lang!$C$90:$N$92=$B339)*(ROW(Lang!$C$90:$N$92)-89))/MAX(1,COUNTIF(Lang!$C$90:$N$92,$B339)),0))</f>
        <v/>
      </c>
      <c r="H339">
        <f>IF(OR($A339="",$C339="",$D339=""),0,IF(MIN($D339,Calc!$B$5-1)&lt;MAX($C339,Calc!$B$4),0,NETWORKDAYS(MAX($C339,Calc!$B$4),MIN($D339,Calc!$B$5-1))))</f>
        <v/>
      </c>
      <c r="I339">
        <f>IF(OR($A339="",$C339="",$D339=""),0,IF(MIN($D339,Calc!$B$8-1)&lt;MAX($C339,Calc!$B$7),0,NETWORKDAYS(MAX($C339,Calc!$B$7),MIN($D339,Calc!$B$8-1))))</f>
        <v/>
      </c>
    </row>
    <row r="340">
      <c r="A340" s="70" t="n"/>
      <c r="B340" s="70" t="n"/>
      <c r="C340" s="69" t="n"/>
      <c r="D340" s="69" t="n"/>
      <c r="E340" s="73">
        <f>IF(OR($C340="",$D340=""),"",NETWORKDAYS($C340,$D340))</f>
        <v/>
      </c>
      <c r="F340" s="70" t="n"/>
      <c r="G340">
        <f>IF($B340="",0,ROUND(SUMPRODUCT((Lang!$C$90:$N$92=$B340)*(ROW(Lang!$C$90:$N$92)-89))/MAX(1,COUNTIF(Lang!$C$90:$N$92,$B340)),0))</f>
        <v/>
      </c>
      <c r="H340">
        <f>IF(OR($A340="",$C340="",$D340=""),0,IF(MIN($D340,Calc!$B$5-1)&lt;MAX($C340,Calc!$B$4),0,NETWORKDAYS(MAX($C340,Calc!$B$4),MIN($D340,Calc!$B$5-1))))</f>
        <v/>
      </c>
      <c r="I340">
        <f>IF(OR($A340="",$C340="",$D340=""),0,IF(MIN($D340,Calc!$B$8-1)&lt;MAX($C340,Calc!$B$7),0,NETWORKDAYS(MAX($C340,Calc!$B$7),MIN($D340,Calc!$B$8-1))))</f>
        <v/>
      </c>
    </row>
    <row r="341">
      <c r="A341" s="70" t="n"/>
      <c r="B341" s="70" t="n"/>
      <c r="C341" s="69" t="n"/>
      <c r="D341" s="69" t="n"/>
      <c r="E341" s="73">
        <f>IF(OR($C341="",$D341=""),"",NETWORKDAYS($C341,$D341))</f>
        <v/>
      </c>
      <c r="F341" s="70" t="n"/>
      <c r="G341">
        <f>IF($B341="",0,ROUND(SUMPRODUCT((Lang!$C$90:$N$92=$B341)*(ROW(Lang!$C$90:$N$92)-89))/MAX(1,COUNTIF(Lang!$C$90:$N$92,$B341)),0))</f>
        <v/>
      </c>
      <c r="H341">
        <f>IF(OR($A341="",$C341="",$D341=""),0,IF(MIN($D341,Calc!$B$5-1)&lt;MAX($C341,Calc!$B$4),0,NETWORKDAYS(MAX($C341,Calc!$B$4),MIN($D341,Calc!$B$5-1))))</f>
        <v/>
      </c>
      <c r="I341">
        <f>IF(OR($A341="",$C341="",$D341=""),0,IF(MIN($D341,Calc!$B$8-1)&lt;MAX($C341,Calc!$B$7),0,NETWORKDAYS(MAX($C341,Calc!$B$7),MIN($D341,Calc!$B$8-1))))</f>
        <v/>
      </c>
    </row>
    <row r="342">
      <c r="A342" s="70" t="n"/>
      <c r="B342" s="70" t="n"/>
      <c r="C342" s="69" t="n"/>
      <c r="D342" s="69" t="n"/>
      <c r="E342" s="73">
        <f>IF(OR($C342="",$D342=""),"",NETWORKDAYS($C342,$D342))</f>
        <v/>
      </c>
      <c r="F342" s="70" t="n"/>
      <c r="G342">
        <f>IF($B342="",0,ROUND(SUMPRODUCT((Lang!$C$90:$N$92=$B342)*(ROW(Lang!$C$90:$N$92)-89))/MAX(1,COUNTIF(Lang!$C$90:$N$92,$B342)),0))</f>
        <v/>
      </c>
      <c r="H342">
        <f>IF(OR($A342="",$C342="",$D342=""),0,IF(MIN($D342,Calc!$B$5-1)&lt;MAX($C342,Calc!$B$4),0,NETWORKDAYS(MAX($C342,Calc!$B$4),MIN($D342,Calc!$B$5-1))))</f>
        <v/>
      </c>
      <c r="I342">
        <f>IF(OR($A342="",$C342="",$D342=""),0,IF(MIN($D342,Calc!$B$8-1)&lt;MAX($C342,Calc!$B$7),0,NETWORKDAYS(MAX($C342,Calc!$B$7),MIN($D342,Calc!$B$8-1))))</f>
        <v/>
      </c>
    </row>
    <row r="343">
      <c r="A343" s="70" t="n"/>
      <c r="B343" s="70" t="n"/>
      <c r="C343" s="69" t="n"/>
      <c r="D343" s="69" t="n"/>
      <c r="E343" s="73">
        <f>IF(OR($C343="",$D343=""),"",NETWORKDAYS($C343,$D343))</f>
        <v/>
      </c>
      <c r="F343" s="70" t="n"/>
      <c r="G343">
        <f>IF($B343="",0,ROUND(SUMPRODUCT((Lang!$C$90:$N$92=$B343)*(ROW(Lang!$C$90:$N$92)-89))/MAX(1,COUNTIF(Lang!$C$90:$N$92,$B343)),0))</f>
        <v/>
      </c>
      <c r="H343">
        <f>IF(OR($A343="",$C343="",$D343=""),0,IF(MIN($D343,Calc!$B$5-1)&lt;MAX($C343,Calc!$B$4),0,NETWORKDAYS(MAX($C343,Calc!$B$4),MIN($D343,Calc!$B$5-1))))</f>
        <v/>
      </c>
      <c r="I343">
        <f>IF(OR($A343="",$C343="",$D343=""),0,IF(MIN($D343,Calc!$B$8-1)&lt;MAX($C343,Calc!$B$7),0,NETWORKDAYS(MAX($C343,Calc!$B$7),MIN($D343,Calc!$B$8-1))))</f>
        <v/>
      </c>
    </row>
    <row r="344">
      <c r="A344" s="70" t="n"/>
      <c r="B344" s="70" t="n"/>
      <c r="C344" s="69" t="n"/>
      <c r="D344" s="69" t="n"/>
      <c r="E344" s="73">
        <f>IF(OR($C344="",$D344=""),"",NETWORKDAYS($C344,$D344))</f>
        <v/>
      </c>
      <c r="F344" s="70" t="n"/>
      <c r="G344">
        <f>IF($B344="",0,ROUND(SUMPRODUCT((Lang!$C$90:$N$92=$B344)*(ROW(Lang!$C$90:$N$92)-89))/MAX(1,COUNTIF(Lang!$C$90:$N$92,$B344)),0))</f>
        <v/>
      </c>
      <c r="H344">
        <f>IF(OR($A344="",$C344="",$D344=""),0,IF(MIN($D344,Calc!$B$5-1)&lt;MAX($C344,Calc!$B$4),0,NETWORKDAYS(MAX($C344,Calc!$B$4),MIN($D344,Calc!$B$5-1))))</f>
        <v/>
      </c>
      <c r="I344">
        <f>IF(OR($A344="",$C344="",$D344=""),0,IF(MIN($D344,Calc!$B$8-1)&lt;MAX($C344,Calc!$B$7),0,NETWORKDAYS(MAX($C344,Calc!$B$7),MIN($D344,Calc!$B$8-1))))</f>
        <v/>
      </c>
    </row>
    <row r="345">
      <c r="A345" s="70" t="n"/>
      <c r="B345" s="70" t="n"/>
      <c r="C345" s="69" t="n"/>
      <c r="D345" s="69" t="n"/>
      <c r="E345" s="73">
        <f>IF(OR($C345="",$D345=""),"",NETWORKDAYS($C345,$D345))</f>
        <v/>
      </c>
      <c r="F345" s="70" t="n"/>
      <c r="G345">
        <f>IF($B345="",0,ROUND(SUMPRODUCT((Lang!$C$90:$N$92=$B345)*(ROW(Lang!$C$90:$N$92)-89))/MAX(1,COUNTIF(Lang!$C$90:$N$92,$B345)),0))</f>
        <v/>
      </c>
      <c r="H345">
        <f>IF(OR($A345="",$C345="",$D345=""),0,IF(MIN($D345,Calc!$B$5-1)&lt;MAX($C345,Calc!$B$4),0,NETWORKDAYS(MAX($C345,Calc!$B$4),MIN($D345,Calc!$B$5-1))))</f>
        <v/>
      </c>
      <c r="I345">
        <f>IF(OR($A345="",$C345="",$D345=""),0,IF(MIN($D345,Calc!$B$8-1)&lt;MAX($C345,Calc!$B$7),0,NETWORKDAYS(MAX($C345,Calc!$B$7),MIN($D345,Calc!$B$8-1))))</f>
        <v/>
      </c>
    </row>
    <row r="346">
      <c r="A346" s="70" t="n"/>
      <c r="B346" s="70" t="n"/>
      <c r="C346" s="69" t="n"/>
      <c r="D346" s="69" t="n"/>
      <c r="E346" s="73">
        <f>IF(OR($C346="",$D346=""),"",NETWORKDAYS($C346,$D346))</f>
        <v/>
      </c>
      <c r="F346" s="70" t="n"/>
      <c r="G346">
        <f>IF($B346="",0,ROUND(SUMPRODUCT((Lang!$C$90:$N$92=$B346)*(ROW(Lang!$C$90:$N$92)-89))/MAX(1,COUNTIF(Lang!$C$90:$N$92,$B346)),0))</f>
        <v/>
      </c>
      <c r="H346">
        <f>IF(OR($A346="",$C346="",$D346=""),0,IF(MIN($D346,Calc!$B$5-1)&lt;MAX($C346,Calc!$B$4),0,NETWORKDAYS(MAX($C346,Calc!$B$4),MIN($D346,Calc!$B$5-1))))</f>
        <v/>
      </c>
      <c r="I346">
        <f>IF(OR($A346="",$C346="",$D346=""),0,IF(MIN($D346,Calc!$B$8-1)&lt;MAX($C346,Calc!$B$7),0,NETWORKDAYS(MAX($C346,Calc!$B$7),MIN($D346,Calc!$B$8-1))))</f>
        <v/>
      </c>
    </row>
    <row r="347">
      <c r="A347" s="70" t="n"/>
      <c r="B347" s="70" t="n"/>
      <c r="C347" s="69" t="n"/>
      <c r="D347" s="69" t="n"/>
      <c r="E347" s="73">
        <f>IF(OR($C347="",$D347=""),"",NETWORKDAYS($C347,$D347))</f>
        <v/>
      </c>
      <c r="F347" s="70" t="n"/>
      <c r="G347">
        <f>IF($B347="",0,ROUND(SUMPRODUCT((Lang!$C$90:$N$92=$B347)*(ROW(Lang!$C$90:$N$92)-89))/MAX(1,COUNTIF(Lang!$C$90:$N$92,$B347)),0))</f>
        <v/>
      </c>
      <c r="H347">
        <f>IF(OR($A347="",$C347="",$D347=""),0,IF(MIN($D347,Calc!$B$5-1)&lt;MAX($C347,Calc!$B$4),0,NETWORKDAYS(MAX($C347,Calc!$B$4),MIN($D347,Calc!$B$5-1))))</f>
        <v/>
      </c>
      <c r="I347">
        <f>IF(OR($A347="",$C347="",$D347=""),0,IF(MIN($D347,Calc!$B$8-1)&lt;MAX($C347,Calc!$B$7),0,NETWORKDAYS(MAX($C347,Calc!$B$7),MIN($D347,Calc!$B$8-1))))</f>
        <v/>
      </c>
    </row>
    <row r="348">
      <c r="A348" s="70" t="n"/>
      <c r="B348" s="70" t="n"/>
      <c r="C348" s="69" t="n"/>
      <c r="D348" s="69" t="n"/>
      <c r="E348" s="73">
        <f>IF(OR($C348="",$D348=""),"",NETWORKDAYS($C348,$D348))</f>
        <v/>
      </c>
      <c r="F348" s="70" t="n"/>
      <c r="G348">
        <f>IF($B348="",0,ROUND(SUMPRODUCT((Lang!$C$90:$N$92=$B348)*(ROW(Lang!$C$90:$N$92)-89))/MAX(1,COUNTIF(Lang!$C$90:$N$92,$B348)),0))</f>
        <v/>
      </c>
      <c r="H348">
        <f>IF(OR($A348="",$C348="",$D348=""),0,IF(MIN($D348,Calc!$B$5-1)&lt;MAX($C348,Calc!$B$4),0,NETWORKDAYS(MAX($C348,Calc!$B$4),MIN($D348,Calc!$B$5-1))))</f>
        <v/>
      </c>
      <c r="I348">
        <f>IF(OR($A348="",$C348="",$D348=""),0,IF(MIN($D348,Calc!$B$8-1)&lt;MAX($C348,Calc!$B$7),0,NETWORKDAYS(MAX($C348,Calc!$B$7),MIN($D348,Calc!$B$8-1))))</f>
        <v/>
      </c>
    </row>
    <row r="349">
      <c r="A349" s="70" t="n"/>
      <c r="B349" s="70" t="n"/>
      <c r="C349" s="69" t="n"/>
      <c r="D349" s="69" t="n"/>
      <c r="E349" s="73">
        <f>IF(OR($C349="",$D349=""),"",NETWORKDAYS($C349,$D349))</f>
        <v/>
      </c>
      <c r="F349" s="70" t="n"/>
      <c r="G349">
        <f>IF($B349="",0,ROUND(SUMPRODUCT((Lang!$C$90:$N$92=$B349)*(ROW(Lang!$C$90:$N$92)-89))/MAX(1,COUNTIF(Lang!$C$90:$N$92,$B349)),0))</f>
        <v/>
      </c>
      <c r="H349">
        <f>IF(OR($A349="",$C349="",$D349=""),0,IF(MIN($D349,Calc!$B$5-1)&lt;MAX($C349,Calc!$B$4),0,NETWORKDAYS(MAX($C349,Calc!$B$4),MIN($D349,Calc!$B$5-1))))</f>
        <v/>
      </c>
      <c r="I349">
        <f>IF(OR($A349="",$C349="",$D349=""),0,IF(MIN($D349,Calc!$B$8-1)&lt;MAX($C349,Calc!$B$7),0,NETWORKDAYS(MAX($C349,Calc!$B$7),MIN($D349,Calc!$B$8-1))))</f>
        <v/>
      </c>
    </row>
    <row r="350">
      <c r="A350" s="70" t="n"/>
      <c r="B350" s="70" t="n"/>
      <c r="C350" s="69" t="n"/>
      <c r="D350" s="69" t="n"/>
      <c r="E350" s="73">
        <f>IF(OR($C350="",$D350=""),"",NETWORKDAYS($C350,$D350))</f>
        <v/>
      </c>
      <c r="F350" s="70" t="n"/>
      <c r="G350">
        <f>IF($B350="",0,ROUND(SUMPRODUCT((Lang!$C$90:$N$92=$B350)*(ROW(Lang!$C$90:$N$92)-89))/MAX(1,COUNTIF(Lang!$C$90:$N$92,$B350)),0))</f>
        <v/>
      </c>
      <c r="H350">
        <f>IF(OR($A350="",$C350="",$D350=""),0,IF(MIN($D350,Calc!$B$5-1)&lt;MAX($C350,Calc!$B$4),0,NETWORKDAYS(MAX($C350,Calc!$B$4),MIN($D350,Calc!$B$5-1))))</f>
        <v/>
      </c>
      <c r="I350">
        <f>IF(OR($A350="",$C350="",$D350=""),0,IF(MIN($D350,Calc!$B$8-1)&lt;MAX($C350,Calc!$B$7),0,NETWORKDAYS(MAX($C350,Calc!$B$7),MIN($D350,Calc!$B$8-1))))</f>
        <v/>
      </c>
    </row>
    <row r="351">
      <c r="A351" s="70" t="n"/>
      <c r="B351" s="70" t="n"/>
      <c r="C351" s="69" t="n"/>
      <c r="D351" s="69" t="n"/>
      <c r="E351" s="73">
        <f>IF(OR($C351="",$D351=""),"",NETWORKDAYS($C351,$D351))</f>
        <v/>
      </c>
      <c r="F351" s="70" t="n"/>
      <c r="G351">
        <f>IF($B351="",0,ROUND(SUMPRODUCT((Lang!$C$90:$N$92=$B351)*(ROW(Lang!$C$90:$N$92)-89))/MAX(1,COUNTIF(Lang!$C$90:$N$92,$B351)),0))</f>
        <v/>
      </c>
      <c r="H351">
        <f>IF(OR($A351="",$C351="",$D351=""),0,IF(MIN($D351,Calc!$B$5-1)&lt;MAX($C351,Calc!$B$4),0,NETWORKDAYS(MAX($C351,Calc!$B$4),MIN($D351,Calc!$B$5-1))))</f>
        <v/>
      </c>
      <c r="I351">
        <f>IF(OR($A351="",$C351="",$D351=""),0,IF(MIN($D351,Calc!$B$8-1)&lt;MAX($C351,Calc!$B$7),0,NETWORKDAYS(MAX($C351,Calc!$B$7),MIN($D351,Calc!$B$8-1))))</f>
        <v/>
      </c>
    </row>
    <row r="352">
      <c r="A352" s="70" t="n"/>
      <c r="B352" s="70" t="n"/>
      <c r="C352" s="69" t="n"/>
      <c r="D352" s="69" t="n"/>
      <c r="E352" s="73">
        <f>IF(OR($C352="",$D352=""),"",NETWORKDAYS($C352,$D352))</f>
        <v/>
      </c>
      <c r="F352" s="70" t="n"/>
      <c r="G352">
        <f>IF($B352="",0,ROUND(SUMPRODUCT((Lang!$C$90:$N$92=$B352)*(ROW(Lang!$C$90:$N$92)-89))/MAX(1,COUNTIF(Lang!$C$90:$N$92,$B352)),0))</f>
        <v/>
      </c>
      <c r="H352">
        <f>IF(OR($A352="",$C352="",$D352=""),0,IF(MIN($D352,Calc!$B$5-1)&lt;MAX($C352,Calc!$B$4),0,NETWORKDAYS(MAX($C352,Calc!$B$4),MIN($D352,Calc!$B$5-1))))</f>
        <v/>
      </c>
      <c r="I352">
        <f>IF(OR($A352="",$C352="",$D352=""),0,IF(MIN($D352,Calc!$B$8-1)&lt;MAX($C352,Calc!$B$7),0,NETWORKDAYS(MAX($C352,Calc!$B$7),MIN($D352,Calc!$B$8-1))))</f>
        <v/>
      </c>
    </row>
    <row r="353">
      <c r="A353" s="70" t="n"/>
      <c r="B353" s="70" t="n"/>
      <c r="C353" s="69" t="n"/>
      <c r="D353" s="69" t="n"/>
      <c r="E353" s="73">
        <f>IF(OR($C353="",$D353=""),"",NETWORKDAYS($C353,$D353))</f>
        <v/>
      </c>
      <c r="F353" s="70" t="n"/>
      <c r="G353">
        <f>IF($B353="",0,ROUND(SUMPRODUCT((Lang!$C$90:$N$92=$B353)*(ROW(Lang!$C$90:$N$92)-89))/MAX(1,COUNTIF(Lang!$C$90:$N$92,$B353)),0))</f>
        <v/>
      </c>
      <c r="H353">
        <f>IF(OR($A353="",$C353="",$D353=""),0,IF(MIN($D353,Calc!$B$5-1)&lt;MAX($C353,Calc!$B$4),0,NETWORKDAYS(MAX($C353,Calc!$B$4),MIN($D353,Calc!$B$5-1))))</f>
        <v/>
      </c>
      <c r="I353">
        <f>IF(OR($A353="",$C353="",$D353=""),0,IF(MIN($D353,Calc!$B$8-1)&lt;MAX($C353,Calc!$B$7),0,NETWORKDAYS(MAX($C353,Calc!$B$7),MIN($D353,Calc!$B$8-1))))</f>
        <v/>
      </c>
    </row>
    <row r="354">
      <c r="A354" s="70" t="n"/>
      <c r="B354" s="70" t="n"/>
      <c r="C354" s="69" t="n"/>
      <c r="D354" s="69" t="n"/>
      <c r="E354" s="73">
        <f>IF(OR($C354="",$D354=""),"",NETWORKDAYS($C354,$D354))</f>
        <v/>
      </c>
      <c r="F354" s="70" t="n"/>
      <c r="G354">
        <f>IF($B354="",0,ROUND(SUMPRODUCT((Lang!$C$90:$N$92=$B354)*(ROW(Lang!$C$90:$N$92)-89))/MAX(1,COUNTIF(Lang!$C$90:$N$92,$B354)),0))</f>
        <v/>
      </c>
      <c r="H354">
        <f>IF(OR($A354="",$C354="",$D354=""),0,IF(MIN($D354,Calc!$B$5-1)&lt;MAX($C354,Calc!$B$4),0,NETWORKDAYS(MAX($C354,Calc!$B$4),MIN($D354,Calc!$B$5-1))))</f>
        <v/>
      </c>
      <c r="I354">
        <f>IF(OR($A354="",$C354="",$D354=""),0,IF(MIN($D354,Calc!$B$8-1)&lt;MAX($C354,Calc!$B$7),0,NETWORKDAYS(MAX($C354,Calc!$B$7),MIN($D354,Calc!$B$8-1))))</f>
        <v/>
      </c>
    </row>
    <row r="355">
      <c r="A355" s="70" t="n"/>
      <c r="B355" s="70" t="n"/>
      <c r="C355" s="69" t="n"/>
      <c r="D355" s="69" t="n"/>
      <c r="E355" s="73">
        <f>IF(OR($C355="",$D355=""),"",NETWORKDAYS($C355,$D355))</f>
        <v/>
      </c>
      <c r="F355" s="70" t="n"/>
      <c r="G355">
        <f>IF($B355="",0,ROUND(SUMPRODUCT((Lang!$C$90:$N$92=$B355)*(ROW(Lang!$C$90:$N$92)-89))/MAX(1,COUNTIF(Lang!$C$90:$N$92,$B355)),0))</f>
        <v/>
      </c>
      <c r="H355">
        <f>IF(OR($A355="",$C355="",$D355=""),0,IF(MIN($D355,Calc!$B$5-1)&lt;MAX($C355,Calc!$B$4),0,NETWORKDAYS(MAX($C355,Calc!$B$4),MIN($D355,Calc!$B$5-1))))</f>
        <v/>
      </c>
      <c r="I355">
        <f>IF(OR($A355="",$C355="",$D355=""),0,IF(MIN($D355,Calc!$B$8-1)&lt;MAX($C355,Calc!$B$7),0,NETWORKDAYS(MAX($C355,Calc!$B$7),MIN($D355,Calc!$B$8-1))))</f>
        <v/>
      </c>
    </row>
    <row r="356">
      <c r="A356" s="70" t="n"/>
      <c r="B356" s="70" t="n"/>
      <c r="C356" s="69" t="n"/>
      <c r="D356" s="69" t="n"/>
      <c r="E356" s="73">
        <f>IF(OR($C356="",$D356=""),"",NETWORKDAYS($C356,$D356))</f>
        <v/>
      </c>
      <c r="F356" s="70" t="n"/>
      <c r="G356">
        <f>IF($B356="",0,ROUND(SUMPRODUCT((Lang!$C$90:$N$92=$B356)*(ROW(Lang!$C$90:$N$92)-89))/MAX(1,COUNTIF(Lang!$C$90:$N$92,$B356)),0))</f>
        <v/>
      </c>
      <c r="H356">
        <f>IF(OR($A356="",$C356="",$D356=""),0,IF(MIN($D356,Calc!$B$5-1)&lt;MAX($C356,Calc!$B$4),0,NETWORKDAYS(MAX($C356,Calc!$B$4),MIN($D356,Calc!$B$5-1))))</f>
        <v/>
      </c>
      <c r="I356">
        <f>IF(OR($A356="",$C356="",$D356=""),0,IF(MIN($D356,Calc!$B$8-1)&lt;MAX($C356,Calc!$B$7),0,NETWORKDAYS(MAX($C356,Calc!$B$7),MIN($D356,Calc!$B$8-1))))</f>
        <v/>
      </c>
    </row>
    <row r="357">
      <c r="A357" s="70" t="n"/>
      <c r="B357" s="70" t="n"/>
      <c r="C357" s="69" t="n"/>
      <c r="D357" s="69" t="n"/>
      <c r="E357" s="73">
        <f>IF(OR($C357="",$D357=""),"",NETWORKDAYS($C357,$D357))</f>
        <v/>
      </c>
      <c r="F357" s="70" t="n"/>
      <c r="G357">
        <f>IF($B357="",0,ROUND(SUMPRODUCT((Lang!$C$90:$N$92=$B357)*(ROW(Lang!$C$90:$N$92)-89))/MAX(1,COUNTIF(Lang!$C$90:$N$92,$B357)),0))</f>
        <v/>
      </c>
      <c r="H357">
        <f>IF(OR($A357="",$C357="",$D357=""),0,IF(MIN($D357,Calc!$B$5-1)&lt;MAX($C357,Calc!$B$4),0,NETWORKDAYS(MAX($C357,Calc!$B$4),MIN($D357,Calc!$B$5-1))))</f>
        <v/>
      </c>
      <c r="I357">
        <f>IF(OR($A357="",$C357="",$D357=""),0,IF(MIN($D357,Calc!$B$8-1)&lt;MAX($C357,Calc!$B$7),0,NETWORKDAYS(MAX($C357,Calc!$B$7),MIN($D357,Calc!$B$8-1))))</f>
        <v/>
      </c>
    </row>
    <row r="358">
      <c r="A358" s="70" t="n"/>
      <c r="B358" s="70" t="n"/>
      <c r="C358" s="69" t="n"/>
      <c r="D358" s="69" t="n"/>
      <c r="E358" s="73">
        <f>IF(OR($C358="",$D358=""),"",NETWORKDAYS($C358,$D358))</f>
        <v/>
      </c>
      <c r="F358" s="70" t="n"/>
      <c r="G358">
        <f>IF($B358="",0,ROUND(SUMPRODUCT((Lang!$C$90:$N$92=$B358)*(ROW(Lang!$C$90:$N$92)-89))/MAX(1,COUNTIF(Lang!$C$90:$N$92,$B358)),0))</f>
        <v/>
      </c>
      <c r="H358">
        <f>IF(OR($A358="",$C358="",$D358=""),0,IF(MIN($D358,Calc!$B$5-1)&lt;MAX($C358,Calc!$B$4),0,NETWORKDAYS(MAX($C358,Calc!$B$4),MIN($D358,Calc!$B$5-1))))</f>
        <v/>
      </c>
      <c r="I358">
        <f>IF(OR($A358="",$C358="",$D358=""),0,IF(MIN($D358,Calc!$B$8-1)&lt;MAX($C358,Calc!$B$7),0,NETWORKDAYS(MAX($C358,Calc!$B$7),MIN($D358,Calc!$B$8-1))))</f>
        <v/>
      </c>
    </row>
    <row r="359">
      <c r="A359" s="70" t="n"/>
      <c r="B359" s="70" t="n"/>
      <c r="C359" s="69" t="n"/>
      <c r="D359" s="69" t="n"/>
      <c r="E359" s="73">
        <f>IF(OR($C359="",$D359=""),"",NETWORKDAYS($C359,$D359))</f>
        <v/>
      </c>
      <c r="F359" s="70" t="n"/>
      <c r="G359">
        <f>IF($B359="",0,ROUND(SUMPRODUCT((Lang!$C$90:$N$92=$B359)*(ROW(Lang!$C$90:$N$92)-89))/MAX(1,COUNTIF(Lang!$C$90:$N$92,$B359)),0))</f>
        <v/>
      </c>
      <c r="H359">
        <f>IF(OR($A359="",$C359="",$D359=""),0,IF(MIN($D359,Calc!$B$5-1)&lt;MAX($C359,Calc!$B$4),0,NETWORKDAYS(MAX($C359,Calc!$B$4),MIN($D359,Calc!$B$5-1))))</f>
        <v/>
      </c>
      <c r="I359">
        <f>IF(OR($A359="",$C359="",$D359=""),0,IF(MIN($D359,Calc!$B$8-1)&lt;MAX($C359,Calc!$B$7),0,NETWORKDAYS(MAX($C359,Calc!$B$7),MIN($D359,Calc!$B$8-1))))</f>
        <v/>
      </c>
    </row>
    <row r="360">
      <c r="A360" s="70" t="n"/>
      <c r="B360" s="70" t="n"/>
      <c r="C360" s="69" t="n"/>
      <c r="D360" s="69" t="n"/>
      <c r="E360" s="73">
        <f>IF(OR($C360="",$D360=""),"",NETWORKDAYS($C360,$D360))</f>
        <v/>
      </c>
      <c r="F360" s="70" t="n"/>
      <c r="G360">
        <f>IF($B360="",0,ROUND(SUMPRODUCT((Lang!$C$90:$N$92=$B360)*(ROW(Lang!$C$90:$N$92)-89))/MAX(1,COUNTIF(Lang!$C$90:$N$92,$B360)),0))</f>
        <v/>
      </c>
      <c r="H360">
        <f>IF(OR($A360="",$C360="",$D360=""),0,IF(MIN($D360,Calc!$B$5-1)&lt;MAX($C360,Calc!$B$4),0,NETWORKDAYS(MAX($C360,Calc!$B$4),MIN($D360,Calc!$B$5-1))))</f>
        <v/>
      </c>
      <c r="I360">
        <f>IF(OR($A360="",$C360="",$D360=""),0,IF(MIN($D360,Calc!$B$8-1)&lt;MAX($C360,Calc!$B$7),0,NETWORKDAYS(MAX($C360,Calc!$B$7),MIN($D360,Calc!$B$8-1))))</f>
        <v/>
      </c>
    </row>
    <row r="361">
      <c r="A361" s="70" t="n"/>
      <c r="B361" s="70" t="n"/>
      <c r="C361" s="69" t="n"/>
      <c r="D361" s="69" t="n"/>
      <c r="E361" s="73">
        <f>IF(OR($C361="",$D361=""),"",NETWORKDAYS($C361,$D361))</f>
        <v/>
      </c>
      <c r="F361" s="70" t="n"/>
      <c r="G361">
        <f>IF($B361="",0,ROUND(SUMPRODUCT((Lang!$C$90:$N$92=$B361)*(ROW(Lang!$C$90:$N$92)-89))/MAX(1,COUNTIF(Lang!$C$90:$N$92,$B361)),0))</f>
        <v/>
      </c>
      <c r="H361">
        <f>IF(OR($A361="",$C361="",$D361=""),0,IF(MIN($D361,Calc!$B$5-1)&lt;MAX($C361,Calc!$B$4),0,NETWORKDAYS(MAX($C361,Calc!$B$4),MIN($D361,Calc!$B$5-1))))</f>
        <v/>
      </c>
      <c r="I361">
        <f>IF(OR($A361="",$C361="",$D361=""),0,IF(MIN($D361,Calc!$B$8-1)&lt;MAX($C361,Calc!$B$7),0,NETWORKDAYS(MAX($C361,Calc!$B$7),MIN($D361,Calc!$B$8-1))))</f>
        <v/>
      </c>
    </row>
    <row r="362">
      <c r="A362" s="70" t="n"/>
      <c r="B362" s="70" t="n"/>
      <c r="C362" s="69" t="n"/>
      <c r="D362" s="69" t="n"/>
      <c r="E362" s="73">
        <f>IF(OR($C362="",$D362=""),"",NETWORKDAYS($C362,$D362))</f>
        <v/>
      </c>
      <c r="F362" s="70" t="n"/>
      <c r="G362">
        <f>IF($B362="",0,ROUND(SUMPRODUCT((Lang!$C$90:$N$92=$B362)*(ROW(Lang!$C$90:$N$92)-89))/MAX(1,COUNTIF(Lang!$C$90:$N$92,$B362)),0))</f>
        <v/>
      </c>
      <c r="H362">
        <f>IF(OR($A362="",$C362="",$D362=""),0,IF(MIN($D362,Calc!$B$5-1)&lt;MAX($C362,Calc!$B$4),0,NETWORKDAYS(MAX($C362,Calc!$B$4),MIN($D362,Calc!$B$5-1))))</f>
        <v/>
      </c>
      <c r="I362">
        <f>IF(OR($A362="",$C362="",$D362=""),0,IF(MIN($D362,Calc!$B$8-1)&lt;MAX($C362,Calc!$B$7),0,NETWORKDAYS(MAX($C362,Calc!$B$7),MIN($D362,Calc!$B$8-1))))</f>
        <v/>
      </c>
    </row>
    <row r="363">
      <c r="A363" s="70" t="n"/>
      <c r="B363" s="70" t="n"/>
      <c r="C363" s="69" t="n"/>
      <c r="D363" s="69" t="n"/>
      <c r="E363" s="73">
        <f>IF(OR($C363="",$D363=""),"",NETWORKDAYS($C363,$D363))</f>
        <v/>
      </c>
      <c r="F363" s="70" t="n"/>
      <c r="G363">
        <f>IF($B363="",0,ROUND(SUMPRODUCT((Lang!$C$90:$N$92=$B363)*(ROW(Lang!$C$90:$N$92)-89))/MAX(1,COUNTIF(Lang!$C$90:$N$92,$B363)),0))</f>
        <v/>
      </c>
      <c r="H363">
        <f>IF(OR($A363="",$C363="",$D363=""),0,IF(MIN($D363,Calc!$B$5-1)&lt;MAX($C363,Calc!$B$4),0,NETWORKDAYS(MAX($C363,Calc!$B$4),MIN($D363,Calc!$B$5-1))))</f>
        <v/>
      </c>
      <c r="I363">
        <f>IF(OR($A363="",$C363="",$D363=""),0,IF(MIN($D363,Calc!$B$8-1)&lt;MAX($C363,Calc!$B$7),0,NETWORKDAYS(MAX($C363,Calc!$B$7),MIN($D363,Calc!$B$8-1))))</f>
        <v/>
      </c>
    </row>
    <row r="364">
      <c r="A364" s="70" t="n"/>
      <c r="B364" s="70" t="n"/>
      <c r="C364" s="69" t="n"/>
      <c r="D364" s="69" t="n"/>
      <c r="E364" s="73">
        <f>IF(OR($C364="",$D364=""),"",NETWORKDAYS($C364,$D364))</f>
        <v/>
      </c>
      <c r="F364" s="70" t="n"/>
      <c r="G364">
        <f>IF($B364="",0,ROUND(SUMPRODUCT((Lang!$C$90:$N$92=$B364)*(ROW(Lang!$C$90:$N$92)-89))/MAX(1,COUNTIF(Lang!$C$90:$N$92,$B364)),0))</f>
        <v/>
      </c>
      <c r="H364">
        <f>IF(OR($A364="",$C364="",$D364=""),0,IF(MIN($D364,Calc!$B$5-1)&lt;MAX($C364,Calc!$B$4),0,NETWORKDAYS(MAX($C364,Calc!$B$4),MIN($D364,Calc!$B$5-1))))</f>
        <v/>
      </c>
      <c r="I364">
        <f>IF(OR($A364="",$C364="",$D364=""),0,IF(MIN($D364,Calc!$B$8-1)&lt;MAX($C364,Calc!$B$7),0,NETWORKDAYS(MAX($C364,Calc!$B$7),MIN($D364,Calc!$B$8-1))))</f>
        <v/>
      </c>
    </row>
    <row r="365">
      <c r="A365" s="70" t="n"/>
      <c r="B365" s="70" t="n"/>
      <c r="C365" s="69" t="n"/>
      <c r="D365" s="69" t="n"/>
      <c r="E365" s="73">
        <f>IF(OR($C365="",$D365=""),"",NETWORKDAYS($C365,$D365))</f>
        <v/>
      </c>
      <c r="F365" s="70" t="n"/>
      <c r="G365">
        <f>IF($B365="",0,ROUND(SUMPRODUCT((Lang!$C$90:$N$92=$B365)*(ROW(Lang!$C$90:$N$92)-89))/MAX(1,COUNTIF(Lang!$C$90:$N$92,$B365)),0))</f>
        <v/>
      </c>
      <c r="H365">
        <f>IF(OR($A365="",$C365="",$D365=""),0,IF(MIN($D365,Calc!$B$5-1)&lt;MAX($C365,Calc!$B$4),0,NETWORKDAYS(MAX($C365,Calc!$B$4),MIN($D365,Calc!$B$5-1))))</f>
        <v/>
      </c>
      <c r="I365">
        <f>IF(OR($A365="",$C365="",$D365=""),0,IF(MIN($D365,Calc!$B$8-1)&lt;MAX($C365,Calc!$B$7),0,NETWORKDAYS(MAX($C365,Calc!$B$7),MIN($D365,Calc!$B$8-1))))</f>
        <v/>
      </c>
    </row>
    <row r="366">
      <c r="A366" s="70" t="n"/>
      <c r="B366" s="70" t="n"/>
      <c r="C366" s="69" t="n"/>
      <c r="D366" s="69" t="n"/>
      <c r="E366" s="73">
        <f>IF(OR($C366="",$D366=""),"",NETWORKDAYS($C366,$D366))</f>
        <v/>
      </c>
      <c r="F366" s="70" t="n"/>
      <c r="G366">
        <f>IF($B366="",0,ROUND(SUMPRODUCT((Lang!$C$90:$N$92=$B366)*(ROW(Lang!$C$90:$N$92)-89))/MAX(1,COUNTIF(Lang!$C$90:$N$92,$B366)),0))</f>
        <v/>
      </c>
      <c r="H366">
        <f>IF(OR($A366="",$C366="",$D366=""),0,IF(MIN($D366,Calc!$B$5-1)&lt;MAX($C366,Calc!$B$4),0,NETWORKDAYS(MAX($C366,Calc!$B$4),MIN($D366,Calc!$B$5-1))))</f>
        <v/>
      </c>
      <c r="I366">
        <f>IF(OR($A366="",$C366="",$D366=""),0,IF(MIN($D366,Calc!$B$8-1)&lt;MAX($C366,Calc!$B$7),0,NETWORKDAYS(MAX($C366,Calc!$B$7),MIN($D366,Calc!$B$8-1))))</f>
        <v/>
      </c>
    </row>
    <row r="367">
      <c r="A367" s="70" t="n"/>
      <c r="B367" s="70" t="n"/>
      <c r="C367" s="69" t="n"/>
      <c r="D367" s="69" t="n"/>
      <c r="E367" s="73">
        <f>IF(OR($C367="",$D367=""),"",NETWORKDAYS($C367,$D367))</f>
        <v/>
      </c>
      <c r="F367" s="70" t="n"/>
      <c r="G367">
        <f>IF($B367="",0,ROUND(SUMPRODUCT((Lang!$C$90:$N$92=$B367)*(ROW(Lang!$C$90:$N$92)-89))/MAX(1,COUNTIF(Lang!$C$90:$N$92,$B367)),0))</f>
        <v/>
      </c>
      <c r="H367">
        <f>IF(OR($A367="",$C367="",$D367=""),0,IF(MIN($D367,Calc!$B$5-1)&lt;MAX($C367,Calc!$B$4),0,NETWORKDAYS(MAX($C367,Calc!$B$4),MIN($D367,Calc!$B$5-1))))</f>
        <v/>
      </c>
      <c r="I367">
        <f>IF(OR($A367="",$C367="",$D367=""),0,IF(MIN($D367,Calc!$B$8-1)&lt;MAX($C367,Calc!$B$7),0,NETWORKDAYS(MAX($C367,Calc!$B$7),MIN($D367,Calc!$B$8-1))))</f>
        <v/>
      </c>
    </row>
    <row r="368">
      <c r="A368" s="70" t="n"/>
      <c r="B368" s="70" t="n"/>
      <c r="C368" s="69" t="n"/>
      <c r="D368" s="69" t="n"/>
      <c r="E368" s="73">
        <f>IF(OR($C368="",$D368=""),"",NETWORKDAYS($C368,$D368))</f>
        <v/>
      </c>
      <c r="F368" s="70" t="n"/>
      <c r="G368">
        <f>IF($B368="",0,ROUND(SUMPRODUCT((Lang!$C$90:$N$92=$B368)*(ROW(Lang!$C$90:$N$92)-89))/MAX(1,COUNTIF(Lang!$C$90:$N$92,$B368)),0))</f>
        <v/>
      </c>
      <c r="H368">
        <f>IF(OR($A368="",$C368="",$D368=""),0,IF(MIN($D368,Calc!$B$5-1)&lt;MAX($C368,Calc!$B$4),0,NETWORKDAYS(MAX($C368,Calc!$B$4),MIN($D368,Calc!$B$5-1))))</f>
        <v/>
      </c>
      <c r="I368">
        <f>IF(OR($A368="",$C368="",$D368=""),0,IF(MIN($D368,Calc!$B$8-1)&lt;MAX($C368,Calc!$B$7),0,NETWORKDAYS(MAX($C368,Calc!$B$7),MIN($D368,Calc!$B$8-1))))</f>
        <v/>
      </c>
    </row>
    <row r="369">
      <c r="A369" s="70" t="n"/>
      <c r="B369" s="70" t="n"/>
      <c r="C369" s="69" t="n"/>
      <c r="D369" s="69" t="n"/>
      <c r="E369" s="73">
        <f>IF(OR($C369="",$D369=""),"",NETWORKDAYS($C369,$D369))</f>
        <v/>
      </c>
      <c r="F369" s="70" t="n"/>
      <c r="G369">
        <f>IF($B369="",0,ROUND(SUMPRODUCT((Lang!$C$90:$N$92=$B369)*(ROW(Lang!$C$90:$N$92)-89))/MAX(1,COUNTIF(Lang!$C$90:$N$92,$B369)),0))</f>
        <v/>
      </c>
      <c r="H369">
        <f>IF(OR($A369="",$C369="",$D369=""),0,IF(MIN($D369,Calc!$B$5-1)&lt;MAX($C369,Calc!$B$4),0,NETWORKDAYS(MAX($C369,Calc!$B$4),MIN($D369,Calc!$B$5-1))))</f>
        <v/>
      </c>
      <c r="I369">
        <f>IF(OR($A369="",$C369="",$D369=""),0,IF(MIN($D369,Calc!$B$8-1)&lt;MAX($C369,Calc!$B$7),0,NETWORKDAYS(MAX($C369,Calc!$B$7),MIN($D369,Calc!$B$8-1))))</f>
        <v/>
      </c>
    </row>
    <row r="370">
      <c r="A370" s="70" t="n"/>
      <c r="B370" s="70" t="n"/>
      <c r="C370" s="69" t="n"/>
      <c r="D370" s="69" t="n"/>
      <c r="E370" s="73">
        <f>IF(OR($C370="",$D370=""),"",NETWORKDAYS($C370,$D370))</f>
        <v/>
      </c>
      <c r="F370" s="70" t="n"/>
      <c r="G370">
        <f>IF($B370="",0,ROUND(SUMPRODUCT((Lang!$C$90:$N$92=$B370)*(ROW(Lang!$C$90:$N$92)-89))/MAX(1,COUNTIF(Lang!$C$90:$N$92,$B370)),0))</f>
        <v/>
      </c>
      <c r="H370">
        <f>IF(OR($A370="",$C370="",$D370=""),0,IF(MIN($D370,Calc!$B$5-1)&lt;MAX($C370,Calc!$B$4),0,NETWORKDAYS(MAX($C370,Calc!$B$4),MIN($D370,Calc!$B$5-1))))</f>
        <v/>
      </c>
      <c r="I370">
        <f>IF(OR($A370="",$C370="",$D370=""),0,IF(MIN($D370,Calc!$B$8-1)&lt;MAX($C370,Calc!$B$7),0,NETWORKDAYS(MAX($C370,Calc!$B$7),MIN($D370,Calc!$B$8-1))))</f>
        <v/>
      </c>
    </row>
    <row r="371">
      <c r="A371" s="70" t="n"/>
      <c r="B371" s="70" t="n"/>
      <c r="C371" s="69" t="n"/>
      <c r="D371" s="69" t="n"/>
      <c r="E371" s="73">
        <f>IF(OR($C371="",$D371=""),"",NETWORKDAYS($C371,$D371))</f>
        <v/>
      </c>
      <c r="F371" s="70" t="n"/>
      <c r="G371">
        <f>IF($B371="",0,ROUND(SUMPRODUCT((Lang!$C$90:$N$92=$B371)*(ROW(Lang!$C$90:$N$92)-89))/MAX(1,COUNTIF(Lang!$C$90:$N$92,$B371)),0))</f>
        <v/>
      </c>
      <c r="H371">
        <f>IF(OR($A371="",$C371="",$D371=""),0,IF(MIN($D371,Calc!$B$5-1)&lt;MAX($C371,Calc!$B$4),0,NETWORKDAYS(MAX($C371,Calc!$B$4),MIN($D371,Calc!$B$5-1))))</f>
        <v/>
      </c>
      <c r="I371">
        <f>IF(OR($A371="",$C371="",$D371=""),0,IF(MIN($D371,Calc!$B$8-1)&lt;MAX($C371,Calc!$B$7),0,NETWORKDAYS(MAX($C371,Calc!$B$7),MIN($D371,Calc!$B$8-1))))</f>
        <v/>
      </c>
    </row>
    <row r="372">
      <c r="A372" s="70" t="n"/>
      <c r="B372" s="70" t="n"/>
      <c r="C372" s="69" t="n"/>
      <c r="D372" s="69" t="n"/>
      <c r="E372" s="73">
        <f>IF(OR($C372="",$D372=""),"",NETWORKDAYS($C372,$D372))</f>
        <v/>
      </c>
      <c r="F372" s="70" t="n"/>
      <c r="G372">
        <f>IF($B372="",0,ROUND(SUMPRODUCT((Lang!$C$90:$N$92=$B372)*(ROW(Lang!$C$90:$N$92)-89))/MAX(1,COUNTIF(Lang!$C$90:$N$92,$B372)),0))</f>
        <v/>
      </c>
      <c r="H372">
        <f>IF(OR($A372="",$C372="",$D372=""),0,IF(MIN($D372,Calc!$B$5-1)&lt;MAX($C372,Calc!$B$4),0,NETWORKDAYS(MAX($C372,Calc!$B$4),MIN($D372,Calc!$B$5-1))))</f>
        <v/>
      </c>
      <c r="I372">
        <f>IF(OR($A372="",$C372="",$D372=""),0,IF(MIN($D372,Calc!$B$8-1)&lt;MAX($C372,Calc!$B$7),0,NETWORKDAYS(MAX($C372,Calc!$B$7),MIN($D372,Calc!$B$8-1))))</f>
        <v/>
      </c>
    </row>
    <row r="373">
      <c r="A373" s="70" t="n"/>
      <c r="B373" s="70" t="n"/>
      <c r="C373" s="69" t="n"/>
      <c r="D373" s="69" t="n"/>
      <c r="E373" s="73">
        <f>IF(OR($C373="",$D373=""),"",NETWORKDAYS($C373,$D373))</f>
        <v/>
      </c>
      <c r="F373" s="70" t="n"/>
      <c r="G373">
        <f>IF($B373="",0,ROUND(SUMPRODUCT((Lang!$C$90:$N$92=$B373)*(ROW(Lang!$C$90:$N$92)-89))/MAX(1,COUNTIF(Lang!$C$90:$N$92,$B373)),0))</f>
        <v/>
      </c>
      <c r="H373">
        <f>IF(OR($A373="",$C373="",$D373=""),0,IF(MIN($D373,Calc!$B$5-1)&lt;MAX($C373,Calc!$B$4),0,NETWORKDAYS(MAX($C373,Calc!$B$4),MIN($D373,Calc!$B$5-1))))</f>
        <v/>
      </c>
      <c r="I373">
        <f>IF(OR($A373="",$C373="",$D373=""),0,IF(MIN($D373,Calc!$B$8-1)&lt;MAX($C373,Calc!$B$7),0,NETWORKDAYS(MAX($C373,Calc!$B$7),MIN($D373,Calc!$B$8-1))))</f>
        <v/>
      </c>
    </row>
    <row r="374">
      <c r="A374" s="70" t="n"/>
      <c r="B374" s="70" t="n"/>
      <c r="C374" s="69" t="n"/>
      <c r="D374" s="69" t="n"/>
      <c r="E374" s="73">
        <f>IF(OR($C374="",$D374=""),"",NETWORKDAYS($C374,$D374))</f>
        <v/>
      </c>
      <c r="F374" s="70" t="n"/>
      <c r="G374">
        <f>IF($B374="",0,ROUND(SUMPRODUCT((Lang!$C$90:$N$92=$B374)*(ROW(Lang!$C$90:$N$92)-89))/MAX(1,COUNTIF(Lang!$C$90:$N$92,$B374)),0))</f>
        <v/>
      </c>
      <c r="H374">
        <f>IF(OR($A374="",$C374="",$D374=""),0,IF(MIN($D374,Calc!$B$5-1)&lt;MAX($C374,Calc!$B$4),0,NETWORKDAYS(MAX($C374,Calc!$B$4),MIN($D374,Calc!$B$5-1))))</f>
        <v/>
      </c>
      <c r="I374">
        <f>IF(OR($A374="",$C374="",$D374=""),0,IF(MIN($D374,Calc!$B$8-1)&lt;MAX($C374,Calc!$B$7),0,NETWORKDAYS(MAX($C374,Calc!$B$7),MIN($D374,Calc!$B$8-1))))</f>
        <v/>
      </c>
    </row>
    <row r="375">
      <c r="A375" s="70" t="n"/>
      <c r="B375" s="70" t="n"/>
      <c r="C375" s="69" t="n"/>
      <c r="D375" s="69" t="n"/>
      <c r="E375" s="73">
        <f>IF(OR($C375="",$D375=""),"",NETWORKDAYS($C375,$D375))</f>
        <v/>
      </c>
      <c r="F375" s="70" t="n"/>
      <c r="G375">
        <f>IF($B375="",0,ROUND(SUMPRODUCT((Lang!$C$90:$N$92=$B375)*(ROW(Lang!$C$90:$N$92)-89))/MAX(1,COUNTIF(Lang!$C$90:$N$92,$B375)),0))</f>
        <v/>
      </c>
      <c r="H375">
        <f>IF(OR($A375="",$C375="",$D375=""),0,IF(MIN($D375,Calc!$B$5-1)&lt;MAX($C375,Calc!$B$4),0,NETWORKDAYS(MAX($C375,Calc!$B$4),MIN($D375,Calc!$B$5-1))))</f>
        <v/>
      </c>
      <c r="I375">
        <f>IF(OR($A375="",$C375="",$D375=""),0,IF(MIN($D375,Calc!$B$8-1)&lt;MAX($C375,Calc!$B$7),0,NETWORKDAYS(MAX($C375,Calc!$B$7),MIN($D375,Calc!$B$8-1))))</f>
        <v/>
      </c>
    </row>
    <row r="376">
      <c r="A376" s="70" t="n"/>
      <c r="B376" s="70" t="n"/>
      <c r="C376" s="69" t="n"/>
      <c r="D376" s="69" t="n"/>
      <c r="E376" s="73">
        <f>IF(OR($C376="",$D376=""),"",NETWORKDAYS($C376,$D376))</f>
        <v/>
      </c>
      <c r="F376" s="70" t="n"/>
      <c r="G376">
        <f>IF($B376="",0,ROUND(SUMPRODUCT((Lang!$C$90:$N$92=$B376)*(ROW(Lang!$C$90:$N$92)-89))/MAX(1,COUNTIF(Lang!$C$90:$N$92,$B376)),0))</f>
        <v/>
      </c>
      <c r="H376">
        <f>IF(OR($A376="",$C376="",$D376=""),0,IF(MIN($D376,Calc!$B$5-1)&lt;MAX($C376,Calc!$B$4),0,NETWORKDAYS(MAX($C376,Calc!$B$4),MIN($D376,Calc!$B$5-1))))</f>
        <v/>
      </c>
      <c r="I376">
        <f>IF(OR($A376="",$C376="",$D376=""),0,IF(MIN($D376,Calc!$B$8-1)&lt;MAX($C376,Calc!$B$7),0,NETWORKDAYS(MAX($C376,Calc!$B$7),MIN($D376,Calc!$B$8-1))))</f>
        <v/>
      </c>
    </row>
    <row r="377">
      <c r="A377" s="70" t="n"/>
      <c r="B377" s="70" t="n"/>
      <c r="C377" s="69" t="n"/>
      <c r="D377" s="69" t="n"/>
      <c r="E377" s="73">
        <f>IF(OR($C377="",$D377=""),"",NETWORKDAYS($C377,$D377))</f>
        <v/>
      </c>
      <c r="F377" s="70" t="n"/>
      <c r="G377">
        <f>IF($B377="",0,ROUND(SUMPRODUCT((Lang!$C$90:$N$92=$B377)*(ROW(Lang!$C$90:$N$92)-89))/MAX(1,COUNTIF(Lang!$C$90:$N$92,$B377)),0))</f>
        <v/>
      </c>
      <c r="H377">
        <f>IF(OR($A377="",$C377="",$D377=""),0,IF(MIN($D377,Calc!$B$5-1)&lt;MAX($C377,Calc!$B$4),0,NETWORKDAYS(MAX($C377,Calc!$B$4),MIN($D377,Calc!$B$5-1))))</f>
        <v/>
      </c>
      <c r="I377">
        <f>IF(OR($A377="",$C377="",$D377=""),0,IF(MIN($D377,Calc!$B$8-1)&lt;MAX($C377,Calc!$B$7),0,NETWORKDAYS(MAX($C377,Calc!$B$7),MIN($D377,Calc!$B$8-1))))</f>
        <v/>
      </c>
    </row>
    <row r="378">
      <c r="A378" s="70" t="n"/>
      <c r="B378" s="70" t="n"/>
      <c r="C378" s="69" t="n"/>
      <c r="D378" s="69" t="n"/>
      <c r="E378" s="73">
        <f>IF(OR($C378="",$D378=""),"",NETWORKDAYS($C378,$D378))</f>
        <v/>
      </c>
      <c r="F378" s="70" t="n"/>
      <c r="G378">
        <f>IF($B378="",0,ROUND(SUMPRODUCT((Lang!$C$90:$N$92=$B378)*(ROW(Lang!$C$90:$N$92)-89))/MAX(1,COUNTIF(Lang!$C$90:$N$92,$B378)),0))</f>
        <v/>
      </c>
      <c r="H378">
        <f>IF(OR($A378="",$C378="",$D378=""),0,IF(MIN($D378,Calc!$B$5-1)&lt;MAX($C378,Calc!$B$4),0,NETWORKDAYS(MAX($C378,Calc!$B$4),MIN($D378,Calc!$B$5-1))))</f>
        <v/>
      </c>
      <c r="I378">
        <f>IF(OR($A378="",$C378="",$D378=""),0,IF(MIN($D378,Calc!$B$8-1)&lt;MAX($C378,Calc!$B$7),0,NETWORKDAYS(MAX($C378,Calc!$B$7),MIN($D378,Calc!$B$8-1))))</f>
        <v/>
      </c>
    </row>
    <row r="379">
      <c r="A379" s="70" t="n"/>
      <c r="B379" s="70" t="n"/>
      <c r="C379" s="69" t="n"/>
      <c r="D379" s="69" t="n"/>
      <c r="E379" s="73">
        <f>IF(OR($C379="",$D379=""),"",NETWORKDAYS($C379,$D379))</f>
        <v/>
      </c>
      <c r="F379" s="70" t="n"/>
      <c r="G379">
        <f>IF($B379="",0,ROUND(SUMPRODUCT((Lang!$C$90:$N$92=$B379)*(ROW(Lang!$C$90:$N$92)-89))/MAX(1,COUNTIF(Lang!$C$90:$N$92,$B379)),0))</f>
        <v/>
      </c>
      <c r="H379">
        <f>IF(OR($A379="",$C379="",$D379=""),0,IF(MIN($D379,Calc!$B$5-1)&lt;MAX($C379,Calc!$B$4),0,NETWORKDAYS(MAX($C379,Calc!$B$4),MIN($D379,Calc!$B$5-1))))</f>
        <v/>
      </c>
      <c r="I379">
        <f>IF(OR($A379="",$C379="",$D379=""),0,IF(MIN($D379,Calc!$B$8-1)&lt;MAX($C379,Calc!$B$7),0,NETWORKDAYS(MAX($C379,Calc!$B$7),MIN($D379,Calc!$B$8-1))))</f>
        <v/>
      </c>
    </row>
    <row r="380">
      <c r="A380" s="70" t="n"/>
      <c r="B380" s="70" t="n"/>
      <c r="C380" s="69" t="n"/>
      <c r="D380" s="69" t="n"/>
      <c r="E380" s="73">
        <f>IF(OR($C380="",$D380=""),"",NETWORKDAYS($C380,$D380))</f>
        <v/>
      </c>
      <c r="F380" s="70" t="n"/>
      <c r="G380">
        <f>IF($B380="",0,ROUND(SUMPRODUCT((Lang!$C$90:$N$92=$B380)*(ROW(Lang!$C$90:$N$92)-89))/MAX(1,COUNTIF(Lang!$C$90:$N$92,$B380)),0))</f>
        <v/>
      </c>
      <c r="H380">
        <f>IF(OR($A380="",$C380="",$D380=""),0,IF(MIN($D380,Calc!$B$5-1)&lt;MAX($C380,Calc!$B$4),0,NETWORKDAYS(MAX($C380,Calc!$B$4),MIN($D380,Calc!$B$5-1))))</f>
        <v/>
      </c>
      <c r="I380">
        <f>IF(OR($A380="",$C380="",$D380=""),0,IF(MIN($D380,Calc!$B$8-1)&lt;MAX($C380,Calc!$B$7),0,NETWORKDAYS(MAX($C380,Calc!$B$7),MIN($D380,Calc!$B$8-1))))</f>
        <v/>
      </c>
    </row>
    <row r="381">
      <c r="A381" s="70" t="n"/>
      <c r="B381" s="70" t="n"/>
      <c r="C381" s="69" t="n"/>
      <c r="D381" s="69" t="n"/>
      <c r="E381" s="73">
        <f>IF(OR($C381="",$D381=""),"",NETWORKDAYS($C381,$D381))</f>
        <v/>
      </c>
      <c r="F381" s="70" t="n"/>
      <c r="G381">
        <f>IF($B381="",0,ROUND(SUMPRODUCT((Lang!$C$90:$N$92=$B381)*(ROW(Lang!$C$90:$N$92)-89))/MAX(1,COUNTIF(Lang!$C$90:$N$92,$B381)),0))</f>
        <v/>
      </c>
      <c r="H381">
        <f>IF(OR($A381="",$C381="",$D381=""),0,IF(MIN($D381,Calc!$B$5-1)&lt;MAX($C381,Calc!$B$4),0,NETWORKDAYS(MAX($C381,Calc!$B$4),MIN($D381,Calc!$B$5-1))))</f>
        <v/>
      </c>
      <c r="I381">
        <f>IF(OR($A381="",$C381="",$D381=""),0,IF(MIN($D381,Calc!$B$8-1)&lt;MAX($C381,Calc!$B$7),0,NETWORKDAYS(MAX($C381,Calc!$B$7),MIN($D381,Calc!$B$8-1))))</f>
        <v/>
      </c>
    </row>
    <row r="382">
      <c r="A382" s="70" t="n"/>
      <c r="B382" s="70" t="n"/>
      <c r="C382" s="69" t="n"/>
      <c r="D382" s="69" t="n"/>
      <c r="E382" s="73">
        <f>IF(OR($C382="",$D382=""),"",NETWORKDAYS($C382,$D382))</f>
        <v/>
      </c>
      <c r="F382" s="70" t="n"/>
      <c r="G382">
        <f>IF($B382="",0,ROUND(SUMPRODUCT((Lang!$C$90:$N$92=$B382)*(ROW(Lang!$C$90:$N$92)-89))/MAX(1,COUNTIF(Lang!$C$90:$N$92,$B382)),0))</f>
        <v/>
      </c>
      <c r="H382">
        <f>IF(OR($A382="",$C382="",$D382=""),0,IF(MIN($D382,Calc!$B$5-1)&lt;MAX($C382,Calc!$B$4),0,NETWORKDAYS(MAX($C382,Calc!$B$4),MIN($D382,Calc!$B$5-1))))</f>
        <v/>
      </c>
      <c r="I382">
        <f>IF(OR($A382="",$C382="",$D382=""),0,IF(MIN($D382,Calc!$B$8-1)&lt;MAX($C382,Calc!$B$7),0,NETWORKDAYS(MAX($C382,Calc!$B$7),MIN($D382,Calc!$B$8-1))))</f>
        <v/>
      </c>
    </row>
    <row r="383">
      <c r="A383" s="70" t="n"/>
      <c r="B383" s="70" t="n"/>
      <c r="C383" s="69" t="n"/>
      <c r="D383" s="69" t="n"/>
      <c r="E383" s="73">
        <f>IF(OR($C383="",$D383=""),"",NETWORKDAYS($C383,$D383))</f>
        <v/>
      </c>
      <c r="F383" s="70" t="n"/>
      <c r="G383">
        <f>IF($B383="",0,ROUND(SUMPRODUCT((Lang!$C$90:$N$92=$B383)*(ROW(Lang!$C$90:$N$92)-89))/MAX(1,COUNTIF(Lang!$C$90:$N$92,$B383)),0))</f>
        <v/>
      </c>
      <c r="H383">
        <f>IF(OR($A383="",$C383="",$D383=""),0,IF(MIN($D383,Calc!$B$5-1)&lt;MAX($C383,Calc!$B$4),0,NETWORKDAYS(MAX($C383,Calc!$B$4),MIN($D383,Calc!$B$5-1))))</f>
        <v/>
      </c>
      <c r="I383">
        <f>IF(OR($A383="",$C383="",$D383=""),0,IF(MIN($D383,Calc!$B$8-1)&lt;MAX($C383,Calc!$B$7),0,NETWORKDAYS(MAX($C383,Calc!$B$7),MIN($D383,Calc!$B$8-1))))</f>
        <v/>
      </c>
    </row>
    <row r="384">
      <c r="A384" s="70" t="n"/>
      <c r="B384" s="70" t="n"/>
      <c r="C384" s="69" t="n"/>
      <c r="D384" s="69" t="n"/>
      <c r="E384" s="73">
        <f>IF(OR($C384="",$D384=""),"",NETWORKDAYS($C384,$D384))</f>
        <v/>
      </c>
      <c r="F384" s="70" t="n"/>
      <c r="G384">
        <f>IF($B384="",0,ROUND(SUMPRODUCT((Lang!$C$90:$N$92=$B384)*(ROW(Lang!$C$90:$N$92)-89))/MAX(1,COUNTIF(Lang!$C$90:$N$92,$B384)),0))</f>
        <v/>
      </c>
      <c r="H384">
        <f>IF(OR($A384="",$C384="",$D384=""),0,IF(MIN($D384,Calc!$B$5-1)&lt;MAX($C384,Calc!$B$4),0,NETWORKDAYS(MAX($C384,Calc!$B$4),MIN($D384,Calc!$B$5-1))))</f>
        <v/>
      </c>
      <c r="I384">
        <f>IF(OR($A384="",$C384="",$D384=""),0,IF(MIN($D384,Calc!$B$8-1)&lt;MAX($C384,Calc!$B$7),0,NETWORKDAYS(MAX($C384,Calc!$B$7),MIN($D384,Calc!$B$8-1))))</f>
        <v/>
      </c>
    </row>
    <row r="385">
      <c r="A385" s="70" t="n"/>
      <c r="B385" s="70" t="n"/>
      <c r="C385" s="69" t="n"/>
      <c r="D385" s="69" t="n"/>
      <c r="E385" s="73">
        <f>IF(OR($C385="",$D385=""),"",NETWORKDAYS($C385,$D385))</f>
        <v/>
      </c>
      <c r="F385" s="70" t="n"/>
      <c r="G385">
        <f>IF($B385="",0,ROUND(SUMPRODUCT((Lang!$C$90:$N$92=$B385)*(ROW(Lang!$C$90:$N$92)-89))/MAX(1,COUNTIF(Lang!$C$90:$N$92,$B385)),0))</f>
        <v/>
      </c>
      <c r="H385">
        <f>IF(OR($A385="",$C385="",$D385=""),0,IF(MIN($D385,Calc!$B$5-1)&lt;MAX($C385,Calc!$B$4),0,NETWORKDAYS(MAX($C385,Calc!$B$4),MIN($D385,Calc!$B$5-1))))</f>
        <v/>
      </c>
      <c r="I385">
        <f>IF(OR($A385="",$C385="",$D385=""),0,IF(MIN($D385,Calc!$B$8-1)&lt;MAX($C385,Calc!$B$7),0,NETWORKDAYS(MAX($C385,Calc!$B$7),MIN($D385,Calc!$B$8-1))))</f>
        <v/>
      </c>
    </row>
    <row r="386">
      <c r="A386" s="70" t="n"/>
      <c r="B386" s="70" t="n"/>
      <c r="C386" s="69" t="n"/>
      <c r="D386" s="69" t="n"/>
      <c r="E386" s="73">
        <f>IF(OR($C386="",$D386=""),"",NETWORKDAYS($C386,$D386))</f>
        <v/>
      </c>
      <c r="F386" s="70" t="n"/>
      <c r="G386">
        <f>IF($B386="",0,ROUND(SUMPRODUCT((Lang!$C$90:$N$92=$B386)*(ROW(Lang!$C$90:$N$92)-89))/MAX(1,COUNTIF(Lang!$C$90:$N$92,$B386)),0))</f>
        <v/>
      </c>
      <c r="H386">
        <f>IF(OR($A386="",$C386="",$D386=""),0,IF(MIN($D386,Calc!$B$5-1)&lt;MAX($C386,Calc!$B$4),0,NETWORKDAYS(MAX($C386,Calc!$B$4),MIN($D386,Calc!$B$5-1))))</f>
        <v/>
      </c>
      <c r="I386">
        <f>IF(OR($A386="",$C386="",$D386=""),0,IF(MIN($D386,Calc!$B$8-1)&lt;MAX($C386,Calc!$B$7),0,NETWORKDAYS(MAX($C386,Calc!$B$7),MIN($D386,Calc!$B$8-1))))</f>
        <v/>
      </c>
    </row>
    <row r="387">
      <c r="A387" s="70" t="n"/>
      <c r="B387" s="70" t="n"/>
      <c r="C387" s="69" t="n"/>
      <c r="D387" s="69" t="n"/>
      <c r="E387" s="73">
        <f>IF(OR($C387="",$D387=""),"",NETWORKDAYS($C387,$D387))</f>
        <v/>
      </c>
      <c r="F387" s="70" t="n"/>
      <c r="G387">
        <f>IF($B387="",0,ROUND(SUMPRODUCT((Lang!$C$90:$N$92=$B387)*(ROW(Lang!$C$90:$N$92)-89))/MAX(1,COUNTIF(Lang!$C$90:$N$92,$B387)),0))</f>
        <v/>
      </c>
      <c r="H387">
        <f>IF(OR($A387="",$C387="",$D387=""),0,IF(MIN($D387,Calc!$B$5-1)&lt;MAX($C387,Calc!$B$4),0,NETWORKDAYS(MAX($C387,Calc!$B$4),MIN($D387,Calc!$B$5-1))))</f>
        <v/>
      </c>
      <c r="I387">
        <f>IF(OR($A387="",$C387="",$D387=""),0,IF(MIN($D387,Calc!$B$8-1)&lt;MAX($C387,Calc!$B$7),0,NETWORKDAYS(MAX($C387,Calc!$B$7),MIN($D387,Calc!$B$8-1))))</f>
        <v/>
      </c>
    </row>
    <row r="388">
      <c r="A388" s="70" t="n"/>
      <c r="B388" s="70" t="n"/>
      <c r="C388" s="69" t="n"/>
      <c r="D388" s="69" t="n"/>
      <c r="E388" s="73">
        <f>IF(OR($C388="",$D388=""),"",NETWORKDAYS($C388,$D388))</f>
        <v/>
      </c>
      <c r="F388" s="70" t="n"/>
      <c r="G388">
        <f>IF($B388="",0,ROUND(SUMPRODUCT((Lang!$C$90:$N$92=$B388)*(ROW(Lang!$C$90:$N$92)-89))/MAX(1,COUNTIF(Lang!$C$90:$N$92,$B388)),0))</f>
        <v/>
      </c>
      <c r="H388">
        <f>IF(OR($A388="",$C388="",$D388=""),0,IF(MIN($D388,Calc!$B$5-1)&lt;MAX($C388,Calc!$B$4),0,NETWORKDAYS(MAX($C388,Calc!$B$4),MIN($D388,Calc!$B$5-1))))</f>
        <v/>
      </c>
      <c r="I388">
        <f>IF(OR($A388="",$C388="",$D388=""),0,IF(MIN($D388,Calc!$B$8-1)&lt;MAX($C388,Calc!$B$7),0,NETWORKDAYS(MAX($C388,Calc!$B$7),MIN($D388,Calc!$B$8-1))))</f>
        <v/>
      </c>
    </row>
    <row r="389">
      <c r="A389" s="70" t="n"/>
      <c r="B389" s="70" t="n"/>
      <c r="C389" s="69" t="n"/>
      <c r="D389" s="69" t="n"/>
      <c r="E389" s="73">
        <f>IF(OR($C389="",$D389=""),"",NETWORKDAYS($C389,$D389))</f>
        <v/>
      </c>
      <c r="F389" s="70" t="n"/>
      <c r="G389">
        <f>IF($B389="",0,ROUND(SUMPRODUCT((Lang!$C$90:$N$92=$B389)*(ROW(Lang!$C$90:$N$92)-89))/MAX(1,COUNTIF(Lang!$C$90:$N$92,$B389)),0))</f>
        <v/>
      </c>
      <c r="H389">
        <f>IF(OR($A389="",$C389="",$D389=""),0,IF(MIN($D389,Calc!$B$5-1)&lt;MAX($C389,Calc!$B$4),0,NETWORKDAYS(MAX($C389,Calc!$B$4),MIN($D389,Calc!$B$5-1))))</f>
        <v/>
      </c>
      <c r="I389">
        <f>IF(OR($A389="",$C389="",$D389=""),0,IF(MIN($D389,Calc!$B$8-1)&lt;MAX($C389,Calc!$B$7),0,NETWORKDAYS(MAX($C389,Calc!$B$7),MIN($D389,Calc!$B$8-1))))</f>
        <v/>
      </c>
    </row>
    <row r="390">
      <c r="A390" s="70" t="n"/>
      <c r="B390" s="70" t="n"/>
      <c r="C390" s="69" t="n"/>
      <c r="D390" s="69" t="n"/>
      <c r="E390" s="73">
        <f>IF(OR($C390="",$D390=""),"",NETWORKDAYS($C390,$D390))</f>
        <v/>
      </c>
      <c r="F390" s="70" t="n"/>
      <c r="G390">
        <f>IF($B390="",0,ROUND(SUMPRODUCT((Lang!$C$90:$N$92=$B390)*(ROW(Lang!$C$90:$N$92)-89))/MAX(1,COUNTIF(Lang!$C$90:$N$92,$B390)),0))</f>
        <v/>
      </c>
      <c r="H390">
        <f>IF(OR($A390="",$C390="",$D390=""),0,IF(MIN($D390,Calc!$B$5-1)&lt;MAX($C390,Calc!$B$4),0,NETWORKDAYS(MAX($C390,Calc!$B$4),MIN($D390,Calc!$B$5-1))))</f>
        <v/>
      </c>
      <c r="I390">
        <f>IF(OR($A390="",$C390="",$D390=""),0,IF(MIN($D390,Calc!$B$8-1)&lt;MAX($C390,Calc!$B$7),0,NETWORKDAYS(MAX($C390,Calc!$B$7),MIN($D390,Calc!$B$8-1))))</f>
        <v/>
      </c>
    </row>
    <row r="391">
      <c r="A391" s="70" t="n"/>
      <c r="B391" s="70" t="n"/>
      <c r="C391" s="69" t="n"/>
      <c r="D391" s="69" t="n"/>
      <c r="E391" s="73">
        <f>IF(OR($C391="",$D391=""),"",NETWORKDAYS($C391,$D391))</f>
        <v/>
      </c>
      <c r="F391" s="70" t="n"/>
      <c r="G391">
        <f>IF($B391="",0,ROUND(SUMPRODUCT((Lang!$C$90:$N$92=$B391)*(ROW(Lang!$C$90:$N$92)-89))/MAX(1,COUNTIF(Lang!$C$90:$N$92,$B391)),0))</f>
        <v/>
      </c>
      <c r="H391">
        <f>IF(OR($A391="",$C391="",$D391=""),0,IF(MIN($D391,Calc!$B$5-1)&lt;MAX($C391,Calc!$B$4),0,NETWORKDAYS(MAX($C391,Calc!$B$4),MIN($D391,Calc!$B$5-1))))</f>
        <v/>
      </c>
      <c r="I391">
        <f>IF(OR($A391="",$C391="",$D391=""),0,IF(MIN($D391,Calc!$B$8-1)&lt;MAX($C391,Calc!$B$7),0,NETWORKDAYS(MAX($C391,Calc!$B$7),MIN($D391,Calc!$B$8-1))))</f>
        <v/>
      </c>
    </row>
    <row r="392">
      <c r="A392" s="70" t="n"/>
      <c r="B392" s="70" t="n"/>
      <c r="C392" s="69" t="n"/>
      <c r="D392" s="69" t="n"/>
      <c r="E392" s="73">
        <f>IF(OR($C392="",$D392=""),"",NETWORKDAYS($C392,$D392))</f>
        <v/>
      </c>
      <c r="F392" s="70" t="n"/>
      <c r="G392">
        <f>IF($B392="",0,ROUND(SUMPRODUCT((Lang!$C$90:$N$92=$B392)*(ROW(Lang!$C$90:$N$92)-89))/MAX(1,COUNTIF(Lang!$C$90:$N$92,$B392)),0))</f>
        <v/>
      </c>
      <c r="H392">
        <f>IF(OR($A392="",$C392="",$D392=""),0,IF(MIN($D392,Calc!$B$5-1)&lt;MAX($C392,Calc!$B$4),0,NETWORKDAYS(MAX($C392,Calc!$B$4),MIN($D392,Calc!$B$5-1))))</f>
        <v/>
      </c>
      <c r="I392">
        <f>IF(OR($A392="",$C392="",$D392=""),0,IF(MIN($D392,Calc!$B$8-1)&lt;MAX($C392,Calc!$B$7),0,NETWORKDAYS(MAX($C392,Calc!$B$7),MIN($D392,Calc!$B$8-1))))</f>
        <v/>
      </c>
    </row>
    <row r="393">
      <c r="A393" s="70" t="n"/>
      <c r="B393" s="70" t="n"/>
      <c r="C393" s="69" t="n"/>
      <c r="D393" s="69" t="n"/>
      <c r="E393" s="73">
        <f>IF(OR($C393="",$D393=""),"",NETWORKDAYS($C393,$D393))</f>
        <v/>
      </c>
      <c r="F393" s="70" t="n"/>
      <c r="G393">
        <f>IF($B393="",0,ROUND(SUMPRODUCT((Lang!$C$90:$N$92=$B393)*(ROW(Lang!$C$90:$N$92)-89))/MAX(1,COUNTIF(Lang!$C$90:$N$92,$B393)),0))</f>
        <v/>
      </c>
      <c r="H393">
        <f>IF(OR($A393="",$C393="",$D393=""),0,IF(MIN($D393,Calc!$B$5-1)&lt;MAX($C393,Calc!$B$4),0,NETWORKDAYS(MAX($C393,Calc!$B$4),MIN($D393,Calc!$B$5-1))))</f>
        <v/>
      </c>
      <c r="I393">
        <f>IF(OR($A393="",$C393="",$D393=""),0,IF(MIN($D393,Calc!$B$8-1)&lt;MAX($C393,Calc!$B$7),0,NETWORKDAYS(MAX($C393,Calc!$B$7),MIN($D393,Calc!$B$8-1))))</f>
        <v/>
      </c>
    </row>
    <row r="394">
      <c r="A394" s="70" t="n"/>
      <c r="B394" s="70" t="n"/>
      <c r="C394" s="69" t="n"/>
      <c r="D394" s="69" t="n"/>
      <c r="E394" s="73">
        <f>IF(OR($C394="",$D394=""),"",NETWORKDAYS($C394,$D394))</f>
        <v/>
      </c>
      <c r="F394" s="70" t="n"/>
      <c r="G394">
        <f>IF($B394="",0,ROUND(SUMPRODUCT((Lang!$C$90:$N$92=$B394)*(ROW(Lang!$C$90:$N$92)-89))/MAX(1,COUNTIF(Lang!$C$90:$N$92,$B394)),0))</f>
        <v/>
      </c>
      <c r="H394">
        <f>IF(OR($A394="",$C394="",$D394=""),0,IF(MIN($D394,Calc!$B$5-1)&lt;MAX($C394,Calc!$B$4),0,NETWORKDAYS(MAX($C394,Calc!$B$4),MIN($D394,Calc!$B$5-1))))</f>
        <v/>
      </c>
      <c r="I394">
        <f>IF(OR($A394="",$C394="",$D394=""),0,IF(MIN($D394,Calc!$B$8-1)&lt;MAX($C394,Calc!$B$7),0,NETWORKDAYS(MAX($C394,Calc!$B$7),MIN($D394,Calc!$B$8-1))))</f>
        <v/>
      </c>
    </row>
    <row r="395">
      <c r="A395" s="70" t="n"/>
      <c r="B395" s="70" t="n"/>
      <c r="C395" s="69" t="n"/>
      <c r="D395" s="69" t="n"/>
      <c r="E395" s="73">
        <f>IF(OR($C395="",$D395=""),"",NETWORKDAYS($C395,$D395))</f>
        <v/>
      </c>
      <c r="F395" s="70" t="n"/>
      <c r="G395">
        <f>IF($B395="",0,ROUND(SUMPRODUCT((Lang!$C$90:$N$92=$B395)*(ROW(Lang!$C$90:$N$92)-89))/MAX(1,COUNTIF(Lang!$C$90:$N$92,$B395)),0))</f>
        <v/>
      </c>
      <c r="H395">
        <f>IF(OR($A395="",$C395="",$D395=""),0,IF(MIN($D395,Calc!$B$5-1)&lt;MAX($C395,Calc!$B$4),0,NETWORKDAYS(MAX($C395,Calc!$B$4),MIN($D395,Calc!$B$5-1))))</f>
        <v/>
      </c>
      <c r="I395">
        <f>IF(OR($A395="",$C395="",$D395=""),0,IF(MIN($D395,Calc!$B$8-1)&lt;MAX($C395,Calc!$B$7),0,NETWORKDAYS(MAX($C395,Calc!$B$7),MIN($D395,Calc!$B$8-1))))</f>
        <v/>
      </c>
    </row>
    <row r="396">
      <c r="A396" s="70" t="n"/>
      <c r="B396" s="70" t="n"/>
      <c r="C396" s="69" t="n"/>
      <c r="D396" s="69" t="n"/>
      <c r="E396" s="73">
        <f>IF(OR($C396="",$D396=""),"",NETWORKDAYS($C396,$D396))</f>
        <v/>
      </c>
      <c r="F396" s="70" t="n"/>
      <c r="G396">
        <f>IF($B396="",0,ROUND(SUMPRODUCT((Lang!$C$90:$N$92=$B396)*(ROW(Lang!$C$90:$N$92)-89))/MAX(1,COUNTIF(Lang!$C$90:$N$92,$B396)),0))</f>
        <v/>
      </c>
      <c r="H396">
        <f>IF(OR($A396="",$C396="",$D396=""),0,IF(MIN($D396,Calc!$B$5-1)&lt;MAX($C396,Calc!$B$4),0,NETWORKDAYS(MAX($C396,Calc!$B$4),MIN($D396,Calc!$B$5-1))))</f>
        <v/>
      </c>
      <c r="I396">
        <f>IF(OR($A396="",$C396="",$D396=""),0,IF(MIN($D396,Calc!$B$8-1)&lt;MAX($C396,Calc!$B$7),0,NETWORKDAYS(MAX($C396,Calc!$B$7),MIN($D396,Calc!$B$8-1))))</f>
        <v/>
      </c>
    </row>
    <row r="397">
      <c r="A397" s="70" t="n"/>
      <c r="B397" s="70" t="n"/>
      <c r="C397" s="69" t="n"/>
      <c r="D397" s="69" t="n"/>
      <c r="E397" s="73">
        <f>IF(OR($C397="",$D397=""),"",NETWORKDAYS($C397,$D397))</f>
        <v/>
      </c>
      <c r="F397" s="70" t="n"/>
      <c r="G397">
        <f>IF($B397="",0,ROUND(SUMPRODUCT((Lang!$C$90:$N$92=$B397)*(ROW(Lang!$C$90:$N$92)-89))/MAX(1,COUNTIF(Lang!$C$90:$N$92,$B397)),0))</f>
        <v/>
      </c>
      <c r="H397">
        <f>IF(OR($A397="",$C397="",$D397=""),0,IF(MIN($D397,Calc!$B$5-1)&lt;MAX($C397,Calc!$B$4),0,NETWORKDAYS(MAX($C397,Calc!$B$4),MIN($D397,Calc!$B$5-1))))</f>
        <v/>
      </c>
      <c r="I397">
        <f>IF(OR($A397="",$C397="",$D397=""),0,IF(MIN($D397,Calc!$B$8-1)&lt;MAX($C397,Calc!$B$7),0,NETWORKDAYS(MAX($C397,Calc!$B$7),MIN($D397,Calc!$B$8-1))))</f>
        <v/>
      </c>
    </row>
    <row r="398">
      <c r="A398" s="70" t="n"/>
      <c r="B398" s="70" t="n"/>
      <c r="C398" s="69" t="n"/>
      <c r="D398" s="69" t="n"/>
      <c r="E398" s="73">
        <f>IF(OR($C398="",$D398=""),"",NETWORKDAYS($C398,$D398))</f>
        <v/>
      </c>
      <c r="F398" s="70" t="n"/>
      <c r="G398">
        <f>IF($B398="",0,ROUND(SUMPRODUCT((Lang!$C$90:$N$92=$B398)*(ROW(Lang!$C$90:$N$92)-89))/MAX(1,COUNTIF(Lang!$C$90:$N$92,$B398)),0))</f>
        <v/>
      </c>
      <c r="H398">
        <f>IF(OR($A398="",$C398="",$D398=""),0,IF(MIN($D398,Calc!$B$5-1)&lt;MAX($C398,Calc!$B$4),0,NETWORKDAYS(MAX($C398,Calc!$B$4),MIN($D398,Calc!$B$5-1))))</f>
        <v/>
      </c>
      <c r="I398">
        <f>IF(OR($A398="",$C398="",$D398=""),0,IF(MIN($D398,Calc!$B$8-1)&lt;MAX($C398,Calc!$B$7),0,NETWORKDAYS(MAX($C398,Calc!$B$7),MIN($D398,Calc!$B$8-1))))</f>
        <v/>
      </c>
    </row>
    <row r="399">
      <c r="A399" s="70" t="n"/>
      <c r="B399" s="70" t="n"/>
      <c r="C399" s="69" t="n"/>
      <c r="D399" s="69" t="n"/>
      <c r="E399" s="73">
        <f>IF(OR($C399="",$D399=""),"",NETWORKDAYS($C399,$D399))</f>
        <v/>
      </c>
      <c r="F399" s="70" t="n"/>
      <c r="G399">
        <f>IF($B399="",0,ROUND(SUMPRODUCT((Lang!$C$90:$N$92=$B399)*(ROW(Lang!$C$90:$N$92)-89))/MAX(1,COUNTIF(Lang!$C$90:$N$92,$B399)),0))</f>
        <v/>
      </c>
      <c r="H399">
        <f>IF(OR($A399="",$C399="",$D399=""),0,IF(MIN($D399,Calc!$B$5-1)&lt;MAX($C399,Calc!$B$4),0,NETWORKDAYS(MAX($C399,Calc!$B$4),MIN($D399,Calc!$B$5-1))))</f>
        <v/>
      </c>
      <c r="I399">
        <f>IF(OR($A399="",$C399="",$D399=""),0,IF(MIN($D399,Calc!$B$8-1)&lt;MAX($C399,Calc!$B$7),0,NETWORKDAYS(MAX($C399,Calc!$B$7),MIN($D399,Calc!$B$8-1))))</f>
        <v/>
      </c>
    </row>
    <row r="400">
      <c r="A400" s="70" t="n"/>
      <c r="B400" s="70" t="n"/>
      <c r="C400" s="69" t="n"/>
      <c r="D400" s="69" t="n"/>
      <c r="E400" s="73">
        <f>IF(OR($C400="",$D400=""),"",NETWORKDAYS($C400,$D400))</f>
        <v/>
      </c>
      <c r="F400" s="70" t="n"/>
      <c r="G400">
        <f>IF($B400="",0,ROUND(SUMPRODUCT((Lang!$C$90:$N$92=$B400)*(ROW(Lang!$C$90:$N$92)-89))/MAX(1,COUNTIF(Lang!$C$90:$N$92,$B400)),0))</f>
        <v/>
      </c>
      <c r="H400">
        <f>IF(OR($A400="",$C400="",$D400=""),0,IF(MIN($D400,Calc!$B$5-1)&lt;MAX($C400,Calc!$B$4),0,NETWORKDAYS(MAX($C400,Calc!$B$4),MIN($D400,Calc!$B$5-1))))</f>
        <v/>
      </c>
      <c r="I400">
        <f>IF(OR($A400="",$C400="",$D400=""),0,IF(MIN($D400,Calc!$B$8-1)&lt;MAX($C400,Calc!$B$7),0,NETWORKDAYS(MAX($C400,Calc!$B$7),MIN($D400,Calc!$B$8-1))))</f>
        <v/>
      </c>
    </row>
    <row r="401">
      <c r="A401" s="70" t="n"/>
      <c r="B401" s="70" t="n"/>
      <c r="C401" s="69" t="n"/>
      <c r="D401" s="69" t="n"/>
      <c r="E401" s="73">
        <f>IF(OR($C401="",$D401=""),"",NETWORKDAYS($C401,$D401))</f>
        <v/>
      </c>
      <c r="F401" s="70" t="n"/>
      <c r="G401">
        <f>IF($B401="",0,ROUND(SUMPRODUCT((Lang!$C$90:$N$92=$B401)*(ROW(Lang!$C$90:$N$92)-89))/MAX(1,COUNTIF(Lang!$C$90:$N$92,$B401)),0))</f>
        <v/>
      </c>
      <c r="H401">
        <f>IF(OR($A401="",$C401="",$D401=""),0,IF(MIN($D401,Calc!$B$5-1)&lt;MAX($C401,Calc!$B$4),0,NETWORKDAYS(MAX($C401,Calc!$B$4),MIN($D401,Calc!$B$5-1))))</f>
        <v/>
      </c>
      <c r="I401">
        <f>IF(OR($A401="",$C401="",$D401=""),0,IF(MIN($D401,Calc!$B$8-1)&lt;MAX($C401,Calc!$B$7),0,NETWORKDAYS(MAX($C401,Calc!$B$7),MIN($D401,Calc!$B$8-1))))</f>
        <v/>
      </c>
    </row>
    <row r="402">
      <c r="A402" s="70" t="n"/>
      <c r="B402" s="70" t="n"/>
      <c r="C402" s="69" t="n"/>
      <c r="D402" s="69" t="n"/>
      <c r="E402" s="73">
        <f>IF(OR($C402="",$D402=""),"",NETWORKDAYS($C402,$D402))</f>
        <v/>
      </c>
      <c r="F402" s="70" t="n"/>
      <c r="G402">
        <f>IF($B402="",0,ROUND(SUMPRODUCT((Lang!$C$90:$N$92=$B402)*(ROW(Lang!$C$90:$N$92)-89))/MAX(1,COUNTIF(Lang!$C$90:$N$92,$B402)),0))</f>
        <v/>
      </c>
      <c r="H402">
        <f>IF(OR($A402="",$C402="",$D402=""),0,IF(MIN($D402,Calc!$B$5-1)&lt;MAX($C402,Calc!$B$4),0,NETWORKDAYS(MAX($C402,Calc!$B$4),MIN($D402,Calc!$B$5-1))))</f>
        <v/>
      </c>
      <c r="I402">
        <f>IF(OR($A402="",$C402="",$D402=""),0,IF(MIN($D402,Calc!$B$8-1)&lt;MAX($C402,Calc!$B$7),0,NETWORKDAYS(MAX($C402,Calc!$B$7),MIN($D402,Calc!$B$8-1))))</f>
        <v/>
      </c>
    </row>
    <row r="403">
      <c r="A403" s="70" t="n"/>
      <c r="B403" s="70" t="n"/>
      <c r="C403" s="69" t="n"/>
      <c r="D403" s="69" t="n"/>
      <c r="E403" s="73">
        <f>IF(OR($C403="",$D403=""),"",NETWORKDAYS($C403,$D403))</f>
        <v/>
      </c>
      <c r="F403" s="70" t="n"/>
      <c r="G403">
        <f>IF($B403="",0,ROUND(SUMPRODUCT((Lang!$C$90:$N$92=$B403)*(ROW(Lang!$C$90:$N$92)-89))/MAX(1,COUNTIF(Lang!$C$90:$N$92,$B403)),0))</f>
        <v/>
      </c>
      <c r="H403">
        <f>IF(OR($A403="",$C403="",$D403=""),0,IF(MIN($D403,Calc!$B$5-1)&lt;MAX($C403,Calc!$B$4),0,NETWORKDAYS(MAX($C403,Calc!$B$4),MIN($D403,Calc!$B$5-1))))</f>
        <v/>
      </c>
      <c r="I403">
        <f>IF(OR($A403="",$C403="",$D403=""),0,IF(MIN($D403,Calc!$B$8-1)&lt;MAX($C403,Calc!$B$7),0,NETWORKDAYS(MAX($C403,Calc!$B$7),MIN($D403,Calc!$B$8-1))))</f>
        <v/>
      </c>
    </row>
    <row r="404">
      <c r="A404" s="70" t="n"/>
      <c r="B404" s="70" t="n"/>
      <c r="C404" s="69" t="n"/>
      <c r="D404" s="69" t="n"/>
      <c r="E404" s="73">
        <f>IF(OR($C404="",$D404=""),"",NETWORKDAYS($C404,$D404))</f>
        <v/>
      </c>
      <c r="F404" s="70" t="n"/>
      <c r="G404">
        <f>IF($B404="",0,ROUND(SUMPRODUCT((Lang!$C$90:$N$92=$B404)*(ROW(Lang!$C$90:$N$92)-89))/MAX(1,COUNTIF(Lang!$C$90:$N$92,$B404)),0))</f>
        <v/>
      </c>
      <c r="H404">
        <f>IF(OR($A404="",$C404="",$D404=""),0,IF(MIN($D404,Calc!$B$5-1)&lt;MAX($C404,Calc!$B$4),0,NETWORKDAYS(MAX($C404,Calc!$B$4),MIN($D404,Calc!$B$5-1))))</f>
        <v/>
      </c>
      <c r="I404">
        <f>IF(OR($A404="",$C404="",$D404=""),0,IF(MIN($D404,Calc!$B$8-1)&lt;MAX($C404,Calc!$B$7),0,NETWORKDAYS(MAX($C404,Calc!$B$7),MIN($D404,Calc!$B$8-1))))</f>
        <v/>
      </c>
    </row>
    <row r="405">
      <c r="A405" s="70" t="n"/>
      <c r="B405" s="70" t="n"/>
      <c r="C405" s="69" t="n"/>
      <c r="D405" s="69" t="n"/>
      <c r="E405" s="73">
        <f>IF(OR($C405="",$D405=""),"",NETWORKDAYS($C405,$D405))</f>
        <v/>
      </c>
      <c r="F405" s="70" t="n"/>
      <c r="G405">
        <f>IF($B405="",0,ROUND(SUMPRODUCT((Lang!$C$90:$N$92=$B405)*(ROW(Lang!$C$90:$N$92)-89))/MAX(1,COUNTIF(Lang!$C$90:$N$92,$B405)),0))</f>
        <v/>
      </c>
      <c r="H405">
        <f>IF(OR($A405="",$C405="",$D405=""),0,IF(MIN($D405,Calc!$B$5-1)&lt;MAX($C405,Calc!$B$4),0,NETWORKDAYS(MAX($C405,Calc!$B$4),MIN($D405,Calc!$B$5-1))))</f>
        <v/>
      </c>
      <c r="I405">
        <f>IF(OR($A405="",$C405="",$D405=""),0,IF(MIN($D405,Calc!$B$8-1)&lt;MAX($C405,Calc!$B$7),0,NETWORKDAYS(MAX($C405,Calc!$B$7),MIN($D405,Calc!$B$8-1))))</f>
        <v/>
      </c>
    </row>
    <row r="406">
      <c r="A406" s="70" t="n"/>
      <c r="B406" s="70" t="n"/>
      <c r="C406" s="69" t="n"/>
      <c r="D406" s="69" t="n"/>
      <c r="E406" s="73">
        <f>IF(OR($C406="",$D406=""),"",NETWORKDAYS($C406,$D406))</f>
        <v/>
      </c>
      <c r="F406" s="70" t="n"/>
      <c r="G406">
        <f>IF($B406="",0,ROUND(SUMPRODUCT((Lang!$C$90:$N$92=$B406)*(ROW(Lang!$C$90:$N$92)-89))/MAX(1,COUNTIF(Lang!$C$90:$N$92,$B406)),0))</f>
        <v/>
      </c>
      <c r="H406">
        <f>IF(OR($A406="",$C406="",$D406=""),0,IF(MIN($D406,Calc!$B$5-1)&lt;MAX($C406,Calc!$B$4),0,NETWORKDAYS(MAX($C406,Calc!$B$4),MIN($D406,Calc!$B$5-1))))</f>
        <v/>
      </c>
      <c r="I406">
        <f>IF(OR($A406="",$C406="",$D406=""),0,IF(MIN($D406,Calc!$B$8-1)&lt;MAX($C406,Calc!$B$7),0,NETWORKDAYS(MAX($C406,Calc!$B$7),MIN($D406,Calc!$B$8-1))))</f>
        <v/>
      </c>
    </row>
    <row r="407">
      <c r="A407" s="70" t="n"/>
      <c r="B407" s="70" t="n"/>
      <c r="C407" s="69" t="n"/>
      <c r="D407" s="69" t="n"/>
      <c r="E407" s="73">
        <f>IF(OR($C407="",$D407=""),"",NETWORKDAYS($C407,$D407))</f>
        <v/>
      </c>
      <c r="F407" s="70" t="n"/>
      <c r="G407">
        <f>IF($B407="",0,ROUND(SUMPRODUCT((Lang!$C$90:$N$92=$B407)*(ROW(Lang!$C$90:$N$92)-89))/MAX(1,COUNTIF(Lang!$C$90:$N$92,$B407)),0))</f>
        <v/>
      </c>
      <c r="H407">
        <f>IF(OR($A407="",$C407="",$D407=""),0,IF(MIN($D407,Calc!$B$5-1)&lt;MAX($C407,Calc!$B$4),0,NETWORKDAYS(MAX($C407,Calc!$B$4),MIN($D407,Calc!$B$5-1))))</f>
        <v/>
      </c>
      <c r="I407">
        <f>IF(OR($A407="",$C407="",$D407=""),0,IF(MIN($D407,Calc!$B$8-1)&lt;MAX($C407,Calc!$B$7),0,NETWORKDAYS(MAX($C407,Calc!$B$7),MIN($D407,Calc!$B$8-1))))</f>
        <v/>
      </c>
    </row>
    <row r="408">
      <c r="A408" s="70" t="n"/>
      <c r="B408" s="70" t="n"/>
      <c r="C408" s="69" t="n"/>
      <c r="D408" s="69" t="n"/>
      <c r="E408" s="73">
        <f>IF(OR($C408="",$D408=""),"",NETWORKDAYS($C408,$D408))</f>
        <v/>
      </c>
      <c r="F408" s="70" t="n"/>
      <c r="G408">
        <f>IF($B408="",0,ROUND(SUMPRODUCT((Lang!$C$90:$N$92=$B408)*(ROW(Lang!$C$90:$N$92)-89))/MAX(1,COUNTIF(Lang!$C$90:$N$92,$B408)),0))</f>
        <v/>
      </c>
      <c r="H408">
        <f>IF(OR($A408="",$C408="",$D408=""),0,IF(MIN($D408,Calc!$B$5-1)&lt;MAX($C408,Calc!$B$4),0,NETWORKDAYS(MAX($C408,Calc!$B$4),MIN($D408,Calc!$B$5-1))))</f>
        <v/>
      </c>
      <c r="I408">
        <f>IF(OR($A408="",$C408="",$D408=""),0,IF(MIN($D408,Calc!$B$8-1)&lt;MAX($C408,Calc!$B$7),0,NETWORKDAYS(MAX($C408,Calc!$B$7),MIN($D408,Calc!$B$8-1))))</f>
        <v/>
      </c>
    </row>
    <row r="409">
      <c r="A409" s="70" t="n"/>
      <c r="B409" s="70" t="n"/>
      <c r="C409" s="69" t="n"/>
      <c r="D409" s="69" t="n"/>
      <c r="E409" s="73">
        <f>IF(OR($C409="",$D409=""),"",NETWORKDAYS($C409,$D409))</f>
        <v/>
      </c>
      <c r="F409" s="70" t="n"/>
      <c r="G409">
        <f>IF($B409="",0,ROUND(SUMPRODUCT((Lang!$C$90:$N$92=$B409)*(ROW(Lang!$C$90:$N$92)-89))/MAX(1,COUNTIF(Lang!$C$90:$N$92,$B409)),0))</f>
        <v/>
      </c>
      <c r="H409">
        <f>IF(OR($A409="",$C409="",$D409=""),0,IF(MIN($D409,Calc!$B$5-1)&lt;MAX($C409,Calc!$B$4),0,NETWORKDAYS(MAX($C409,Calc!$B$4),MIN($D409,Calc!$B$5-1))))</f>
        <v/>
      </c>
      <c r="I409">
        <f>IF(OR($A409="",$C409="",$D409=""),0,IF(MIN($D409,Calc!$B$8-1)&lt;MAX($C409,Calc!$B$7),0,NETWORKDAYS(MAX($C409,Calc!$B$7),MIN($D409,Calc!$B$8-1))))</f>
        <v/>
      </c>
    </row>
    <row r="410">
      <c r="A410" s="70" t="n"/>
      <c r="B410" s="70" t="n"/>
      <c r="C410" s="69" t="n"/>
      <c r="D410" s="69" t="n"/>
      <c r="E410" s="73">
        <f>IF(OR($C410="",$D410=""),"",NETWORKDAYS($C410,$D410))</f>
        <v/>
      </c>
      <c r="F410" s="70" t="n"/>
      <c r="G410">
        <f>IF($B410="",0,ROUND(SUMPRODUCT((Lang!$C$90:$N$92=$B410)*(ROW(Lang!$C$90:$N$92)-89))/MAX(1,COUNTIF(Lang!$C$90:$N$92,$B410)),0))</f>
        <v/>
      </c>
      <c r="H410">
        <f>IF(OR($A410="",$C410="",$D410=""),0,IF(MIN($D410,Calc!$B$5-1)&lt;MAX($C410,Calc!$B$4),0,NETWORKDAYS(MAX($C410,Calc!$B$4),MIN($D410,Calc!$B$5-1))))</f>
        <v/>
      </c>
      <c r="I410">
        <f>IF(OR($A410="",$C410="",$D410=""),0,IF(MIN($D410,Calc!$B$8-1)&lt;MAX($C410,Calc!$B$7),0,NETWORKDAYS(MAX($C410,Calc!$B$7),MIN($D410,Calc!$B$8-1))))</f>
        <v/>
      </c>
    </row>
    <row r="411">
      <c r="A411" s="70" t="n"/>
      <c r="B411" s="70" t="n"/>
      <c r="C411" s="69" t="n"/>
      <c r="D411" s="69" t="n"/>
      <c r="E411" s="73">
        <f>IF(OR($C411="",$D411=""),"",NETWORKDAYS($C411,$D411))</f>
        <v/>
      </c>
      <c r="F411" s="70" t="n"/>
      <c r="G411">
        <f>IF($B411="",0,ROUND(SUMPRODUCT((Lang!$C$90:$N$92=$B411)*(ROW(Lang!$C$90:$N$92)-89))/MAX(1,COUNTIF(Lang!$C$90:$N$92,$B411)),0))</f>
        <v/>
      </c>
      <c r="H411">
        <f>IF(OR($A411="",$C411="",$D411=""),0,IF(MIN($D411,Calc!$B$5-1)&lt;MAX($C411,Calc!$B$4),0,NETWORKDAYS(MAX($C411,Calc!$B$4),MIN($D411,Calc!$B$5-1))))</f>
        <v/>
      </c>
      <c r="I411">
        <f>IF(OR($A411="",$C411="",$D411=""),0,IF(MIN($D411,Calc!$B$8-1)&lt;MAX($C411,Calc!$B$7),0,NETWORKDAYS(MAX($C411,Calc!$B$7),MIN($D411,Calc!$B$8-1))))</f>
        <v/>
      </c>
    </row>
    <row r="412">
      <c r="A412" s="70" t="n"/>
      <c r="B412" s="70" t="n"/>
      <c r="C412" s="69" t="n"/>
      <c r="D412" s="69" t="n"/>
      <c r="E412" s="73">
        <f>IF(OR($C412="",$D412=""),"",NETWORKDAYS($C412,$D412))</f>
        <v/>
      </c>
      <c r="F412" s="70" t="n"/>
      <c r="G412">
        <f>IF($B412="",0,ROUND(SUMPRODUCT((Lang!$C$90:$N$92=$B412)*(ROW(Lang!$C$90:$N$92)-89))/MAX(1,COUNTIF(Lang!$C$90:$N$92,$B412)),0))</f>
        <v/>
      </c>
      <c r="H412">
        <f>IF(OR($A412="",$C412="",$D412=""),0,IF(MIN($D412,Calc!$B$5-1)&lt;MAX($C412,Calc!$B$4),0,NETWORKDAYS(MAX($C412,Calc!$B$4),MIN($D412,Calc!$B$5-1))))</f>
        <v/>
      </c>
      <c r="I412">
        <f>IF(OR($A412="",$C412="",$D412=""),0,IF(MIN($D412,Calc!$B$8-1)&lt;MAX($C412,Calc!$B$7),0,NETWORKDAYS(MAX($C412,Calc!$B$7),MIN($D412,Calc!$B$8-1))))</f>
        <v/>
      </c>
    </row>
    <row r="413">
      <c r="A413" s="70" t="n"/>
      <c r="B413" s="70" t="n"/>
      <c r="C413" s="69" t="n"/>
      <c r="D413" s="69" t="n"/>
      <c r="E413" s="73">
        <f>IF(OR($C413="",$D413=""),"",NETWORKDAYS($C413,$D413))</f>
        <v/>
      </c>
      <c r="F413" s="70" t="n"/>
      <c r="G413">
        <f>IF($B413="",0,ROUND(SUMPRODUCT((Lang!$C$90:$N$92=$B413)*(ROW(Lang!$C$90:$N$92)-89))/MAX(1,COUNTIF(Lang!$C$90:$N$92,$B413)),0))</f>
        <v/>
      </c>
      <c r="H413">
        <f>IF(OR($A413="",$C413="",$D413=""),0,IF(MIN($D413,Calc!$B$5-1)&lt;MAX($C413,Calc!$B$4),0,NETWORKDAYS(MAX($C413,Calc!$B$4),MIN($D413,Calc!$B$5-1))))</f>
        <v/>
      </c>
      <c r="I413">
        <f>IF(OR($A413="",$C413="",$D413=""),0,IF(MIN($D413,Calc!$B$8-1)&lt;MAX($C413,Calc!$B$7),0,NETWORKDAYS(MAX($C413,Calc!$B$7),MIN($D413,Calc!$B$8-1))))</f>
        <v/>
      </c>
    </row>
    <row r="414">
      <c r="A414" s="70" t="n"/>
      <c r="B414" s="70" t="n"/>
      <c r="C414" s="69" t="n"/>
      <c r="D414" s="69" t="n"/>
      <c r="E414" s="73">
        <f>IF(OR($C414="",$D414=""),"",NETWORKDAYS($C414,$D414))</f>
        <v/>
      </c>
      <c r="F414" s="70" t="n"/>
      <c r="G414">
        <f>IF($B414="",0,ROUND(SUMPRODUCT((Lang!$C$90:$N$92=$B414)*(ROW(Lang!$C$90:$N$92)-89))/MAX(1,COUNTIF(Lang!$C$90:$N$92,$B414)),0))</f>
        <v/>
      </c>
      <c r="H414">
        <f>IF(OR($A414="",$C414="",$D414=""),0,IF(MIN($D414,Calc!$B$5-1)&lt;MAX($C414,Calc!$B$4),0,NETWORKDAYS(MAX($C414,Calc!$B$4),MIN($D414,Calc!$B$5-1))))</f>
        <v/>
      </c>
      <c r="I414">
        <f>IF(OR($A414="",$C414="",$D414=""),0,IF(MIN($D414,Calc!$B$8-1)&lt;MAX($C414,Calc!$B$7),0,NETWORKDAYS(MAX($C414,Calc!$B$7),MIN($D414,Calc!$B$8-1))))</f>
        <v/>
      </c>
    </row>
    <row r="415">
      <c r="A415" s="70" t="n"/>
      <c r="B415" s="70" t="n"/>
      <c r="C415" s="69" t="n"/>
      <c r="D415" s="69" t="n"/>
      <c r="E415" s="73">
        <f>IF(OR($C415="",$D415=""),"",NETWORKDAYS($C415,$D415))</f>
        <v/>
      </c>
      <c r="F415" s="70" t="n"/>
      <c r="G415">
        <f>IF($B415="",0,ROUND(SUMPRODUCT((Lang!$C$90:$N$92=$B415)*(ROW(Lang!$C$90:$N$92)-89))/MAX(1,COUNTIF(Lang!$C$90:$N$92,$B415)),0))</f>
        <v/>
      </c>
      <c r="H415">
        <f>IF(OR($A415="",$C415="",$D415=""),0,IF(MIN($D415,Calc!$B$5-1)&lt;MAX($C415,Calc!$B$4),0,NETWORKDAYS(MAX($C415,Calc!$B$4),MIN($D415,Calc!$B$5-1))))</f>
        <v/>
      </c>
      <c r="I415">
        <f>IF(OR($A415="",$C415="",$D415=""),0,IF(MIN($D415,Calc!$B$8-1)&lt;MAX($C415,Calc!$B$7),0,NETWORKDAYS(MAX($C415,Calc!$B$7),MIN($D415,Calc!$B$8-1))))</f>
        <v/>
      </c>
    </row>
    <row r="416">
      <c r="A416" s="70" t="n"/>
      <c r="B416" s="70" t="n"/>
      <c r="C416" s="69" t="n"/>
      <c r="D416" s="69" t="n"/>
      <c r="E416" s="73">
        <f>IF(OR($C416="",$D416=""),"",NETWORKDAYS($C416,$D416))</f>
        <v/>
      </c>
      <c r="F416" s="70" t="n"/>
      <c r="G416">
        <f>IF($B416="",0,ROUND(SUMPRODUCT((Lang!$C$90:$N$92=$B416)*(ROW(Lang!$C$90:$N$92)-89))/MAX(1,COUNTIF(Lang!$C$90:$N$92,$B416)),0))</f>
        <v/>
      </c>
      <c r="H416">
        <f>IF(OR($A416="",$C416="",$D416=""),0,IF(MIN($D416,Calc!$B$5-1)&lt;MAX($C416,Calc!$B$4),0,NETWORKDAYS(MAX($C416,Calc!$B$4),MIN($D416,Calc!$B$5-1))))</f>
        <v/>
      </c>
      <c r="I416">
        <f>IF(OR($A416="",$C416="",$D416=""),0,IF(MIN($D416,Calc!$B$8-1)&lt;MAX($C416,Calc!$B$7),0,NETWORKDAYS(MAX($C416,Calc!$B$7),MIN($D416,Calc!$B$8-1))))</f>
        <v/>
      </c>
    </row>
    <row r="417">
      <c r="A417" s="70" t="n"/>
      <c r="B417" s="70" t="n"/>
      <c r="C417" s="69" t="n"/>
      <c r="D417" s="69" t="n"/>
      <c r="E417" s="73">
        <f>IF(OR($C417="",$D417=""),"",NETWORKDAYS($C417,$D417))</f>
        <v/>
      </c>
      <c r="F417" s="70" t="n"/>
      <c r="G417">
        <f>IF($B417="",0,ROUND(SUMPRODUCT((Lang!$C$90:$N$92=$B417)*(ROW(Lang!$C$90:$N$92)-89))/MAX(1,COUNTIF(Lang!$C$90:$N$92,$B417)),0))</f>
        <v/>
      </c>
      <c r="H417">
        <f>IF(OR($A417="",$C417="",$D417=""),0,IF(MIN($D417,Calc!$B$5-1)&lt;MAX($C417,Calc!$B$4),0,NETWORKDAYS(MAX($C417,Calc!$B$4),MIN($D417,Calc!$B$5-1))))</f>
        <v/>
      </c>
      <c r="I417">
        <f>IF(OR($A417="",$C417="",$D417=""),0,IF(MIN($D417,Calc!$B$8-1)&lt;MAX($C417,Calc!$B$7),0,NETWORKDAYS(MAX($C417,Calc!$B$7),MIN($D417,Calc!$B$8-1))))</f>
        <v/>
      </c>
    </row>
    <row r="418">
      <c r="A418" s="70" t="n"/>
      <c r="B418" s="70" t="n"/>
      <c r="C418" s="69" t="n"/>
      <c r="D418" s="69" t="n"/>
      <c r="E418" s="73">
        <f>IF(OR($C418="",$D418=""),"",NETWORKDAYS($C418,$D418))</f>
        <v/>
      </c>
      <c r="F418" s="70" t="n"/>
      <c r="G418">
        <f>IF($B418="",0,ROUND(SUMPRODUCT((Lang!$C$90:$N$92=$B418)*(ROW(Lang!$C$90:$N$92)-89))/MAX(1,COUNTIF(Lang!$C$90:$N$92,$B418)),0))</f>
        <v/>
      </c>
      <c r="H418">
        <f>IF(OR($A418="",$C418="",$D418=""),0,IF(MIN($D418,Calc!$B$5-1)&lt;MAX($C418,Calc!$B$4),0,NETWORKDAYS(MAX($C418,Calc!$B$4),MIN($D418,Calc!$B$5-1))))</f>
        <v/>
      </c>
      <c r="I418">
        <f>IF(OR($A418="",$C418="",$D418=""),0,IF(MIN($D418,Calc!$B$8-1)&lt;MAX($C418,Calc!$B$7),0,NETWORKDAYS(MAX($C418,Calc!$B$7),MIN($D418,Calc!$B$8-1))))</f>
        <v/>
      </c>
    </row>
    <row r="419">
      <c r="A419" s="70" t="n"/>
      <c r="B419" s="70" t="n"/>
      <c r="C419" s="69" t="n"/>
      <c r="D419" s="69" t="n"/>
      <c r="E419" s="73">
        <f>IF(OR($C419="",$D419=""),"",NETWORKDAYS($C419,$D419))</f>
        <v/>
      </c>
      <c r="F419" s="70" t="n"/>
      <c r="G419">
        <f>IF($B419="",0,ROUND(SUMPRODUCT((Lang!$C$90:$N$92=$B419)*(ROW(Lang!$C$90:$N$92)-89))/MAX(1,COUNTIF(Lang!$C$90:$N$92,$B419)),0))</f>
        <v/>
      </c>
      <c r="H419">
        <f>IF(OR($A419="",$C419="",$D419=""),0,IF(MIN($D419,Calc!$B$5-1)&lt;MAX($C419,Calc!$B$4),0,NETWORKDAYS(MAX($C419,Calc!$B$4),MIN($D419,Calc!$B$5-1))))</f>
        <v/>
      </c>
      <c r="I419">
        <f>IF(OR($A419="",$C419="",$D419=""),0,IF(MIN($D419,Calc!$B$8-1)&lt;MAX($C419,Calc!$B$7),0,NETWORKDAYS(MAX($C419,Calc!$B$7),MIN($D419,Calc!$B$8-1))))</f>
        <v/>
      </c>
    </row>
    <row r="420">
      <c r="A420" s="70" t="n"/>
      <c r="B420" s="70" t="n"/>
      <c r="C420" s="69" t="n"/>
      <c r="D420" s="69" t="n"/>
      <c r="E420" s="73">
        <f>IF(OR($C420="",$D420=""),"",NETWORKDAYS($C420,$D420))</f>
        <v/>
      </c>
      <c r="F420" s="70" t="n"/>
      <c r="G420">
        <f>IF($B420="",0,ROUND(SUMPRODUCT((Lang!$C$90:$N$92=$B420)*(ROW(Lang!$C$90:$N$92)-89))/MAX(1,COUNTIF(Lang!$C$90:$N$92,$B420)),0))</f>
        <v/>
      </c>
      <c r="H420">
        <f>IF(OR($A420="",$C420="",$D420=""),0,IF(MIN($D420,Calc!$B$5-1)&lt;MAX($C420,Calc!$B$4),0,NETWORKDAYS(MAX($C420,Calc!$B$4),MIN($D420,Calc!$B$5-1))))</f>
        <v/>
      </c>
      <c r="I420">
        <f>IF(OR($A420="",$C420="",$D420=""),0,IF(MIN($D420,Calc!$B$8-1)&lt;MAX($C420,Calc!$B$7),0,NETWORKDAYS(MAX($C420,Calc!$B$7),MIN($D420,Calc!$B$8-1))))</f>
        <v/>
      </c>
    </row>
    <row r="421">
      <c r="A421" s="70" t="n"/>
      <c r="B421" s="70" t="n"/>
      <c r="C421" s="69" t="n"/>
      <c r="D421" s="69" t="n"/>
      <c r="E421" s="73">
        <f>IF(OR($C421="",$D421=""),"",NETWORKDAYS($C421,$D421))</f>
        <v/>
      </c>
      <c r="F421" s="70" t="n"/>
      <c r="G421">
        <f>IF($B421="",0,ROUND(SUMPRODUCT((Lang!$C$90:$N$92=$B421)*(ROW(Lang!$C$90:$N$92)-89))/MAX(1,COUNTIF(Lang!$C$90:$N$92,$B421)),0))</f>
        <v/>
      </c>
      <c r="H421">
        <f>IF(OR($A421="",$C421="",$D421=""),0,IF(MIN($D421,Calc!$B$5-1)&lt;MAX($C421,Calc!$B$4),0,NETWORKDAYS(MAX($C421,Calc!$B$4),MIN($D421,Calc!$B$5-1))))</f>
        <v/>
      </c>
      <c r="I421">
        <f>IF(OR($A421="",$C421="",$D421=""),0,IF(MIN($D421,Calc!$B$8-1)&lt;MAX($C421,Calc!$B$7),0,NETWORKDAYS(MAX($C421,Calc!$B$7),MIN($D421,Calc!$B$8-1))))</f>
        <v/>
      </c>
    </row>
    <row r="422">
      <c r="A422" s="70" t="n"/>
      <c r="B422" s="70" t="n"/>
      <c r="C422" s="69" t="n"/>
      <c r="D422" s="69" t="n"/>
      <c r="E422" s="73">
        <f>IF(OR($C422="",$D422=""),"",NETWORKDAYS($C422,$D422))</f>
        <v/>
      </c>
      <c r="F422" s="70" t="n"/>
      <c r="G422">
        <f>IF($B422="",0,ROUND(SUMPRODUCT((Lang!$C$90:$N$92=$B422)*(ROW(Lang!$C$90:$N$92)-89))/MAX(1,COUNTIF(Lang!$C$90:$N$92,$B422)),0))</f>
        <v/>
      </c>
      <c r="H422">
        <f>IF(OR($A422="",$C422="",$D422=""),0,IF(MIN($D422,Calc!$B$5-1)&lt;MAX($C422,Calc!$B$4),0,NETWORKDAYS(MAX($C422,Calc!$B$4),MIN($D422,Calc!$B$5-1))))</f>
        <v/>
      </c>
      <c r="I422">
        <f>IF(OR($A422="",$C422="",$D422=""),0,IF(MIN($D422,Calc!$B$8-1)&lt;MAX($C422,Calc!$B$7),0,NETWORKDAYS(MAX($C422,Calc!$B$7),MIN($D422,Calc!$B$8-1))))</f>
        <v/>
      </c>
    </row>
    <row r="423">
      <c r="A423" s="70" t="n"/>
      <c r="B423" s="70" t="n"/>
      <c r="C423" s="69" t="n"/>
      <c r="D423" s="69" t="n"/>
      <c r="E423" s="73">
        <f>IF(OR($C423="",$D423=""),"",NETWORKDAYS($C423,$D423))</f>
        <v/>
      </c>
      <c r="F423" s="70" t="n"/>
      <c r="G423">
        <f>IF($B423="",0,ROUND(SUMPRODUCT((Lang!$C$90:$N$92=$B423)*(ROW(Lang!$C$90:$N$92)-89))/MAX(1,COUNTIF(Lang!$C$90:$N$92,$B423)),0))</f>
        <v/>
      </c>
      <c r="H423">
        <f>IF(OR($A423="",$C423="",$D423=""),0,IF(MIN($D423,Calc!$B$5-1)&lt;MAX($C423,Calc!$B$4),0,NETWORKDAYS(MAX($C423,Calc!$B$4),MIN($D423,Calc!$B$5-1))))</f>
        <v/>
      </c>
      <c r="I423">
        <f>IF(OR($A423="",$C423="",$D423=""),0,IF(MIN($D423,Calc!$B$8-1)&lt;MAX($C423,Calc!$B$7),0,NETWORKDAYS(MAX($C423,Calc!$B$7),MIN($D423,Calc!$B$8-1))))</f>
        <v/>
      </c>
    </row>
    <row r="424">
      <c r="A424" s="70" t="n"/>
      <c r="B424" s="70" t="n"/>
      <c r="C424" s="69" t="n"/>
      <c r="D424" s="69" t="n"/>
      <c r="E424" s="73">
        <f>IF(OR($C424="",$D424=""),"",NETWORKDAYS($C424,$D424))</f>
        <v/>
      </c>
      <c r="F424" s="70" t="n"/>
      <c r="G424">
        <f>IF($B424="",0,ROUND(SUMPRODUCT((Lang!$C$90:$N$92=$B424)*(ROW(Lang!$C$90:$N$92)-89))/MAX(1,COUNTIF(Lang!$C$90:$N$92,$B424)),0))</f>
        <v/>
      </c>
      <c r="H424">
        <f>IF(OR($A424="",$C424="",$D424=""),0,IF(MIN($D424,Calc!$B$5-1)&lt;MAX($C424,Calc!$B$4),0,NETWORKDAYS(MAX($C424,Calc!$B$4),MIN($D424,Calc!$B$5-1))))</f>
        <v/>
      </c>
      <c r="I424">
        <f>IF(OR($A424="",$C424="",$D424=""),0,IF(MIN($D424,Calc!$B$8-1)&lt;MAX($C424,Calc!$B$7),0,NETWORKDAYS(MAX($C424,Calc!$B$7),MIN($D424,Calc!$B$8-1))))</f>
        <v/>
      </c>
    </row>
    <row r="425">
      <c r="A425" s="70" t="n"/>
      <c r="B425" s="70" t="n"/>
      <c r="C425" s="69" t="n"/>
      <c r="D425" s="69" t="n"/>
      <c r="E425" s="73">
        <f>IF(OR($C425="",$D425=""),"",NETWORKDAYS($C425,$D425))</f>
        <v/>
      </c>
      <c r="F425" s="70" t="n"/>
      <c r="G425">
        <f>IF($B425="",0,ROUND(SUMPRODUCT((Lang!$C$90:$N$92=$B425)*(ROW(Lang!$C$90:$N$92)-89))/MAX(1,COUNTIF(Lang!$C$90:$N$92,$B425)),0))</f>
        <v/>
      </c>
      <c r="H425">
        <f>IF(OR($A425="",$C425="",$D425=""),0,IF(MIN($D425,Calc!$B$5-1)&lt;MAX($C425,Calc!$B$4),0,NETWORKDAYS(MAX($C425,Calc!$B$4),MIN($D425,Calc!$B$5-1))))</f>
        <v/>
      </c>
      <c r="I425">
        <f>IF(OR($A425="",$C425="",$D425=""),0,IF(MIN($D425,Calc!$B$8-1)&lt;MAX($C425,Calc!$B$7),0,NETWORKDAYS(MAX($C425,Calc!$B$7),MIN($D425,Calc!$B$8-1))))</f>
        <v/>
      </c>
    </row>
    <row r="426">
      <c r="A426" s="70" t="n"/>
      <c r="B426" s="70" t="n"/>
      <c r="C426" s="69" t="n"/>
      <c r="D426" s="69" t="n"/>
      <c r="E426" s="73">
        <f>IF(OR($C426="",$D426=""),"",NETWORKDAYS($C426,$D426))</f>
        <v/>
      </c>
      <c r="F426" s="70" t="n"/>
      <c r="G426">
        <f>IF($B426="",0,ROUND(SUMPRODUCT((Lang!$C$90:$N$92=$B426)*(ROW(Lang!$C$90:$N$92)-89))/MAX(1,COUNTIF(Lang!$C$90:$N$92,$B426)),0))</f>
        <v/>
      </c>
      <c r="H426">
        <f>IF(OR($A426="",$C426="",$D426=""),0,IF(MIN($D426,Calc!$B$5-1)&lt;MAX($C426,Calc!$B$4),0,NETWORKDAYS(MAX($C426,Calc!$B$4),MIN($D426,Calc!$B$5-1))))</f>
        <v/>
      </c>
      <c r="I426">
        <f>IF(OR($A426="",$C426="",$D426=""),0,IF(MIN($D426,Calc!$B$8-1)&lt;MAX($C426,Calc!$B$7),0,NETWORKDAYS(MAX($C426,Calc!$B$7),MIN($D426,Calc!$B$8-1))))</f>
        <v/>
      </c>
    </row>
    <row r="427">
      <c r="A427" s="70" t="n"/>
      <c r="B427" s="70" t="n"/>
      <c r="C427" s="69" t="n"/>
      <c r="D427" s="69" t="n"/>
      <c r="E427" s="73">
        <f>IF(OR($C427="",$D427=""),"",NETWORKDAYS($C427,$D427))</f>
        <v/>
      </c>
      <c r="F427" s="70" t="n"/>
      <c r="G427">
        <f>IF($B427="",0,ROUND(SUMPRODUCT((Lang!$C$90:$N$92=$B427)*(ROW(Lang!$C$90:$N$92)-89))/MAX(1,COUNTIF(Lang!$C$90:$N$92,$B427)),0))</f>
        <v/>
      </c>
      <c r="H427">
        <f>IF(OR($A427="",$C427="",$D427=""),0,IF(MIN($D427,Calc!$B$5-1)&lt;MAX($C427,Calc!$B$4),0,NETWORKDAYS(MAX($C427,Calc!$B$4),MIN($D427,Calc!$B$5-1))))</f>
        <v/>
      </c>
      <c r="I427">
        <f>IF(OR($A427="",$C427="",$D427=""),0,IF(MIN($D427,Calc!$B$8-1)&lt;MAX($C427,Calc!$B$7),0,NETWORKDAYS(MAX($C427,Calc!$B$7),MIN($D427,Calc!$B$8-1))))</f>
        <v/>
      </c>
    </row>
    <row r="428">
      <c r="A428" s="70" t="n"/>
      <c r="B428" s="70" t="n"/>
      <c r="C428" s="69" t="n"/>
      <c r="D428" s="69" t="n"/>
      <c r="E428" s="73">
        <f>IF(OR($C428="",$D428=""),"",NETWORKDAYS($C428,$D428))</f>
        <v/>
      </c>
      <c r="F428" s="70" t="n"/>
      <c r="G428">
        <f>IF($B428="",0,ROUND(SUMPRODUCT((Lang!$C$90:$N$92=$B428)*(ROW(Lang!$C$90:$N$92)-89))/MAX(1,COUNTIF(Lang!$C$90:$N$92,$B428)),0))</f>
        <v/>
      </c>
      <c r="H428">
        <f>IF(OR($A428="",$C428="",$D428=""),0,IF(MIN($D428,Calc!$B$5-1)&lt;MAX($C428,Calc!$B$4),0,NETWORKDAYS(MAX($C428,Calc!$B$4),MIN($D428,Calc!$B$5-1))))</f>
        <v/>
      </c>
      <c r="I428">
        <f>IF(OR($A428="",$C428="",$D428=""),0,IF(MIN($D428,Calc!$B$8-1)&lt;MAX($C428,Calc!$B$7),0,NETWORKDAYS(MAX($C428,Calc!$B$7),MIN($D428,Calc!$B$8-1))))</f>
        <v/>
      </c>
    </row>
    <row r="429">
      <c r="A429" s="70" t="n"/>
      <c r="B429" s="70" t="n"/>
      <c r="C429" s="69" t="n"/>
      <c r="D429" s="69" t="n"/>
      <c r="E429" s="73">
        <f>IF(OR($C429="",$D429=""),"",NETWORKDAYS($C429,$D429))</f>
        <v/>
      </c>
      <c r="F429" s="70" t="n"/>
      <c r="G429">
        <f>IF($B429="",0,ROUND(SUMPRODUCT((Lang!$C$90:$N$92=$B429)*(ROW(Lang!$C$90:$N$92)-89))/MAX(1,COUNTIF(Lang!$C$90:$N$92,$B429)),0))</f>
        <v/>
      </c>
      <c r="H429">
        <f>IF(OR($A429="",$C429="",$D429=""),0,IF(MIN($D429,Calc!$B$5-1)&lt;MAX($C429,Calc!$B$4),0,NETWORKDAYS(MAX($C429,Calc!$B$4),MIN($D429,Calc!$B$5-1))))</f>
        <v/>
      </c>
      <c r="I429">
        <f>IF(OR($A429="",$C429="",$D429=""),0,IF(MIN($D429,Calc!$B$8-1)&lt;MAX($C429,Calc!$B$7),0,NETWORKDAYS(MAX($C429,Calc!$B$7),MIN($D429,Calc!$B$8-1))))</f>
        <v/>
      </c>
    </row>
    <row r="430">
      <c r="A430" s="70" t="n"/>
      <c r="B430" s="70" t="n"/>
      <c r="C430" s="69" t="n"/>
      <c r="D430" s="69" t="n"/>
      <c r="E430" s="73">
        <f>IF(OR($C430="",$D430=""),"",NETWORKDAYS($C430,$D430))</f>
        <v/>
      </c>
      <c r="F430" s="70" t="n"/>
      <c r="G430">
        <f>IF($B430="",0,ROUND(SUMPRODUCT((Lang!$C$90:$N$92=$B430)*(ROW(Lang!$C$90:$N$92)-89))/MAX(1,COUNTIF(Lang!$C$90:$N$92,$B430)),0))</f>
        <v/>
      </c>
      <c r="H430">
        <f>IF(OR($A430="",$C430="",$D430=""),0,IF(MIN($D430,Calc!$B$5-1)&lt;MAX($C430,Calc!$B$4),0,NETWORKDAYS(MAX($C430,Calc!$B$4),MIN($D430,Calc!$B$5-1))))</f>
        <v/>
      </c>
      <c r="I430">
        <f>IF(OR($A430="",$C430="",$D430=""),0,IF(MIN($D430,Calc!$B$8-1)&lt;MAX($C430,Calc!$B$7),0,NETWORKDAYS(MAX($C430,Calc!$B$7),MIN($D430,Calc!$B$8-1))))</f>
        <v/>
      </c>
    </row>
    <row r="431">
      <c r="A431" s="70" t="n"/>
      <c r="B431" s="70" t="n"/>
      <c r="C431" s="69" t="n"/>
      <c r="D431" s="69" t="n"/>
      <c r="E431" s="73">
        <f>IF(OR($C431="",$D431=""),"",NETWORKDAYS($C431,$D431))</f>
        <v/>
      </c>
      <c r="F431" s="70" t="n"/>
      <c r="G431">
        <f>IF($B431="",0,ROUND(SUMPRODUCT((Lang!$C$90:$N$92=$B431)*(ROW(Lang!$C$90:$N$92)-89))/MAX(1,COUNTIF(Lang!$C$90:$N$92,$B431)),0))</f>
        <v/>
      </c>
      <c r="H431">
        <f>IF(OR($A431="",$C431="",$D431=""),0,IF(MIN($D431,Calc!$B$5-1)&lt;MAX($C431,Calc!$B$4),0,NETWORKDAYS(MAX($C431,Calc!$B$4),MIN($D431,Calc!$B$5-1))))</f>
        <v/>
      </c>
      <c r="I431">
        <f>IF(OR($A431="",$C431="",$D431=""),0,IF(MIN($D431,Calc!$B$8-1)&lt;MAX($C431,Calc!$B$7),0,NETWORKDAYS(MAX($C431,Calc!$B$7),MIN($D431,Calc!$B$8-1))))</f>
        <v/>
      </c>
    </row>
    <row r="432">
      <c r="A432" s="70" t="n"/>
      <c r="B432" s="70" t="n"/>
      <c r="C432" s="69" t="n"/>
      <c r="D432" s="69" t="n"/>
      <c r="E432" s="73">
        <f>IF(OR($C432="",$D432=""),"",NETWORKDAYS($C432,$D432))</f>
        <v/>
      </c>
      <c r="F432" s="70" t="n"/>
      <c r="G432">
        <f>IF($B432="",0,ROUND(SUMPRODUCT((Lang!$C$90:$N$92=$B432)*(ROW(Lang!$C$90:$N$92)-89))/MAX(1,COUNTIF(Lang!$C$90:$N$92,$B432)),0))</f>
        <v/>
      </c>
      <c r="H432">
        <f>IF(OR($A432="",$C432="",$D432=""),0,IF(MIN($D432,Calc!$B$5-1)&lt;MAX($C432,Calc!$B$4),0,NETWORKDAYS(MAX($C432,Calc!$B$4),MIN($D432,Calc!$B$5-1))))</f>
        <v/>
      </c>
      <c r="I432">
        <f>IF(OR($A432="",$C432="",$D432=""),0,IF(MIN($D432,Calc!$B$8-1)&lt;MAX($C432,Calc!$B$7),0,NETWORKDAYS(MAX($C432,Calc!$B$7),MIN($D432,Calc!$B$8-1))))</f>
        <v/>
      </c>
    </row>
    <row r="433">
      <c r="A433" s="70" t="n"/>
      <c r="B433" s="70" t="n"/>
      <c r="C433" s="69" t="n"/>
      <c r="D433" s="69" t="n"/>
      <c r="E433" s="73">
        <f>IF(OR($C433="",$D433=""),"",NETWORKDAYS($C433,$D433))</f>
        <v/>
      </c>
      <c r="F433" s="70" t="n"/>
      <c r="G433">
        <f>IF($B433="",0,ROUND(SUMPRODUCT((Lang!$C$90:$N$92=$B433)*(ROW(Lang!$C$90:$N$92)-89))/MAX(1,COUNTIF(Lang!$C$90:$N$92,$B433)),0))</f>
        <v/>
      </c>
      <c r="H433">
        <f>IF(OR($A433="",$C433="",$D433=""),0,IF(MIN($D433,Calc!$B$5-1)&lt;MAX($C433,Calc!$B$4),0,NETWORKDAYS(MAX($C433,Calc!$B$4),MIN($D433,Calc!$B$5-1))))</f>
        <v/>
      </c>
      <c r="I433">
        <f>IF(OR($A433="",$C433="",$D433=""),0,IF(MIN($D433,Calc!$B$8-1)&lt;MAX($C433,Calc!$B$7),0,NETWORKDAYS(MAX($C433,Calc!$B$7),MIN($D433,Calc!$B$8-1))))</f>
        <v/>
      </c>
    </row>
    <row r="434">
      <c r="A434" s="70" t="n"/>
      <c r="B434" s="70" t="n"/>
      <c r="C434" s="69" t="n"/>
      <c r="D434" s="69" t="n"/>
      <c r="E434" s="73">
        <f>IF(OR($C434="",$D434=""),"",NETWORKDAYS($C434,$D434))</f>
        <v/>
      </c>
      <c r="F434" s="70" t="n"/>
      <c r="G434">
        <f>IF($B434="",0,ROUND(SUMPRODUCT((Lang!$C$90:$N$92=$B434)*(ROW(Lang!$C$90:$N$92)-89))/MAX(1,COUNTIF(Lang!$C$90:$N$92,$B434)),0))</f>
        <v/>
      </c>
      <c r="H434">
        <f>IF(OR($A434="",$C434="",$D434=""),0,IF(MIN($D434,Calc!$B$5-1)&lt;MAX($C434,Calc!$B$4),0,NETWORKDAYS(MAX($C434,Calc!$B$4),MIN($D434,Calc!$B$5-1))))</f>
        <v/>
      </c>
      <c r="I434">
        <f>IF(OR($A434="",$C434="",$D434=""),0,IF(MIN($D434,Calc!$B$8-1)&lt;MAX($C434,Calc!$B$7),0,NETWORKDAYS(MAX($C434,Calc!$B$7),MIN($D434,Calc!$B$8-1))))</f>
        <v/>
      </c>
    </row>
    <row r="435">
      <c r="A435" s="70" t="n"/>
      <c r="B435" s="70" t="n"/>
      <c r="C435" s="69" t="n"/>
      <c r="D435" s="69" t="n"/>
      <c r="E435" s="73">
        <f>IF(OR($C435="",$D435=""),"",NETWORKDAYS($C435,$D435))</f>
        <v/>
      </c>
      <c r="F435" s="70" t="n"/>
      <c r="G435">
        <f>IF($B435="",0,ROUND(SUMPRODUCT((Lang!$C$90:$N$92=$B435)*(ROW(Lang!$C$90:$N$92)-89))/MAX(1,COUNTIF(Lang!$C$90:$N$92,$B435)),0))</f>
        <v/>
      </c>
      <c r="H435">
        <f>IF(OR($A435="",$C435="",$D435=""),0,IF(MIN($D435,Calc!$B$5-1)&lt;MAX($C435,Calc!$B$4),0,NETWORKDAYS(MAX($C435,Calc!$B$4),MIN($D435,Calc!$B$5-1))))</f>
        <v/>
      </c>
      <c r="I435">
        <f>IF(OR($A435="",$C435="",$D435=""),0,IF(MIN($D435,Calc!$B$8-1)&lt;MAX($C435,Calc!$B$7),0,NETWORKDAYS(MAX($C435,Calc!$B$7),MIN($D435,Calc!$B$8-1))))</f>
        <v/>
      </c>
    </row>
    <row r="436">
      <c r="A436" s="70" t="n"/>
      <c r="B436" s="70" t="n"/>
      <c r="C436" s="69" t="n"/>
      <c r="D436" s="69" t="n"/>
      <c r="E436" s="73">
        <f>IF(OR($C436="",$D436=""),"",NETWORKDAYS($C436,$D436))</f>
        <v/>
      </c>
      <c r="F436" s="70" t="n"/>
      <c r="G436">
        <f>IF($B436="",0,ROUND(SUMPRODUCT((Lang!$C$90:$N$92=$B436)*(ROW(Lang!$C$90:$N$92)-89))/MAX(1,COUNTIF(Lang!$C$90:$N$92,$B436)),0))</f>
        <v/>
      </c>
      <c r="H436">
        <f>IF(OR($A436="",$C436="",$D436=""),0,IF(MIN($D436,Calc!$B$5-1)&lt;MAX($C436,Calc!$B$4),0,NETWORKDAYS(MAX($C436,Calc!$B$4),MIN($D436,Calc!$B$5-1))))</f>
        <v/>
      </c>
      <c r="I436">
        <f>IF(OR($A436="",$C436="",$D436=""),0,IF(MIN($D436,Calc!$B$8-1)&lt;MAX($C436,Calc!$B$7),0,NETWORKDAYS(MAX($C436,Calc!$B$7),MIN($D436,Calc!$B$8-1))))</f>
        <v/>
      </c>
    </row>
    <row r="437">
      <c r="A437" s="70" t="n"/>
      <c r="B437" s="70" t="n"/>
      <c r="C437" s="69" t="n"/>
      <c r="D437" s="69" t="n"/>
      <c r="E437" s="73">
        <f>IF(OR($C437="",$D437=""),"",NETWORKDAYS($C437,$D437))</f>
        <v/>
      </c>
      <c r="F437" s="70" t="n"/>
      <c r="G437">
        <f>IF($B437="",0,ROUND(SUMPRODUCT((Lang!$C$90:$N$92=$B437)*(ROW(Lang!$C$90:$N$92)-89))/MAX(1,COUNTIF(Lang!$C$90:$N$92,$B437)),0))</f>
        <v/>
      </c>
      <c r="H437">
        <f>IF(OR($A437="",$C437="",$D437=""),0,IF(MIN($D437,Calc!$B$5-1)&lt;MAX($C437,Calc!$B$4),0,NETWORKDAYS(MAX($C437,Calc!$B$4),MIN($D437,Calc!$B$5-1))))</f>
        <v/>
      </c>
      <c r="I437">
        <f>IF(OR($A437="",$C437="",$D437=""),0,IF(MIN($D437,Calc!$B$8-1)&lt;MAX($C437,Calc!$B$7),0,NETWORKDAYS(MAX($C437,Calc!$B$7),MIN($D437,Calc!$B$8-1))))</f>
        <v/>
      </c>
    </row>
    <row r="438">
      <c r="A438" s="70" t="n"/>
      <c r="B438" s="70" t="n"/>
      <c r="C438" s="69" t="n"/>
      <c r="D438" s="69" t="n"/>
      <c r="E438" s="73">
        <f>IF(OR($C438="",$D438=""),"",NETWORKDAYS($C438,$D438))</f>
        <v/>
      </c>
      <c r="F438" s="70" t="n"/>
      <c r="G438">
        <f>IF($B438="",0,ROUND(SUMPRODUCT((Lang!$C$90:$N$92=$B438)*(ROW(Lang!$C$90:$N$92)-89))/MAX(1,COUNTIF(Lang!$C$90:$N$92,$B438)),0))</f>
        <v/>
      </c>
      <c r="H438">
        <f>IF(OR($A438="",$C438="",$D438=""),0,IF(MIN($D438,Calc!$B$5-1)&lt;MAX($C438,Calc!$B$4),0,NETWORKDAYS(MAX($C438,Calc!$B$4),MIN($D438,Calc!$B$5-1))))</f>
        <v/>
      </c>
      <c r="I438">
        <f>IF(OR($A438="",$C438="",$D438=""),0,IF(MIN($D438,Calc!$B$8-1)&lt;MAX($C438,Calc!$B$7),0,NETWORKDAYS(MAX($C438,Calc!$B$7),MIN($D438,Calc!$B$8-1))))</f>
        <v/>
      </c>
    </row>
    <row r="439">
      <c r="A439" s="70" t="n"/>
      <c r="B439" s="70" t="n"/>
      <c r="C439" s="69" t="n"/>
      <c r="D439" s="69" t="n"/>
      <c r="E439" s="73">
        <f>IF(OR($C439="",$D439=""),"",NETWORKDAYS($C439,$D439))</f>
        <v/>
      </c>
      <c r="F439" s="70" t="n"/>
      <c r="G439">
        <f>IF($B439="",0,ROUND(SUMPRODUCT((Lang!$C$90:$N$92=$B439)*(ROW(Lang!$C$90:$N$92)-89))/MAX(1,COUNTIF(Lang!$C$90:$N$92,$B439)),0))</f>
        <v/>
      </c>
      <c r="H439">
        <f>IF(OR($A439="",$C439="",$D439=""),0,IF(MIN($D439,Calc!$B$5-1)&lt;MAX($C439,Calc!$B$4),0,NETWORKDAYS(MAX($C439,Calc!$B$4),MIN($D439,Calc!$B$5-1))))</f>
        <v/>
      </c>
      <c r="I439">
        <f>IF(OR($A439="",$C439="",$D439=""),0,IF(MIN($D439,Calc!$B$8-1)&lt;MAX($C439,Calc!$B$7),0,NETWORKDAYS(MAX($C439,Calc!$B$7),MIN($D439,Calc!$B$8-1))))</f>
        <v/>
      </c>
    </row>
    <row r="440">
      <c r="A440" s="70" t="n"/>
      <c r="B440" s="70" t="n"/>
      <c r="C440" s="69" t="n"/>
      <c r="D440" s="69" t="n"/>
      <c r="E440" s="73">
        <f>IF(OR($C440="",$D440=""),"",NETWORKDAYS($C440,$D440))</f>
        <v/>
      </c>
      <c r="F440" s="70" t="n"/>
      <c r="G440">
        <f>IF($B440="",0,ROUND(SUMPRODUCT((Lang!$C$90:$N$92=$B440)*(ROW(Lang!$C$90:$N$92)-89))/MAX(1,COUNTIF(Lang!$C$90:$N$92,$B440)),0))</f>
        <v/>
      </c>
      <c r="H440">
        <f>IF(OR($A440="",$C440="",$D440=""),0,IF(MIN($D440,Calc!$B$5-1)&lt;MAX($C440,Calc!$B$4),0,NETWORKDAYS(MAX($C440,Calc!$B$4),MIN($D440,Calc!$B$5-1))))</f>
        <v/>
      </c>
      <c r="I440">
        <f>IF(OR($A440="",$C440="",$D440=""),0,IF(MIN($D440,Calc!$B$8-1)&lt;MAX($C440,Calc!$B$7),0,NETWORKDAYS(MAX($C440,Calc!$B$7),MIN($D440,Calc!$B$8-1))))</f>
        <v/>
      </c>
    </row>
    <row r="441">
      <c r="A441" s="70" t="n"/>
      <c r="B441" s="70" t="n"/>
      <c r="C441" s="69" t="n"/>
      <c r="D441" s="69" t="n"/>
      <c r="E441" s="73">
        <f>IF(OR($C441="",$D441=""),"",NETWORKDAYS($C441,$D441))</f>
        <v/>
      </c>
      <c r="F441" s="70" t="n"/>
      <c r="G441">
        <f>IF($B441="",0,ROUND(SUMPRODUCT((Lang!$C$90:$N$92=$B441)*(ROW(Lang!$C$90:$N$92)-89))/MAX(1,COUNTIF(Lang!$C$90:$N$92,$B441)),0))</f>
        <v/>
      </c>
      <c r="H441">
        <f>IF(OR($A441="",$C441="",$D441=""),0,IF(MIN($D441,Calc!$B$5-1)&lt;MAX($C441,Calc!$B$4),0,NETWORKDAYS(MAX($C441,Calc!$B$4),MIN($D441,Calc!$B$5-1))))</f>
        <v/>
      </c>
      <c r="I441">
        <f>IF(OR($A441="",$C441="",$D441=""),0,IF(MIN($D441,Calc!$B$8-1)&lt;MAX($C441,Calc!$B$7),0,NETWORKDAYS(MAX($C441,Calc!$B$7),MIN($D441,Calc!$B$8-1))))</f>
        <v/>
      </c>
    </row>
    <row r="442">
      <c r="A442" s="70" t="n"/>
      <c r="B442" s="70" t="n"/>
      <c r="C442" s="69" t="n"/>
      <c r="D442" s="69" t="n"/>
      <c r="E442" s="73">
        <f>IF(OR($C442="",$D442=""),"",NETWORKDAYS($C442,$D442))</f>
        <v/>
      </c>
      <c r="F442" s="70" t="n"/>
      <c r="G442">
        <f>IF($B442="",0,ROUND(SUMPRODUCT((Lang!$C$90:$N$92=$B442)*(ROW(Lang!$C$90:$N$92)-89))/MAX(1,COUNTIF(Lang!$C$90:$N$92,$B442)),0))</f>
        <v/>
      </c>
      <c r="H442">
        <f>IF(OR($A442="",$C442="",$D442=""),0,IF(MIN($D442,Calc!$B$5-1)&lt;MAX($C442,Calc!$B$4),0,NETWORKDAYS(MAX($C442,Calc!$B$4),MIN($D442,Calc!$B$5-1))))</f>
        <v/>
      </c>
      <c r="I442">
        <f>IF(OR($A442="",$C442="",$D442=""),0,IF(MIN($D442,Calc!$B$8-1)&lt;MAX($C442,Calc!$B$7),0,NETWORKDAYS(MAX($C442,Calc!$B$7),MIN($D442,Calc!$B$8-1))))</f>
        <v/>
      </c>
    </row>
    <row r="443">
      <c r="A443" s="70" t="n"/>
      <c r="B443" s="70" t="n"/>
      <c r="C443" s="69" t="n"/>
      <c r="D443" s="69" t="n"/>
      <c r="E443" s="73">
        <f>IF(OR($C443="",$D443=""),"",NETWORKDAYS($C443,$D443))</f>
        <v/>
      </c>
      <c r="F443" s="70" t="n"/>
      <c r="G443">
        <f>IF($B443="",0,ROUND(SUMPRODUCT((Lang!$C$90:$N$92=$B443)*(ROW(Lang!$C$90:$N$92)-89))/MAX(1,COUNTIF(Lang!$C$90:$N$92,$B443)),0))</f>
        <v/>
      </c>
      <c r="H443">
        <f>IF(OR($A443="",$C443="",$D443=""),0,IF(MIN($D443,Calc!$B$5-1)&lt;MAX($C443,Calc!$B$4),0,NETWORKDAYS(MAX($C443,Calc!$B$4),MIN($D443,Calc!$B$5-1))))</f>
        <v/>
      </c>
      <c r="I443">
        <f>IF(OR($A443="",$C443="",$D443=""),0,IF(MIN($D443,Calc!$B$8-1)&lt;MAX($C443,Calc!$B$7),0,NETWORKDAYS(MAX($C443,Calc!$B$7),MIN($D443,Calc!$B$8-1))))</f>
        <v/>
      </c>
    </row>
    <row r="444">
      <c r="A444" s="70" t="n"/>
      <c r="B444" s="70" t="n"/>
      <c r="C444" s="69" t="n"/>
      <c r="D444" s="69" t="n"/>
      <c r="E444" s="73">
        <f>IF(OR($C444="",$D444=""),"",NETWORKDAYS($C444,$D444))</f>
        <v/>
      </c>
      <c r="F444" s="70" t="n"/>
      <c r="G444">
        <f>IF($B444="",0,ROUND(SUMPRODUCT((Lang!$C$90:$N$92=$B444)*(ROW(Lang!$C$90:$N$92)-89))/MAX(1,COUNTIF(Lang!$C$90:$N$92,$B444)),0))</f>
        <v/>
      </c>
      <c r="H444">
        <f>IF(OR($A444="",$C444="",$D444=""),0,IF(MIN($D444,Calc!$B$5-1)&lt;MAX($C444,Calc!$B$4),0,NETWORKDAYS(MAX($C444,Calc!$B$4),MIN($D444,Calc!$B$5-1))))</f>
        <v/>
      </c>
      <c r="I444">
        <f>IF(OR($A444="",$C444="",$D444=""),0,IF(MIN($D444,Calc!$B$8-1)&lt;MAX($C444,Calc!$B$7),0,NETWORKDAYS(MAX($C444,Calc!$B$7),MIN($D444,Calc!$B$8-1))))</f>
        <v/>
      </c>
    </row>
    <row r="445">
      <c r="A445" s="70" t="n"/>
      <c r="B445" s="70" t="n"/>
      <c r="C445" s="69" t="n"/>
      <c r="D445" s="69" t="n"/>
      <c r="E445" s="73">
        <f>IF(OR($C445="",$D445=""),"",NETWORKDAYS($C445,$D445))</f>
        <v/>
      </c>
      <c r="F445" s="70" t="n"/>
      <c r="G445">
        <f>IF($B445="",0,ROUND(SUMPRODUCT((Lang!$C$90:$N$92=$B445)*(ROW(Lang!$C$90:$N$92)-89))/MAX(1,COUNTIF(Lang!$C$90:$N$92,$B445)),0))</f>
        <v/>
      </c>
      <c r="H445">
        <f>IF(OR($A445="",$C445="",$D445=""),0,IF(MIN($D445,Calc!$B$5-1)&lt;MAX($C445,Calc!$B$4),0,NETWORKDAYS(MAX($C445,Calc!$B$4),MIN($D445,Calc!$B$5-1))))</f>
        <v/>
      </c>
      <c r="I445">
        <f>IF(OR($A445="",$C445="",$D445=""),0,IF(MIN($D445,Calc!$B$8-1)&lt;MAX($C445,Calc!$B$7),0,NETWORKDAYS(MAX($C445,Calc!$B$7),MIN($D445,Calc!$B$8-1))))</f>
        <v/>
      </c>
    </row>
    <row r="446">
      <c r="A446" s="70" t="n"/>
      <c r="B446" s="70" t="n"/>
      <c r="C446" s="69" t="n"/>
      <c r="D446" s="69" t="n"/>
      <c r="E446" s="73">
        <f>IF(OR($C446="",$D446=""),"",NETWORKDAYS($C446,$D446))</f>
        <v/>
      </c>
      <c r="F446" s="70" t="n"/>
      <c r="G446">
        <f>IF($B446="",0,ROUND(SUMPRODUCT((Lang!$C$90:$N$92=$B446)*(ROW(Lang!$C$90:$N$92)-89))/MAX(1,COUNTIF(Lang!$C$90:$N$92,$B446)),0))</f>
        <v/>
      </c>
      <c r="H446">
        <f>IF(OR($A446="",$C446="",$D446=""),0,IF(MIN($D446,Calc!$B$5-1)&lt;MAX($C446,Calc!$B$4),0,NETWORKDAYS(MAX($C446,Calc!$B$4),MIN($D446,Calc!$B$5-1))))</f>
        <v/>
      </c>
      <c r="I446">
        <f>IF(OR($A446="",$C446="",$D446=""),0,IF(MIN($D446,Calc!$B$8-1)&lt;MAX($C446,Calc!$B$7),0,NETWORKDAYS(MAX($C446,Calc!$B$7),MIN($D446,Calc!$B$8-1))))</f>
        <v/>
      </c>
    </row>
    <row r="447">
      <c r="A447" s="70" t="n"/>
      <c r="B447" s="70" t="n"/>
      <c r="C447" s="69" t="n"/>
      <c r="D447" s="69" t="n"/>
      <c r="E447" s="73">
        <f>IF(OR($C447="",$D447=""),"",NETWORKDAYS($C447,$D447))</f>
        <v/>
      </c>
      <c r="F447" s="70" t="n"/>
      <c r="G447">
        <f>IF($B447="",0,ROUND(SUMPRODUCT((Lang!$C$90:$N$92=$B447)*(ROW(Lang!$C$90:$N$92)-89))/MAX(1,COUNTIF(Lang!$C$90:$N$92,$B447)),0))</f>
        <v/>
      </c>
      <c r="H447">
        <f>IF(OR($A447="",$C447="",$D447=""),0,IF(MIN($D447,Calc!$B$5-1)&lt;MAX($C447,Calc!$B$4),0,NETWORKDAYS(MAX($C447,Calc!$B$4),MIN($D447,Calc!$B$5-1))))</f>
        <v/>
      </c>
      <c r="I447">
        <f>IF(OR($A447="",$C447="",$D447=""),0,IF(MIN($D447,Calc!$B$8-1)&lt;MAX($C447,Calc!$B$7),0,NETWORKDAYS(MAX($C447,Calc!$B$7),MIN($D447,Calc!$B$8-1))))</f>
        <v/>
      </c>
    </row>
    <row r="448">
      <c r="A448" s="70" t="n"/>
      <c r="B448" s="70" t="n"/>
      <c r="C448" s="69" t="n"/>
      <c r="D448" s="69" t="n"/>
      <c r="E448" s="73">
        <f>IF(OR($C448="",$D448=""),"",NETWORKDAYS($C448,$D448))</f>
        <v/>
      </c>
      <c r="F448" s="70" t="n"/>
      <c r="G448">
        <f>IF($B448="",0,ROUND(SUMPRODUCT((Lang!$C$90:$N$92=$B448)*(ROW(Lang!$C$90:$N$92)-89))/MAX(1,COUNTIF(Lang!$C$90:$N$92,$B448)),0))</f>
        <v/>
      </c>
      <c r="H448">
        <f>IF(OR($A448="",$C448="",$D448=""),0,IF(MIN($D448,Calc!$B$5-1)&lt;MAX($C448,Calc!$B$4),0,NETWORKDAYS(MAX($C448,Calc!$B$4),MIN($D448,Calc!$B$5-1))))</f>
        <v/>
      </c>
      <c r="I448">
        <f>IF(OR($A448="",$C448="",$D448=""),0,IF(MIN($D448,Calc!$B$8-1)&lt;MAX($C448,Calc!$B$7),0,NETWORKDAYS(MAX($C448,Calc!$B$7),MIN($D448,Calc!$B$8-1))))</f>
        <v/>
      </c>
    </row>
    <row r="449">
      <c r="A449" s="70" t="n"/>
      <c r="B449" s="70" t="n"/>
      <c r="C449" s="69" t="n"/>
      <c r="D449" s="69" t="n"/>
      <c r="E449" s="73">
        <f>IF(OR($C449="",$D449=""),"",NETWORKDAYS($C449,$D449))</f>
        <v/>
      </c>
      <c r="F449" s="70" t="n"/>
      <c r="G449">
        <f>IF($B449="",0,ROUND(SUMPRODUCT((Lang!$C$90:$N$92=$B449)*(ROW(Lang!$C$90:$N$92)-89))/MAX(1,COUNTIF(Lang!$C$90:$N$92,$B449)),0))</f>
        <v/>
      </c>
      <c r="H449">
        <f>IF(OR($A449="",$C449="",$D449=""),0,IF(MIN($D449,Calc!$B$5-1)&lt;MAX($C449,Calc!$B$4),0,NETWORKDAYS(MAX($C449,Calc!$B$4),MIN($D449,Calc!$B$5-1))))</f>
        <v/>
      </c>
      <c r="I449">
        <f>IF(OR($A449="",$C449="",$D449=""),0,IF(MIN($D449,Calc!$B$8-1)&lt;MAX($C449,Calc!$B$7),0,NETWORKDAYS(MAX($C449,Calc!$B$7),MIN($D449,Calc!$B$8-1))))</f>
        <v/>
      </c>
    </row>
    <row r="450">
      <c r="A450" s="70" t="n"/>
      <c r="B450" s="70" t="n"/>
      <c r="C450" s="69" t="n"/>
      <c r="D450" s="69" t="n"/>
      <c r="E450" s="73">
        <f>IF(OR($C450="",$D450=""),"",NETWORKDAYS($C450,$D450))</f>
        <v/>
      </c>
      <c r="F450" s="70" t="n"/>
      <c r="G450">
        <f>IF($B450="",0,ROUND(SUMPRODUCT((Lang!$C$90:$N$92=$B450)*(ROW(Lang!$C$90:$N$92)-89))/MAX(1,COUNTIF(Lang!$C$90:$N$92,$B450)),0))</f>
        <v/>
      </c>
      <c r="H450">
        <f>IF(OR($A450="",$C450="",$D450=""),0,IF(MIN($D450,Calc!$B$5-1)&lt;MAX($C450,Calc!$B$4),0,NETWORKDAYS(MAX($C450,Calc!$B$4),MIN($D450,Calc!$B$5-1))))</f>
        <v/>
      </c>
      <c r="I450">
        <f>IF(OR($A450="",$C450="",$D450=""),0,IF(MIN($D450,Calc!$B$8-1)&lt;MAX($C450,Calc!$B$7),0,NETWORKDAYS(MAX($C450,Calc!$B$7),MIN($D450,Calc!$B$8-1))))</f>
        <v/>
      </c>
    </row>
    <row r="451">
      <c r="A451" s="70" t="n"/>
      <c r="B451" s="70" t="n"/>
      <c r="C451" s="69" t="n"/>
      <c r="D451" s="69" t="n"/>
      <c r="E451" s="73">
        <f>IF(OR($C451="",$D451=""),"",NETWORKDAYS($C451,$D451))</f>
        <v/>
      </c>
      <c r="F451" s="70" t="n"/>
      <c r="G451">
        <f>IF($B451="",0,ROUND(SUMPRODUCT((Lang!$C$90:$N$92=$B451)*(ROW(Lang!$C$90:$N$92)-89))/MAX(1,COUNTIF(Lang!$C$90:$N$92,$B451)),0))</f>
        <v/>
      </c>
      <c r="H451">
        <f>IF(OR($A451="",$C451="",$D451=""),0,IF(MIN($D451,Calc!$B$5-1)&lt;MAX($C451,Calc!$B$4),0,NETWORKDAYS(MAX($C451,Calc!$B$4),MIN($D451,Calc!$B$5-1))))</f>
        <v/>
      </c>
      <c r="I451">
        <f>IF(OR($A451="",$C451="",$D451=""),0,IF(MIN($D451,Calc!$B$8-1)&lt;MAX($C451,Calc!$B$7),0,NETWORKDAYS(MAX($C451,Calc!$B$7),MIN($D451,Calc!$B$8-1))))</f>
        <v/>
      </c>
    </row>
    <row r="452">
      <c r="A452" s="70" t="n"/>
      <c r="B452" s="70" t="n"/>
      <c r="C452" s="69" t="n"/>
      <c r="D452" s="69" t="n"/>
      <c r="E452" s="73">
        <f>IF(OR($C452="",$D452=""),"",NETWORKDAYS($C452,$D452))</f>
        <v/>
      </c>
      <c r="F452" s="70" t="n"/>
      <c r="G452">
        <f>IF($B452="",0,ROUND(SUMPRODUCT((Lang!$C$90:$N$92=$B452)*(ROW(Lang!$C$90:$N$92)-89))/MAX(1,COUNTIF(Lang!$C$90:$N$92,$B452)),0))</f>
        <v/>
      </c>
      <c r="H452">
        <f>IF(OR($A452="",$C452="",$D452=""),0,IF(MIN($D452,Calc!$B$5-1)&lt;MAX($C452,Calc!$B$4),0,NETWORKDAYS(MAX($C452,Calc!$B$4),MIN($D452,Calc!$B$5-1))))</f>
        <v/>
      </c>
      <c r="I452">
        <f>IF(OR($A452="",$C452="",$D452=""),0,IF(MIN($D452,Calc!$B$8-1)&lt;MAX($C452,Calc!$B$7),0,NETWORKDAYS(MAX($C452,Calc!$B$7),MIN($D452,Calc!$B$8-1))))</f>
        <v/>
      </c>
    </row>
    <row r="453">
      <c r="A453" s="70" t="n"/>
      <c r="B453" s="70" t="n"/>
      <c r="C453" s="69" t="n"/>
      <c r="D453" s="69" t="n"/>
      <c r="E453" s="73">
        <f>IF(OR($C453="",$D453=""),"",NETWORKDAYS($C453,$D453))</f>
        <v/>
      </c>
      <c r="F453" s="70" t="n"/>
      <c r="G453">
        <f>IF($B453="",0,ROUND(SUMPRODUCT((Lang!$C$90:$N$92=$B453)*(ROW(Lang!$C$90:$N$92)-89))/MAX(1,COUNTIF(Lang!$C$90:$N$92,$B453)),0))</f>
        <v/>
      </c>
      <c r="H453">
        <f>IF(OR($A453="",$C453="",$D453=""),0,IF(MIN($D453,Calc!$B$5-1)&lt;MAX($C453,Calc!$B$4),0,NETWORKDAYS(MAX($C453,Calc!$B$4),MIN($D453,Calc!$B$5-1))))</f>
        <v/>
      </c>
      <c r="I453">
        <f>IF(OR($A453="",$C453="",$D453=""),0,IF(MIN($D453,Calc!$B$8-1)&lt;MAX($C453,Calc!$B$7),0,NETWORKDAYS(MAX($C453,Calc!$B$7),MIN($D453,Calc!$B$8-1))))</f>
        <v/>
      </c>
    </row>
    <row r="454">
      <c r="A454" s="70" t="n"/>
      <c r="B454" s="70" t="n"/>
      <c r="C454" s="69" t="n"/>
      <c r="D454" s="69" t="n"/>
      <c r="E454" s="73">
        <f>IF(OR($C454="",$D454=""),"",NETWORKDAYS($C454,$D454))</f>
        <v/>
      </c>
      <c r="F454" s="70" t="n"/>
      <c r="G454">
        <f>IF($B454="",0,ROUND(SUMPRODUCT((Lang!$C$90:$N$92=$B454)*(ROW(Lang!$C$90:$N$92)-89))/MAX(1,COUNTIF(Lang!$C$90:$N$92,$B454)),0))</f>
        <v/>
      </c>
      <c r="H454">
        <f>IF(OR($A454="",$C454="",$D454=""),0,IF(MIN($D454,Calc!$B$5-1)&lt;MAX($C454,Calc!$B$4),0,NETWORKDAYS(MAX($C454,Calc!$B$4),MIN($D454,Calc!$B$5-1))))</f>
        <v/>
      </c>
      <c r="I454">
        <f>IF(OR($A454="",$C454="",$D454=""),0,IF(MIN($D454,Calc!$B$8-1)&lt;MAX($C454,Calc!$B$7),0,NETWORKDAYS(MAX($C454,Calc!$B$7),MIN($D454,Calc!$B$8-1))))</f>
        <v/>
      </c>
    </row>
    <row r="455">
      <c r="A455" s="70" t="n"/>
      <c r="B455" s="70" t="n"/>
      <c r="C455" s="69" t="n"/>
      <c r="D455" s="69" t="n"/>
      <c r="E455" s="73">
        <f>IF(OR($C455="",$D455=""),"",NETWORKDAYS($C455,$D455))</f>
        <v/>
      </c>
      <c r="F455" s="70" t="n"/>
      <c r="G455">
        <f>IF($B455="",0,ROUND(SUMPRODUCT((Lang!$C$90:$N$92=$B455)*(ROW(Lang!$C$90:$N$92)-89))/MAX(1,COUNTIF(Lang!$C$90:$N$92,$B455)),0))</f>
        <v/>
      </c>
      <c r="H455">
        <f>IF(OR($A455="",$C455="",$D455=""),0,IF(MIN($D455,Calc!$B$5-1)&lt;MAX($C455,Calc!$B$4),0,NETWORKDAYS(MAX($C455,Calc!$B$4),MIN($D455,Calc!$B$5-1))))</f>
        <v/>
      </c>
      <c r="I455">
        <f>IF(OR($A455="",$C455="",$D455=""),0,IF(MIN($D455,Calc!$B$8-1)&lt;MAX($C455,Calc!$B$7),0,NETWORKDAYS(MAX($C455,Calc!$B$7),MIN($D455,Calc!$B$8-1))))</f>
        <v/>
      </c>
    </row>
    <row r="456">
      <c r="A456" s="70" t="n"/>
      <c r="B456" s="70" t="n"/>
      <c r="C456" s="69" t="n"/>
      <c r="D456" s="69" t="n"/>
      <c r="E456" s="73">
        <f>IF(OR($C456="",$D456=""),"",NETWORKDAYS($C456,$D456))</f>
        <v/>
      </c>
      <c r="F456" s="70" t="n"/>
      <c r="G456">
        <f>IF($B456="",0,ROUND(SUMPRODUCT((Lang!$C$90:$N$92=$B456)*(ROW(Lang!$C$90:$N$92)-89))/MAX(1,COUNTIF(Lang!$C$90:$N$92,$B456)),0))</f>
        <v/>
      </c>
      <c r="H456">
        <f>IF(OR($A456="",$C456="",$D456=""),0,IF(MIN($D456,Calc!$B$5-1)&lt;MAX($C456,Calc!$B$4),0,NETWORKDAYS(MAX($C456,Calc!$B$4),MIN($D456,Calc!$B$5-1))))</f>
        <v/>
      </c>
      <c r="I456">
        <f>IF(OR($A456="",$C456="",$D456=""),0,IF(MIN($D456,Calc!$B$8-1)&lt;MAX($C456,Calc!$B$7),0,NETWORKDAYS(MAX($C456,Calc!$B$7),MIN($D456,Calc!$B$8-1))))</f>
        <v/>
      </c>
    </row>
    <row r="457">
      <c r="A457" s="70" t="n"/>
      <c r="B457" s="70" t="n"/>
      <c r="C457" s="69" t="n"/>
      <c r="D457" s="69" t="n"/>
      <c r="E457" s="73">
        <f>IF(OR($C457="",$D457=""),"",NETWORKDAYS($C457,$D457))</f>
        <v/>
      </c>
      <c r="F457" s="70" t="n"/>
      <c r="G457">
        <f>IF($B457="",0,ROUND(SUMPRODUCT((Lang!$C$90:$N$92=$B457)*(ROW(Lang!$C$90:$N$92)-89))/MAX(1,COUNTIF(Lang!$C$90:$N$92,$B457)),0))</f>
        <v/>
      </c>
      <c r="H457">
        <f>IF(OR($A457="",$C457="",$D457=""),0,IF(MIN($D457,Calc!$B$5-1)&lt;MAX($C457,Calc!$B$4),0,NETWORKDAYS(MAX($C457,Calc!$B$4),MIN($D457,Calc!$B$5-1))))</f>
        <v/>
      </c>
      <c r="I457">
        <f>IF(OR($A457="",$C457="",$D457=""),0,IF(MIN($D457,Calc!$B$8-1)&lt;MAX($C457,Calc!$B$7),0,NETWORKDAYS(MAX($C457,Calc!$B$7),MIN($D457,Calc!$B$8-1))))</f>
        <v/>
      </c>
    </row>
    <row r="458">
      <c r="A458" s="70" t="n"/>
      <c r="B458" s="70" t="n"/>
      <c r="C458" s="69" t="n"/>
      <c r="D458" s="69" t="n"/>
      <c r="E458" s="73">
        <f>IF(OR($C458="",$D458=""),"",NETWORKDAYS($C458,$D458))</f>
        <v/>
      </c>
      <c r="F458" s="70" t="n"/>
      <c r="G458">
        <f>IF($B458="",0,ROUND(SUMPRODUCT((Lang!$C$90:$N$92=$B458)*(ROW(Lang!$C$90:$N$92)-89))/MAX(1,COUNTIF(Lang!$C$90:$N$92,$B458)),0))</f>
        <v/>
      </c>
      <c r="H458">
        <f>IF(OR($A458="",$C458="",$D458=""),0,IF(MIN($D458,Calc!$B$5-1)&lt;MAX($C458,Calc!$B$4),0,NETWORKDAYS(MAX($C458,Calc!$B$4),MIN($D458,Calc!$B$5-1))))</f>
        <v/>
      </c>
      <c r="I458">
        <f>IF(OR($A458="",$C458="",$D458=""),0,IF(MIN($D458,Calc!$B$8-1)&lt;MAX($C458,Calc!$B$7),0,NETWORKDAYS(MAX($C458,Calc!$B$7),MIN($D458,Calc!$B$8-1))))</f>
        <v/>
      </c>
    </row>
    <row r="459">
      <c r="A459" s="70" t="n"/>
      <c r="B459" s="70" t="n"/>
      <c r="C459" s="69" t="n"/>
      <c r="D459" s="69" t="n"/>
      <c r="E459" s="73">
        <f>IF(OR($C459="",$D459=""),"",NETWORKDAYS($C459,$D459))</f>
        <v/>
      </c>
      <c r="F459" s="70" t="n"/>
      <c r="G459">
        <f>IF($B459="",0,ROUND(SUMPRODUCT((Lang!$C$90:$N$92=$B459)*(ROW(Lang!$C$90:$N$92)-89))/MAX(1,COUNTIF(Lang!$C$90:$N$92,$B459)),0))</f>
        <v/>
      </c>
      <c r="H459">
        <f>IF(OR($A459="",$C459="",$D459=""),0,IF(MIN($D459,Calc!$B$5-1)&lt;MAX($C459,Calc!$B$4),0,NETWORKDAYS(MAX($C459,Calc!$B$4),MIN($D459,Calc!$B$5-1))))</f>
        <v/>
      </c>
      <c r="I459">
        <f>IF(OR($A459="",$C459="",$D459=""),0,IF(MIN($D459,Calc!$B$8-1)&lt;MAX($C459,Calc!$B$7),0,NETWORKDAYS(MAX($C459,Calc!$B$7),MIN($D459,Calc!$B$8-1))))</f>
        <v/>
      </c>
    </row>
    <row r="460">
      <c r="A460" s="70" t="n"/>
      <c r="B460" s="70" t="n"/>
      <c r="C460" s="69" t="n"/>
      <c r="D460" s="69" t="n"/>
      <c r="E460" s="73">
        <f>IF(OR($C460="",$D460=""),"",NETWORKDAYS($C460,$D460))</f>
        <v/>
      </c>
      <c r="F460" s="70" t="n"/>
      <c r="G460">
        <f>IF($B460="",0,ROUND(SUMPRODUCT((Lang!$C$90:$N$92=$B460)*(ROW(Lang!$C$90:$N$92)-89))/MAX(1,COUNTIF(Lang!$C$90:$N$92,$B460)),0))</f>
        <v/>
      </c>
      <c r="H460">
        <f>IF(OR($A460="",$C460="",$D460=""),0,IF(MIN($D460,Calc!$B$5-1)&lt;MAX($C460,Calc!$B$4),0,NETWORKDAYS(MAX($C460,Calc!$B$4),MIN($D460,Calc!$B$5-1))))</f>
        <v/>
      </c>
      <c r="I460">
        <f>IF(OR($A460="",$C460="",$D460=""),0,IF(MIN($D460,Calc!$B$8-1)&lt;MAX($C460,Calc!$B$7),0,NETWORKDAYS(MAX($C460,Calc!$B$7),MIN($D460,Calc!$B$8-1))))</f>
        <v/>
      </c>
    </row>
    <row r="461">
      <c r="A461" s="70" t="n"/>
      <c r="B461" s="70" t="n"/>
      <c r="C461" s="69" t="n"/>
      <c r="D461" s="69" t="n"/>
      <c r="E461" s="73">
        <f>IF(OR($C461="",$D461=""),"",NETWORKDAYS($C461,$D461))</f>
        <v/>
      </c>
      <c r="F461" s="70" t="n"/>
      <c r="G461">
        <f>IF($B461="",0,ROUND(SUMPRODUCT((Lang!$C$90:$N$92=$B461)*(ROW(Lang!$C$90:$N$92)-89))/MAX(1,COUNTIF(Lang!$C$90:$N$92,$B461)),0))</f>
        <v/>
      </c>
      <c r="H461">
        <f>IF(OR($A461="",$C461="",$D461=""),0,IF(MIN($D461,Calc!$B$5-1)&lt;MAX($C461,Calc!$B$4),0,NETWORKDAYS(MAX($C461,Calc!$B$4),MIN($D461,Calc!$B$5-1))))</f>
        <v/>
      </c>
      <c r="I461">
        <f>IF(OR($A461="",$C461="",$D461=""),0,IF(MIN($D461,Calc!$B$8-1)&lt;MAX($C461,Calc!$B$7),0,NETWORKDAYS(MAX($C461,Calc!$B$7),MIN($D461,Calc!$B$8-1))))</f>
        <v/>
      </c>
    </row>
    <row r="462">
      <c r="A462" s="70" t="n"/>
      <c r="B462" s="70" t="n"/>
      <c r="C462" s="69" t="n"/>
      <c r="D462" s="69" t="n"/>
      <c r="E462" s="73">
        <f>IF(OR($C462="",$D462=""),"",NETWORKDAYS($C462,$D462))</f>
        <v/>
      </c>
      <c r="F462" s="70" t="n"/>
      <c r="G462">
        <f>IF($B462="",0,ROUND(SUMPRODUCT((Lang!$C$90:$N$92=$B462)*(ROW(Lang!$C$90:$N$92)-89))/MAX(1,COUNTIF(Lang!$C$90:$N$92,$B462)),0))</f>
        <v/>
      </c>
      <c r="H462">
        <f>IF(OR($A462="",$C462="",$D462=""),0,IF(MIN($D462,Calc!$B$5-1)&lt;MAX($C462,Calc!$B$4),0,NETWORKDAYS(MAX($C462,Calc!$B$4),MIN($D462,Calc!$B$5-1))))</f>
        <v/>
      </c>
      <c r="I462">
        <f>IF(OR($A462="",$C462="",$D462=""),0,IF(MIN($D462,Calc!$B$8-1)&lt;MAX($C462,Calc!$B$7),0,NETWORKDAYS(MAX($C462,Calc!$B$7),MIN($D462,Calc!$B$8-1))))</f>
        <v/>
      </c>
    </row>
    <row r="463">
      <c r="A463" s="70" t="n"/>
      <c r="B463" s="70" t="n"/>
      <c r="C463" s="69" t="n"/>
      <c r="D463" s="69" t="n"/>
      <c r="E463" s="73">
        <f>IF(OR($C463="",$D463=""),"",NETWORKDAYS($C463,$D463))</f>
        <v/>
      </c>
      <c r="F463" s="70" t="n"/>
      <c r="G463">
        <f>IF($B463="",0,ROUND(SUMPRODUCT((Lang!$C$90:$N$92=$B463)*(ROW(Lang!$C$90:$N$92)-89))/MAX(1,COUNTIF(Lang!$C$90:$N$92,$B463)),0))</f>
        <v/>
      </c>
      <c r="H463">
        <f>IF(OR($A463="",$C463="",$D463=""),0,IF(MIN($D463,Calc!$B$5-1)&lt;MAX($C463,Calc!$B$4),0,NETWORKDAYS(MAX($C463,Calc!$B$4),MIN($D463,Calc!$B$5-1))))</f>
        <v/>
      </c>
      <c r="I463">
        <f>IF(OR($A463="",$C463="",$D463=""),0,IF(MIN($D463,Calc!$B$8-1)&lt;MAX($C463,Calc!$B$7),0,NETWORKDAYS(MAX($C463,Calc!$B$7),MIN($D463,Calc!$B$8-1))))</f>
        <v/>
      </c>
    </row>
    <row r="464">
      <c r="A464" s="70" t="n"/>
      <c r="B464" s="70" t="n"/>
      <c r="C464" s="69" t="n"/>
      <c r="D464" s="69" t="n"/>
      <c r="E464" s="73">
        <f>IF(OR($C464="",$D464=""),"",NETWORKDAYS($C464,$D464))</f>
        <v/>
      </c>
      <c r="F464" s="70" t="n"/>
      <c r="G464">
        <f>IF($B464="",0,ROUND(SUMPRODUCT((Lang!$C$90:$N$92=$B464)*(ROW(Lang!$C$90:$N$92)-89))/MAX(1,COUNTIF(Lang!$C$90:$N$92,$B464)),0))</f>
        <v/>
      </c>
      <c r="H464">
        <f>IF(OR($A464="",$C464="",$D464=""),0,IF(MIN($D464,Calc!$B$5-1)&lt;MAX($C464,Calc!$B$4),0,NETWORKDAYS(MAX($C464,Calc!$B$4),MIN($D464,Calc!$B$5-1))))</f>
        <v/>
      </c>
      <c r="I464">
        <f>IF(OR($A464="",$C464="",$D464=""),0,IF(MIN($D464,Calc!$B$8-1)&lt;MAX($C464,Calc!$B$7),0,NETWORKDAYS(MAX($C464,Calc!$B$7),MIN($D464,Calc!$B$8-1))))</f>
        <v/>
      </c>
    </row>
    <row r="465">
      <c r="A465" s="70" t="n"/>
      <c r="B465" s="70" t="n"/>
      <c r="C465" s="69" t="n"/>
      <c r="D465" s="69" t="n"/>
      <c r="E465" s="73">
        <f>IF(OR($C465="",$D465=""),"",NETWORKDAYS($C465,$D465))</f>
        <v/>
      </c>
      <c r="F465" s="70" t="n"/>
      <c r="G465">
        <f>IF($B465="",0,ROUND(SUMPRODUCT((Lang!$C$90:$N$92=$B465)*(ROW(Lang!$C$90:$N$92)-89))/MAX(1,COUNTIF(Lang!$C$90:$N$92,$B465)),0))</f>
        <v/>
      </c>
      <c r="H465">
        <f>IF(OR($A465="",$C465="",$D465=""),0,IF(MIN($D465,Calc!$B$5-1)&lt;MAX($C465,Calc!$B$4),0,NETWORKDAYS(MAX($C465,Calc!$B$4),MIN($D465,Calc!$B$5-1))))</f>
        <v/>
      </c>
      <c r="I465">
        <f>IF(OR($A465="",$C465="",$D465=""),0,IF(MIN($D465,Calc!$B$8-1)&lt;MAX($C465,Calc!$B$7),0,NETWORKDAYS(MAX($C465,Calc!$B$7),MIN($D465,Calc!$B$8-1))))</f>
        <v/>
      </c>
    </row>
    <row r="466">
      <c r="A466" s="70" t="n"/>
      <c r="B466" s="70" t="n"/>
      <c r="C466" s="69" t="n"/>
      <c r="D466" s="69" t="n"/>
      <c r="E466" s="73">
        <f>IF(OR($C466="",$D466=""),"",NETWORKDAYS($C466,$D466))</f>
        <v/>
      </c>
      <c r="F466" s="70" t="n"/>
      <c r="G466">
        <f>IF($B466="",0,ROUND(SUMPRODUCT((Lang!$C$90:$N$92=$B466)*(ROW(Lang!$C$90:$N$92)-89))/MAX(1,COUNTIF(Lang!$C$90:$N$92,$B466)),0))</f>
        <v/>
      </c>
      <c r="H466">
        <f>IF(OR($A466="",$C466="",$D466=""),0,IF(MIN($D466,Calc!$B$5-1)&lt;MAX($C466,Calc!$B$4),0,NETWORKDAYS(MAX($C466,Calc!$B$4),MIN($D466,Calc!$B$5-1))))</f>
        <v/>
      </c>
      <c r="I466">
        <f>IF(OR($A466="",$C466="",$D466=""),0,IF(MIN($D466,Calc!$B$8-1)&lt;MAX($C466,Calc!$B$7),0,NETWORKDAYS(MAX($C466,Calc!$B$7),MIN($D466,Calc!$B$8-1))))</f>
        <v/>
      </c>
    </row>
    <row r="467">
      <c r="A467" s="70" t="n"/>
      <c r="B467" s="70" t="n"/>
      <c r="C467" s="69" t="n"/>
      <c r="D467" s="69" t="n"/>
      <c r="E467" s="73">
        <f>IF(OR($C467="",$D467=""),"",NETWORKDAYS($C467,$D467))</f>
        <v/>
      </c>
      <c r="F467" s="70" t="n"/>
      <c r="G467">
        <f>IF($B467="",0,ROUND(SUMPRODUCT((Lang!$C$90:$N$92=$B467)*(ROW(Lang!$C$90:$N$92)-89))/MAX(1,COUNTIF(Lang!$C$90:$N$92,$B467)),0))</f>
        <v/>
      </c>
      <c r="H467">
        <f>IF(OR($A467="",$C467="",$D467=""),0,IF(MIN($D467,Calc!$B$5-1)&lt;MAX($C467,Calc!$B$4),0,NETWORKDAYS(MAX($C467,Calc!$B$4),MIN($D467,Calc!$B$5-1))))</f>
        <v/>
      </c>
      <c r="I467">
        <f>IF(OR($A467="",$C467="",$D467=""),0,IF(MIN($D467,Calc!$B$8-1)&lt;MAX($C467,Calc!$B$7),0,NETWORKDAYS(MAX($C467,Calc!$B$7),MIN($D467,Calc!$B$8-1))))</f>
        <v/>
      </c>
    </row>
    <row r="468">
      <c r="A468" s="70" t="n"/>
      <c r="B468" s="70" t="n"/>
      <c r="C468" s="69" t="n"/>
      <c r="D468" s="69" t="n"/>
      <c r="E468" s="73">
        <f>IF(OR($C468="",$D468=""),"",NETWORKDAYS($C468,$D468))</f>
        <v/>
      </c>
      <c r="F468" s="70" t="n"/>
      <c r="G468">
        <f>IF($B468="",0,ROUND(SUMPRODUCT((Lang!$C$90:$N$92=$B468)*(ROW(Lang!$C$90:$N$92)-89))/MAX(1,COUNTIF(Lang!$C$90:$N$92,$B468)),0))</f>
        <v/>
      </c>
      <c r="H468">
        <f>IF(OR($A468="",$C468="",$D468=""),0,IF(MIN($D468,Calc!$B$5-1)&lt;MAX($C468,Calc!$B$4),0,NETWORKDAYS(MAX($C468,Calc!$B$4),MIN($D468,Calc!$B$5-1))))</f>
        <v/>
      </c>
      <c r="I468">
        <f>IF(OR($A468="",$C468="",$D468=""),0,IF(MIN($D468,Calc!$B$8-1)&lt;MAX($C468,Calc!$B$7),0,NETWORKDAYS(MAX($C468,Calc!$B$7),MIN($D468,Calc!$B$8-1))))</f>
        <v/>
      </c>
    </row>
    <row r="469">
      <c r="A469" s="70" t="n"/>
      <c r="B469" s="70" t="n"/>
      <c r="C469" s="69" t="n"/>
      <c r="D469" s="69" t="n"/>
      <c r="E469" s="73">
        <f>IF(OR($C469="",$D469=""),"",NETWORKDAYS($C469,$D469))</f>
        <v/>
      </c>
      <c r="F469" s="70" t="n"/>
      <c r="G469">
        <f>IF($B469="",0,ROUND(SUMPRODUCT((Lang!$C$90:$N$92=$B469)*(ROW(Lang!$C$90:$N$92)-89))/MAX(1,COUNTIF(Lang!$C$90:$N$92,$B469)),0))</f>
        <v/>
      </c>
      <c r="H469">
        <f>IF(OR($A469="",$C469="",$D469=""),0,IF(MIN($D469,Calc!$B$5-1)&lt;MAX($C469,Calc!$B$4),0,NETWORKDAYS(MAX($C469,Calc!$B$4),MIN($D469,Calc!$B$5-1))))</f>
        <v/>
      </c>
      <c r="I469">
        <f>IF(OR($A469="",$C469="",$D469=""),0,IF(MIN($D469,Calc!$B$8-1)&lt;MAX($C469,Calc!$B$7),0,NETWORKDAYS(MAX($C469,Calc!$B$7),MIN($D469,Calc!$B$8-1))))</f>
        <v/>
      </c>
    </row>
    <row r="470">
      <c r="A470" s="70" t="n"/>
      <c r="B470" s="70" t="n"/>
      <c r="C470" s="69" t="n"/>
      <c r="D470" s="69" t="n"/>
      <c r="E470" s="73">
        <f>IF(OR($C470="",$D470=""),"",NETWORKDAYS($C470,$D470))</f>
        <v/>
      </c>
      <c r="F470" s="70" t="n"/>
      <c r="G470">
        <f>IF($B470="",0,ROUND(SUMPRODUCT((Lang!$C$90:$N$92=$B470)*(ROW(Lang!$C$90:$N$92)-89))/MAX(1,COUNTIF(Lang!$C$90:$N$92,$B470)),0))</f>
        <v/>
      </c>
      <c r="H470">
        <f>IF(OR($A470="",$C470="",$D470=""),0,IF(MIN($D470,Calc!$B$5-1)&lt;MAX($C470,Calc!$B$4),0,NETWORKDAYS(MAX($C470,Calc!$B$4),MIN($D470,Calc!$B$5-1))))</f>
        <v/>
      </c>
      <c r="I470">
        <f>IF(OR($A470="",$C470="",$D470=""),0,IF(MIN($D470,Calc!$B$8-1)&lt;MAX($C470,Calc!$B$7),0,NETWORKDAYS(MAX($C470,Calc!$B$7),MIN($D470,Calc!$B$8-1))))</f>
        <v/>
      </c>
    </row>
    <row r="471">
      <c r="A471" s="70" t="n"/>
      <c r="B471" s="70" t="n"/>
      <c r="C471" s="69" t="n"/>
      <c r="D471" s="69" t="n"/>
      <c r="E471" s="73">
        <f>IF(OR($C471="",$D471=""),"",NETWORKDAYS($C471,$D471))</f>
        <v/>
      </c>
      <c r="F471" s="70" t="n"/>
      <c r="G471">
        <f>IF($B471="",0,ROUND(SUMPRODUCT((Lang!$C$90:$N$92=$B471)*(ROW(Lang!$C$90:$N$92)-89))/MAX(1,COUNTIF(Lang!$C$90:$N$92,$B471)),0))</f>
        <v/>
      </c>
      <c r="H471">
        <f>IF(OR($A471="",$C471="",$D471=""),0,IF(MIN($D471,Calc!$B$5-1)&lt;MAX($C471,Calc!$B$4),0,NETWORKDAYS(MAX($C471,Calc!$B$4),MIN($D471,Calc!$B$5-1))))</f>
        <v/>
      </c>
      <c r="I471">
        <f>IF(OR($A471="",$C471="",$D471=""),0,IF(MIN($D471,Calc!$B$8-1)&lt;MAX($C471,Calc!$B$7),0,NETWORKDAYS(MAX($C471,Calc!$B$7),MIN($D471,Calc!$B$8-1))))</f>
        <v/>
      </c>
    </row>
    <row r="472">
      <c r="A472" s="70" t="n"/>
      <c r="B472" s="70" t="n"/>
      <c r="C472" s="69" t="n"/>
      <c r="D472" s="69" t="n"/>
      <c r="E472" s="73">
        <f>IF(OR($C472="",$D472=""),"",NETWORKDAYS($C472,$D472))</f>
        <v/>
      </c>
      <c r="F472" s="70" t="n"/>
      <c r="G472">
        <f>IF($B472="",0,ROUND(SUMPRODUCT((Lang!$C$90:$N$92=$B472)*(ROW(Lang!$C$90:$N$92)-89))/MAX(1,COUNTIF(Lang!$C$90:$N$92,$B472)),0))</f>
        <v/>
      </c>
      <c r="H472">
        <f>IF(OR($A472="",$C472="",$D472=""),0,IF(MIN($D472,Calc!$B$5-1)&lt;MAX($C472,Calc!$B$4),0,NETWORKDAYS(MAX($C472,Calc!$B$4),MIN($D472,Calc!$B$5-1))))</f>
        <v/>
      </c>
      <c r="I472">
        <f>IF(OR($A472="",$C472="",$D472=""),0,IF(MIN($D472,Calc!$B$8-1)&lt;MAX($C472,Calc!$B$7),0,NETWORKDAYS(MAX($C472,Calc!$B$7),MIN($D472,Calc!$B$8-1))))</f>
        <v/>
      </c>
    </row>
    <row r="473">
      <c r="A473" s="70" t="n"/>
      <c r="B473" s="70" t="n"/>
      <c r="C473" s="69" t="n"/>
      <c r="D473" s="69" t="n"/>
      <c r="E473" s="73">
        <f>IF(OR($C473="",$D473=""),"",NETWORKDAYS($C473,$D473))</f>
        <v/>
      </c>
      <c r="F473" s="70" t="n"/>
      <c r="G473">
        <f>IF($B473="",0,ROUND(SUMPRODUCT((Lang!$C$90:$N$92=$B473)*(ROW(Lang!$C$90:$N$92)-89))/MAX(1,COUNTIF(Lang!$C$90:$N$92,$B473)),0))</f>
        <v/>
      </c>
      <c r="H473">
        <f>IF(OR($A473="",$C473="",$D473=""),0,IF(MIN($D473,Calc!$B$5-1)&lt;MAX($C473,Calc!$B$4),0,NETWORKDAYS(MAX($C473,Calc!$B$4),MIN($D473,Calc!$B$5-1))))</f>
        <v/>
      </c>
      <c r="I473">
        <f>IF(OR($A473="",$C473="",$D473=""),0,IF(MIN($D473,Calc!$B$8-1)&lt;MAX($C473,Calc!$B$7),0,NETWORKDAYS(MAX($C473,Calc!$B$7),MIN($D473,Calc!$B$8-1))))</f>
        <v/>
      </c>
    </row>
    <row r="474">
      <c r="A474" s="70" t="n"/>
      <c r="B474" s="70" t="n"/>
      <c r="C474" s="69" t="n"/>
      <c r="D474" s="69" t="n"/>
      <c r="E474" s="73">
        <f>IF(OR($C474="",$D474=""),"",NETWORKDAYS($C474,$D474))</f>
        <v/>
      </c>
      <c r="F474" s="70" t="n"/>
      <c r="G474">
        <f>IF($B474="",0,ROUND(SUMPRODUCT((Lang!$C$90:$N$92=$B474)*(ROW(Lang!$C$90:$N$92)-89))/MAX(1,COUNTIF(Lang!$C$90:$N$92,$B474)),0))</f>
        <v/>
      </c>
      <c r="H474">
        <f>IF(OR($A474="",$C474="",$D474=""),0,IF(MIN($D474,Calc!$B$5-1)&lt;MAX($C474,Calc!$B$4),0,NETWORKDAYS(MAX($C474,Calc!$B$4),MIN($D474,Calc!$B$5-1))))</f>
        <v/>
      </c>
      <c r="I474">
        <f>IF(OR($A474="",$C474="",$D474=""),0,IF(MIN($D474,Calc!$B$8-1)&lt;MAX($C474,Calc!$B$7),0,NETWORKDAYS(MAX($C474,Calc!$B$7),MIN($D474,Calc!$B$8-1))))</f>
        <v/>
      </c>
    </row>
    <row r="475">
      <c r="A475" s="70" t="n"/>
      <c r="B475" s="70" t="n"/>
      <c r="C475" s="69" t="n"/>
      <c r="D475" s="69" t="n"/>
      <c r="E475" s="73">
        <f>IF(OR($C475="",$D475=""),"",NETWORKDAYS($C475,$D475))</f>
        <v/>
      </c>
      <c r="F475" s="70" t="n"/>
      <c r="G475">
        <f>IF($B475="",0,ROUND(SUMPRODUCT((Lang!$C$90:$N$92=$B475)*(ROW(Lang!$C$90:$N$92)-89))/MAX(1,COUNTIF(Lang!$C$90:$N$92,$B475)),0))</f>
        <v/>
      </c>
      <c r="H475">
        <f>IF(OR($A475="",$C475="",$D475=""),0,IF(MIN($D475,Calc!$B$5-1)&lt;MAX($C475,Calc!$B$4),0,NETWORKDAYS(MAX($C475,Calc!$B$4),MIN($D475,Calc!$B$5-1))))</f>
        <v/>
      </c>
      <c r="I475">
        <f>IF(OR($A475="",$C475="",$D475=""),0,IF(MIN($D475,Calc!$B$8-1)&lt;MAX($C475,Calc!$B$7),0,NETWORKDAYS(MAX($C475,Calc!$B$7),MIN($D475,Calc!$B$8-1))))</f>
        <v/>
      </c>
    </row>
    <row r="476">
      <c r="A476" s="70" t="n"/>
      <c r="B476" s="70" t="n"/>
      <c r="C476" s="69" t="n"/>
      <c r="D476" s="69" t="n"/>
      <c r="E476" s="73">
        <f>IF(OR($C476="",$D476=""),"",NETWORKDAYS($C476,$D476))</f>
        <v/>
      </c>
      <c r="F476" s="70" t="n"/>
      <c r="G476">
        <f>IF($B476="",0,ROUND(SUMPRODUCT((Lang!$C$90:$N$92=$B476)*(ROW(Lang!$C$90:$N$92)-89))/MAX(1,COUNTIF(Lang!$C$90:$N$92,$B476)),0))</f>
        <v/>
      </c>
      <c r="H476">
        <f>IF(OR($A476="",$C476="",$D476=""),0,IF(MIN($D476,Calc!$B$5-1)&lt;MAX($C476,Calc!$B$4),0,NETWORKDAYS(MAX($C476,Calc!$B$4),MIN($D476,Calc!$B$5-1))))</f>
        <v/>
      </c>
      <c r="I476">
        <f>IF(OR($A476="",$C476="",$D476=""),0,IF(MIN($D476,Calc!$B$8-1)&lt;MAX($C476,Calc!$B$7),0,NETWORKDAYS(MAX($C476,Calc!$B$7),MIN($D476,Calc!$B$8-1))))</f>
        <v/>
      </c>
    </row>
    <row r="477">
      <c r="A477" s="70" t="n"/>
      <c r="B477" s="70" t="n"/>
      <c r="C477" s="69" t="n"/>
      <c r="D477" s="69" t="n"/>
      <c r="E477" s="73">
        <f>IF(OR($C477="",$D477=""),"",NETWORKDAYS($C477,$D477))</f>
        <v/>
      </c>
      <c r="F477" s="70" t="n"/>
      <c r="G477">
        <f>IF($B477="",0,ROUND(SUMPRODUCT((Lang!$C$90:$N$92=$B477)*(ROW(Lang!$C$90:$N$92)-89))/MAX(1,COUNTIF(Lang!$C$90:$N$92,$B477)),0))</f>
        <v/>
      </c>
      <c r="H477">
        <f>IF(OR($A477="",$C477="",$D477=""),0,IF(MIN($D477,Calc!$B$5-1)&lt;MAX($C477,Calc!$B$4),0,NETWORKDAYS(MAX($C477,Calc!$B$4),MIN($D477,Calc!$B$5-1))))</f>
        <v/>
      </c>
      <c r="I477">
        <f>IF(OR($A477="",$C477="",$D477=""),0,IF(MIN($D477,Calc!$B$8-1)&lt;MAX($C477,Calc!$B$7),0,NETWORKDAYS(MAX($C477,Calc!$B$7),MIN($D477,Calc!$B$8-1))))</f>
        <v/>
      </c>
    </row>
    <row r="478">
      <c r="A478" s="70" t="n"/>
      <c r="B478" s="70" t="n"/>
      <c r="C478" s="69" t="n"/>
      <c r="D478" s="69" t="n"/>
      <c r="E478" s="73">
        <f>IF(OR($C478="",$D478=""),"",NETWORKDAYS($C478,$D478))</f>
        <v/>
      </c>
      <c r="F478" s="70" t="n"/>
      <c r="G478">
        <f>IF($B478="",0,ROUND(SUMPRODUCT((Lang!$C$90:$N$92=$B478)*(ROW(Lang!$C$90:$N$92)-89))/MAX(1,COUNTIF(Lang!$C$90:$N$92,$B478)),0))</f>
        <v/>
      </c>
      <c r="H478">
        <f>IF(OR($A478="",$C478="",$D478=""),0,IF(MIN($D478,Calc!$B$5-1)&lt;MAX($C478,Calc!$B$4),0,NETWORKDAYS(MAX($C478,Calc!$B$4),MIN($D478,Calc!$B$5-1))))</f>
        <v/>
      </c>
      <c r="I478">
        <f>IF(OR($A478="",$C478="",$D478=""),0,IF(MIN($D478,Calc!$B$8-1)&lt;MAX($C478,Calc!$B$7),0,NETWORKDAYS(MAX($C478,Calc!$B$7),MIN($D478,Calc!$B$8-1))))</f>
        <v/>
      </c>
    </row>
    <row r="479">
      <c r="A479" s="70" t="n"/>
      <c r="B479" s="70" t="n"/>
      <c r="C479" s="69" t="n"/>
      <c r="D479" s="69" t="n"/>
      <c r="E479" s="73">
        <f>IF(OR($C479="",$D479=""),"",NETWORKDAYS($C479,$D479))</f>
        <v/>
      </c>
      <c r="F479" s="70" t="n"/>
      <c r="G479">
        <f>IF($B479="",0,ROUND(SUMPRODUCT((Lang!$C$90:$N$92=$B479)*(ROW(Lang!$C$90:$N$92)-89))/MAX(1,COUNTIF(Lang!$C$90:$N$92,$B479)),0))</f>
        <v/>
      </c>
      <c r="H479">
        <f>IF(OR($A479="",$C479="",$D479=""),0,IF(MIN($D479,Calc!$B$5-1)&lt;MAX($C479,Calc!$B$4),0,NETWORKDAYS(MAX($C479,Calc!$B$4),MIN($D479,Calc!$B$5-1))))</f>
        <v/>
      </c>
      <c r="I479">
        <f>IF(OR($A479="",$C479="",$D479=""),0,IF(MIN($D479,Calc!$B$8-1)&lt;MAX($C479,Calc!$B$7),0,NETWORKDAYS(MAX($C479,Calc!$B$7),MIN($D479,Calc!$B$8-1))))</f>
        <v/>
      </c>
    </row>
    <row r="480">
      <c r="A480" s="70" t="n"/>
      <c r="B480" s="70" t="n"/>
      <c r="C480" s="69" t="n"/>
      <c r="D480" s="69" t="n"/>
      <c r="E480" s="73">
        <f>IF(OR($C480="",$D480=""),"",NETWORKDAYS($C480,$D480))</f>
        <v/>
      </c>
      <c r="F480" s="70" t="n"/>
      <c r="G480">
        <f>IF($B480="",0,ROUND(SUMPRODUCT((Lang!$C$90:$N$92=$B480)*(ROW(Lang!$C$90:$N$92)-89))/MAX(1,COUNTIF(Lang!$C$90:$N$92,$B480)),0))</f>
        <v/>
      </c>
      <c r="H480">
        <f>IF(OR($A480="",$C480="",$D480=""),0,IF(MIN($D480,Calc!$B$5-1)&lt;MAX($C480,Calc!$B$4),0,NETWORKDAYS(MAX($C480,Calc!$B$4),MIN($D480,Calc!$B$5-1))))</f>
        <v/>
      </c>
      <c r="I480">
        <f>IF(OR($A480="",$C480="",$D480=""),0,IF(MIN($D480,Calc!$B$8-1)&lt;MAX($C480,Calc!$B$7),0,NETWORKDAYS(MAX($C480,Calc!$B$7),MIN($D480,Calc!$B$8-1))))</f>
        <v/>
      </c>
    </row>
    <row r="481">
      <c r="A481" s="70" t="n"/>
      <c r="B481" s="70" t="n"/>
      <c r="C481" s="69" t="n"/>
      <c r="D481" s="69" t="n"/>
      <c r="E481" s="73">
        <f>IF(OR($C481="",$D481=""),"",NETWORKDAYS($C481,$D481))</f>
        <v/>
      </c>
      <c r="F481" s="70" t="n"/>
      <c r="G481">
        <f>IF($B481="",0,ROUND(SUMPRODUCT((Lang!$C$90:$N$92=$B481)*(ROW(Lang!$C$90:$N$92)-89))/MAX(1,COUNTIF(Lang!$C$90:$N$92,$B481)),0))</f>
        <v/>
      </c>
      <c r="H481">
        <f>IF(OR($A481="",$C481="",$D481=""),0,IF(MIN($D481,Calc!$B$5-1)&lt;MAX($C481,Calc!$B$4),0,NETWORKDAYS(MAX($C481,Calc!$B$4),MIN($D481,Calc!$B$5-1))))</f>
        <v/>
      </c>
      <c r="I481">
        <f>IF(OR($A481="",$C481="",$D481=""),0,IF(MIN($D481,Calc!$B$8-1)&lt;MAX($C481,Calc!$B$7),0,NETWORKDAYS(MAX($C481,Calc!$B$7),MIN($D481,Calc!$B$8-1))))</f>
        <v/>
      </c>
    </row>
    <row r="482">
      <c r="A482" s="70" t="n"/>
      <c r="B482" s="70" t="n"/>
      <c r="C482" s="69" t="n"/>
      <c r="D482" s="69" t="n"/>
      <c r="E482" s="73">
        <f>IF(OR($C482="",$D482=""),"",NETWORKDAYS($C482,$D482))</f>
        <v/>
      </c>
      <c r="F482" s="70" t="n"/>
      <c r="G482">
        <f>IF($B482="",0,ROUND(SUMPRODUCT((Lang!$C$90:$N$92=$B482)*(ROW(Lang!$C$90:$N$92)-89))/MAX(1,COUNTIF(Lang!$C$90:$N$92,$B482)),0))</f>
        <v/>
      </c>
      <c r="H482">
        <f>IF(OR($A482="",$C482="",$D482=""),0,IF(MIN($D482,Calc!$B$5-1)&lt;MAX($C482,Calc!$B$4),0,NETWORKDAYS(MAX($C482,Calc!$B$4),MIN($D482,Calc!$B$5-1))))</f>
        <v/>
      </c>
      <c r="I482">
        <f>IF(OR($A482="",$C482="",$D482=""),0,IF(MIN($D482,Calc!$B$8-1)&lt;MAX($C482,Calc!$B$7),0,NETWORKDAYS(MAX($C482,Calc!$B$7),MIN($D482,Calc!$B$8-1))))</f>
        <v/>
      </c>
    </row>
    <row r="483">
      <c r="A483" s="70" t="n"/>
      <c r="B483" s="70" t="n"/>
      <c r="C483" s="69" t="n"/>
      <c r="D483" s="69" t="n"/>
      <c r="E483" s="73">
        <f>IF(OR($C483="",$D483=""),"",NETWORKDAYS($C483,$D483))</f>
        <v/>
      </c>
      <c r="F483" s="70" t="n"/>
      <c r="G483">
        <f>IF($B483="",0,ROUND(SUMPRODUCT((Lang!$C$90:$N$92=$B483)*(ROW(Lang!$C$90:$N$92)-89))/MAX(1,COUNTIF(Lang!$C$90:$N$92,$B483)),0))</f>
        <v/>
      </c>
      <c r="H483">
        <f>IF(OR($A483="",$C483="",$D483=""),0,IF(MIN($D483,Calc!$B$5-1)&lt;MAX($C483,Calc!$B$4),0,NETWORKDAYS(MAX($C483,Calc!$B$4),MIN($D483,Calc!$B$5-1))))</f>
        <v/>
      </c>
      <c r="I483">
        <f>IF(OR($A483="",$C483="",$D483=""),0,IF(MIN($D483,Calc!$B$8-1)&lt;MAX($C483,Calc!$B$7),0,NETWORKDAYS(MAX($C483,Calc!$B$7),MIN($D483,Calc!$B$8-1))))</f>
        <v/>
      </c>
    </row>
    <row r="484">
      <c r="A484" s="70" t="n"/>
      <c r="B484" s="70" t="n"/>
      <c r="C484" s="69" t="n"/>
      <c r="D484" s="69" t="n"/>
      <c r="E484" s="73">
        <f>IF(OR($C484="",$D484=""),"",NETWORKDAYS($C484,$D484))</f>
        <v/>
      </c>
      <c r="F484" s="70" t="n"/>
      <c r="G484">
        <f>IF($B484="",0,ROUND(SUMPRODUCT((Lang!$C$90:$N$92=$B484)*(ROW(Lang!$C$90:$N$92)-89))/MAX(1,COUNTIF(Lang!$C$90:$N$92,$B484)),0))</f>
        <v/>
      </c>
      <c r="H484">
        <f>IF(OR($A484="",$C484="",$D484=""),0,IF(MIN($D484,Calc!$B$5-1)&lt;MAX($C484,Calc!$B$4),0,NETWORKDAYS(MAX($C484,Calc!$B$4),MIN($D484,Calc!$B$5-1))))</f>
        <v/>
      </c>
      <c r="I484">
        <f>IF(OR($A484="",$C484="",$D484=""),0,IF(MIN($D484,Calc!$B$8-1)&lt;MAX($C484,Calc!$B$7),0,NETWORKDAYS(MAX($C484,Calc!$B$7),MIN($D484,Calc!$B$8-1))))</f>
        <v/>
      </c>
    </row>
    <row r="485">
      <c r="A485" s="70" t="n"/>
      <c r="B485" s="70" t="n"/>
      <c r="C485" s="69" t="n"/>
      <c r="D485" s="69" t="n"/>
      <c r="E485" s="73">
        <f>IF(OR($C485="",$D485=""),"",NETWORKDAYS($C485,$D485))</f>
        <v/>
      </c>
      <c r="F485" s="70" t="n"/>
      <c r="G485">
        <f>IF($B485="",0,ROUND(SUMPRODUCT((Lang!$C$90:$N$92=$B485)*(ROW(Lang!$C$90:$N$92)-89))/MAX(1,COUNTIF(Lang!$C$90:$N$92,$B485)),0))</f>
        <v/>
      </c>
      <c r="H485">
        <f>IF(OR($A485="",$C485="",$D485=""),0,IF(MIN($D485,Calc!$B$5-1)&lt;MAX($C485,Calc!$B$4),0,NETWORKDAYS(MAX($C485,Calc!$B$4),MIN($D485,Calc!$B$5-1))))</f>
        <v/>
      </c>
      <c r="I485">
        <f>IF(OR($A485="",$C485="",$D485=""),0,IF(MIN($D485,Calc!$B$8-1)&lt;MAX($C485,Calc!$B$7),0,NETWORKDAYS(MAX($C485,Calc!$B$7),MIN($D485,Calc!$B$8-1))))</f>
        <v/>
      </c>
    </row>
    <row r="486">
      <c r="A486" s="70" t="n"/>
      <c r="B486" s="70" t="n"/>
      <c r="C486" s="69" t="n"/>
      <c r="D486" s="69" t="n"/>
      <c r="E486" s="73">
        <f>IF(OR($C486="",$D486=""),"",NETWORKDAYS($C486,$D486))</f>
        <v/>
      </c>
      <c r="F486" s="70" t="n"/>
      <c r="G486">
        <f>IF($B486="",0,ROUND(SUMPRODUCT((Lang!$C$90:$N$92=$B486)*(ROW(Lang!$C$90:$N$92)-89))/MAX(1,COUNTIF(Lang!$C$90:$N$92,$B486)),0))</f>
        <v/>
      </c>
      <c r="H486">
        <f>IF(OR($A486="",$C486="",$D486=""),0,IF(MIN($D486,Calc!$B$5-1)&lt;MAX($C486,Calc!$B$4),0,NETWORKDAYS(MAX($C486,Calc!$B$4),MIN($D486,Calc!$B$5-1))))</f>
        <v/>
      </c>
      <c r="I486">
        <f>IF(OR($A486="",$C486="",$D486=""),0,IF(MIN($D486,Calc!$B$8-1)&lt;MAX($C486,Calc!$B$7),0,NETWORKDAYS(MAX($C486,Calc!$B$7),MIN($D486,Calc!$B$8-1))))</f>
        <v/>
      </c>
    </row>
    <row r="487">
      <c r="A487" s="70" t="n"/>
      <c r="B487" s="70" t="n"/>
      <c r="C487" s="69" t="n"/>
      <c r="D487" s="69" t="n"/>
      <c r="E487" s="73">
        <f>IF(OR($C487="",$D487=""),"",NETWORKDAYS($C487,$D487))</f>
        <v/>
      </c>
      <c r="F487" s="70" t="n"/>
      <c r="G487">
        <f>IF($B487="",0,ROUND(SUMPRODUCT((Lang!$C$90:$N$92=$B487)*(ROW(Lang!$C$90:$N$92)-89))/MAX(1,COUNTIF(Lang!$C$90:$N$92,$B487)),0))</f>
        <v/>
      </c>
      <c r="H487">
        <f>IF(OR($A487="",$C487="",$D487=""),0,IF(MIN($D487,Calc!$B$5-1)&lt;MAX($C487,Calc!$B$4),0,NETWORKDAYS(MAX($C487,Calc!$B$4),MIN($D487,Calc!$B$5-1))))</f>
        <v/>
      </c>
      <c r="I487">
        <f>IF(OR($A487="",$C487="",$D487=""),0,IF(MIN($D487,Calc!$B$8-1)&lt;MAX($C487,Calc!$B$7),0,NETWORKDAYS(MAX($C487,Calc!$B$7),MIN($D487,Calc!$B$8-1))))</f>
        <v/>
      </c>
    </row>
    <row r="488">
      <c r="A488" s="70" t="n"/>
      <c r="B488" s="70" t="n"/>
      <c r="C488" s="69" t="n"/>
      <c r="D488" s="69" t="n"/>
      <c r="E488" s="73">
        <f>IF(OR($C488="",$D488=""),"",NETWORKDAYS($C488,$D488))</f>
        <v/>
      </c>
      <c r="F488" s="70" t="n"/>
      <c r="G488">
        <f>IF($B488="",0,ROUND(SUMPRODUCT((Lang!$C$90:$N$92=$B488)*(ROW(Lang!$C$90:$N$92)-89))/MAX(1,COUNTIF(Lang!$C$90:$N$92,$B488)),0))</f>
        <v/>
      </c>
      <c r="H488">
        <f>IF(OR($A488="",$C488="",$D488=""),0,IF(MIN($D488,Calc!$B$5-1)&lt;MAX($C488,Calc!$B$4),0,NETWORKDAYS(MAX($C488,Calc!$B$4),MIN($D488,Calc!$B$5-1))))</f>
        <v/>
      </c>
      <c r="I488">
        <f>IF(OR($A488="",$C488="",$D488=""),0,IF(MIN($D488,Calc!$B$8-1)&lt;MAX($C488,Calc!$B$7),0,NETWORKDAYS(MAX($C488,Calc!$B$7),MIN($D488,Calc!$B$8-1))))</f>
        <v/>
      </c>
    </row>
    <row r="489">
      <c r="A489" s="70" t="n"/>
      <c r="B489" s="70" t="n"/>
      <c r="C489" s="69" t="n"/>
      <c r="D489" s="69" t="n"/>
      <c r="E489" s="73">
        <f>IF(OR($C489="",$D489=""),"",NETWORKDAYS($C489,$D489))</f>
        <v/>
      </c>
      <c r="F489" s="70" t="n"/>
      <c r="G489">
        <f>IF($B489="",0,ROUND(SUMPRODUCT((Lang!$C$90:$N$92=$B489)*(ROW(Lang!$C$90:$N$92)-89))/MAX(1,COUNTIF(Lang!$C$90:$N$92,$B489)),0))</f>
        <v/>
      </c>
      <c r="H489">
        <f>IF(OR($A489="",$C489="",$D489=""),0,IF(MIN($D489,Calc!$B$5-1)&lt;MAX($C489,Calc!$B$4),0,NETWORKDAYS(MAX($C489,Calc!$B$4),MIN($D489,Calc!$B$5-1))))</f>
        <v/>
      </c>
      <c r="I489">
        <f>IF(OR($A489="",$C489="",$D489=""),0,IF(MIN($D489,Calc!$B$8-1)&lt;MAX($C489,Calc!$B$7),0,NETWORKDAYS(MAX($C489,Calc!$B$7),MIN($D489,Calc!$B$8-1))))</f>
        <v/>
      </c>
    </row>
    <row r="490">
      <c r="A490" s="70" t="n"/>
      <c r="B490" s="70" t="n"/>
      <c r="C490" s="69" t="n"/>
      <c r="D490" s="69" t="n"/>
      <c r="E490" s="73">
        <f>IF(OR($C490="",$D490=""),"",NETWORKDAYS($C490,$D490))</f>
        <v/>
      </c>
      <c r="F490" s="70" t="n"/>
      <c r="G490">
        <f>IF($B490="",0,ROUND(SUMPRODUCT((Lang!$C$90:$N$92=$B490)*(ROW(Lang!$C$90:$N$92)-89))/MAX(1,COUNTIF(Lang!$C$90:$N$92,$B490)),0))</f>
        <v/>
      </c>
      <c r="H490">
        <f>IF(OR($A490="",$C490="",$D490=""),0,IF(MIN($D490,Calc!$B$5-1)&lt;MAX($C490,Calc!$B$4),0,NETWORKDAYS(MAX($C490,Calc!$B$4),MIN($D490,Calc!$B$5-1))))</f>
        <v/>
      </c>
      <c r="I490">
        <f>IF(OR($A490="",$C490="",$D490=""),0,IF(MIN($D490,Calc!$B$8-1)&lt;MAX($C490,Calc!$B$7),0,NETWORKDAYS(MAX($C490,Calc!$B$7),MIN($D490,Calc!$B$8-1))))</f>
        <v/>
      </c>
    </row>
    <row r="491">
      <c r="A491" s="70" t="n"/>
      <c r="B491" s="70" t="n"/>
      <c r="C491" s="69" t="n"/>
      <c r="D491" s="69" t="n"/>
      <c r="E491" s="73">
        <f>IF(OR($C491="",$D491=""),"",NETWORKDAYS($C491,$D491))</f>
        <v/>
      </c>
      <c r="F491" s="70" t="n"/>
      <c r="G491">
        <f>IF($B491="",0,ROUND(SUMPRODUCT((Lang!$C$90:$N$92=$B491)*(ROW(Lang!$C$90:$N$92)-89))/MAX(1,COUNTIF(Lang!$C$90:$N$92,$B491)),0))</f>
        <v/>
      </c>
      <c r="H491">
        <f>IF(OR($A491="",$C491="",$D491=""),0,IF(MIN($D491,Calc!$B$5-1)&lt;MAX($C491,Calc!$B$4),0,NETWORKDAYS(MAX($C491,Calc!$B$4),MIN($D491,Calc!$B$5-1))))</f>
        <v/>
      </c>
      <c r="I491">
        <f>IF(OR($A491="",$C491="",$D491=""),0,IF(MIN($D491,Calc!$B$8-1)&lt;MAX($C491,Calc!$B$7),0,NETWORKDAYS(MAX($C491,Calc!$B$7),MIN($D491,Calc!$B$8-1))))</f>
        <v/>
      </c>
    </row>
    <row r="492">
      <c r="A492" s="70" t="n"/>
      <c r="B492" s="70" t="n"/>
      <c r="C492" s="69" t="n"/>
      <c r="D492" s="69" t="n"/>
      <c r="E492" s="73">
        <f>IF(OR($C492="",$D492=""),"",NETWORKDAYS($C492,$D492))</f>
        <v/>
      </c>
      <c r="F492" s="70" t="n"/>
      <c r="G492">
        <f>IF($B492="",0,ROUND(SUMPRODUCT((Lang!$C$90:$N$92=$B492)*(ROW(Lang!$C$90:$N$92)-89))/MAX(1,COUNTIF(Lang!$C$90:$N$92,$B492)),0))</f>
        <v/>
      </c>
      <c r="H492">
        <f>IF(OR($A492="",$C492="",$D492=""),0,IF(MIN($D492,Calc!$B$5-1)&lt;MAX($C492,Calc!$B$4),0,NETWORKDAYS(MAX($C492,Calc!$B$4),MIN($D492,Calc!$B$5-1))))</f>
        <v/>
      </c>
      <c r="I492">
        <f>IF(OR($A492="",$C492="",$D492=""),0,IF(MIN($D492,Calc!$B$8-1)&lt;MAX($C492,Calc!$B$7),0,NETWORKDAYS(MAX($C492,Calc!$B$7),MIN($D492,Calc!$B$8-1))))</f>
        <v/>
      </c>
    </row>
    <row r="493">
      <c r="A493" s="70" t="n"/>
      <c r="B493" s="70" t="n"/>
      <c r="C493" s="69" t="n"/>
      <c r="D493" s="69" t="n"/>
      <c r="E493" s="73">
        <f>IF(OR($C493="",$D493=""),"",NETWORKDAYS($C493,$D493))</f>
        <v/>
      </c>
      <c r="F493" s="70" t="n"/>
      <c r="G493">
        <f>IF($B493="",0,ROUND(SUMPRODUCT((Lang!$C$90:$N$92=$B493)*(ROW(Lang!$C$90:$N$92)-89))/MAX(1,COUNTIF(Lang!$C$90:$N$92,$B493)),0))</f>
        <v/>
      </c>
      <c r="H493">
        <f>IF(OR($A493="",$C493="",$D493=""),0,IF(MIN($D493,Calc!$B$5-1)&lt;MAX($C493,Calc!$B$4),0,NETWORKDAYS(MAX($C493,Calc!$B$4),MIN($D493,Calc!$B$5-1))))</f>
        <v/>
      </c>
      <c r="I493">
        <f>IF(OR($A493="",$C493="",$D493=""),0,IF(MIN($D493,Calc!$B$8-1)&lt;MAX($C493,Calc!$B$7),0,NETWORKDAYS(MAX($C493,Calc!$B$7),MIN($D493,Calc!$B$8-1))))</f>
        <v/>
      </c>
    </row>
    <row r="494">
      <c r="A494" s="70" t="n"/>
      <c r="B494" s="70" t="n"/>
      <c r="C494" s="69" t="n"/>
      <c r="D494" s="69" t="n"/>
      <c r="E494" s="73">
        <f>IF(OR($C494="",$D494=""),"",NETWORKDAYS($C494,$D494))</f>
        <v/>
      </c>
      <c r="F494" s="70" t="n"/>
      <c r="G494">
        <f>IF($B494="",0,ROUND(SUMPRODUCT((Lang!$C$90:$N$92=$B494)*(ROW(Lang!$C$90:$N$92)-89))/MAX(1,COUNTIF(Lang!$C$90:$N$92,$B494)),0))</f>
        <v/>
      </c>
      <c r="H494">
        <f>IF(OR($A494="",$C494="",$D494=""),0,IF(MIN($D494,Calc!$B$5-1)&lt;MAX($C494,Calc!$B$4),0,NETWORKDAYS(MAX($C494,Calc!$B$4),MIN($D494,Calc!$B$5-1))))</f>
        <v/>
      </c>
      <c r="I494">
        <f>IF(OR($A494="",$C494="",$D494=""),0,IF(MIN($D494,Calc!$B$8-1)&lt;MAX($C494,Calc!$B$7),0,NETWORKDAYS(MAX($C494,Calc!$B$7),MIN($D494,Calc!$B$8-1))))</f>
        <v/>
      </c>
    </row>
    <row r="495">
      <c r="A495" s="70" t="n"/>
      <c r="B495" s="70" t="n"/>
      <c r="C495" s="69" t="n"/>
      <c r="D495" s="69" t="n"/>
      <c r="E495" s="73">
        <f>IF(OR($C495="",$D495=""),"",NETWORKDAYS($C495,$D495))</f>
        <v/>
      </c>
      <c r="F495" s="70" t="n"/>
      <c r="G495">
        <f>IF($B495="",0,ROUND(SUMPRODUCT((Lang!$C$90:$N$92=$B495)*(ROW(Lang!$C$90:$N$92)-89))/MAX(1,COUNTIF(Lang!$C$90:$N$92,$B495)),0))</f>
        <v/>
      </c>
      <c r="H495">
        <f>IF(OR($A495="",$C495="",$D495=""),0,IF(MIN($D495,Calc!$B$5-1)&lt;MAX($C495,Calc!$B$4),0,NETWORKDAYS(MAX($C495,Calc!$B$4),MIN($D495,Calc!$B$5-1))))</f>
        <v/>
      </c>
      <c r="I495">
        <f>IF(OR($A495="",$C495="",$D495=""),0,IF(MIN($D495,Calc!$B$8-1)&lt;MAX($C495,Calc!$B$7),0,NETWORKDAYS(MAX($C495,Calc!$B$7),MIN($D495,Calc!$B$8-1))))</f>
        <v/>
      </c>
    </row>
    <row r="496">
      <c r="A496" s="70" t="n"/>
      <c r="B496" s="70" t="n"/>
      <c r="C496" s="69" t="n"/>
      <c r="D496" s="69" t="n"/>
      <c r="E496" s="73">
        <f>IF(OR($C496="",$D496=""),"",NETWORKDAYS($C496,$D496))</f>
        <v/>
      </c>
      <c r="F496" s="70" t="n"/>
      <c r="G496">
        <f>IF($B496="",0,ROUND(SUMPRODUCT((Lang!$C$90:$N$92=$B496)*(ROW(Lang!$C$90:$N$92)-89))/MAX(1,COUNTIF(Lang!$C$90:$N$92,$B496)),0))</f>
        <v/>
      </c>
      <c r="H496">
        <f>IF(OR($A496="",$C496="",$D496=""),0,IF(MIN($D496,Calc!$B$5-1)&lt;MAX($C496,Calc!$B$4),0,NETWORKDAYS(MAX($C496,Calc!$B$4),MIN($D496,Calc!$B$5-1))))</f>
        <v/>
      </c>
      <c r="I496">
        <f>IF(OR($A496="",$C496="",$D496=""),0,IF(MIN($D496,Calc!$B$8-1)&lt;MAX($C496,Calc!$B$7),0,NETWORKDAYS(MAX($C496,Calc!$B$7),MIN($D496,Calc!$B$8-1))))</f>
        <v/>
      </c>
    </row>
    <row r="497">
      <c r="A497" s="70" t="n"/>
      <c r="B497" s="70" t="n"/>
      <c r="C497" s="69" t="n"/>
      <c r="D497" s="69" t="n"/>
      <c r="E497" s="73">
        <f>IF(OR($C497="",$D497=""),"",NETWORKDAYS($C497,$D497))</f>
        <v/>
      </c>
      <c r="F497" s="70" t="n"/>
      <c r="G497">
        <f>IF($B497="",0,ROUND(SUMPRODUCT((Lang!$C$90:$N$92=$B497)*(ROW(Lang!$C$90:$N$92)-89))/MAX(1,COUNTIF(Lang!$C$90:$N$92,$B497)),0))</f>
        <v/>
      </c>
      <c r="H497">
        <f>IF(OR($A497="",$C497="",$D497=""),0,IF(MIN($D497,Calc!$B$5-1)&lt;MAX($C497,Calc!$B$4),0,NETWORKDAYS(MAX($C497,Calc!$B$4),MIN($D497,Calc!$B$5-1))))</f>
        <v/>
      </c>
      <c r="I497">
        <f>IF(OR($A497="",$C497="",$D497=""),0,IF(MIN($D497,Calc!$B$8-1)&lt;MAX($C497,Calc!$B$7),0,NETWORKDAYS(MAX($C497,Calc!$B$7),MIN($D497,Calc!$B$8-1))))</f>
        <v/>
      </c>
    </row>
    <row r="498">
      <c r="A498" s="70" t="n"/>
      <c r="B498" s="70" t="n"/>
      <c r="C498" s="69" t="n"/>
      <c r="D498" s="69" t="n"/>
      <c r="E498" s="73">
        <f>IF(OR($C498="",$D498=""),"",NETWORKDAYS($C498,$D498))</f>
        <v/>
      </c>
      <c r="F498" s="70" t="n"/>
      <c r="G498">
        <f>IF($B498="",0,ROUND(SUMPRODUCT((Lang!$C$90:$N$92=$B498)*(ROW(Lang!$C$90:$N$92)-89))/MAX(1,COUNTIF(Lang!$C$90:$N$92,$B498)),0))</f>
        <v/>
      </c>
      <c r="H498">
        <f>IF(OR($A498="",$C498="",$D498=""),0,IF(MIN($D498,Calc!$B$5-1)&lt;MAX($C498,Calc!$B$4),0,NETWORKDAYS(MAX($C498,Calc!$B$4),MIN($D498,Calc!$B$5-1))))</f>
        <v/>
      </c>
      <c r="I498">
        <f>IF(OR($A498="",$C498="",$D498=""),0,IF(MIN($D498,Calc!$B$8-1)&lt;MAX($C498,Calc!$B$7),0,NETWORKDAYS(MAX($C498,Calc!$B$7),MIN($D498,Calc!$B$8-1))))</f>
        <v/>
      </c>
    </row>
    <row r="499">
      <c r="A499" s="70" t="n"/>
      <c r="B499" s="70" t="n"/>
      <c r="C499" s="69" t="n"/>
      <c r="D499" s="69" t="n"/>
      <c r="E499" s="73">
        <f>IF(OR($C499="",$D499=""),"",NETWORKDAYS($C499,$D499))</f>
        <v/>
      </c>
      <c r="F499" s="70" t="n"/>
      <c r="G499">
        <f>IF($B499="",0,ROUND(SUMPRODUCT((Lang!$C$90:$N$92=$B499)*(ROW(Lang!$C$90:$N$92)-89))/MAX(1,COUNTIF(Lang!$C$90:$N$92,$B499)),0))</f>
        <v/>
      </c>
      <c r="H499">
        <f>IF(OR($A499="",$C499="",$D499=""),0,IF(MIN($D499,Calc!$B$5-1)&lt;MAX($C499,Calc!$B$4),0,NETWORKDAYS(MAX($C499,Calc!$B$4),MIN($D499,Calc!$B$5-1))))</f>
        <v/>
      </c>
      <c r="I499">
        <f>IF(OR($A499="",$C499="",$D499=""),0,IF(MIN($D499,Calc!$B$8-1)&lt;MAX($C499,Calc!$B$7),0,NETWORKDAYS(MAX($C499,Calc!$B$7),MIN($D499,Calc!$B$8-1))))</f>
        <v/>
      </c>
    </row>
    <row r="500">
      <c r="A500" s="70" t="n"/>
      <c r="B500" s="70" t="n"/>
      <c r="C500" s="69" t="n"/>
      <c r="D500" s="69" t="n"/>
      <c r="E500" s="73">
        <f>IF(OR($C500="",$D500=""),"",NETWORKDAYS($C500,$D500))</f>
        <v/>
      </c>
      <c r="F500" s="70" t="n"/>
      <c r="G500">
        <f>IF($B500="",0,ROUND(SUMPRODUCT((Lang!$C$90:$N$92=$B500)*(ROW(Lang!$C$90:$N$92)-89))/MAX(1,COUNTIF(Lang!$C$90:$N$92,$B500)),0))</f>
        <v/>
      </c>
      <c r="H500">
        <f>IF(OR($A500="",$C500="",$D500=""),0,IF(MIN($D500,Calc!$B$5-1)&lt;MAX($C500,Calc!$B$4),0,NETWORKDAYS(MAX($C500,Calc!$B$4),MIN($D500,Calc!$B$5-1))))</f>
        <v/>
      </c>
      <c r="I500">
        <f>IF(OR($A500="",$C500="",$D500=""),0,IF(MIN($D500,Calc!$B$8-1)&lt;MAX($C500,Calc!$B$7),0,NETWORKDAYS(MAX($C500,Calc!$B$7),MIN($D500,Calc!$B$8-1))))</f>
        <v/>
      </c>
    </row>
    <row r="501">
      <c r="A501" s="70" t="n"/>
      <c r="B501" s="70" t="n"/>
      <c r="C501" s="69" t="n"/>
      <c r="D501" s="69" t="n"/>
      <c r="E501" s="73">
        <f>IF(OR($C501="",$D501=""),"",NETWORKDAYS($C501,$D501))</f>
        <v/>
      </c>
      <c r="F501" s="70" t="n"/>
      <c r="G501">
        <f>IF($B501="",0,ROUND(SUMPRODUCT((Lang!$C$90:$N$92=$B501)*(ROW(Lang!$C$90:$N$92)-89))/MAX(1,COUNTIF(Lang!$C$90:$N$92,$B501)),0))</f>
        <v/>
      </c>
      <c r="H501">
        <f>IF(OR($A501="",$C501="",$D501=""),0,IF(MIN($D501,Calc!$B$5-1)&lt;MAX($C501,Calc!$B$4),0,NETWORKDAYS(MAX($C501,Calc!$B$4),MIN($D501,Calc!$B$5-1))))</f>
        <v/>
      </c>
      <c r="I501">
        <f>IF(OR($A501="",$C501="",$D501=""),0,IF(MIN($D501,Calc!$B$8-1)&lt;MAX($C501,Calc!$B$7),0,NETWORKDAYS(MAX($C501,Calc!$B$7),MIN($D501,Calc!$B$8-1))))</f>
        <v/>
      </c>
    </row>
    <row r="502">
      <c r="A502" s="70" t="n"/>
      <c r="B502" s="70" t="n"/>
      <c r="C502" s="69" t="n"/>
      <c r="D502" s="69" t="n"/>
      <c r="E502" s="73">
        <f>IF(OR($C502="",$D502=""),"",NETWORKDAYS($C502,$D502))</f>
        <v/>
      </c>
      <c r="F502" s="70" t="n"/>
      <c r="G502">
        <f>IF($B502="",0,ROUND(SUMPRODUCT((Lang!$C$90:$N$92=$B502)*(ROW(Lang!$C$90:$N$92)-89))/MAX(1,COUNTIF(Lang!$C$90:$N$92,$B502)),0))</f>
        <v/>
      </c>
      <c r="H502">
        <f>IF(OR($A502="",$C502="",$D502=""),0,IF(MIN($D502,Calc!$B$5-1)&lt;MAX($C502,Calc!$B$4),0,NETWORKDAYS(MAX($C502,Calc!$B$4),MIN($D502,Calc!$B$5-1))))</f>
        <v/>
      </c>
      <c r="I502">
        <f>IF(OR($A502="",$C502="",$D502=""),0,IF(MIN($D502,Calc!$B$8-1)&lt;MAX($C502,Calc!$B$7),0,NETWORKDAYS(MAX($C502,Calc!$B$7),MIN($D502,Calc!$B$8-1))))</f>
        <v/>
      </c>
    </row>
    <row r="503">
      <c r="A503" s="70" t="n"/>
      <c r="B503" s="70" t="n"/>
      <c r="C503" s="69" t="n"/>
      <c r="D503" s="69" t="n"/>
      <c r="E503" s="73">
        <f>IF(OR($C503="",$D503=""),"",NETWORKDAYS($C503,$D503))</f>
        <v/>
      </c>
      <c r="F503" s="70" t="n"/>
      <c r="G503">
        <f>IF($B503="",0,ROUND(SUMPRODUCT((Lang!$C$90:$N$92=$B503)*(ROW(Lang!$C$90:$N$92)-89))/MAX(1,COUNTIF(Lang!$C$90:$N$92,$B503)),0))</f>
        <v/>
      </c>
      <c r="H503">
        <f>IF(OR($A503="",$C503="",$D503=""),0,IF(MIN($D503,Calc!$B$5-1)&lt;MAX($C503,Calc!$B$4),0,NETWORKDAYS(MAX($C503,Calc!$B$4),MIN($D503,Calc!$B$5-1))))</f>
        <v/>
      </c>
      <c r="I503">
        <f>IF(OR($A503="",$C503="",$D503=""),0,IF(MIN($D503,Calc!$B$8-1)&lt;MAX($C503,Calc!$B$7),0,NETWORKDAYS(MAX($C503,Calc!$B$7),MIN($D503,Calc!$B$8-1))))</f>
        <v/>
      </c>
    </row>
    <row r="504">
      <c r="A504" s="70" t="n"/>
      <c r="B504" s="70" t="n"/>
      <c r="C504" s="69" t="n"/>
      <c r="D504" s="69" t="n"/>
      <c r="E504" s="73">
        <f>IF(OR($C504="",$D504=""),"",NETWORKDAYS($C504,$D504))</f>
        <v/>
      </c>
      <c r="F504" s="70" t="n"/>
      <c r="G504">
        <f>IF($B504="",0,ROUND(SUMPRODUCT((Lang!$C$90:$N$92=$B504)*(ROW(Lang!$C$90:$N$92)-89))/MAX(1,COUNTIF(Lang!$C$90:$N$92,$B504)),0))</f>
        <v/>
      </c>
      <c r="H504">
        <f>IF(OR($A504="",$C504="",$D504=""),0,IF(MIN($D504,Calc!$B$5-1)&lt;MAX($C504,Calc!$B$4),0,NETWORKDAYS(MAX($C504,Calc!$B$4),MIN($D504,Calc!$B$5-1))))</f>
        <v/>
      </c>
      <c r="I504">
        <f>IF(OR($A504="",$C504="",$D504=""),0,IF(MIN($D504,Calc!$B$8-1)&lt;MAX($C504,Calc!$B$7),0,NETWORKDAYS(MAX($C504,Calc!$B$7),MIN($D504,Calc!$B$8-1))))</f>
        <v/>
      </c>
    </row>
    <row r="505">
      <c r="A505" s="70" t="n"/>
      <c r="B505" s="70" t="n"/>
      <c r="C505" s="69" t="n"/>
      <c r="D505" s="69" t="n"/>
      <c r="E505" s="73">
        <f>IF(OR($C505="",$D505=""),"",NETWORKDAYS($C505,$D505))</f>
        <v/>
      </c>
      <c r="F505" s="70" t="n"/>
      <c r="G505">
        <f>IF($B505="",0,ROUND(SUMPRODUCT((Lang!$C$90:$N$92=$B505)*(ROW(Lang!$C$90:$N$92)-89))/MAX(1,COUNTIF(Lang!$C$90:$N$92,$B505)),0))</f>
        <v/>
      </c>
      <c r="H505">
        <f>IF(OR($A505="",$C505="",$D505=""),0,IF(MIN($D505,Calc!$B$5-1)&lt;MAX($C505,Calc!$B$4),0,NETWORKDAYS(MAX($C505,Calc!$B$4),MIN($D505,Calc!$B$5-1))))</f>
        <v/>
      </c>
      <c r="I505">
        <f>IF(OR($A505="",$C505="",$D505=""),0,IF(MIN($D505,Calc!$B$8-1)&lt;MAX($C505,Calc!$B$7),0,NETWORKDAYS(MAX($C505,Calc!$B$7),MIN($D505,Calc!$B$8-1))))</f>
        <v/>
      </c>
    </row>
    <row r="506">
      <c r="A506" s="70" t="n"/>
      <c r="B506" s="70" t="n"/>
      <c r="C506" s="69" t="n"/>
      <c r="D506" s="69" t="n"/>
      <c r="E506" s="73">
        <f>IF(OR($C506="",$D506=""),"",NETWORKDAYS($C506,$D506))</f>
        <v/>
      </c>
      <c r="F506" s="70" t="n"/>
      <c r="G506">
        <f>IF($B506="",0,ROUND(SUMPRODUCT((Lang!$C$90:$N$92=$B506)*(ROW(Lang!$C$90:$N$92)-89))/MAX(1,COUNTIF(Lang!$C$90:$N$92,$B506)),0))</f>
        <v/>
      </c>
      <c r="H506">
        <f>IF(OR($A506="",$C506="",$D506=""),0,IF(MIN($D506,Calc!$B$5-1)&lt;MAX($C506,Calc!$B$4),0,NETWORKDAYS(MAX($C506,Calc!$B$4),MIN($D506,Calc!$B$5-1))))</f>
        <v/>
      </c>
      <c r="I506">
        <f>IF(OR($A506="",$C506="",$D506=""),0,IF(MIN($D506,Calc!$B$8-1)&lt;MAX($C506,Calc!$B$7),0,NETWORKDAYS(MAX($C506,Calc!$B$7),MIN($D506,Calc!$B$8-1))))</f>
        <v/>
      </c>
    </row>
    <row r="507">
      <c r="A507" s="70" t="n"/>
      <c r="B507" s="70" t="n"/>
      <c r="C507" s="69" t="n"/>
      <c r="D507" s="69" t="n"/>
      <c r="E507" s="73">
        <f>IF(OR($C507="",$D507=""),"",NETWORKDAYS($C507,$D507))</f>
        <v/>
      </c>
      <c r="F507" s="70" t="n"/>
      <c r="G507">
        <f>IF($B507="",0,ROUND(SUMPRODUCT((Lang!$C$90:$N$92=$B507)*(ROW(Lang!$C$90:$N$92)-89))/MAX(1,COUNTIF(Lang!$C$90:$N$92,$B507)),0))</f>
        <v/>
      </c>
      <c r="H507">
        <f>IF(OR($A507="",$C507="",$D507=""),0,IF(MIN($D507,Calc!$B$5-1)&lt;MAX($C507,Calc!$B$4),0,NETWORKDAYS(MAX($C507,Calc!$B$4),MIN($D507,Calc!$B$5-1))))</f>
        <v/>
      </c>
      <c r="I507">
        <f>IF(OR($A507="",$C507="",$D507=""),0,IF(MIN($D507,Calc!$B$8-1)&lt;MAX($C507,Calc!$B$7),0,NETWORKDAYS(MAX($C507,Calc!$B$7),MIN($D507,Calc!$B$8-1))))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 password="E778"/>
  <autoFilter ref="A7:F507"/>
  <mergeCells count="2">
    <mergeCell ref="A3:F4"/>
    <mergeCell ref="A1:F2"/>
  </mergeCells>
  <dataValidations count="3">
    <dataValidation sqref="A8:A507" showDropDown="0" showInputMessage="0" showErrorMessage="0" allowBlank="1" type="list">
      <formula1>=Staff!$A$8:$A$32</formula1>
    </dataValidation>
    <dataValidation sqref="B8:B507" showDropDown="0" showInputMessage="0" showErrorMessage="0" allowBlank="1" type="list">
      <formula1>=Lang!$B$90:$B$92</formula1>
    </dataValidation>
    <dataValidation sqref="C8:D507" showDropDown="0" showInputMessage="0" showErrorMessage="0" allowBlank="1" type="date" operator="between">
      <formula1>36526</formula1>
      <formula2>73051</formula2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F5C451"/>
    <outlinePr summaryBelow="1" summaryRight="1"/>
    <pageSetUpPr/>
  </sheetPr>
  <dimension ref="A1:E34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4" customWidth="1" min="4" max="4"/>
    <col width="16" customWidth="1" min="5" max="5"/>
  </cols>
  <sheetData>
    <row r="1">
      <c r="A1" s="66">
        <f>"KEYONE  /  "&amp;Lang!$B$109</f>
        <v/>
      </c>
    </row>
    <row r="2"/>
    <row r="3" ht="18" customHeight="1">
      <c r="A3" s="67">
        <f>Lang!$B$110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HYPERLINK("#'Roster'!A1",Lang!$B$39)</f>
        <v/>
      </c>
      <c r="D5" s="7">
        <f>HYPERLINK("#'Settings'!A1",Lang!$B$4)</f>
        <v/>
      </c>
      <c r="E5" s="1" t="n"/>
    </row>
    <row r="6">
      <c r="A6" s="1" t="n"/>
      <c r="B6" s="1" t="n"/>
      <c r="C6" s="1" t="n"/>
      <c r="D6" s="1" t="n"/>
      <c r="E6" s="1" t="n"/>
    </row>
    <row r="7" ht="30" customHeight="1">
      <c r="A7" s="68">
        <f>Lang!$B$111</f>
        <v/>
      </c>
      <c r="B7" s="68">
        <f>Lang!$B$112</f>
        <v/>
      </c>
      <c r="C7" s="68">
        <f>Lang!$B$113</f>
        <v/>
      </c>
      <c r="D7" s="68">
        <f>Lang!$B$114</f>
        <v/>
      </c>
      <c r="E7" s="68">
        <f>Lang!$B$115</f>
        <v/>
      </c>
    </row>
    <row r="8">
      <c r="A8" s="74" t="inlineStr">
        <is>
          <t>Anna Berger</t>
        </is>
      </c>
      <c r="B8" s="75" t="inlineStr">
        <is>
          <t>Manager</t>
        </is>
      </c>
      <c r="C8" s="76" t="n">
        <v>40</v>
      </c>
      <c r="D8" s="77" t="n">
        <v>21.5</v>
      </c>
      <c r="E8" s="78" t="n">
        <v>28</v>
      </c>
    </row>
    <row r="9">
      <c r="A9" s="74" t="inlineStr">
        <is>
          <t>Luca Moretti</t>
        </is>
      </c>
      <c r="B9" s="75" t="inlineStr">
        <is>
          <t>Barista</t>
        </is>
      </c>
      <c r="C9" s="76" t="n">
        <v>40</v>
      </c>
      <c r="D9" s="77" t="n">
        <v>17.2</v>
      </c>
      <c r="E9" s="78" t="n">
        <v>26</v>
      </c>
    </row>
    <row r="10">
      <c r="A10" s="74" t="inlineStr">
        <is>
          <t>Sofia Neumann</t>
        </is>
      </c>
      <c r="B10" s="75" t="inlineStr">
        <is>
          <t>Barista</t>
        </is>
      </c>
      <c r="C10" s="76" t="n">
        <v>30</v>
      </c>
      <c r="D10" s="77" t="n">
        <v>16.8</v>
      </c>
      <c r="E10" s="78" t="n">
        <v>25</v>
      </c>
    </row>
    <row r="11">
      <c r="A11" s="74" t="inlineStr">
        <is>
          <t>Jonas Weber</t>
        </is>
      </c>
      <c r="B11" s="75" t="inlineStr">
        <is>
          <t>Kitchen</t>
        </is>
      </c>
      <c r="C11" s="76" t="n">
        <v>40</v>
      </c>
      <c r="D11" s="77" t="n">
        <v>18.4</v>
      </c>
      <c r="E11" s="78" t="n">
        <v>26</v>
      </c>
    </row>
    <row r="12">
      <c r="A12" s="74" t="inlineStr">
        <is>
          <t>Mia Schulz</t>
        </is>
      </c>
      <c r="B12" s="75" t="inlineStr">
        <is>
          <t>Service</t>
        </is>
      </c>
      <c r="C12" s="76" t="n">
        <v>25</v>
      </c>
      <c r="D12" s="77" t="n">
        <v>15.9</v>
      </c>
      <c r="E12" s="78" t="n">
        <v>24</v>
      </c>
    </row>
    <row r="13">
      <c r="A13" s="74" t="inlineStr">
        <is>
          <t>Elias Kaya</t>
        </is>
      </c>
      <c r="B13" s="75" t="inlineStr">
        <is>
          <t>Service</t>
        </is>
      </c>
      <c r="C13" s="76" t="n">
        <v>20</v>
      </c>
      <c r="D13" s="77" t="n">
        <v>15.5</v>
      </c>
      <c r="E13" s="78" t="n">
        <v>22</v>
      </c>
    </row>
    <row r="14">
      <c r="A14" s="74" t="inlineStr">
        <is>
          <t>Lena Hoffmann</t>
        </is>
      </c>
      <c r="B14" s="75" t="inlineStr">
        <is>
          <t>Kitchen</t>
        </is>
      </c>
      <c r="C14" s="76" t="n">
        <v>30</v>
      </c>
      <c r="D14" s="77" t="n">
        <v>17</v>
      </c>
      <c r="E14" s="78" t="n">
        <v>25</v>
      </c>
    </row>
    <row r="15">
      <c r="A15" s="74" t="inlineStr">
        <is>
          <t>Emma Wolf</t>
        </is>
      </c>
      <c r="B15" s="75" t="inlineStr">
        <is>
          <t>Service</t>
        </is>
      </c>
      <c r="C15" s="76" t="n">
        <v>20</v>
      </c>
      <c r="D15" s="77" t="n">
        <v>15.5</v>
      </c>
      <c r="E15" s="78" t="n">
        <v>22</v>
      </c>
    </row>
    <row r="16">
      <c r="A16" s="74" t="inlineStr">
        <is>
          <t>Ben Krüger</t>
        </is>
      </c>
      <c r="B16" s="75" t="inlineStr">
        <is>
          <t>Kitchen help</t>
        </is>
      </c>
      <c r="C16" s="76" t="n">
        <v>15</v>
      </c>
      <c r="D16" s="77" t="n">
        <v>14.8</v>
      </c>
      <c r="E16" s="78" t="n">
        <v>20</v>
      </c>
    </row>
    <row r="17">
      <c r="A17" s="74" t="inlineStr">
        <is>
          <t>Noah Fischer</t>
        </is>
      </c>
      <c r="B17" s="75" t="inlineStr">
        <is>
          <t>Mini-job</t>
        </is>
      </c>
      <c r="C17" s="76" t="n">
        <v>10</v>
      </c>
      <c r="D17" s="77" t="n">
        <v>14.6</v>
      </c>
      <c r="E17" s="78" t="n">
        <v>20</v>
      </c>
    </row>
    <row r="18">
      <c r="A18" s="74" t="n"/>
      <c r="B18" s="75" t="n"/>
      <c r="C18" s="76" t="n"/>
      <c r="D18" s="77" t="n"/>
      <c r="E18" s="78" t="n"/>
    </row>
    <row r="19">
      <c r="A19" s="74" t="n"/>
      <c r="B19" s="75" t="n"/>
      <c r="C19" s="76" t="n"/>
      <c r="D19" s="77" t="n"/>
      <c r="E19" s="78" t="n"/>
    </row>
    <row r="20">
      <c r="A20" s="74" t="n"/>
      <c r="B20" s="75" t="n"/>
      <c r="C20" s="76" t="n"/>
      <c r="D20" s="77" t="n"/>
      <c r="E20" s="78" t="n"/>
    </row>
    <row r="21">
      <c r="A21" s="74" t="n"/>
      <c r="B21" s="75" t="n"/>
      <c r="C21" s="76" t="n"/>
      <c r="D21" s="77" t="n"/>
      <c r="E21" s="78" t="n"/>
    </row>
    <row r="22">
      <c r="A22" s="74" t="n"/>
      <c r="B22" s="75" t="n"/>
      <c r="C22" s="76" t="n"/>
      <c r="D22" s="77" t="n"/>
      <c r="E22" s="78" t="n"/>
    </row>
    <row r="23">
      <c r="A23" s="74" t="n"/>
      <c r="B23" s="75" t="n"/>
      <c r="C23" s="76" t="n"/>
      <c r="D23" s="77" t="n"/>
      <c r="E23" s="78" t="n"/>
    </row>
    <row r="24">
      <c r="A24" s="74" t="n"/>
      <c r="B24" s="75" t="n"/>
      <c r="C24" s="76" t="n"/>
      <c r="D24" s="77" t="n"/>
      <c r="E24" s="78" t="n"/>
    </row>
    <row r="25">
      <c r="A25" s="74" t="n"/>
      <c r="B25" s="75" t="n"/>
      <c r="C25" s="76" t="n"/>
      <c r="D25" s="77" t="n"/>
      <c r="E25" s="78" t="n"/>
    </row>
    <row r="26">
      <c r="A26" s="74" t="n"/>
      <c r="B26" s="75" t="n"/>
      <c r="C26" s="76" t="n"/>
      <c r="D26" s="77" t="n"/>
      <c r="E26" s="78" t="n"/>
    </row>
    <row r="27">
      <c r="A27" s="74" t="n"/>
      <c r="B27" s="75" t="n"/>
      <c r="C27" s="76" t="n"/>
      <c r="D27" s="77" t="n"/>
      <c r="E27" s="78" t="n"/>
    </row>
    <row r="28">
      <c r="A28" s="74" t="n"/>
      <c r="B28" s="75" t="n"/>
      <c r="C28" s="76" t="n"/>
      <c r="D28" s="77" t="n"/>
      <c r="E28" s="78" t="n"/>
    </row>
    <row r="29">
      <c r="A29" s="74" t="n"/>
      <c r="B29" s="75" t="n"/>
      <c r="C29" s="76" t="n"/>
      <c r="D29" s="77" t="n"/>
      <c r="E29" s="78" t="n"/>
    </row>
    <row r="30">
      <c r="A30" s="74" t="n"/>
      <c r="B30" s="75" t="n"/>
      <c r="C30" s="76" t="n"/>
      <c r="D30" s="77" t="n"/>
      <c r="E30" s="78" t="n"/>
    </row>
    <row r="31">
      <c r="A31" s="74" t="n"/>
      <c r="B31" s="75" t="n"/>
      <c r="C31" s="76" t="n"/>
      <c r="D31" s="77" t="n"/>
      <c r="E31" s="78" t="n"/>
    </row>
    <row r="32">
      <c r="A32" s="74" t="n"/>
      <c r="B32" s="75" t="n"/>
      <c r="C32" s="76" t="n"/>
      <c r="D32" s="77" t="n"/>
      <c r="E32" s="78" t="n"/>
    </row>
    <row r="34">
      <c r="A34" s="79">
        <f>Lang!$B$5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">
    <mergeCell ref="A3:E4"/>
    <mergeCell ref="A1:E2"/>
    <mergeCell ref="A34:E34"/>
  </mergeCells>
  <dataValidations count="2">
    <dataValidation sqref="C8:C32" showDropDown="0" showInputMessage="0" showErrorMessage="0" allowBlank="1" type="decimal" operator="between">
      <formula1>0</formula1>
      <formula2>80</formula2>
    </dataValidation>
    <dataValidation sqref="D8:E32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F93A3"/>
    <outlinePr summaryBelow="1" summaryRight="1"/>
    <pageSetUpPr fitToPage="1"/>
  </sheetPr>
  <dimension ref="A1:U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2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"&amp;Lang!$B$10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HYPERLINK("#'Roster'!A1",Lang!$B$39)</f>
        <v/>
      </c>
      <c r="G4" s="8" t="n"/>
      <c r="H4" s="7">
        <f>HYPERLINK("#'Shifts'!A1",Lang!$B$40)</f>
        <v/>
      </c>
      <c r="I4" s="8" t="n"/>
      <c r="J4" s="7">
        <f>HYPERLINK("#'Leave'!A1",Lang!$B$41)</f>
        <v/>
      </c>
      <c r="K4" s="8" t="n"/>
      <c r="L4" s="7">
        <f>HYPERLINK("#'Staff'!A1",Lang!$B$42)</f>
        <v/>
      </c>
      <c r="M4" s="8" t="n"/>
      <c r="N4" s="6">
        <f>HYPERLINK("#'Settings'!A1",Lang!$B$4)</f>
        <v/>
      </c>
      <c r="O4" s="3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24" customHeight="1">
      <c r="A6" s="1" t="n"/>
      <c r="B6" s="80">
        <f>Lang!$B$9</f>
        <v/>
      </c>
      <c r="C6" s="1" t="n"/>
      <c r="D6" s="25" t="inlineStr">
        <is>
          <t>English</t>
        </is>
      </c>
      <c r="E6" s="24" t="n"/>
      <c r="F6" s="24" t="n"/>
      <c r="G6" s="24" t="n"/>
      <c r="H6" s="1" t="n"/>
      <c r="I6" s="1" t="n"/>
      <c r="J6" s="1" t="n"/>
      <c r="K6" s="1" t="n"/>
      <c r="L6" s="81">
        <f>Lang!$B$57</f>
        <v/>
      </c>
      <c r="T6" s="1" t="n"/>
      <c r="U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T7" s="1" t="n"/>
      <c r="U7" s="1" t="n"/>
    </row>
    <row r="8" ht="24" customHeight="1">
      <c r="A8" s="1" t="n"/>
      <c r="B8" s="80">
        <f>Lang!$B$35</f>
        <v/>
      </c>
      <c r="C8" s="1" t="n"/>
      <c r="D8" s="25" t="inlineStr">
        <is>
          <t>Café Seeblick</t>
        </is>
      </c>
      <c r="E8" s="24" t="n"/>
      <c r="F8" s="24" t="n"/>
      <c r="G8" s="24" t="n"/>
      <c r="H8" s="1" t="n"/>
      <c r="I8" s="1" t="n"/>
      <c r="J8" s="1" t="n"/>
      <c r="K8" s="1" t="n"/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T9" s="1" t="n"/>
      <c r="U9" s="1" t="n"/>
    </row>
    <row r="10" ht="28" customHeight="1">
      <c r="A10" s="1" t="n"/>
      <c r="B10" s="82">
        <f>Lang!$B$55</f>
        <v/>
      </c>
      <c r="C10" s="1" t="n"/>
      <c r="D10" s="83">
        <f>Lang!$B$111</f>
        <v/>
      </c>
      <c r="E10" s="83">
        <f>Lang!$B$98</f>
        <v/>
      </c>
      <c r="F10" s="83">
        <f>Lang!$B$99</f>
        <v/>
      </c>
      <c r="G10" s="83">
        <f>Lang!$B$100</f>
        <v/>
      </c>
      <c r="H10" s="1" t="n"/>
      <c r="I10" s="1" t="n"/>
      <c r="J10" s="1" t="n"/>
      <c r="K10" s="1" t="n"/>
      <c r="T10" s="1" t="n"/>
      <c r="U10" s="1" t="n"/>
    </row>
    <row r="11">
      <c r="A11" s="1" t="n"/>
      <c r="C11" s="1" t="n"/>
      <c r="D11" s="84" t="inlineStr">
        <is>
          <t>Early</t>
        </is>
      </c>
      <c r="E11" s="85" t="n">
        <v>0.2708333333333333</v>
      </c>
      <c r="F11" s="85" t="n">
        <v>0.6041666666666666</v>
      </c>
      <c r="G11" s="86" t="n">
        <v>30</v>
      </c>
      <c r="H11" s="1" t="n"/>
      <c r="I11" s="1" t="n"/>
      <c r="J11" s="1" t="n"/>
      <c r="K11" s="1" t="n"/>
      <c r="T11" s="1" t="n"/>
      <c r="U11" s="1" t="n"/>
    </row>
    <row r="12">
      <c r="A12" s="1" t="n"/>
      <c r="B12" s="1" t="n"/>
      <c r="C12" s="1" t="n"/>
      <c r="D12" s="84" t="inlineStr">
        <is>
          <t>Middle</t>
        </is>
      </c>
      <c r="E12" s="85" t="n">
        <v>0.4166666666666667</v>
      </c>
      <c r="F12" s="85" t="n">
        <v>0.75</v>
      </c>
      <c r="G12" s="86" t="n">
        <v>30</v>
      </c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" t="n"/>
      <c r="C13" s="1" t="n"/>
      <c r="D13" s="84" t="inlineStr">
        <is>
          <t>Late</t>
        </is>
      </c>
      <c r="E13" s="85" t="n">
        <v>0.5833333333333334</v>
      </c>
      <c r="F13" s="85" t="n">
        <v>0.9166666666666666</v>
      </c>
      <c r="G13" s="86" t="n">
        <v>30</v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n"/>
      <c r="B14" s="1" t="n"/>
      <c r="C14" s="1" t="n"/>
      <c r="D14" s="84" t="inlineStr">
        <is>
          <t>Weekend</t>
        </is>
      </c>
      <c r="E14" s="85" t="n">
        <v>0.3333333333333333</v>
      </c>
      <c r="F14" s="85" t="n">
        <v>0.6666666666666666</v>
      </c>
      <c r="G14" s="86" t="n">
        <v>30</v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1" t="n"/>
      <c r="C15" s="1" t="n"/>
      <c r="D15" s="84" t="inlineStr">
        <is>
          <t>Short</t>
        </is>
      </c>
      <c r="E15" s="85" t="n">
        <v>0.4583333333333333</v>
      </c>
      <c r="F15" s="85" t="n">
        <v>0.625</v>
      </c>
      <c r="G15" s="86" t="n">
        <v>0</v>
      </c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" t="n"/>
      <c r="C16" s="1" t="n"/>
      <c r="D16" s="84" t="n"/>
      <c r="E16" s="85" t="n"/>
      <c r="F16" s="85" t="n"/>
      <c r="G16" s="86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" t="n"/>
      <c r="C17" s="1" t="n"/>
      <c r="D17" s="84" t="n"/>
      <c r="E17" s="85" t="n"/>
      <c r="F17" s="85" t="n"/>
      <c r="G17" s="86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1" t="n"/>
      <c r="C18" s="1" t="n"/>
      <c r="D18" s="84" t="n"/>
      <c r="E18" s="85" t="n"/>
      <c r="F18" s="85" t="n"/>
      <c r="G18" s="86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82">
        <f>Lang!$B$56</f>
        <v/>
      </c>
      <c r="C20" s="1" t="n"/>
      <c r="D20" s="6">
        <f>Lang!$B$28</f>
        <v/>
      </c>
      <c r="E20" s="6">
        <f>Lang!$B$29</f>
        <v/>
      </c>
      <c r="F20" s="6">
        <f>Lang!$B$30</f>
        <v/>
      </c>
      <c r="G20" s="6">
        <f>Lang!$B$31</f>
        <v/>
      </c>
      <c r="H20" s="6">
        <f>Lang!$B$32</f>
        <v/>
      </c>
      <c r="I20" s="6">
        <f>Lang!$B$33</f>
        <v/>
      </c>
      <c r="J20" s="6">
        <f>Lang!$B$34</f>
        <v/>
      </c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C21" s="1" t="n"/>
      <c r="D21" s="23" t="n">
        <v>4</v>
      </c>
      <c r="E21" s="23" t="n">
        <v>5</v>
      </c>
      <c r="F21" s="23" t="n">
        <v>4</v>
      </c>
      <c r="G21" s="23" t="n">
        <v>4</v>
      </c>
      <c r="H21" s="23" t="n">
        <v>5</v>
      </c>
      <c r="I21" s="23" t="n">
        <v>5</v>
      </c>
      <c r="J21" s="23" t="n">
        <v>4</v>
      </c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47">
        <f>Lang!$B$5</f>
        <v/>
      </c>
      <c r="T35" s="1" t="n"/>
      <c r="U35" s="1" t="n"/>
    </row>
    <row r="36">
      <c r="A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5">
    <mergeCell ref="F4:G4"/>
    <mergeCell ref="J4:K4"/>
    <mergeCell ref="L4:M4"/>
    <mergeCell ref="B2:C3"/>
    <mergeCell ref="L6:S11"/>
    <mergeCell ref="D8:G8"/>
    <mergeCell ref="E2:S2"/>
    <mergeCell ref="D6:G6"/>
    <mergeCell ref="B35:S36"/>
    <mergeCell ref="D4:E4"/>
    <mergeCell ref="H4:I4"/>
    <mergeCell ref="B20:B21"/>
    <mergeCell ref="B10:B11"/>
    <mergeCell ref="B4:C4"/>
    <mergeCell ref="N4:O4"/>
  </mergeCells>
  <dataValidations count="3">
    <dataValidation sqref="D6" showDropDown="0" showInputMessage="0" showErrorMessage="0" allowBlank="0" type="list">
      <formula1>=Lang!$C$1:$N$1</formula1>
    </dataValidation>
    <dataValidation sqref="E11:F18" showDropDown="0" showInputMessage="0" showErrorMessage="0" allowBlank="1" type="time" operator="between">
      <formula1>0</formula1>
      <formula2>0.999988</formula2>
    </dataValidation>
    <dataValidation sqref="D21:J21 G11:G18" showDropDown="0" showInputMessage="0" showErrorMessage="0" allowBlank="1" type="whole" operator="between">
      <formula1>0</formula1>
      <formula2>99</formula2>
    </dataValidation>
  </dataValidations>
  <printOptions horizontalCentered="1"/>
  <pageMargins left="0.3" right="0.3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>
        <f>IFERROR(MATCH(Settings!$D$6,$C$1:$N$1,0),1)</f>
        <v/>
      </c>
      <c r="C1" t="inlineStr">
        <is>
          <t>English</t>
        </is>
      </c>
      <c r="D1" t="inlineStr">
        <is>
          <t>Deutsch</t>
        </is>
      </c>
      <c r="E1" t="inlineStr">
        <is>
          <t>فارسی</t>
        </is>
      </c>
      <c r="F1" t="inlineStr">
        <is>
          <t>العربية</t>
        </is>
      </c>
      <c r="G1" t="inlineStr">
        <is>
          <t>Español</t>
        </is>
      </c>
      <c r="H1" t="inlineStr">
        <is>
          <t>Français</t>
        </is>
      </c>
      <c r="I1" t="inlineStr">
        <is>
          <t>Italiano</t>
        </is>
      </c>
      <c r="J1" t="inlineStr">
        <is>
          <t>日本語</t>
        </is>
      </c>
      <c r="K1" t="inlineStr">
        <is>
          <t>한국어</t>
        </is>
      </c>
      <c r="L1" t="inlineStr">
        <is>
          <t>Shqip</t>
        </is>
      </c>
      <c r="M1" t="inlineStr">
        <is>
          <t>Türkçe</t>
        </is>
      </c>
      <c r="N1" t="inlineStr">
        <is>
          <t>中文</t>
        </is>
      </c>
    </row>
    <row r="2">
      <c r="A2" t="inlineStr">
        <is>
          <t>nav_start</t>
        </is>
      </c>
      <c r="B2">
        <f>INDEX($C2:$N2,1,$B$1)</f>
        <v/>
      </c>
      <c r="C2" t="inlineStr">
        <is>
          <t>⌂ START</t>
        </is>
      </c>
      <c r="D2" t="inlineStr">
        <is>
          <t>⌂ START</t>
        </is>
      </c>
      <c r="E2" t="inlineStr">
        <is>
          <t>⌂ شروع</t>
        </is>
      </c>
      <c r="F2" t="inlineStr">
        <is>
          <t>⌂ البداية</t>
        </is>
      </c>
      <c r="G2" t="inlineStr">
        <is>
          <t>⌂ INICIO</t>
        </is>
      </c>
      <c r="H2" t="inlineStr">
        <is>
          <t>⌂ ACCUEIL</t>
        </is>
      </c>
      <c r="I2" t="inlineStr">
        <is>
          <t>⌂ INIZIO</t>
        </is>
      </c>
      <c r="J2" t="inlineStr">
        <is>
          <t>⌂ スタート</t>
        </is>
      </c>
      <c r="K2" t="inlineStr">
        <is>
          <t>⌂ 시작</t>
        </is>
      </c>
      <c r="L2" t="inlineStr">
        <is>
          <t>⌂ FILLIMI</t>
        </is>
      </c>
      <c r="M2" t="inlineStr">
        <is>
          <t>⌂ BAŞLANGIÇ</t>
        </is>
      </c>
      <c r="N2" t="inlineStr">
        <is>
          <t>⌂ 开始</t>
        </is>
      </c>
    </row>
    <row r="3">
      <c r="A3" t="inlineStr">
        <is>
          <t>nav_dash</t>
        </is>
      </c>
      <c r="B3">
        <f>INDEX($C3:$N3,1,$B$1)</f>
        <v/>
      </c>
      <c r="C3" t="inlineStr">
        <is>
          <t>▣ DASHBOARD</t>
        </is>
      </c>
      <c r="D3" t="inlineStr">
        <is>
          <t>▣ DASHBOARD</t>
        </is>
      </c>
      <c r="E3" t="inlineStr">
        <is>
          <t>▣ داشبورد</t>
        </is>
      </c>
      <c r="F3" t="inlineStr">
        <is>
          <t>▣ لوحة التحكم</t>
        </is>
      </c>
      <c r="G3" t="inlineStr">
        <is>
          <t>▣ PANEL</t>
        </is>
      </c>
      <c r="H3" t="inlineStr">
        <is>
          <t>▣ TABLEAU DE BORD</t>
        </is>
      </c>
      <c r="I3" t="inlineStr">
        <is>
          <t>▣ DASHBOARD</t>
        </is>
      </c>
      <c r="J3" t="inlineStr">
        <is>
          <t>▣ ダッシュボード</t>
        </is>
      </c>
      <c r="K3" t="inlineStr">
        <is>
          <t>▣ 대시보드</t>
        </is>
      </c>
      <c r="L3" t="inlineStr">
        <is>
          <t>▣ PANELI</t>
        </is>
      </c>
      <c r="M3" t="inlineStr">
        <is>
          <t>▣ PANO</t>
        </is>
      </c>
      <c r="N3" t="inlineStr">
        <is>
          <t>▣ 仪表板</t>
        </is>
      </c>
    </row>
    <row r="4">
      <c r="A4" t="inlineStr">
        <is>
          <t>nav_set</t>
        </is>
      </c>
      <c r="B4">
        <f>INDEX($C4:$N4,1,$B$1)</f>
        <v/>
      </c>
      <c r="C4" t="inlineStr">
        <is>
          <t>⚙ SETTINGS</t>
        </is>
      </c>
      <c r="D4" t="inlineStr">
        <is>
          <t>⚙ EINSTELLUNGEN</t>
        </is>
      </c>
      <c r="E4" t="inlineStr">
        <is>
          <t>⚙ تنظیمات</t>
        </is>
      </c>
      <c r="F4" t="inlineStr">
        <is>
          <t>⚙ الإعدادات</t>
        </is>
      </c>
      <c r="G4" t="inlineStr">
        <is>
          <t>⚙ AJUSTES</t>
        </is>
      </c>
      <c r="H4" t="inlineStr">
        <is>
          <t>⚙ PARAMÈTRES</t>
        </is>
      </c>
      <c r="I4" t="inlineStr">
        <is>
          <t>⚙ IMPOSTAZIONI</t>
        </is>
      </c>
      <c r="J4" t="inlineStr">
        <is>
          <t>⚙ 設定</t>
        </is>
      </c>
      <c r="K4" t="inlineStr">
        <is>
          <t>⚙ 설정</t>
        </is>
      </c>
      <c r="L4" t="inlineStr">
        <is>
          <t>⚙ CILËSIMET</t>
        </is>
      </c>
      <c r="M4" t="inlineStr">
        <is>
          <t>⚙ AYARLAR</t>
        </is>
      </c>
      <c r="N4" t="inlineStr">
        <is>
          <t>⚙ 设置</t>
        </is>
      </c>
    </row>
    <row r="5">
      <c r="A5" t="inlineStr">
        <is>
          <t>license</t>
        </is>
      </c>
      <c r="B5">
        <f>INDEX($C5:$N5,1,$B$1)</f>
        <v/>
      </c>
      <c r="C5" t="inlineStr">
        <is>
          <t>© 2026 KeyOne – Keywan Fakhri  •  keywanfakhri.com  •  Free for internal use. No resale, redistribution or removal of attribution.</t>
        </is>
      </c>
      <c r="D5" t="inlineStr">
        <is>
          <t>© 2026 KeyOne – Keywan Fakhri  •  keywanfakhri.com  •  Kostenlos für interne Nutzung. Kein Weiterverkauf, keine Weitergabe, Urhebervermerk nicht entfernen.</t>
        </is>
      </c>
      <c r="E5" t="inlineStr">
        <is>
          <t>© ۲۰۲۶ KeyOne – کیوان فخری  •  keywanfakhri.com  •  رایگان برای استفاده داخلی. فروش مجدد، توزیع یا حذف نام سازنده ممنوع است.</t>
        </is>
      </c>
      <c r="F5" t="inlineStr">
        <is>
          <t>© 2026 KeyOne – كيوان فخري  •  keywanfakhri.com  •  مجاني للاستخدام الداخلي. يُمنع إعادة البيع أو التوزيع أو حذف الإسناد.</t>
        </is>
      </c>
      <c r="G5" t="inlineStr">
        <is>
          <t>© 2026 KeyOne – Keywan Fakhri  •  keywanfakhri.com  •  Gratis para uso interno. Sin reventa, redistribución ni eliminar la atribución.</t>
        </is>
      </c>
      <c r="H5" t="inlineStr">
        <is>
          <t>© 2026 KeyOne – Keywan Fakhri  •  keywanfakhri.com  •  Gratuit pour un usage interne. Ni revente, ni redistribution, ni suppression de l’attribution.</t>
        </is>
      </c>
      <c r="I5" t="inlineStr">
        <is>
          <t>© 2026 KeyOne – Keywan Fakhri  •  keywanfakhri.com  •  Gratuito per uso interno. Vietati rivendita, ridistribuzione e rimozione dell’attribuzione.</t>
        </is>
      </c>
      <c r="J5" t="inlineStr">
        <is>
          <t>© 2026 KeyOne – Keywan Fakhri  •  keywanfakhri.com  •  社内利用は無料。再販売・再配布・クレジット削除は禁止。</t>
        </is>
      </c>
      <c r="K5" t="inlineStr">
        <is>
          <t>© 2026 KeyOne – Keywan Fakhri  •  keywanfakhri.com  •  내부 사용 무료. 재판매·재배포·저작자 표시 삭제 금지.</t>
        </is>
      </c>
      <c r="L5" t="inlineStr">
        <is>
          <t>© 2026 KeyOne – Keywan Fakhri  •  keywanfakhri.com  •  Falas për përdorim të brendshëm. Ndalohen rishitja, rishpërndarja dhe heqja e atribuimit.</t>
        </is>
      </c>
      <c r="M5" t="inlineStr">
        <is>
          <t>© 2026 KeyOne – Keywan Fakhri  •  keywanfakhri.com  •  Dahili kullanım ücretsiz. Yeniden satış, dağıtım ve atıfın kaldırılması yasaktır.</t>
        </is>
      </c>
      <c r="N5" t="inlineStr">
        <is>
          <t>© 2026 KeyOne – Keywan Fakhri  •  keywanfakhri.com  •  内部使用免费。禁止转售、再分发或删除署名。</t>
        </is>
      </c>
    </row>
    <row r="6">
      <c r="A6" t="inlineStr">
        <is>
          <t>created</t>
        </is>
      </c>
      <c r="B6">
        <f>INDEX($C6:$N6,1,$B$1)</f>
        <v/>
      </c>
      <c r="C6" t="inlineStr">
        <is>
          <t>CREATED BY</t>
        </is>
      </c>
      <c r="D6" t="inlineStr">
        <is>
          <t>ERSTELLT VON</t>
        </is>
      </c>
      <c r="E6" t="inlineStr">
        <is>
          <t>ساخته شده توسط</t>
        </is>
      </c>
      <c r="F6" t="inlineStr">
        <is>
          <t>من إعداد</t>
        </is>
      </c>
      <c r="G6" t="inlineStr">
        <is>
          <t>CREADO POR</t>
        </is>
      </c>
      <c r="H6" t="inlineStr">
        <is>
          <t>CRÉÉ PAR</t>
        </is>
      </c>
      <c r="I6" t="inlineStr">
        <is>
          <t>CREATO DA</t>
        </is>
      </c>
      <c r="J6" t="inlineStr">
        <is>
          <t>作成者</t>
        </is>
      </c>
      <c r="K6" t="inlineStr">
        <is>
          <t>제작자</t>
        </is>
      </c>
      <c r="L6" t="inlineStr">
        <is>
          <t>KRIJUAR NGA</t>
        </is>
      </c>
      <c r="M6" t="inlineStr">
        <is>
          <t>HAZIRLAYAN</t>
        </is>
      </c>
      <c r="N6" t="inlineStr">
        <is>
          <t>作者</t>
        </is>
      </c>
    </row>
    <row r="7">
      <c r="A7" t="inlineStr">
        <is>
          <t>role</t>
        </is>
      </c>
      <c r="B7">
        <f>INDEX($C7:$N7,1,$B$1)</f>
        <v/>
      </c>
      <c r="C7" t="inlineStr">
        <is>
          <t>Industrial Engineer (M.Sc.)  •  Logistics, Warehouse &amp; Data Analytics  •  Konstanz, Germany</t>
        </is>
      </c>
      <c r="D7" t="inlineStr">
        <is>
          <t>Wirtschaftsingenieur (M.Sc.)  •  Logistik, Lager &amp; Datenanalyse  •  Konstanz</t>
        </is>
      </c>
      <c r="E7" t="inlineStr">
        <is>
          <t>مهندس صنایع (کارشناسی ارشد)  •  لجستیک، انبار و تحلیل داده  •  کنستانس، آلمان</t>
        </is>
      </c>
      <c r="F7" t="inlineStr">
        <is>
          <t>مهندس صناعي (ماجستير)  •  اللوجستيات والمستودعات وتحليل البيانات  •  كونستانس، ألمانيا</t>
        </is>
      </c>
      <c r="G7" t="inlineStr">
        <is>
          <t>Ingeniero industrial (M.Sc.)  •  Logística, almacén y análisis de datos  •  Constanza, Alemania</t>
        </is>
      </c>
      <c r="H7" t="inlineStr">
        <is>
          <t>Ingénieur industriel (M.Sc.)  •  Logistique, entrepôt et analyse de données  •  Constance, Allemagne</t>
        </is>
      </c>
      <c r="I7" t="inlineStr">
        <is>
          <t>Ingegnere gestionale (M.Sc.)  •  Logistica, magazzino e analisi dati  •  Costanza, Germania</t>
        </is>
      </c>
      <c r="J7" t="inlineStr">
        <is>
          <t>インダストリアル・エンジニア（修士）  •  物流・倉庫・データ分析  •  ドイツ・コンスタンツ</t>
        </is>
      </c>
      <c r="K7" t="inlineStr">
        <is>
          <t>산업공학 석사  •  물류·창고·데이터 분석  •  독일 콘스탄츠</t>
        </is>
      </c>
      <c r="L7" t="inlineStr">
        <is>
          <t>Inxhinier industrial (M.Sc.)  •  Logjistikë, magazinë dhe analizë të dhënash  •  Konstanz, Gjermani</t>
        </is>
      </c>
      <c r="M7" t="inlineStr">
        <is>
          <t>Endüstri Mühendisi (Y.L.)  •  Lojistik, depo ve veri analitiği  •  Konstanz, Almanya</t>
        </is>
      </c>
      <c r="N7" t="inlineStr">
        <is>
          <t>工业工程硕士  •  物流、仓储与数据分析  •  德国康斯坦茨</t>
        </is>
      </c>
    </row>
    <row r="8">
      <c r="A8" t="inlineStr">
        <is>
          <t>custom_v</t>
        </is>
      </c>
      <c r="B8">
        <f>INDEX($C8:$N8,1,$B$1)</f>
        <v/>
      </c>
      <c r="C8" t="inlineStr">
        <is>
          <t>Need a version for your company? Get in touch:</t>
        </is>
      </c>
      <c r="D8" t="inlineStr">
        <is>
          <t>Eigene Version für Ihr Unternehmen? Kontakt:</t>
        </is>
      </c>
      <c r="E8" t="inlineStr">
        <is>
          <t>نسخه اختصاصی برای شرکت خود می‌خواهید؟ تماس:</t>
        </is>
      </c>
      <c r="F8" t="inlineStr">
        <is>
          <t>تحتاج نسخة لشركتك؟ تواصل معي:</t>
        </is>
      </c>
      <c r="G8" t="inlineStr">
        <is>
          <t>¿Necesitas una versión para tu empresa? Contacto:</t>
        </is>
      </c>
      <c r="H8" t="inlineStr">
        <is>
          <t>Besoin d’une version pour votre entreprise ? Contact :</t>
        </is>
      </c>
      <c r="I8" t="inlineStr">
        <is>
          <t>Ti serve una versione per la tua azienda? Contatti:</t>
        </is>
      </c>
      <c r="J8" t="inlineStr">
        <is>
          <t>自社向けバージョンのご相談：</t>
        </is>
      </c>
      <c r="K8" t="inlineStr">
        <is>
          <t>회사 맞춤 버전이 필요하신가요? 연락처:</t>
        </is>
      </c>
      <c r="L8" t="inlineStr">
        <is>
          <t>Ju duhet një version për kompaninë tuaj? Kontakt:</t>
        </is>
      </c>
      <c r="M8" t="inlineStr">
        <is>
          <t>Şirketinize özel sürüm mü lazım? İletişim:</t>
        </is>
      </c>
      <c r="N8" t="inlineStr">
        <is>
          <t>需要为贵公司定制？联系：</t>
        </is>
      </c>
    </row>
    <row r="9">
      <c r="A9" t="inlineStr">
        <is>
          <t>set_lang</t>
        </is>
      </c>
      <c r="B9">
        <f>INDEX($C9:$N9,1,$B$1)</f>
        <v/>
      </c>
      <c r="C9" t="inlineStr">
        <is>
          <t>Language</t>
        </is>
      </c>
      <c r="D9" t="inlineStr">
        <is>
          <t>Sprache</t>
        </is>
      </c>
      <c r="E9" t="inlineStr">
        <is>
          <t>زبان</t>
        </is>
      </c>
      <c r="F9" t="inlineStr">
        <is>
          <t>اللغة</t>
        </is>
      </c>
      <c r="G9" t="inlineStr">
        <is>
          <t>Idioma</t>
        </is>
      </c>
      <c r="H9" t="inlineStr">
        <is>
          <t>Langue</t>
        </is>
      </c>
      <c r="I9" t="inlineStr">
        <is>
          <t>Lingua</t>
        </is>
      </c>
      <c r="J9" t="inlineStr">
        <is>
          <t>言語</t>
        </is>
      </c>
      <c r="K9" t="inlineStr">
        <is>
          <t>언어</t>
        </is>
      </c>
      <c r="L9" t="inlineStr">
        <is>
          <t>Gjuha</t>
        </is>
      </c>
      <c r="M9" t="inlineStr">
        <is>
          <t>Dil</t>
        </is>
      </c>
      <c r="N9" t="inlineStr">
        <is>
          <t>语言</t>
        </is>
      </c>
    </row>
    <row r="10">
      <c r="A10" t="inlineStr">
        <is>
          <t>set_title</t>
        </is>
      </c>
      <c r="B10">
        <f>INDEX($C10:$N10,1,$B$1)</f>
        <v/>
      </c>
      <c r="C10" t="inlineStr">
        <is>
          <t>SETTINGS</t>
        </is>
      </c>
      <c r="D10" t="inlineStr">
        <is>
          <t>EINSTELLUNGEN</t>
        </is>
      </c>
      <c r="E10" t="inlineStr">
        <is>
          <t>تنظیمات</t>
        </is>
      </c>
      <c r="F10" t="inlineStr">
        <is>
          <t>الإعدادات</t>
        </is>
      </c>
      <c r="G10" t="inlineStr">
        <is>
          <t>AJUSTES</t>
        </is>
      </c>
      <c r="H10" t="inlineStr">
        <is>
          <t>PARAMÈTRES</t>
        </is>
      </c>
      <c r="I10" t="inlineStr">
        <is>
          <t>IMPOSTAZIONI</t>
        </is>
      </c>
      <c r="J10" t="inlineStr">
        <is>
          <t>設定</t>
        </is>
      </c>
      <c r="K10" t="inlineStr">
        <is>
          <t>설정</t>
        </is>
      </c>
      <c r="L10" t="inlineStr">
        <is>
          <t>CILËSIMET</t>
        </is>
      </c>
      <c r="M10" t="inlineStr">
        <is>
          <t>AYARLAR</t>
        </is>
      </c>
      <c r="N10" t="inlineStr">
        <is>
          <t>设置</t>
        </is>
      </c>
    </row>
    <row r="11">
      <c r="A11" t="inlineStr">
        <is>
          <t>c_year</t>
        </is>
      </c>
      <c r="B11">
        <f>INDEX($C11:$N11,1,$B$1)</f>
        <v/>
      </c>
      <c r="C11" t="inlineStr">
        <is>
          <t>YEAR</t>
        </is>
      </c>
      <c r="D11" t="inlineStr">
        <is>
          <t>JAHR</t>
        </is>
      </c>
      <c r="E11" t="inlineStr">
        <is>
          <t>سال</t>
        </is>
      </c>
      <c r="F11" t="inlineStr">
        <is>
          <t>السنة</t>
        </is>
      </c>
      <c r="G11" t="inlineStr">
        <is>
          <t>AÑO</t>
        </is>
      </c>
      <c r="H11" t="inlineStr">
        <is>
          <t>ANNÉE</t>
        </is>
      </c>
      <c r="I11" t="inlineStr">
        <is>
          <t>ANNO</t>
        </is>
      </c>
      <c r="J11" t="inlineStr">
        <is>
          <t>年</t>
        </is>
      </c>
      <c r="K11" t="inlineStr">
        <is>
          <t>연도</t>
        </is>
      </c>
      <c r="L11" t="inlineStr">
        <is>
          <t>VITI</t>
        </is>
      </c>
      <c r="M11" t="inlineStr">
        <is>
          <t>YIL</t>
        </is>
      </c>
      <c r="N11" t="inlineStr">
        <is>
          <t>年份</t>
        </is>
      </c>
    </row>
    <row r="12">
      <c r="A12" t="inlineStr">
        <is>
          <t>c_month</t>
        </is>
      </c>
      <c r="B12">
        <f>INDEX($C12:$N12,1,$B$1)</f>
        <v/>
      </c>
      <c r="C12" t="inlineStr">
        <is>
          <t>MONTH</t>
        </is>
      </c>
      <c r="D12" t="inlineStr">
        <is>
          <t>MONAT</t>
        </is>
      </c>
      <c r="E12" t="inlineStr">
        <is>
          <t>ماه</t>
        </is>
      </c>
      <c r="F12" t="inlineStr">
        <is>
          <t>الشهر</t>
        </is>
      </c>
      <c r="G12" t="inlineStr">
        <is>
          <t>MES</t>
        </is>
      </c>
      <c r="H12" t="inlineStr">
        <is>
          <t>MOIS</t>
        </is>
      </c>
      <c r="I12" t="inlineStr">
        <is>
          <t>MESE</t>
        </is>
      </c>
      <c r="J12" t="inlineStr">
        <is>
          <t>月</t>
        </is>
      </c>
      <c r="K12" t="inlineStr">
        <is>
          <t>월</t>
        </is>
      </c>
      <c r="L12" t="inlineStr">
        <is>
          <t>MUAJI</t>
        </is>
      </c>
      <c r="M12" t="inlineStr">
        <is>
          <t>AY</t>
        </is>
      </c>
      <c r="N12" t="inlineStr">
        <is>
          <t>月份</t>
        </is>
      </c>
    </row>
    <row r="13">
      <c r="A13" t="inlineStr">
        <is>
          <t>all_year</t>
        </is>
      </c>
      <c r="B13">
        <f>INDEX($C13:$N13,1,$B$1)</f>
        <v/>
      </c>
      <c r="C13" t="inlineStr">
        <is>
          <t>Full year</t>
        </is>
      </c>
      <c r="D13" t="inlineStr">
        <is>
          <t>Ganzes Jahr</t>
        </is>
      </c>
      <c r="E13" t="inlineStr">
        <is>
          <t>کل سال</t>
        </is>
      </c>
      <c r="F13" t="inlineStr">
        <is>
          <t>السنة كاملة</t>
        </is>
      </c>
      <c r="G13" t="inlineStr">
        <is>
          <t>Año completo</t>
        </is>
      </c>
      <c r="H13" t="inlineStr">
        <is>
          <t>Année entière</t>
        </is>
      </c>
      <c r="I13" t="inlineStr">
        <is>
          <t>Anno intero</t>
        </is>
      </c>
      <c r="J13" t="inlineStr">
        <is>
          <t>通年</t>
        </is>
      </c>
      <c r="K13" t="inlineStr">
        <is>
          <t>연간 전체</t>
        </is>
      </c>
      <c r="L13" t="inlineStr">
        <is>
          <t>Gjithë viti</t>
        </is>
      </c>
      <c r="M13" t="inlineStr">
        <is>
          <t>Tüm yıl</t>
        </is>
      </c>
      <c r="N13" t="inlineStr">
        <is>
          <t>全年</t>
        </is>
      </c>
    </row>
    <row r="14">
      <c r="A14" t="inlineStr">
        <is>
          <t>total</t>
        </is>
      </c>
      <c r="B14">
        <f>INDEX($C14:$N14,1,$B$1)</f>
        <v/>
      </c>
      <c r="C14" t="inlineStr">
        <is>
          <t>Total</t>
        </is>
      </c>
      <c r="D14" t="inlineStr">
        <is>
          <t>Summe</t>
        </is>
      </c>
      <c r="E14" t="inlineStr">
        <is>
          <t>جمع</t>
        </is>
      </c>
      <c r="F14" t="inlineStr">
        <is>
          <t>الإجمالي</t>
        </is>
      </c>
      <c r="G14" t="inlineStr">
        <is>
          <t>Total</t>
        </is>
      </c>
      <c r="H14" t="inlineStr">
        <is>
          <t>Total</t>
        </is>
      </c>
      <c r="I14" t="inlineStr">
        <is>
          <t>Totale</t>
        </is>
      </c>
      <c r="J14" t="inlineStr">
        <is>
          <t>合計</t>
        </is>
      </c>
      <c r="K14" t="inlineStr">
        <is>
          <t>합계</t>
        </is>
      </c>
      <c r="L14" t="inlineStr">
        <is>
          <t>Gjithsej</t>
        </is>
      </c>
      <c r="M14" t="inlineStr">
        <is>
          <t>Toplam</t>
        </is>
      </c>
      <c r="N14" t="inlineStr">
        <is>
          <t>合计</t>
        </is>
      </c>
    </row>
    <row r="15">
      <c r="A15" t="inlineStr">
        <is>
          <t>sub_target</t>
        </is>
      </c>
      <c r="B15">
        <f>INDEX($C15:$N15,1,$B$1)</f>
        <v/>
      </c>
      <c r="C15" t="inlineStr">
        <is>
          <t>Target</t>
        </is>
      </c>
      <c r="D15" t="inlineStr">
        <is>
          <t>Ziel</t>
        </is>
      </c>
      <c r="E15" t="inlineStr">
        <is>
          <t>هدف</t>
        </is>
      </c>
      <c r="F15" t="inlineStr">
        <is>
          <t>الهدف</t>
        </is>
      </c>
      <c r="G15" t="inlineStr">
        <is>
          <t>Objetivo</t>
        </is>
      </c>
      <c r="H15" t="inlineStr">
        <is>
          <t>Objectif</t>
        </is>
      </c>
      <c r="I15" t="inlineStr">
        <is>
          <t>Obiettivo</t>
        </is>
      </c>
      <c r="J15" t="inlineStr">
        <is>
          <t>目標</t>
        </is>
      </c>
      <c r="K15" t="inlineStr">
        <is>
          <t>목표</t>
        </is>
      </c>
      <c r="L15" t="inlineStr">
        <is>
          <t>Objektivi</t>
        </is>
      </c>
      <c r="M15" t="inlineStr">
        <is>
          <t>Hedef</t>
        </is>
      </c>
      <c r="N15" t="inlineStr">
        <is>
          <t>目标</t>
        </is>
      </c>
    </row>
    <row r="16">
      <c r="A16" t="inlineStr">
        <is>
          <t>m1</t>
        </is>
      </c>
      <c r="B16">
        <f>INDEX($C16:$N16,1,$B$1)</f>
        <v/>
      </c>
      <c r="C16" t="inlineStr">
        <is>
          <t>Jan</t>
        </is>
      </c>
      <c r="D16" t="inlineStr">
        <is>
          <t>Jan</t>
        </is>
      </c>
      <c r="E16" t="inlineStr">
        <is>
          <t>ژانویه</t>
        </is>
      </c>
      <c r="F16" t="inlineStr">
        <is>
          <t>يناير</t>
        </is>
      </c>
      <c r="G16" t="inlineStr">
        <is>
          <t>Ene</t>
        </is>
      </c>
      <c r="H16" t="inlineStr">
        <is>
          <t>Janv</t>
        </is>
      </c>
      <c r="I16" t="inlineStr">
        <is>
          <t>Gen</t>
        </is>
      </c>
      <c r="J16" t="inlineStr">
        <is>
          <t>1月</t>
        </is>
      </c>
      <c r="K16" t="inlineStr">
        <is>
          <t>1월</t>
        </is>
      </c>
      <c r="L16" t="inlineStr">
        <is>
          <t>Jan</t>
        </is>
      </c>
      <c r="M16" t="inlineStr">
        <is>
          <t>Oca</t>
        </is>
      </c>
      <c r="N16" t="inlineStr">
        <is>
          <t>1月</t>
        </is>
      </c>
    </row>
    <row r="17">
      <c r="A17" t="inlineStr">
        <is>
          <t>m2</t>
        </is>
      </c>
      <c r="B17">
        <f>INDEX($C17:$N17,1,$B$1)</f>
        <v/>
      </c>
      <c r="C17" t="inlineStr">
        <is>
          <t>Feb</t>
        </is>
      </c>
      <c r="D17" t="inlineStr">
        <is>
          <t>Feb</t>
        </is>
      </c>
      <c r="E17" t="inlineStr">
        <is>
          <t>فوریه</t>
        </is>
      </c>
      <c r="F17" t="inlineStr">
        <is>
          <t>فبراير</t>
        </is>
      </c>
      <c r="G17" t="inlineStr">
        <is>
          <t>Feb</t>
        </is>
      </c>
      <c r="H17" t="inlineStr">
        <is>
          <t>Févr</t>
        </is>
      </c>
      <c r="I17" t="inlineStr">
        <is>
          <t>Feb</t>
        </is>
      </c>
      <c r="J17" t="inlineStr">
        <is>
          <t>2月</t>
        </is>
      </c>
      <c r="K17" t="inlineStr">
        <is>
          <t>2월</t>
        </is>
      </c>
      <c r="L17" t="inlineStr">
        <is>
          <t>Shk</t>
        </is>
      </c>
      <c r="M17" t="inlineStr">
        <is>
          <t>Şub</t>
        </is>
      </c>
      <c r="N17" t="inlineStr">
        <is>
          <t>2月</t>
        </is>
      </c>
    </row>
    <row r="18">
      <c r="A18" t="inlineStr">
        <is>
          <t>m3</t>
        </is>
      </c>
      <c r="B18">
        <f>INDEX($C18:$N18,1,$B$1)</f>
        <v/>
      </c>
      <c r="C18" t="inlineStr">
        <is>
          <t>Mar</t>
        </is>
      </c>
      <c r="D18" t="inlineStr">
        <is>
          <t>Mär</t>
        </is>
      </c>
      <c r="E18" t="inlineStr">
        <is>
          <t>مارس</t>
        </is>
      </c>
      <c r="F18" t="inlineStr">
        <is>
          <t>مارس</t>
        </is>
      </c>
      <c r="G18" t="inlineStr">
        <is>
          <t>Mar</t>
        </is>
      </c>
      <c r="H18" t="inlineStr">
        <is>
          <t>Mars</t>
        </is>
      </c>
      <c r="I18" t="inlineStr">
        <is>
          <t>Mar</t>
        </is>
      </c>
      <c r="J18" t="inlineStr">
        <is>
          <t>3月</t>
        </is>
      </c>
      <c r="K18" t="inlineStr">
        <is>
          <t>3월</t>
        </is>
      </c>
      <c r="L18" t="inlineStr">
        <is>
          <t>Mar</t>
        </is>
      </c>
      <c r="M18" t="inlineStr">
        <is>
          <t>Mar</t>
        </is>
      </c>
      <c r="N18" t="inlineStr">
        <is>
          <t>3月</t>
        </is>
      </c>
    </row>
    <row r="19">
      <c r="A19" t="inlineStr">
        <is>
          <t>m4</t>
        </is>
      </c>
      <c r="B19">
        <f>INDEX($C19:$N19,1,$B$1)</f>
        <v/>
      </c>
      <c r="C19" t="inlineStr">
        <is>
          <t>Apr</t>
        </is>
      </c>
      <c r="D19" t="inlineStr">
        <is>
          <t>Apr</t>
        </is>
      </c>
      <c r="E19" t="inlineStr">
        <is>
          <t>آوریل</t>
        </is>
      </c>
      <c r="F19" t="inlineStr">
        <is>
          <t>أبريل</t>
        </is>
      </c>
      <c r="G19" t="inlineStr">
        <is>
          <t>Abr</t>
        </is>
      </c>
      <c r="H19" t="inlineStr">
        <is>
          <t>Avr</t>
        </is>
      </c>
      <c r="I19" t="inlineStr">
        <is>
          <t>Apr</t>
        </is>
      </c>
      <c r="J19" t="inlineStr">
        <is>
          <t>4月</t>
        </is>
      </c>
      <c r="K19" t="inlineStr">
        <is>
          <t>4월</t>
        </is>
      </c>
      <c r="L19" t="inlineStr">
        <is>
          <t>Pri</t>
        </is>
      </c>
      <c r="M19" t="inlineStr">
        <is>
          <t>Nis</t>
        </is>
      </c>
      <c r="N19" t="inlineStr">
        <is>
          <t>4月</t>
        </is>
      </c>
    </row>
    <row r="20">
      <c r="A20" t="inlineStr">
        <is>
          <t>m5</t>
        </is>
      </c>
      <c r="B20">
        <f>INDEX($C20:$N20,1,$B$1)</f>
        <v/>
      </c>
      <c r="C20" t="inlineStr">
        <is>
          <t>May</t>
        </is>
      </c>
      <c r="D20" t="inlineStr">
        <is>
          <t>Mai</t>
        </is>
      </c>
      <c r="E20" t="inlineStr">
        <is>
          <t>مه</t>
        </is>
      </c>
      <c r="F20" t="inlineStr">
        <is>
          <t>مايو</t>
        </is>
      </c>
      <c r="G20" t="inlineStr">
        <is>
          <t>May</t>
        </is>
      </c>
      <c r="H20" t="inlineStr">
        <is>
          <t>Mai</t>
        </is>
      </c>
      <c r="I20" t="inlineStr">
        <is>
          <t>Mag</t>
        </is>
      </c>
      <c r="J20" t="inlineStr">
        <is>
          <t>5月</t>
        </is>
      </c>
      <c r="K20" t="inlineStr">
        <is>
          <t>5월</t>
        </is>
      </c>
      <c r="L20" t="inlineStr">
        <is>
          <t>Maj</t>
        </is>
      </c>
      <c r="M20" t="inlineStr">
        <is>
          <t>May</t>
        </is>
      </c>
      <c r="N20" t="inlineStr">
        <is>
          <t>5月</t>
        </is>
      </c>
    </row>
    <row r="21">
      <c r="A21" t="inlineStr">
        <is>
          <t>m6</t>
        </is>
      </c>
      <c r="B21">
        <f>INDEX($C21:$N21,1,$B$1)</f>
        <v/>
      </c>
      <c r="C21" t="inlineStr">
        <is>
          <t>Jun</t>
        </is>
      </c>
      <c r="D21" t="inlineStr">
        <is>
          <t>Jun</t>
        </is>
      </c>
      <c r="E21" t="inlineStr">
        <is>
          <t>ژوئن</t>
        </is>
      </c>
      <c r="F21" t="inlineStr">
        <is>
          <t>يونيو</t>
        </is>
      </c>
      <c r="G21" t="inlineStr">
        <is>
          <t>Jun</t>
        </is>
      </c>
      <c r="H21" t="inlineStr">
        <is>
          <t>Juin</t>
        </is>
      </c>
      <c r="I21" t="inlineStr">
        <is>
          <t>Giu</t>
        </is>
      </c>
      <c r="J21" t="inlineStr">
        <is>
          <t>6月</t>
        </is>
      </c>
      <c r="K21" t="inlineStr">
        <is>
          <t>6월</t>
        </is>
      </c>
      <c r="L21" t="inlineStr">
        <is>
          <t>Qer</t>
        </is>
      </c>
      <c r="M21" t="inlineStr">
        <is>
          <t>Haz</t>
        </is>
      </c>
      <c r="N21" t="inlineStr">
        <is>
          <t>6月</t>
        </is>
      </c>
    </row>
    <row r="22">
      <c r="A22" t="inlineStr">
        <is>
          <t>m7</t>
        </is>
      </c>
      <c r="B22">
        <f>INDEX($C22:$N22,1,$B$1)</f>
        <v/>
      </c>
      <c r="C22" t="inlineStr">
        <is>
          <t>Jul</t>
        </is>
      </c>
      <c r="D22" t="inlineStr">
        <is>
          <t>Jul</t>
        </is>
      </c>
      <c r="E22" t="inlineStr">
        <is>
          <t>ژوئیه</t>
        </is>
      </c>
      <c r="F22" t="inlineStr">
        <is>
          <t>يوليو</t>
        </is>
      </c>
      <c r="G22" t="inlineStr">
        <is>
          <t>Jul</t>
        </is>
      </c>
      <c r="H22" t="inlineStr">
        <is>
          <t>Juil</t>
        </is>
      </c>
      <c r="I22" t="inlineStr">
        <is>
          <t>Lug</t>
        </is>
      </c>
      <c r="J22" t="inlineStr">
        <is>
          <t>7月</t>
        </is>
      </c>
      <c r="K22" t="inlineStr">
        <is>
          <t>7월</t>
        </is>
      </c>
      <c r="L22" t="inlineStr">
        <is>
          <t>Kor</t>
        </is>
      </c>
      <c r="M22" t="inlineStr">
        <is>
          <t>Tem</t>
        </is>
      </c>
      <c r="N22" t="inlineStr">
        <is>
          <t>7月</t>
        </is>
      </c>
    </row>
    <row r="23">
      <c r="A23" t="inlineStr">
        <is>
          <t>m8</t>
        </is>
      </c>
      <c r="B23">
        <f>INDEX($C23:$N23,1,$B$1)</f>
        <v/>
      </c>
      <c r="C23" t="inlineStr">
        <is>
          <t>Aug</t>
        </is>
      </c>
      <c r="D23" t="inlineStr">
        <is>
          <t>Aug</t>
        </is>
      </c>
      <c r="E23" t="inlineStr">
        <is>
          <t>اوت</t>
        </is>
      </c>
      <c r="F23" t="inlineStr">
        <is>
          <t>أغسطس</t>
        </is>
      </c>
      <c r="G23" t="inlineStr">
        <is>
          <t>Ago</t>
        </is>
      </c>
      <c r="H23" t="inlineStr">
        <is>
          <t>Août</t>
        </is>
      </c>
      <c r="I23" t="inlineStr">
        <is>
          <t>Ago</t>
        </is>
      </c>
      <c r="J23" t="inlineStr">
        <is>
          <t>8月</t>
        </is>
      </c>
      <c r="K23" t="inlineStr">
        <is>
          <t>8월</t>
        </is>
      </c>
      <c r="L23" t="inlineStr">
        <is>
          <t>Gus</t>
        </is>
      </c>
      <c r="M23" t="inlineStr">
        <is>
          <t>Ağu</t>
        </is>
      </c>
      <c r="N23" t="inlineStr">
        <is>
          <t>8月</t>
        </is>
      </c>
    </row>
    <row r="24">
      <c r="A24" t="inlineStr">
        <is>
          <t>m9</t>
        </is>
      </c>
      <c r="B24">
        <f>INDEX($C24:$N24,1,$B$1)</f>
        <v/>
      </c>
      <c r="C24" t="inlineStr">
        <is>
          <t>Sep</t>
        </is>
      </c>
      <c r="D24" t="inlineStr">
        <is>
          <t>Sep</t>
        </is>
      </c>
      <c r="E24" t="inlineStr">
        <is>
          <t>سپتامبر</t>
        </is>
      </c>
      <c r="F24" t="inlineStr">
        <is>
          <t>سبتمبر</t>
        </is>
      </c>
      <c r="G24" t="inlineStr">
        <is>
          <t>Sep</t>
        </is>
      </c>
      <c r="H24" t="inlineStr">
        <is>
          <t>Sept</t>
        </is>
      </c>
      <c r="I24" t="inlineStr">
        <is>
          <t>Set</t>
        </is>
      </c>
      <c r="J24" t="inlineStr">
        <is>
          <t>9月</t>
        </is>
      </c>
      <c r="K24" t="inlineStr">
        <is>
          <t>9월</t>
        </is>
      </c>
      <c r="L24" t="inlineStr">
        <is>
          <t>Sht</t>
        </is>
      </c>
      <c r="M24" t="inlineStr">
        <is>
          <t>Eyl</t>
        </is>
      </c>
      <c r="N24" t="inlineStr">
        <is>
          <t>9月</t>
        </is>
      </c>
    </row>
    <row r="25">
      <c r="A25" t="inlineStr">
        <is>
          <t>m10</t>
        </is>
      </c>
      <c r="B25">
        <f>INDEX($C25:$N25,1,$B$1)</f>
        <v/>
      </c>
      <c r="C25" t="inlineStr">
        <is>
          <t>Oct</t>
        </is>
      </c>
      <c r="D25" t="inlineStr">
        <is>
          <t>Okt</t>
        </is>
      </c>
      <c r="E25" t="inlineStr">
        <is>
          <t>اکتبر</t>
        </is>
      </c>
      <c r="F25" t="inlineStr">
        <is>
          <t>أكتوبر</t>
        </is>
      </c>
      <c r="G25" t="inlineStr">
        <is>
          <t>Oct</t>
        </is>
      </c>
      <c r="H25" t="inlineStr">
        <is>
          <t>Oct</t>
        </is>
      </c>
      <c r="I25" t="inlineStr">
        <is>
          <t>Ott</t>
        </is>
      </c>
      <c r="J25" t="inlineStr">
        <is>
          <t>10月</t>
        </is>
      </c>
      <c r="K25" t="inlineStr">
        <is>
          <t>10월</t>
        </is>
      </c>
      <c r="L25" t="inlineStr">
        <is>
          <t>Tet</t>
        </is>
      </c>
      <c r="M25" t="inlineStr">
        <is>
          <t>Eki</t>
        </is>
      </c>
      <c r="N25" t="inlineStr">
        <is>
          <t>10月</t>
        </is>
      </c>
    </row>
    <row r="26">
      <c r="A26" t="inlineStr">
        <is>
          <t>m11</t>
        </is>
      </c>
      <c r="B26">
        <f>INDEX($C26:$N26,1,$B$1)</f>
        <v/>
      </c>
      <c r="C26" t="inlineStr">
        <is>
          <t>Nov</t>
        </is>
      </c>
      <c r="D26" t="inlineStr">
        <is>
          <t>Nov</t>
        </is>
      </c>
      <c r="E26" t="inlineStr">
        <is>
          <t>نوامبر</t>
        </is>
      </c>
      <c r="F26" t="inlineStr">
        <is>
          <t>نوفمبر</t>
        </is>
      </c>
      <c r="G26" t="inlineStr">
        <is>
          <t>Nov</t>
        </is>
      </c>
      <c r="H26" t="inlineStr">
        <is>
          <t>Nov</t>
        </is>
      </c>
      <c r="I26" t="inlineStr">
        <is>
          <t>Nov</t>
        </is>
      </c>
      <c r="J26" t="inlineStr">
        <is>
          <t>11月</t>
        </is>
      </c>
      <c r="K26" t="inlineStr">
        <is>
          <t>11월</t>
        </is>
      </c>
      <c r="L26" t="inlineStr">
        <is>
          <t>Nën</t>
        </is>
      </c>
      <c r="M26" t="inlineStr">
        <is>
          <t>Kas</t>
        </is>
      </c>
      <c r="N26" t="inlineStr">
        <is>
          <t>11月</t>
        </is>
      </c>
    </row>
    <row r="27">
      <c r="A27" t="inlineStr">
        <is>
          <t>m12</t>
        </is>
      </c>
      <c r="B27">
        <f>INDEX($C27:$N27,1,$B$1)</f>
        <v/>
      </c>
      <c r="C27" t="inlineStr">
        <is>
          <t>Dec</t>
        </is>
      </c>
      <c r="D27" t="inlineStr">
        <is>
          <t>Dez</t>
        </is>
      </c>
      <c r="E27" t="inlineStr">
        <is>
          <t>دسامبر</t>
        </is>
      </c>
      <c r="F27" t="inlineStr">
        <is>
          <t>ديسمبر</t>
        </is>
      </c>
      <c r="G27" t="inlineStr">
        <is>
          <t>Dic</t>
        </is>
      </c>
      <c r="H27" t="inlineStr">
        <is>
          <t>Déc</t>
        </is>
      </c>
      <c r="I27" t="inlineStr">
        <is>
          <t>Dic</t>
        </is>
      </c>
      <c r="J27" t="inlineStr">
        <is>
          <t>12月</t>
        </is>
      </c>
      <c r="K27" t="inlineStr">
        <is>
          <t>12월</t>
        </is>
      </c>
      <c r="L27" t="inlineStr">
        <is>
          <t>Dhj</t>
        </is>
      </c>
      <c r="M27" t="inlineStr">
        <is>
          <t>Ara</t>
        </is>
      </c>
      <c r="N27" t="inlineStr">
        <is>
          <t>12月</t>
        </is>
      </c>
    </row>
    <row r="28">
      <c r="A28" t="inlineStr">
        <is>
          <t>wd1</t>
        </is>
      </c>
      <c r="B28">
        <f>INDEX($C28:$N28,1,$B$1)</f>
        <v/>
      </c>
      <c r="C28" t="inlineStr">
        <is>
          <t>Mon</t>
        </is>
      </c>
      <c r="D28" t="inlineStr">
        <is>
          <t>Mo</t>
        </is>
      </c>
      <c r="E28" t="inlineStr">
        <is>
          <t>دوشنبه</t>
        </is>
      </c>
      <c r="F28" t="inlineStr">
        <is>
          <t>الاثنين</t>
        </is>
      </c>
      <c r="G28" t="inlineStr">
        <is>
          <t>Lun</t>
        </is>
      </c>
      <c r="H28" t="inlineStr">
        <is>
          <t>Lun</t>
        </is>
      </c>
      <c r="I28" t="inlineStr">
        <is>
          <t>Lun</t>
        </is>
      </c>
      <c r="J28" t="inlineStr">
        <is>
          <t>月</t>
        </is>
      </c>
      <c r="K28" t="inlineStr">
        <is>
          <t>월</t>
        </is>
      </c>
      <c r="L28" t="inlineStr">
        <is>
          <t>Hën</t>
        </is>
      </c>
      <c r="M28" t="inlineStr">
        <is>
          <t>Pzt</t>
        </is>
      </c>
      <c r="N28" t="inlineStr">
        <is>
          <t>周一</t>
        </is>
      </c>
    </row>
    <row r="29">
      <c r="A29" t="inlineStr">
        <is>
          <t>wd2</t>
        </is>
      </c>
      <c r="B29">
        <f>INDEX($C29:$N29,1,$B$1)</f>
        <v/>
      </c>
      <c r="C29" t="inlineStr">
        <is>
          <t>Tue</t>
        </is>
      </c>
      <c r="D29" t="inlineStr">
        <is>
          <t>Di</t>
        </is>
      </c>
      <c r="E29" t="inlineStr">
        <is>
          <t>سه‌شنبه</t>
        </is>
      </c>
      <c r="F29" t="inlineStr">
        <is>
          <t>الثلاثاء</t>
        </is>
      </c>
      <c r="G29" t="inlineStr">
        <is>
          <t>Mar</t>
        </is>
      </c>
      <c r="H29" t="inlineStr">
        <is>
          <t>Mar</t>
        </is>
      </c>
      <c r="I29" t="inlineStr">
        <is>
          <t>Mar</t>
        </is>
      </c>
      <c r="J29" t="inlineStr">
        <is>
          <t>火</t>
        </is>
      </c>
      <c r="K29" t="inlineStr">
        <is>
          <t>화</t>
        </is>
      </c>
      <c r="L29" t="inlineStr">
        <is>
          <t>Mar</t>
        </is>
      </c>
      <c r="M29" t="inlineStr">
        <is>
          <t>Sal</t>
        </is>
      </c>
      <c r="N29" t="inlineStr">
        <is>
          <t>周二</t>
        </is>
      </c>
    </row>
    <row r="30">
      <c r="A30" t="inlineStr">
        <is>
          <t>wd3</t>
        </is>
      </c>
      <c r="B30">
        <f>INDEX($C30:$N30,1,$B$1)</f>
        <v/>
      </c>
      <c r="C30" t="inlineStr">
        <is>
          <t>Wed</t>
        </is>
      </c>
      <c r="D30" t="inlineStr">
        <is>
          <t>Mi</t>
        </is>
      </c>
      <c r="E30" t="inlineStr">
        <is>
          <t>چهارشنبه</t>
        </is>
      </c>
      <c r="F30" t="inlineStr">
        <is>
          <t>الأربعاء</t>
        </is>
      </c>
      <c r="G30" t="inlineStr">
        <is>
          <t>Mié</t>
        </is>
      </c>
      <c r="H30" t="inlineStr">
        <is>
          <t>Mer</t>
        </is>
      </c>
      <c r="I30" t="inlineStr">
        <is>
          <t>Mer</t>
        </is>
      </c>
      <c r="J30" t="inlineStr">
        <is>
          <t>水</t>
        </is>
      </c>
      <c r="K30" t="inlineStr">
        <is>
          <t>수</t>
        </is>
      </c>
      <c r="L30" t="inlineStr">
        <is>
          <t>Mër</t>
        </is>
      </c>
      <c r="M30" t="inlineStr">
        <is>
          <t>Çar</t>
        </is>
      </c>
      <c r="N30" t="inlineStr">
        <is>
          <t>周三</t>
        </is>
      </c>
    </row>
    <row r="31">
      <c r="A31" t="inlineStr">
        <is>
          <t>wd4</t>
        </is>
      </c>
      <c r="B31">
        <f>INDEX($C31:$N31,1,$B$1)</f>
        <v/>
      </c>
      <c r="C31" t="inlineStr">
        <is>
          <t>Thu</t>
        </is>
      </c>
      <c r="D31" t="inlineStr">
        <is>
          <t>Do</t>
        </is>
      </c>
      <c r="E31" t="inlineStr">
        <is>
          <t>پنجشنبه</t>
        </is>
      </c>
      <c r="F31" t="inlineStr">
        <is>
          <t>الخميس</t>
        </is>
      </c>
      <c r="G31" t="inlineStr">
        <is>
          <t>Jue</t>
        </is>
      </c>
      <c r="H31" t="inlineStr">
        <is>
          <t>Jeu</t>
        </is>
      </c>
      <c r="I31" t="inlineStr">
        <is>
          <t>Gio</t>
        </is>
      </c>
      <c r="J31" t="inlineStr">
        <is>
          <t>木</t>
        </is>
      </c>
      <c r="K31" t="inlineStr">
        <is>
          <t>목</t>
        </is>
      </c>
      <c r="L31" t="inlineStr">
        <is>
          <t>Enj</t>
        </is>
      </c>
      <c r="M31" t="inlineStr">
        <is>
          <t>Per</t>
        </is>
      </c>
      <c r="N31" t="inlineStr">
        <is>
          <t>周四</t>
        </is>
      </c>
    </row>
    <row r="32">
      <c r="A32" t="inlineStr">
        <is>
          <t>wd5</t>
        </is>
      </c>
      <c r="B32">
        <f>INDEX($C32:$N32,1,$B$1)</f>
        <v/>
      </c>
      <c r="C32" t="inlineStr">
        <is>
          <t>Fri</t>
        </is>
      </c>
      <c r="D32" t="inlineStr">
        <is>
          <t>Fr</t>
        </is>
      </c>
      <c r="E32" t="inlineStr">
        <is>
          <t>جمعه</t>
        </is>
      </c>
      <c r="F32" t="inlineStr">
        <is>
          <t>الجمعة</t>
        </is>
      </c>
      <c r="G32" t="inlineStr">
        <is>
          <t>Vie</t>
        </is>
      </c>
      <c r="H32" t="inlineStr">
        <is>
          <t>Ven</t>
        </is>
      </c>
      <c r="I32" t="inlineStr">
        <is>
          <t>Ven</t>
        </is>
      </c>
      <c r="J32" t="inlineStr">
        <is>
          <t>金</t>
        </is>
      </c>
      <c r="K32" t="inlineStr">
        <is>
          <t>금</t>
        </is>
      </c>
      <c r="L32" t="inlineStr">
        <is>
          <t>Pre</t>
        </is>
      </c>
      <c r="M32" t="inlineStr">
        <is>
          <t>Cum</t>
        </is>
      </c>
      <c r="N32" t="inlineStr">
        <is>
          <t>周五</t>
        </is>
      </c>
    </row>
    <row r="33">
      <c r="A33" t="inlineStr">
        <is>
          <t>wd6</t>
        </is>
      </c>
      <c r="B33">
        <f>INDEX($C33:$N33,1,$B$1)</f>
        <v/>
      </c>
      <c r="C33" t="inlineStr">
        <is>
          <t>Sat</t>
        </is>
      </c>
      <c r="D33" t="inlineStr">
        <is>
          <t>Sa</t>
        </is>
      </c>
      <c r="E33" t="inlineStr">
        <is>
          <t>شنبه</t>
        </is>
      </c>
      <c r="F33" t="inlineStr">
        <is>
          <t>السبت</t>
        </is>
      </c>
      <c r="G33" t="inlineStr">
        <is>
          <t>Sáb</t>
        </is>
      </c>
      <c r="H33" t="inlineStr">
        <is>
          <t>Sam</t>
        </is>
      </c>
      <c r="I33" t="inlineStr">
        <is>
          <t>Sab</t>
        </is>
      </c>
      <c r="J33" t="inlineStr">
        <is>
          <t>土</t>
        </is>
      </c>
      <c r="K33" t="inlineStr">
        <is>
          <t>토</t>
        </is>
      </c>
      <c r="L33" t="inlineStr">
        <is>
          <t>Sht</t>
        </is>
      </c>
      <c r="M33" t="inlineStr">
        <is>
          <t>Cmt</t>
        </is>
      </c>
      <c r="N33" t="inlineStr">
        <is>
          <t>周六</t>
        </is>
      </c>
    </row>
    <row r="34">
      <c r="A34" t="inlineStr">
        <is>
          <t>wd7</t>
        </is>
      </c>
      <c r="B34">
        <f>INDEX($C34:$N34,1,$B$1)</f>
        <v/>
      </c>
      <c r="C34" t="inlineStr">
        <is>
          <t>Sun</t>
        </is>
      </c>
      <c r="D34" t="inlineStr">
        <is>
          <t>So</t>
        </is>
      </c>
      <c r="E34" t="inlineStr">
        <is>
          <t>یکشنبه</t>
        </is>
      </c>
      <c r="F34" t="inlineStr">
        <is>
          <t>الأحد</t>
        </is>
      </c>
      <c r="G34" t="inlineStr">
        <is>
          <t>Dom</t>
        </is>
      </c>
      <c r="H34" t="inlineStr">
        <is>
          <t>Dim</t>
        </is>
      </c>
      <c r="I34" t="inlineStr">
        <is>
          <t>Dom</t>
        </is>
      </c>
      <c r="J34" t="inlineStr">
        <is>
          <t>日</t>
        </is>
      </c>
      <c r="K34" t="inlineStr">
        <is>
          <t>일</t>
        </is>
      </c>
      <c r="L34" t="inlineStr">
        <is>
          <t>Die</t>
        </is>
      </c>
      <c r="M34" t="inlineStr">
        <is>
          <t>Paz</t>
        </is>
      </c>
      <c r="N34" t="inlineStr">
        <is>
          <t>周日</t>
        </is>
      </c>
    </row>
    <row r="35">
      <c r="A35" t="inlineStr">
        <is>
          <t>set_name</t>
        </is>
      </c>
      <c r="B35">
        <f>INDEX($C35:$N35,1,$B$1)</f>
        <v/>
      </c>
      <c r="C35" t="inlineStr">
        <is>
          <t>Company name</t>
        </is>
      </c>
      <c r="D35" t="inlineStr">
        <is>
          <t>Firmenname</t>
        </is>
      </c>
      <c r="E35" t="inlineStr">
        <is>
          <t>نام شرکت</t>
        </is>
      </c>
      <c r="F35" t="inlineStr">
        <is>
          <t>اسم الشركة</t>
        </is>
      </c>
      <c r="G35" t="inlineStr">
        <is>
          <t>Nombre de la empresa</t>
        </is>
      </c>
      <c r="H35" t="inlineStr">
        <is>
          <t>Nom de l’entreprise</t>
        </is>
      </c>
      <c r="I35" t="inlineStr">
        <is>
          <t>Nome azienda</t>
        </is>
      </c>
      <c r="J35" t="inlineStr">
        <is>
          <t>会社名</t>
        </is>
      </c>
      <c r="K35" t="inlineStr">
        <is>
          <t>회사명</t>
        </is>
      </c>
      <c r="L35" t="inlineStr">
        <is>
          <t>Emri i firmës</t>
        </is>
      </c>
      <c r="M35" t="inlineStr">
        <is>
          <t>Firma adı</t>
        </is>
      </c>
      <c r="N35" t="inlineStr">
        <is>
          <t>公司名称</t>
        </is>
      </c>
    </row>
    <row r="36">
      <c r="A36" t="inlineStr">
        <is>
          <t>r_name</t>
        </is>
      </c>
      <c r="B36">
        <f>INDEX($C36:$N36,1,$B$1)</f>
        <v/>
      </c>
      <c r="C36" t="inlineStr">
        <is>
          <t>COMPANY</t>
        </is>
      </c>
      <c r="D36" t="inlineStr">
        <is>
          <t>UNTERNEHMEN</t>
        </is>
      </c>
      <c r="E36" t="inlineStr">
        <is>
          <t>شرکت</t>
        </is>
      </c>
      <c r="F36" t="inlineStr">
        <is>
          <t>الشركة</t>
        </is>
      </c>
      <c r="G36" t="inlineStr">
        <is>
          <t>EMPRESA</t>
        </is>
      </c>
      <c r="H36" t="inlineStr">
        <is>
          <t>ENTREPRISE</t>
        </is>
      </c>
      <c r="I36" t="inlineStr">
        <is>
          <t>AZIENDA</t>
        </is>
      </c>
      <c r="J36" t="inlineStr">
        <is>
          <t>会社</t>
        </is>
      </c>
      <c r="K36" t="inlineStr">
        <is>
          <t>회사</t>
        </is>
      </c>
      <c r="L36" t="inlineStr">
        <is>
          <t>KOMPANIA</t>
        </is>
      </c>
      <c r="M36" t="inlineStr">
        <is>
          <t>FİRMA</t>
        </is>
      </c>
      <c r="N36" t="inlineStr">
        <is>
          <t>公司</t>
        </is>
      </c>
    </row>
    <row r="37">
      <c r="A37" t="inlineStr">
        <is>
          <t>sec_ins</t>
        </is>
      </c>
      <c r="B37">
        <f>INDEX($C37:$N37,1,$B$1)</f>
        <v/>
      </c>
      <c r="C37" t="inlineStr">
        <is>
          <t>KEY INSIGHTS</t>
        </is>
      </c>
      <c r="D37" t="inlineStr">
        <is>
          <t>WICHTIGSTE ERKENNTNISSE</t>
        </is>
      </c>
      <c r="E37" t="inlineStr">
        <is>
          <t>نکات کلیدی</t>
        </is>
      </c>
      <c r="F37" t="inlineStr">
        <is>
          <t>أهم النتائج</t>
        </is>
      </c>
      <c r="G37" t="inlineStr">
        <is>
          <t>CONCLUSIONES CLAVE</t>
        </is>
      </c>
      <c r="H37" t="inlineStr">
        <is>
          <t>POINTS CLÉS</t>
        </is>
      </c>
      <c r="I37" t="inlineStr">
        <is>
          <t>PUNTI CHIAVE</t>
        </is>
      </c>
      <c r="J37" t="inlineStr">
        <is>
          <t>主なポイント</t>
        </is>
      </c>
      <c r="K37" t="inlineStr">
        <is>
          <t>핵심 인사이트</t>
        </is>
      </c>
      <c r="L37" t="inlineStr">
        <is>
          <t>PIKAT KRYESORE</t>
        </is>
      </c>
      <c r="M37" t="inlineStr">
        <is>
          <t>ÖNE ÇIKANLAR</t>
        </is>
      </c>
      <c r="N37" t="inlineStr">
        <is>
          <t>关键洞察</t>
        </is>
      </c>
    </row>
    <row r="38">
      <c r="A38" t="inlineStr">
        <is>
          <t>wk</t>
        </is>
      </c>
      <c r="B38">
        <f>INDEX($C38:$N38,1,$B$1)</f>
        <v/>
      </c>
      <c r="C38" t="inlineStr">
        <is>
          <t>W</t>
        </is>
      </c>
      <c r="D38" t="inlineStr">
        <is>
          <t>KW</t>
        </is>
      </c>
      <c r="E38" t="inlineStr">
        <is>
          <t>ه</t>
        </is>
      </c>
      <c r="F38" t="inlineStr">
        <is>
          <t>أ</t>
        </is>
      </c>
      <c r="G38" t="inlineStr">
        <is>
          <t>S</t>
        </is>
      </c>
      <c r="H38" t="inlineStr">
        <is>
          <t>S</t>
        </is>
      </c>
      <c r="I38" t="inlineStr">
        <is>
          <t>S</t>
        </is>
      </c>
      <c r="J38" t="inlineStr"/>
      <c r="K38" t="inlineStr"/>
      <c r="L38" t="inlineStr">
        <is>
          <t>J</t>
        </is>
      </c>
      <c r="M38" t="inlineStr">
        <is>
          <t>H</t>
        </is>
      </c>
      <c r="N38" t="inlineStr"/>
    </row>
    <row r="39">
      <c r="A39" t="inlineStr">
        <is>
          <t>nav_sched</t>
        </is>
      </c>
      <c r="B39">
        <f>INDEX($C39:$N39,1,$B$1)</f>
        <v/>
      </c>
      <c r="C39" t="inlineStr">
        <is>
          <t>▦ ROSTER</t>
        </is>
      </c>
      <c r="D39" t="inlineStr">
        <is>
          <t>▦ DIENSTPLAN</t>
        </is>
      </c>
      <c r="E39" t="inlineStr">
        <is>
          <t>▦ برنامه شیفت</t>
        </is>
      </c>
      <c r="F39" t="inlineStr">
        <is>
          <t>▦ جدول المناوبات</t>
        </is>
      </c>
      <c r="G39" t="inlineStr">
        <is>
          <t>▦ CUADRANTE</t>
        </is>
      </c>
      <c r="H39" t="inlineStr">
        <is>
          <t>▦ PLANNING</t>
        </is>
      </c>
      <c r="I39" t="inlineStr">
        <is>
          <t>▦ TURNI</t>
        </is>
      </c>
      <c r="J39" t="inlineStr">
        <is>
          <t>▦ シフト表</t>
        </is>
      </c>
      <c r="K39" t="inlineStr">
        <is>
          <t>▦ 근무표</t>
        </is>
      </c>
      <c r="L39" t="inlineStr">
        <is>
          <t>▦ ORARI</t>
        </is>
      </c>
      <c r="M39" t="inlineStr">
        <is>
          <t>▦ VARDİYA</t>
        </is>
      </c>
      <c r="N39" t="inlineStr">
        <is>
          <t>▦ 排班表</t>
        </is>
      </c>
    </row>
    <row r="40">
      <c r="A40" t="inlineStr">
        <is>
          <t>nav_shifts</t>
        </is>
      </c>
      <c r="B40">
        <f>INDEX($C40:$N40,1,$B$1)</f>
        <v/>
      </c>
      <c r="C40" t="inlineStr">
        <is>
          <t>✎ SHIFTS</t>
        </is>
      </c>
      <c r="D40" t="inlineStr">
        <is>
          <t>✎ SCHICHTEN</t>
        </is>
      </c>
      <c r="E40" t="inlineStr">
        <is>
          <t>✎ شیفت‌ها</t>
        </is>
      </c>
      <c r="F40" t="inlineStr">
        <is>
          <t>✎ المناوبات</t>
        </is>
      </c>
      <c r="G40" t="inlineStr">
        <is>
          <t>✎ TURNOS</t>
        </is>
      </c>
      <c r="H40" t="inlineStr">
        <is>
          <t>✎ POSTES</t>
        </is>
      </c>
      <c r="I40" t="inlineStr">
        <is>
          <t>✎ TURNI ORE</t>
        </is>
      </c>
      <c r="J40" t="inlineStr">
        <is>
          <t>✎ 勤務</t>
        </is>
      </c>
      <c r="K40" t="inlineStr">
        <is>
          <t>✎ 근무</t>
        </is>
      </c>
      <c r="L40" t="inlineStr">
        <is>
          <t>✎ TURNET</t>
        </is>
      </c>
      <c r="M40" t="inlineStr">
        <is>
          <t>✎ VARDİYALAR</t>
        </is>
      </c>
      <c r="N40" t="inlineStr">
        <is>
          <t>✎ 班次</t>
        </is>
      </c>
    </row>
    <row r="41">
      <c r="A41" t="inlineStr">
        <is>
          <t>nav_leave</t>
        </is>
      </c>
      <c r="B41">
        <f>INDEX($C41:$N41,1,$B$1)</f>
        <v/>
      </c>
      <c r="C41" t="inlineStr">
        <is>
          <t>✈ LEAVE</t>
        </is>
      </c>
      <c r="D41" t="inlineStr">
        <is>
          <t>✈ ABWESENHEIT</t>
        </is>
      </c>
      <c r="E41" t="inlineStr">
        <is>
          <t>✈ مرخصی</t>
        </is>
      </c>
      <c r="F41" t="inlineStr">
        <is>
          <t>✈ الإجازات</t>
        </is>
      </c>
      <c r="G41" t="inlineStr">
        <is>
          <t>✈ AUSENCIAS</t>
        </is>
      </c>
      <c r="H41" t="inlineStr">
        <is>
          <t>✈ ABSENCES</t>
        </is>
      </c>
      <c r="I41" t="inlineStr">
        <is>
          <t>✈ ASSENZE</t>
        </is>
      </c>
      <c r="J41" t="inlineStr">
        <is>
          <t>✈ 休暇</t>
        </is>
      </c>
      <c r="K41" t="inlineStr">
        <is>
          <t>✈ 휴가</t>
        </is>
      </c>
      <c r="L41" t="inlineStr">
        <is>
          <t>✈ MUNGESAT</t>
        </is>
      </c>
      <c r="M41" t="inlineStr">
        <is>
          <t>✈ İZİNLER</t>
        </is>
      </c>
      <c r="N41" t="inlineStr">
        <is>
          <t>✈ 请假</t>
        </is>
      </c>
    </row>
    <row r="42">
      <c r="A42" t="inlineStr">
        <is>
          <t>nav_emp</t>
        </is>
      </c>
      <c r="B42">
        <f>INDEX($C42:$N42,1,$B$1)</f>
        <v/>
      </c>
      <c r="C42" t="inlineStr">
        <is>
          <t>☺ STAFF</t>
        </is>
      </c>
      <c r="D42" t="inlineStr">
        <is>
          <t>☺ MITARBEITER</t>
        </is>
      </c>
      <c r="E42" t="inlineStr">
        <is>
          <t>☺ کارکنان</t>
        </is>
      </c>
      <c r="F42" t="inlineStr">
        <is>
          <t>☺ الموظفون</t>
        </is>
      </c>
      <c r="G42" t="inlineStr">
        <is>
          <t>☺ PERSONAL</t>
        </is>
      </c>
      <c r="H42" t="inlineStr">
        <is>
          <t>☺ ÉQUIPE</t>
        </is>
      </c>
      <c r="I42" t="inlineStr">
        <is>
          <t>☺ PERSONALE</t>
        </is>
      </c>
      <c r="J42" t="inlineStr">
        <is>
          <t>☺ スタッフ</t>
        </is>
      </c>
      <c r="K42" t="inlineStr">
        <is>
          <t>☺ 직원</t>
        </is>
      </c>
      <c r="L42" t="inlineStr">
        <is>
          <t>☺ STAFI</t>
        </is>
      </c>
      <c r="M42" t="inlineStr">
        <is>
          <t>☺ PERSONEL</t>
        </is>
      </c>
      <c r="N42" t="inlineStr">
        <is>
          <t>☺ 员工</t>
        </is>
      </c>
    </row>
    <row r="43">
      <c r="A43" t="inlineStr">
        <is>
          <t>app</t>
        </is>
      </c>
      <c r="B43">
        <f>INDEX($C43:$N43,1,$B$1)</f>
        <v/>
      </c>
      <c r="C43" t="inlineStr">
        <is>
          <t>SHIFT &amp; LEAVE PLANNER</t>
        </is>
      </c>
      <c r="D43" t="inlineStr">
        <is>
          <t>SCHICHT- &amp; URLAUBSPLANER</t>
        </is>
      </c>
      <c r="E43" t="inlineStr">
        <is>
          <t>برنامه‌ریز شیفت و مرخصی</t>
        </is>
      </c>
      <c r="F43" t="inlineStr">
        <is>
          <t>مخطط المناوبات والإجازات</t>
        </is>
      </c>
      <c r="G43" t="inlineStr">
        <is>
          <t>PLANIFICADOR DE TURNOS Y AUSENCIAS</t>
        </is>
      </c>
      <c r="H43" t="inlineStr">
        <is>
          <t>PLANIFICATEUR DE POSTES ET CONGÉS</t>
        </is>
      </c>
      <c r="I43" t="inlineStr">
        <is>
          <t>PIANIFICATORE TURNI E FERIE</t>
        </is>
      </c>
      <c r="J43" t="inlineStr">
        <is>
          <t>シフト・休暇プランナー</t>
        </is>
      </c>
      <c r="K43" t="inlineStr">
        <is>
          <t>근무·휴가 플래너</t>
        </is>
      </c>
      <c r="L43" t="inlineStr">
        <is>
          <t>PLANIFIKUESI I TURNEVE DHE PUSHIMEVE</t>
        </is>
      </c>
      <c r="M43" t="inlineStr">
        <is>
          <t>VARDİYA VE İZİN PLANLAYICI</t>
        </is>
      </c>
      <c r="N43" t="inlineStr">
        <is>
          <t>排班与请假规划器</t>
        </is>
      </c>
    </row>
    <row r="44">
      <c r="A44" t="inlineStr">
        <is>
          <t>tagline</t>
        </is>
      </c>
      <c r="B44">
        <f>INDEX($C44:$N44,1,$B$1)</f>
        <v/>
      </c>
      <c r="C44" t="inlineStr">
        <is>
          <t>Weekly roster, working hours, labour cost and leave in Excel  •  by Keywan Fakhri</t>
        </is>
      </c>
      <c r="D44" t="inlineStr">
        <is>
          <t>Wochen-Dienstplan, Arbeitszeit, Personalkosten und Urlaub in Excel  •  von Keywan Fakhri</t>
        </is>
      </c>
      <c r="E44" t="inlineStr">
        <is>
          <t>برنامه هفتگی شیفت، ساعت کار، هزینه پرسنل و مرخصی در اکسل  •  ساخته کیوان فخری</t>
        </is>
      </c>
      <c r="F44" t="inlineStr">
        <is>
          <t>جدول أسبوعي وساعات العمل وتكلفة الموظفين والإجازات في Excel  •  إعداد كيوان فخري</t>
        </is>
      </c>
      <c r="G44" t="inlineStr">
        <is>
          <t>Cuadrante semanal, horas, coste de personal y ausencias en Excel  •  por Keywan Fakhri</t>
        </is>
      </c>
      <c r="H44" t="inlineStr">
        <is>
          <t>Planning hebdomadaire, heures, coût du personnel et congés dans Excel  •  par Keywan Fakhri</t>
        </is>
      </c>
      <c r="I44" t="inlineStr">
        <is>
          <t>Turni settimanali, ore, costo del personale e ferie in Excel  •  di Keywan Fakhri</t>
        </is>
      </c>
      <c r="J44" t="inlineStr">
        <is>
          <t>週間シフト表・労働時間・人件費・休暇を Excel で  •  Keywan Fakhri</t>
        </is>
      </c>
      <c r="K44" t="inlineStr">
        <is>
          <t>주간 근무표, 근무시간, 인건비, 휴가를 Excel로  •  Keywan Fakhri</t>
        </is>
      </c>
      <c r="L44" t="inlineStr">
        <is>
          <t>Orari javorë, orë pune, kosto stafi dhe pushime në Excel  •  nga Keywan Fakhri</t>
        </is>
      </c>
      <c r="M44" t="inlineStr">
        <is>
          <t>Excel’de haftalık vardiya, çalışma saati, personel maliyeti ve izinler  •  Keywan Fakhri</t>
        </is>
      </c>
      <c r="N44" t="inlineStr">
        <is>
          <t>在 Excel 中管理周排班、工时、人工成本和请假  •  作者 Keywan Fakhri</t>
        </is>
      </c>
    </row>
    <row r="45">
      <c r="A45" t="inlineStr">
        <is>
          <t>intro</t>
        </is>
      </c>
      <c r="B45">
        <f>INDEX($C45:$N45,1,$B$1)</f>
        <v/>
      </c>
      <c r="C45" t="inlineStr">
        <is>
          <t>Plan shifts once, see everything: the weekly roster with leave and minimum staffing, hours and overtime per employee, labour cost per month and remaining vacation days.</t>
        </is>
      </c>
      <c r="D45" t="inlineStr">
        <is>
          <t>Schichten einmal erfassen, alles sehen: Wochen-Dienstplan mit Abwesenheiten und Mindestbesetzung, Stunden und Überstunden je Mitarbeiter, Personalkosten je Monat und Resturlaub.</t>
        </is>
      </c>
      <c r="E45" t="inlineStr">
        <is>
          <t>شیفت‌ها را یک بار وارد کنید و همه چیز را ببینید: برنامه هفتگی با مرخصی‌ها و حداقل نیرو، ساعت و اضافه‌کاری هر نفر، هزینه پرسنل هر ماه و مرخصی باقی‌مانده.</t>
        </is>
      </c>
      <c r="F45" t="inlineStr">
        <is>
          <t>أدخل المناوبات مرة واحدة وشاهد كل شيء: الجدول الأسبوعي مع الإجازات والحد الأدنى للموظفين، الساعات والعمل الإضافي لكل موظف، تكلفة الموظفين شهريًا والإجازات المتبقية.</t>
        </is>
      </c>
      <c r="G45" t="inlineStr">
        <is>
          <t>Registra los turnos una vez y lo ves todo: cuadrante semanal con ausencias y dotación mínima, horas y horas extra por empleado, coste de personal por mes y vacaciones pendientes.</t>
        </is>
      </c>
      <c r="H45" t="inlineStr">
        <is>
          <t>Saisissez les postes une fois et voyez tout : planning hebdomadaire avec absences et effectif minimum, heures et heures sup. par employé, coût du personnel par mois et congés restants.</t>
        </is>
      </c>
      <c r="I45" t="inlineStr">
        <is>
          <t>Inserisci i turni una volta e vedi tutto: turni settimanali con assenze e personale minimo, ore e straordinari per dipendente, costo del personale al mese e ferie residue.</t>
        </is>
      </c>
      <c r="J45" t="inlineStr">
        <is>
          <t>シフトを一度入力するだけで、休暇と最低人員を含む週間シフト表、従業員ごとの勤務時間と残業、月別人件費、残りの有給日数がわかります。</t>
        </is>
      </c>
      <c r="K45" t="inlineStr">
        <is>
          <t>근무를 한 번 입력하면 모든 것을 볼 수 있습니다: 휴가와 최소 인원이 반영된 주간 근무표, 직원별 근무시간과 초과근무, 월별 인건비, 남은 휴가 일수.</t>
        </is>
      </c>
      <c r="L45" t="inlineStr">
        <is>
          <t>Futni turnet një herë dhe shihni gjithçka: orarin javor me mungesat dhe stafin minimal, orët dhe orët shtesë për punonjës, koston e stafit për muaj dhe pushimet e mbetura.</t>
        </is>
      </c>
      <c r="M45" t="inlineStr">
        <is>
          <t>Vardiyaları bir kez girin, her şeyi görün: izinler ve asgari kadroyla haftalık plan, çalışan başına saat ve fazla mesai, aylık personel maliyeti ve kalan izin günleri.</t>
        </is>
      </c>
      <c r="N45" t="inlineStr">
        <is>
          <t>只需录入一次班次，即可看到全部：含请假和最低人数的周排班表、每位员工的工时与加班、每月人工成本以及剩余年假。</t>
        </is>
      </c>
    </row>
    <row r="46">
      <c r="A46" t="inlineStr">
        <is>
          <t>s1t</t>
        </is>
      </c>
      <c r="B46">
        <f>INDEX($C46:$N46,1,$B$1)</f>
        <v/>
      </c>
      <c r="C46" t="inlineStr">
        <is>
          <t>STAFF</t>
        </is>
      </c>
      <c r="D46" t="inlineStr">
        <is>
          <t>MITARBEITER</t>
        </is>
      </c>
      <c r="E46" t="inlineStr">
        <is>
          <t>کارکنان</t>
        </is>
      </c>
      <c r="F46" t="inlineStr">
        <is>
          <t>الموظفون</t>
        </is>
      </c>
      <c r="G46" t="inlineStr">
        <is>
          <t>PERSONAL</t>
        </is>
      </c>
      <c r="H46" t="inlineStr">
        <is>
          <t>ÉQUIPE</t>
        </is>
      </c>
      <c r="I46" t="inlineStr">
        <is>
          <t>PERSONALE</t>
        </is>
      </c>
      <c r="J46" t="inlineStr">
        <is>
          <t>スタッフ</t>
        </is>
      </c>
      <c r="K46" t="inlineStr">
        <is>
          <t>직원</t>
        </is>
      </c>
      <c r="L46" t="inlineStr">
        <is>
          <t>STAFI</t>
        </is>
      </c>
      <c r="M46" t="inlineStr">
        <is>
          <t>PERSONEL</t>
        </is>
      </c>
      <c r="N46" t="inlineStr">
        <is>
          <t>员工</t>
        </is>
      </c>
    </row>
    <row r="47">
      <c r="A47" t="inlineStr">
        <is>
          <t>s1</t>
        </is>
      </c>
      <c r="B47">
        <f>INDEX($C47:$N47,1,$B$1)</f>
        <v/>
      </c>
      <c r="C47" t="inlineStr">
        <is>
          <t>Name, role, contracted weekly hours, hourly wage and annual leave days.</t>
        </is>
      </c>
      <c r="D47" t="inlineStr">
        <is>
          <t>Name, Funktion, vertragliche Wochenstunden, Stundenlohn und Urlaubstage pro Jahr.</t>
        </is>
      </c>
      <c r="E47" t="inlineStr">
        <is>
          <t>نام، سمت، ساعت کار هفتگی طبق قرارداد، دستمزد ساعتی و روزهای مرخصی سالانه.</t>
        </is>
      </c>
      <c r="F47" t="inlineStr">
        <is>
          <t>الاسم والوظيفة والساعات الأسبوعية المتعاقد عليها والأجر بالساعة وأيام الإجازة السنوية.</t>
        </is>
      </c>
      <c r="G47" t="inlineStr">
        <is>
          <t>Nombre, puesto, horas semanales de contrato, salario por hora y días de vacaciones al año.</t>
        </is>
      </c>
      <c r="H47" t="inlineStr">
        <is>
          <t>Nom, fonction, heures hebdomadaires contractuelles, salaire horaire et jours de congé annuels.</t>
        </is>
      </c>
      <c r="I47" t="inlineStr">
        <is>
          <t>Nome, ruolo, ore settimanali da contratto, paga oraria e giorni di ferie annui.</t>
        </is>
      </c>
      <c r="J47" t="inlineStr">
        <is>
          <t>氏名、役割、契約上の週労働時間、時給、年間有給日数。</t>
        </is>
      </c>
      <c r="K47" t="inlineStr">
        <is>
          <t>이름, 직무, 계약 주당 시간, 시급, 연간 휴가 일수.</t>
        </is>
      </c>
      <c r="L47" t="inlineStr">
        <is>
          <t>Emri, roli, orët javore sipas kontratës, paga për orë dhe ditët e pushimit vjetor.</t>
        </is>
      </c>
      <c r="M47" t="inlineStr">
        <is>
          <t>Ad, görev, sözleşmeli haftalık saat, saatlik ücret ve yıllık izin günleri.</t>
        </is>
      </c>
      <c r="N47" t="inlineStr">
        <is>
          <t>姓名、岗位、合同周工时、时薪和年假天数。</t>
        </is>
      </c>
    </row>
    <row r="48">
      <c r="A48" t="inlineStr">
        <is>
          <t>s2t</t>
        </is>
      </c>
      <c r="B48">
        <f>INDEX($C48:$N48,1,$B$1)</f>
        <v/>
      </c>
      <c r="C48" t="inlineStr">
        <is>
          <t>SHIFTS</t>
        </is>
      </c>
      <c r="D48" t="inlineStr">
        <is>
          <t>SCHICHTEN</t>
        </is>
      </c>
      <c r="E48" t="inlineStr">
        <is>
          <t>شیفت‌ها</t>
        </is>
      </c>
      <c r="F48" t="inlineStr">
        <is>
          <t>المناوبات</t>
        </is>
      </c>
      <c r="G48" t="inlineStr">
        <is>
          <t>TURNOS</t>
        </is>
      </c>
      <c r="H48" t="inlineStr">
        <is>
          <t>POSTES</t>
        </is>
      </c>
      <c r="I48" t="inlineStr">
        <is>
          <t>TURNI</t>
        </is>
      </c>
      <c r="J48" t="inlineStr">
        <is>
          <t>勤務</t>
        </is>
      </c>
      <c r="K48" t="inlineStr">
        <is>
          <t>근무</t>
        </is>
      </c>
      <c r="L48" t="inlineStr">
        <is>
          <t>TURNET</t>
        </is>
      </c>
      <c r="M48" t="inlineStr">
        <is>
          <t>VARDİYALAR</t>
        </is>
      </c>
      <c r="N48" t="inlineStr">
        <is>
          <t>班次</t>
        </is>
      </c>
    </row>
    <row r="49">
      <c r="A49" t="inlineStr">
        <is>
          <t>s2</t>
        </is>
      </c>
      <c r="B49">
        <f>INDEX($C49:$N49,1,$B$1)</f>
        <v/>
      </c>
      <c r="C49" t="inlineStr">
        <is>
          <t>One row per shift: date, employee, shift type, start, end and break. Hours are calculated automatically.</t>
        </is>
      </c>
      <c r="D49" t="inlineStr">
        <is>
          <t>Eine Zeile pro Schicht: Datum, Mitarbeiter, Schichtart, Beginn, Ende und Pause. Stunden werden automatisch berechnet.</t>
        </is>
      </c>
      <c r="E49" t="inlineStr">
        <is>
          <t>برای هر شیفت یک ردیف: تاریخ، کارمند، نوع شیفت، شروع، پایان و استراحت. ساعت‌ها خودکار حساب می‌شوند.</t>
        </is>
      </c>
      <c r="F49" t="inlineStr">
        <is>
          <t>سطر لكل مناوبة: التاريخ والموظف ونوع المناوبة والبداية والنهاية والاستراحة. تُحسب الساعات تلقائيًا.</t>
        </is>
      </c>
      <c r="G49" t="inlineStr">
        <is>
          <t>Una fila por turno: fecha, empleado, tipo de turno, inicio, fin y pausa. Las horas se calculan solas.</t>
        </is>
      </c>
      <c r="H49" t="inlineStr">
        <is>
          <t>Une ligne par poste : date, employé, type, début, fin et pause. Les heures sont calculées automatiquement.</t>
        </is>
      </c>
      <c r="I49" t="inlineStr">
        <is>
          <t>Una riga per turno: data, dipendente, tipo di turno, inizio, fine e pausa. Le ore si calcolano da sole.</t>
        </is>
      </c>
      <c r="J49" t="inlineStr">
        <is>
          <t>1勤務1行：日付、従業員、勤務区分、開始、終了、休憩。時間は自動計算。</t>
        </is>
      </c>
      <c r="K49" t="inlineStr">
        <is>
          <t>근무 1건당 1행: 날짜, 직원, 근무 유형, 시작, 종료, 휴게. 시간은 자동 계산됩니다.</t>
        </is>
      </c>
      <c r="L49" t="inlineStr">
        <is>
          <t>Një rresht për turn: data, punonjësi, lloji, fillimi, mbarimi dhe pushimi. Orët llogariten vetë.</t>
        </is>
      </c>
      <c r="M49" t="inlineStr">
        <is>
          <t>Vardiya başına bir satır: tarih, çalışan, vardiya türü, başlangıç, bitiş ve mola. Saatler otomatik hesaplanır.</t>
        </is>
      </c>
      <c r="N49" t="inlineStr">
        <is>
          <t>每个班次一行：日期、员工、班次类型、开始、结束和休息。工时自动计算。</t>
        </is>
      </c>
    </row>
    <row r="50">
      <c r="A50" t="inlineStr">
        <is>
          <t>s3t</t>
        </is>
      </c>
      <c r="B50">
        <f>INDEX($C50:$N50,1,$B$1)</f>
        <v/>
      </c>
      <c r="C50" t="inlineStr">
        <is>
          <t>LEAVE</t>
        </is>
      </c>
      <c r="D50" t="inlineStr">
        <is>
          <t>ABWESENHEIT</t>
        </is>
      </c>
      <c r="E50" t="inlineStr">
        <is>
          <t>مرخصی</t>
        </is>
      </c>
      <c r="F50" t="inlineStr">
        <is>
          <t>الإجازات</t>
        </is>
      </c>
      <c r="G50" t="inlineStr">
        <is>
          <t>AUSENCIAS</t>
        </is>
      </c>
      <c r="H50" t="inlineStr">
        <is>
          <t>ABSENCES</t>
        </is>
      </c>
      <c r="I50" t="inlineStr">
        <is>
          <t>ASSENZE</t>
        </is>
      </c>
      <c r="J50" t="inlineStr">
        <is>
          <t>休暇</t>
        </is>
      </c>
      <c r="K50" t="inlineStr">
        <is>
          <t>휴가</t>
        </is>
      </c>
      <c r="L50" t="inlineStr">
        <is>
          <t>MUNGESAT</t>
        </is>
      </c>
      <c r="M50" t="inlineStr">
        <is>
          <t>İZİNLER</t>
        </is>
      </c>
      <c r="N50" t="inlineStr">
        <is>
          <t>请假</t>
        </is>
      </c>
    </row>
    <row r="51">
      <c r="A51" t="inlineStr">
        <is>
          <t>s3</t>
        </is>
      </c>
      <c r="B51">
        <f>INDEX($C51:$N51,1,$B$1)</f>
        <v/>
      </c>
      <c r="C51" t="inlineStr">
        <is>
          <t>Vacation, sickness or other absence from–to. Working days and remaining vacation are calculated for you.</t>
        </is>
      </c>
      <c r="D51" t="inlineStr">
        <is>
          <t>Urlaub, Krankheit oder sonstige Abwesenheit von–bis. Arbeitstage und Resturlaub werden berechnet.</t>
        </is>
      </c>
      <c r="E51" t="inlineStr">
        <is>
          <t>مرخصی، بیماری یا غیبت دیگر از–تا. روزهای کاری و مرخصی باقی‌مانده حساب می‌شود.</t>
        </is>
      </c>
      <c r="F51" t="inlineStr">
        <is>
          <t>إجازة أو مرض أو غياب آخر من–إلى. تُحسب أيام العمل والإجازة المتبقية.</t>
        </is>
      </c>
      <c r="G51" t="inlineStr">
        <is>
          <t>Vacaciones, baja u otra ausencia de–a. Se calculan los días laborables y las vacaciones pendientes.</t>
        </is>
      </c>
      <c r="H51" t="inlineStr">
        <is>
          <t>Congés, maladie ou autre absence du–au. Jours ouvrés et congés restants calculés.</t>
        </is>
      </c>
      <c r="I51" t="inlineStr">
        <is>
          <t>Ferie, malattia o altra assenza dal–al. Giorni lavorativi e ferie residue calcolati.</t>
        </is>
      </c>
      <c r="J51" t="inlineStr">
        <is>
          <t>有給・病欠・その他の不在を期間で入力。勤務日数と残り有給を計算します。</t>
        </is>
      </c>
      <c r="K51" t="inlineStr">
        <is>
          <t>휴가, 병가, 기타 부재를 기간으로 입력. 근무일과 남은 휴가를 계산합니다.</t>
        </is>
      </c>
      <c r="L51" t="inlineStr">
        <is>
          <t>Pushim, sëmundje ose mungesë tjetër nga–deri. Ditët e punës dhe pushimet e mbetura llogariten.</t>
        </is>
      </c>
      <c r="M51" t="inlineStr">
        <is>
          <t>Yıllık izin, hastalık veya diğer devamsızlık başlangıç–bitiş. İş günleri ve kalan izin hesaplanır.</t>
        </is>
      </c>
      <c r="N51" t="inlineStr">
        <is>
          <t>年假、病假或其他缺勤的起止日期。自动计算工作日和剩余年假。</t>
        </is>
      </c>
    </row>
    <row r="52">
      <c r="A52" t="inlineStr">
        <is>
          <t>s4t</t>
        </is>
      </c>
      <c r="B52">
        <f>INDEX($C52:$N52,1,$B$1)</f>
        <v/>
      </c>
      <c r="C52" t="inlineStr">
        <is>
          <t>PLAN &amp; ANALYSE</t>
        </is>
      </c>
      <c r="D52" t="inlineStr">
        <is>
          <t>PLANEN &amp; AUSWERTEN</t>
        </is>
      </c>
      <c r="E52" t="inlineStr">
        <is>
          <t>برنامه و تحلیل</t>
        </is>
      </c>
      <c r="F52" t="inlineStr">
        <is>
          <t>التخطيط والتحليل</t>
        </is>
      </c>
      <c r="G52" t="inlineStr">
        <is>
          <t>PLANIFICAR Y ANALIZAR</t>
        </is>
      </c>
      <c r="H52" t="inlineStr">
        <is>
          <t>PLANIFIER ET ANALYSER</t>
        </is>
      </c>
      <c r="I52" t="inlineStr">
        <is>
          <t>PIANIFICARE E ANALIZZARE</t>
        </is>
      </c>
      <c r="J52" t="inlineStr">
        <is>
          <t>計画と分析</t>
        </is>
      </c>
      <c r="K52" t="inlineStr">
        <is>
          <t>계획과 분석</t>
        </is>
      </c>
      <c r="L52" t="inlineStr">
        <is>
          <t>PLANIFIKO DHE ANALIZO</t>
        </is>
      </c>
      <c r="M52" t="inlineStr">
        <is>
          <t>PLANLA VE ANALİZ ET</t>
        </is>
      </c>
      <c r="N52" t="inlineStr">
        <is>
          <t>规划与分析</t>
        </is>
      </c>
    </row>
    <row r="53">
      <c r="A53" t="inlineStr">
        <is>
          <t>s4</t>
        </is>
      </c>
      <c r="B53">
        <f>INDEX($C53:$N53,1,$B$1)</f>
        <v/>
      </c>
      <c r="C53" t="inlineStr">
        <is>
          <t>Pick a week for the roster and a month for the dashboard. Days below minimum staffing turn orange.</t>
        </is>
      </c>
      <c r="D53" t="inlineStr">
        <is>
          <t>Woche für den Dienstplan und Monat für das Dashboard wählen. Tage unter Mindestbesetzung werden orange.</t>
        </is>
      </c>
      <c r="E53" t="inlineStr">
        <is>
          <t>یک هفته برای برنامه شیفت و یک ماه برای داشبورد انتخاب کنید. روزهای زیر حداقل نیرو نارنجی می‌شوند.</t>
        </is>
      </c>
      <c r="F53" t="inlineStr">
        <is>
          <t>اختر أسبوعًا للجدول وشهرًا للوحة. الأيام تحت الحد الأدنى تصبح برتقالية.</t>
        </is>
      </c>
      <c r="G53" t="inlineStr">
        <is>
          <t>Elige una semana para el cuadrante y un mes para el panel. Los días por debajo del mínimo se ponen naranjas.</t>
        </is>
      </c>
      <c r="H53" t="inlineStr">
        <is>
          <t>Choisissez une semaine pour le planning et un mois pour le tableau de bord. Les jours sous l’effectif minimum passent en orange.</t>
        </is>
      </c>
      <c r="I53" t="inlineStr">
        <is>
          <t>Scegli una settimana per i turni e un mese per la dashboard. I giorni sotto il minimo diventano arancioni.</t>
        </is>
      </c>
      <c r="J53" t="inlineStr">
        <is>
          <t>シフト表は週、ダッシュボードは月を選択。最低人員を下回る日はオレンジ表示。</t>
        </is>
      </c>
      <c r="K53" t="inlineStr">
        <is>
          <t>근무표는 주, 대시보드는 월을 선택하세요. 최소 인원 미달 일은 주황색으로 표시됩니다.</t>
        </is>
      </c>
      <c r="L53" t="inlineStr">
        <is>
          <t>Zgjidhni një javë për orarin dhe një muaj për panelin. Ditët nën stafin minimal bëhen portokalli.</t>
        </is>
      </c>
      <c r="M53" t="inlineStr">
        <is>
          <t>Plan için bir hafta, pano için bir ay seçin. Asgari kadronun altındaki günler turuncu olur.</t>
        </is>
      </c>
      <c r="N53" t="inlineStr">
        <is>
          <t>为排班表选择一周、为仪表板选择一个月。低于最低人数的日子显示为橙色。</t>
        </is>
      </c>
    </row>
    <row r="54">
      <c r="A54" t="inlineStr">
        <is>
          <t>demo</t>
        </is>
      </c>
      <c r="B54">
        <f>INDEX($C54:$N54,1,$B$1)</f>
        <v/>
      </c>
      <c r="C54" t="inlineStr">
        <is>
          <t>Demo data are fictional (café with 8 employees, Sep – Nov 2026)  •  Excel 2016 or newer / Microsoft 365  •  Language: Settings</t>
        </is>
      </c>
      <c r="D54" t="inlineStr">
        <is>
          <t>Demodaten sind fiktiv (Café mit 8 Mitarbeitern, Sep – Nov 2026)  •  Excel 2016 oder neuer / Microsoft 365  •  Sprache: Einstellungen</t>
        </is>
      </c>
      <c r="E54" t="inlineStr">
        <is>
          <t>داده‌های نمونه ساختگی هستند (کافه با ۸ کارمند، سپتامبر تا نوامبر ۲۰۲۶)  •  اکسل ۲۰۱۶ یا جدیدتر / Microsoft 365  •  زبان: تنظیمات</t>
        </is>
      </c>
      <c r="F54" t="inlineStr">
        <is>
          <t>البيانات التجريبية وهمية (مقهى بـ 8 موظفين، سبتمبر – نوفمبر 2026)  •  Excel 2016 أو أحدث / Microsoft 365  •  اللغة: الإعدادات</t>
        </is>
      </c>
      <c r="G54" t="inlineStr">
        <is>
          <t>Datos de demostración ficticios (cafetería con 8 empleados, sep – nov 2026)  •  Excel 2016 o posterior / Microsoft 365  •  Idioma: Ajustes</t>
        </is>
      </c>
      <c r="H54" t="inlineStr">
        <is>
          <t>Données de démonstration fictives (café de 8 employés, sept. – nov. 2026)  •  Excel 2016 ou plus récent / Microsoft 365  •  Langue : Paramètres</t>
        </is>
      </c>
      <c r="I54" t="inlineStr">
        <is>
          <t>Dati demo fittizi (bar con 8 dipendenti, set – nov 2026)  •  Excel 2016 o successivo / Microsoft 365  •  Lingua: Impostazioni</t>
        </is>
      </c>
      <c r="J54" t="inlineStr">
        <is>
          <t>デモデータは架空です（従業員8名のカフェ、2026年9月〜11月）  •  Excel 2016 以降 / Microsoft 365  •  言語：設定</t>
        </is>
      </c>
      <c r="K54" t="inlineStr">
        <is>
          <t>데모 데이터는 가상입니다(직원 8명 카페, 2026년 9월~11월)  •  Excel 2016 이상 / Microsoft 365  •  언어: 설정</t>
        </is>
      </c>
      <c r="L54" t="inlineStr">
        <is>
          <t>Të dhënat demo janë fiktive (kafene me 8 punonjës, sht – nën 2026)  •  Excel 2016 ose më i ri / Microsoft 365  •  Gjuha: Cilësimet</t>
        </is>
      </c>
      <c r="M54" t="inlineStr">
        <is>
          <t>Demo veriler kurgusaldır (8 çalışanlı kafe, Eyl – Kas 2026)  •  Excel 2016 veya üstü / Microsoft 365  •  Dil: Ayarlar</t>
        </is>
      </c>
      <c r="N54" t="inlineStr">
        <is>
          <t>演示数据为虚构（8 名员工的咖啡馆，2026 年 9 月至 11 月）  •  Excel 2016 或更高版本 / Microsoft 365  •  语言：设置</t>
        </is>
      </c>
    </row>
    <row r="55">
      <c r="A55" t="inlineStr">
        <is>
          <t>set_shifts</t>
        </is>
      </c>
      <c r="B55">
        <f>INDEX($C55:$N55,1,$B$1)</f>
        <v/>
      </c>
      <c r="C55" t="inlineStr">
        <is>
          <t>Shift types (name · start · end · break min)</t>
        </is>
      </c>
      <c r="D55" t="inlineStr">
        <is>
          <t>Schichtarten (Name · Beginn · Ende · Pause Min.)</t>
        </is>
      </c>
      <c r="E55" t="inlineStr">
        <is>
          <t>انواع شیفت (نام · شروع · پایان · استراحت دقیقه)</t>
        </is>
      </c>
      <c r="F55" t="inlineStr">
        <is>
          <t>أنواع المناوبات (الاسم · البداية · النهاية · الاستراحة بالدقائق)</t>
        </is>
      </c>
      <c r="G55" t="inlineStr">
        <is>
          <t>Tipos de turno (nombre · inicio · fin · pausa min)</t>
        </is>
      </c>
      <c r="H55" t="inlineStr">
        <is>
          <t>Types de poste (nom · début · fin · pause min)</t>
        </is>
      </c>
      <c r="I55" t="inlineStr">
        <is>
          <t>Tipi di turno (nome · inizio · fine · pausa min)</t>
        </is>
      </c>
      <c r="J55" t="inlineStr">
        <is>
          <t>勤務区分（名称・開始・終了・休憩分）</t>
        </is>
      </c>
      <c r="K55" t="inlineStr">
        <is>
          <t>근무 유형(이름 · 시작 · 종료 · 휴게 분)</t>
        </is>
      </c>
      <c r="L55" t="inlineStr">
        <is>
          <t>Llojet e turneve (emri · fillimi · mbarimi · pushimi min)</t>
        </is>
      </c>
      <c r="M55" t="inlineStr">
        <is>
          <t>Vardiya türleri (ad · başlangıç · bitiş · mola dk)</t>
        </is>
      </c>
      <c r="N55" t="inlineStr">
        <is>
          <t>班次类型（名称 · 开始 · 结束 · 休息分钟）</t>
        </is>
      </c>
    </row>
    <row r="56">
      <c r="A56" t="inlineStr">
        <is>
          <t>set_min</t>
        </is>
      </c>
      <c r="B56">
        <f>INDEX($C56:$N56,1,$B$1)</f>
        <v/>
      </c>
      <c r="C56" t="inlineStr">
        <is>
          <t>Minimum staff per day (Mon–Sun)</t>
        </is>
      </c>
      <c r="D56" t="inlineStr">
        <is>
          <t>Mindestbesetzung pro Tag (Mo–So)</t>
        </is>
      </c>
      <c r="E56" t="inlineStr">
        <is>
          <t>حداقل نیرو در روز (دوشنبه تا یکشنبه)</t>
        </is>
      </c>
      <c r="F56" t="inlineStr">
        <is>
          <t>الحد الأدنى للموظفين يوميًا (الاثنين–الأحد)</t>
        </is>
      </c>
      <c r="G56" t="inlineStr">
        <is>
          <t>Dotación mínima por día (lun–dom)</t>
        </is>
      </c>
      <c r="H56" t="inlineStr">
        <is>
          <t>Effectif minimum par jour (lun–dim)</t>
        </is>
      </c>
      <c r="I56" t="inlineStr">
        <is>
          <t>Personale minimo al giorno (lun–dom)</t>
        </is>
      </c>
      <c r="J56" t="inlineStr">
        <is>
          <t>1日の最低人員（月〜日）</t>
        </is>
      </c>
      <c r="K56" t="inlineStr">
        <is>
          <t>일별 최소 인원(월–일)</t>
        </is>
      </c>
      <c r="L56" t="inlineStr">
        <is>
          <t>Stafi minimal në ditë (hën–die)</t>
        </is>
      </c>
      <c r="M56" t="inlineStr">
        <is>
          <t>Günlük asgari personel (Pzt–Paz)</t>
        </is>
      </c>
      <c r="N56" t="inlineStr">
        <is>
          <t>每日最低人数（周一至周日）</t>
        </is>
      </c>
    </row>
    <row r="57">
      <c r="A57" t="inlineStr">
        <is>
          <t>set_hint</t>
        </is>
      </c>
      <c r="B57">
        <f>INDEX($C57:$N57,1,$B$1)</f>
        <v/>
      </c>
      <c r="C57" t="inlineStr">
        <is>
          <t>Light green cells are inputs. Times as hh:mm. A shift without start/end takes the times of its shift type. Change the language here.</t>
        </is>
      </c>
      <c r="D57" t="inlineStr">
        <is>
          <t>Hellgrüne Zellen sind Eingaben. Zeiten als hh:mm. Eine Schicht ohne Beginn/Ende übernimmt die Zeiten der Schichtart. Sprache hier ändern.</t>
        </is>
      </c>
      <c r="E57" t="inlineStr">
        <is>
          <t>خانه‌های سبز روشن ورودی هستند. ساعت به صورت hh:mm. شیفتی که شروع/پایان ندارد ساعت نوع شیفت را می‌گیرد. زبان را اینجا تغییر دهید.</t>
        </is>
      </c>
      <c r="F57" t="inlineStr">
        <is>
          <t>الخلايا الخضراء الفاتحة للإدخال. الأوقات بصيغة hh:mm. المناوبة بلا بداية/نهاية تأخذ أوقات نوعها. غيّر اللغة هنا.</t>
        </is>
      </c>
      <c r="G57" t="inlineStr">
        <is>
          <t>Las celdas verde claro son entradas. Horas como hh:mm. Un turno sin inicio/fin usa las horas de su tipo. Cambia aquí el idioma.</t>
        </is>
      </c>
      <c r="H57" t="inlineStr">
        <is>
          <t>Les cellules vert clair sont des saisies. Heures au format hh:mm. Un poste sans début/fin reprend les horaires de son type. Changez la langue ici.</t>
        </is>
      </c>
      <c r="I57" t="inlineStr">
        <is>
          <t>Le celle verde chiaro sono input. Orari come hh:mm. Un turno senza inizio/fine prende gli orari del suo tipo. Cambia qui la lingua.</t>
        </is>
      </c>
      <c r="J57" t="inlineStr">
        <is>
          <t>薄い緑のセルが入力欄です。時刻は hh:mm。開始・終了が空欄の勤務は勤務区分の時刻を使います。言語はここで変更。</t>
        </is>
      </c>
      <c r="K57" t="inlineStr">
        <is>
          <t>연한 초록 칸이 입력 칸입니다. 시간은 hh:mm. 시작/종료가 비어 있으면 근무 유형의 시간을 사용합니다. 언어는 여기서 변경.</t>
        </is>
      </c>
      <c r="L57" t="inlineStr">
        <is>
          <t>Qelizat jeshile të çelura janë hyrje. Orët si hh:mm. Një turn pa fillim/mbarim merr orët e llojit të tij. Ndryshoni gjuhën këtu.</t>
        </is>
      </c>
      <c r="M57" t="inlineStr">
        <is>
          <t>Açık yeşil hücreler giriş alanıdır. Saatler hh:mm. Başlangıç/bitişi olmayan vardiya türünün saatlerini alır. Dili buradan değiştirin.</t>
        </is>
      </c>
      <c r="N57" t="inlineStr">
        <is>
          <t>浅绿色单元格为输入项。时间格式 hh:mm。未填开始/结束的班次使用其班次类型的时间。在此切换语言。</t>
        </is>
      </c>
    </row>
    <row r="58">
      <c r="A58" t="inlineStr">
        <is>
          <t>dash_title</t>
        </is>
      </c>
      <c r="B58">
        <f>INDEX($C58:$N58,1,$B$1)</f>
        <v/>
      </c>
      <c r="C58" t="inlineStr">
        <is>
          <t>STAFF DASHBOARD</t>
        </is>
      </c>
      <c r="D58" t="inlineStr">
        <is>
          <t>PERSONAL-DASHBOARD</t>
        </is>
      </c>
      <c r="E58" t="inlineStr">
        <is>
          <t>داشبورد پرسنل</t>
        </is>
      </c>
      <c r="F58" t="inlineStr">
        <is>
          <t>لوحة الموظفين</t>
        </is>
      </c>
      <c r="G58" t="inlineStr">
        <is>
          <t>PANEL DE PERSONAL</t>
        </is>
      </c>
      <c r="H58" t="inlineStr">
        <is>
          <t>TABLEAU DE BORD ÉQUIPE</t>
        </is>
      </c>
      <c r="I58" t="inlineStr">
        <is>
          <t>DASHBOARD PERSONALE</t>
        </is>
      </c>
      <c r="J58" t="inlineStr">
        <is>
          <t>スタッフダッシュボード</t>
        </is>
      </c>
      <c r="K58" t="inlineStr">
        <is>
          <t>직원 대시보드</t>
        </is>
      </c>
      <c r="L58" t="inlineStr">
        <is>
          <t>PANELI I STAFIT</t>
        </is>
      </c>
      <c r="M58" t="inlineStr">
        <is>
          <t>PERSONEL PANOSU</t>
        </is>
      </c>
      <c r="N58" t="inlineStr">
        <is>
          <t>员工仪表板</t>
        </is>
      </c>
    </row>
    <row r="59">
      <c r="A59" t="inlineStr">
        <is>
          <t>dash_sub</t>
        </is>
      </c>
      <c r="B59">
        <f>INDEX($C59:$N59,1,$B$1)</f>
        <v/>
      </c>
      <c r="C59" t="inlineStr">
        <is>
          <t>Hours, overtime, labour cost and leave for the selected month</t>
        </is>
      </c>
      <c r="D59" t="inlineStr">
        <is>
          <t>Stunden, Überstunden, Personalkosten und Abwesenheiten im gewählten Monat</t>
        </is>
      </c>
      <c r="E59" t="inlineStr">
        <is>
          <t>ساعت، اضافه‌کاری، هزینه پرسنل و مرخصی در ماه انتخابی</t>
        </is>
      </c>
      <c r="F59" t="inlineStr">
        <is>
          <t>الساعات والعمل الإضافي وتكلفة الموظفين والإجازات للشهر المحدد</t>
        </is>
      </c>
      <c r="G59" t="inlineStr">
        <is>
          <t>Horas, horas extra, coste de personal y ausencias del mes elegido</t>
        </is>
      </c>
      <c r="H59" t="inlineStr">
        <is>
          <t>Heures, heures sup., coût du personnel et absences du mois choisi</t>
        </is>
      </c>
      <c r="I59" t="inlineStr">
        <is>
          <t>Ore, straordinari, costo del personale e assenze del mese scelto</t>
        </is>
      </c>
      <c r="J59" t="inlineStr">
        <is>
          <t>選択月の勤務時間・残業・人件費・休暇</t>
        </is>
      </c>
      <c r="K59" t="inlineStr">
        <is>
          <t>선택한 달의 근무시간, 초과근무, 인건비, 휴가</t>
        </is>
      </c>
      <c r="L59" t="inlineStr">
        <is>
          <t>Orët, orët shtesë, kosto e stafit dhe mungesat për muajin e zgjedhur</t>
        </is>
      </c>
      <c r="M59" t="inlineStr">
        <is>
          <t>Seçilen ay için saat, fazla mesai, personel maliyeti ve izinler</t>
        </is>
      </c>
      <c r="N59" t="inlineStr">
        <is>
          <t>所选月份的工时、加班、人工成本和请假</t>
        </is>
      </c>
    </row>
    <row r="60">
      <c r="A60" t="inlineStr">
        <is>
          <t>k_hours</t>
        </is>
      </c>
      <c r="B60">
        <f>INDEX($C60:$N60,1,$B$1)</f>
        <v/>
      </c>
      <c r="C60" t="inlineStr">
        <is>
          <t>PLANNED HOURS</t>
        </is>
      </c>
      <c r="D60" t="inlineStr">
        <is>
          <t>GEPLANTE STUNDEN</t>
        </is>
      </c>
      <c r="E60" t="inlineStr">
        <is>
          <t>ساعت برنامه‌ریزی‌شده</t>
        </is>
      </c>
      <c r="F60" t="inlineStr">
        <is>
          <t>الساعات المخططة</t>
        </is>
      </c>
      <c r="G60" t="inlineStr">
        <is>
          <t>HORAS PLANIFICADAS</t>
        </is>
      </c>
      <c r="H60" t="inlineStr">
        <is>
          <t>HEURES PLANIFIÉES</t>
        </is>
      </c>
      <c r="I60" t="inlineStr">
        <is>
          <t>ORE PIANIFICATE</t>
        </is>
      </c>
      <c r="J60" t="inlineStr">
        <is>
          <t>計画勤務時間</t>
        </is>
      </c>
      <c r="K60" t="inlineStr">
        <is>
          <t>계획 근무시간</t>
        </is>
      </c>
      <c r="L60" t="inlineStr">
        <is>
          <t>ORË TË PLANIFIKUARA</t>
        </is>
      </c>
      <c r="M60" t="inlineStr">
        <is>
          <t>PLANLANAN SAAT</t>
        </is>
      </c>
      <c r="N60" t="inlineStr">
        <is>
          <t>计划工时</t>
        </is>
      </c>
    </row>
    <row r="61">
      <c r="A61" t="inlineStr">
        <is>
          <t>k_cost</t>
        </is>
      </c>
      <c r="B61">
        <f>INDEX($C61:$N61,1,$B$1)</f>
        <v/>
      </c>
      <c r="C61" t="inlineStr">
        <is>
          <t>LABOUR COST</t>
        </is>
      </c>
      <c r="D61" t="inlineStr">
        <is>
          <t>PERSONALKOSTEN</t>
        </is>
      </c>
      <c r="E61" t="inlineStr">
        <is>
          <t>هزینه پرسنل</t>
        </is>
      </c>
      <c r="F61" t="inlineStr">
        <is>
          <t>تكلفة الموظفين</t>
        </is>
      </c>
      <c r="G61" t="inlineStr">
        <is>
          <t>COSTE DE PERSONAL</t>
        </is>
      </c>
      <c r="H61" t="inlineStr">
        <is>
          <t>COÛT DU PERSONNEL</t>
        </is>
      </c>
      <c r="I61" t="inlineStr">
        <is>
          <t>COSTO DEL PERSONALE</t>
        </is>
      </c>
      <c r="J61" t="inlineStr">
        <is>
          <t>人件費</t>
        </is>
      </c>
      <c r="K61" t="inlineStr">
        <is>
          <t>인건비</t>
        </is>
      </c>
      <c r="L61" t="inlineStr">
        <is>
          <t>KOSTO E STAFIT</t>
        </is>
      </c>
      <c r="M61" t="inlineStr">
        <is>
          <t>PERSONEL MALİYETİ</t>
        </is>
      </c>
      <c r="N61" t="inlineStr">
        <is>
          <t>人工成本</t>
        </is>
      </c>
    </row>
    <row r="62">
      <c r="A62" t="inlineStr">
        <is>
          <t>k_ot</t>
        </is>
      </c>
      <c r="B62">
        <f>INDEX($C62:$N62,1,$B$1)</f>
        <v/>
      </c>
      <c r="C62" t="inlineStr">
        <is>
          <t>OVERTIME</t>
        </is>
      </c>
      <c r="D62" t="inlineStr">
        <is>
          <t>ÜBERSTUNDEN</t>
        </is>
      </c>
      <c r="E62" t="inlineStr">
        <is>
          <t>اضافه‌کاری</t>
        </is>
      </c>
      <c r="F62" t="inlineStr">
        <is>
          <t>العمل الإضافي</t>
        </is>
      </c>
      <c r="G62" t="inlineStr">
        <is>
          <t>HORAS EXTRA</t>
        </is>
      </c>
      <c r="H62" t="inlineStr">
        <is>
          <t>HEURES SUP.</t>
        </is>
      </c>
      <c r="I62" t="inlineStr">
        <is>
          <t>STRAORDINARI</t>
        </is>
      </c>
      <c r="J62" t="inlineStr">
        <is>
          <t>残業</t>
        </is>
      </c>
      <c r="K62" t="inlineStr">
        <is>
          <t>초과근무</t>
        </is>
      </c>
      <c r="L62" t="inlineStr">
        <is>
          <t>ORË SHTESË</t>
        </is>
      </c>
      <c r="M62" t="inlineStr">
        <is>
          <t>FAZLA MESAİ</t>
        </is>
      </c>
      <c r="N62" t="inlineStr">
        <is>
          <t>加班</t>
        </is>
      </c>
    </row>
    <row r="63">
      <c r="A63" t="inlineStr">
        <is>
          <t>k_vac</t>
        </is>
      </c>
      <c r="B63">
        <f>INDEX($C63:$N63,1,$B$1)</f>
        <v/>
      </c>
      <c r="C63" t="inlineStr">
        <is>
          <t>VACATION DAYS</t>
        </is>
      </c>
      <c r="D63" t="inlineStr">
        <is>
          <t>URLAUBSTAGE</t>
        </is>
      </c>
      <c r="E63" t="inlineStr">
        <is>
          <t>روزهای مرخصی</t>
        </is>
      </c>
      <c r="F63" t="inlineStr">
        <is>
          <t>أيام الإجازة</t>
        </is>
      </c>
      <c r="G63" t="inlineStr">
        <is>
          <t>DÍAS DE VACACIONES</t>
        </is>
      </c>
      <c r="H63" t="inlineStr">
        <is>
          <t>JOURS DE CONGÉ</t>
        </is>
      </c>
      <c r="I63" t="inlineStr">
        <is>
          <t>GIORNI DI FERIE</t>
        </is>
      </c>
      <c r="J63" t="inlineStr">
        <is>
          <t>有給日数</t>
        </is>
      </c>
      <c r="K63" t="inlineStr">
        <is>
          <t>휴가 일수</t>
        </is>
      </c>
      <c r="L63" t="inlineStr">
        <is>
          <t>DITË PUSHIMI</t>
        </is>
      </c>
      <c r="M63" t="inlineStr">
        <is>
          <t>İZİN GÜNLERİ</t>
        </is>
      </c>
      <c r="N63" t="inlineStr">
        <is>
          <t>年假天数</t>
        </is>
      </c>
    </row>
    <row r="64">
      <c r="A64" t="inlineStr">
        <is>
          <t>k_sick</t>
        </is>
      </c>
      <c r="B64">
        <f>INDEX($C64:$N64,1,$B$1)</f>
        <v/>
      </c>
      <c r="C64" t="inlineStr">
        <is>
          <t>SICK DAYS</t>
        </is>
      </c>
      <c r="D64" t="inlineStr">
        <is>
          <t>KRANKHEITSTAGE</t>
        </is>
      </c>
      <c r="E64" t="inlineStr">
        <is>
          <t>روزهای بیماری</t>
        </is>
      </c>
      <c r="F64" t="inlineStr">
        <is>
          <t>أيام المرض</t>
        </is>
      </c>
      <c r="G64" t="inlineStr">
        <is>
          <t>DÍAS DE BAJA</t>
        </is>
      </c>
      <c r="H64" t="inlineStr">
        <is>
          <t>JOURS DE MALADIE</t>
        </is>
      </c>
      <c r="I64" t="inlineStr">
        <is>
          <t>GIORNI DI MALATTIA</t>
        </is>
      </c>
      <c r="J64" t="inlineStr">
        <is>
          <t>病欠日数</t>
        </is>
      </c>
      <c r="K64" t="inlineStr">
        <is>
          <t>병가 일수</t>
        </is>
      </c>
      <c r="L64" t="inlineStr">
        <is>
          <t>DITË SËMUNDJEJE</t>
        </is>
      </c>
      <c r="M64" t="inlineStr">
        <is>
          <t>HASTALIK GÜNLERİ</t>
        </is>
      </c>
      <c r="N64" t="inlineStr">
        <is>
          <t>病假天数</t>
        </is>
      </c>
    </row>
    <row r="65">
      <c r="A65" t="inlineStr">
        <is>
          <t>k_short</t>
        </is>
      </c>
      <c r="B65">
        <f>INDEX($C65:$N65,1,$B$1)</f>
        <v/>
      </c>
      <c r="C65" t="inlineStr">
        <is>
          <t>DAYS BELOW MINIMUM</t>
        </is>
      </c>
      <c r="D65" t="inlineStr">
        <is>
          <t>TAGE UNTER MINDESTBESETZUNG</t>
        </is>
      </c>
      <c r="E65" t="inlineStr">
        <is>
          <t>روزهای زیر حداقل نیرو</t>
        </is>
      </c>
      <c r="F65" t="inlineStr">
        <is>
          <t>أيام تحت الحد الأدنى</t>
        </is>
      </c>
      <c r="G65" t="inlineStr">
        <is>
          <t>DÍAS BAJO MÍNIMO</t>
        </is>
      </c>
      <c r="H65" t="inlineStr">
        <is>
          <t>JOURS SOUS L’EFFECTIF MIN.</t>
        </is>
      </c>
      <c r="I65" t="inlineStr">
        <is>
          <t>GIORNI SOTTO IL MINIMO</t>
        </is>
      </c>
      <c r="J65" t="inlineStr">
        <is>
          <t>最低人員未満の日</t>
        </is>
      </c>
      <c r="K65" t="inlineStr">
        <is>
          <t>최소 인원 미달 일</t>
        </is>
      </c>
      <c r="L65" t="inlineStr">
        <is>
          <t>DITË NËN MINIMUM</t>
        </is>
      </c>
      <c r="M65" t="inlineStr">
        <is>
          <t>ASGARİNİN ALTINDA GÜN</t>
        </is>
      </c>
      <c r="N65" t="inlineStr">
        <is>
          <t>低于最低人数的天数</t>
        </is>
      </c>
    </row>
    <row r="66">
      <c r="A66" t="inlineStr">
        <is>
          <t>sub_avgh</t>
        </is>
      </c>
      <c r="B66">
        <f>INDEX($C66:$N66,1,$B$1)</f>
        <v/>
      </c>
      <c r="C66" t="inlineStr">
        <is>
          <t>Ø per employee</t>
        </is>
      </c>
      <c r="D66" t="inlineStr">
        <is>
          <t>Ø je Mitarbeiter</t>
        </is>
      </c>
      <c r="E66" t="inlineStr">
        <is>
          <t>میانگین هر نفر</t>
        </is>
      </c>
      <c r="F66" t="inlineStr">
        <is>
          <t>المتوسط لكل موظف</t>
        </is>
      </c>
      <c r="G66" t="inlineStr">
        <is>
          <t>Ø por empleado</t>
        </is>
      </c>
      <c r="H66" t="inlineStr">
        <is>
          <t>Ø par employé</t>
        </is>
      </c>
      <c r="I66" t="inlineStr">
        <is>
          <t>Ø per dipendente</t>
        </is>
      </c>
      <c r="J66" t="inlineStr">
        <is>
          <t>1人あたり平均</t>
        </is>
      </c>
      <c r="K66" t="inlineStr">
        <is>
          <t>직원당 평균</t>
        </is>
      </c>
      <c r="L66" t="inlineStr">
        <is>
          <t>Ø për punonjës</t>
        </is>
      </c>
      <c r="M66" t="inlineStr">
        <is>
          <t>Çalışan başı Ø</t>
        </is>
      </c>
      <c r="N66" t="inlineStr">
        <is>
          <t>人均</t>
        </is>
      </c>
    </row>
    <row r="67">
      <c r="A67" t="inlineStr">
        <is>
          <t>sub_rate</t>
        </is>
      </c>
      <c r="B67">
        <f>INDEX($C67:$N67,1,$B$1)</f>
        <v/>
      </c>
      <c r="C67" t="inlineStr">
        <is>
          <t>Ø per hour</t>
        </is>
      </c>
      <c r="D67" t="inlineStr">
        <is>
          <t>Ø je Stunde</t>
        </is>
      </c>
      <c r="E67" t="inlineStr">
        <is>
          <t>میانگین هر ساعت</t>
        </is>
      </c>
      <c r="F67" t="inlineStr">
        <is>
          <t>المتوسط لكل ساعة</t>
        </is>
      </c>
      <c r="G67" t="inlineStr">
        <is>
          <t>Ø por hora</t>
        </is>
      </c>
      <c r="H67" t="inlineStr">
        <is>
          <t>Ø par heure</t>
        </is>
      </c>
      <c r="I67" t="inlineStr">
        <is>
          <t>Ø per ora</t>
        </is>
      </c>
      <c r="J67" t="inlineStr">
        <is>
          <t>1時間あたり平均</t>
        </is>
      </c>
      <c r="K67" t="inlineStr">
        <is>
          <t>시간당 평균</t>
        </is>
      </c>
      <c r="L67" t="inlineStr">
        <is>
          <t>Ø për orë</t>
        </is>
      </c>
      <c r="M67" t="inlineStr">
        <is>
          <t>Saat başı Ø</t>
        </is>
      </c>
      <c r="N67" t="inlineStr">
        <is>
          <t>每小时平均</t>
        </is>
      </c>
    </row>
    <row r="68">
      <c r="A68" t="inlineStr">
        <is>
          <t>sub_staff</t>
        </is>
      </c>
      <c r="B68">
        <f>INDEX($C68:$N68,1,$B$1)</f>
        <v/>
      </c>
      <c r="C68" t="inlineStr">
        <is>
          <t>Employees</t>
        </is>
      </c>
      <c r="D68" t="inlineStr">
        <is>
          <t>Mitarbeiter</t>
        </is>
      </c>
      <c r="E68" t="inlineStr">
        <is>
          <t>کارکنان</t>
        </is>
      </c>
      <c r="F68" t="inlineStr">
        <is>
          <t>الموظفون</t>
        </is>
      </c>
      <c r="G68" t="inlineStr">
        <is>
          <t>Empleados</t>
        </is>
      </c>
      <c r="H68" t="inlineStr">
        <is>
          <t>Employés</t>
        </is>
      </c>
      <c r="I68" t="inlineStr">
        <is>
          <t>Dipendenti</t>
        </is>
      </c>
      <c r="J68" t="inlineStr">
        <is>
          <t>従業員</t>
        </is>
      </c>
      <c r="K68" t="inlineStr">
        <is>
          <t>직원</t>
        </is>
      </c>
      <c r="L68" t="inlineStr">
        <is>
          <t>Punonjës</t>
        </is>
      </c>
      <c r="M68" t="inlineStr">
        <is>
          <t>Çalışan</t>
        </is>
      </c>
      <c r="N68" t="inlineStr">
        <is>
          <t>员工</t>
        </is>
      </c>
    </row>
    <row r="69">
      <c r="A69" t="inlineStr">
        <is>
          <t>sub_open</t>
        </is>
      </c>
      <c r="B69">
        <f>INDEX($C69:$N69,1,$B$1)</f>
        <v/>
      </c>
      <c r="C69" t="inlineStr">
        <is>
          <t>Days in month</t>
        </is>
      </c>
      <c r="D69" t="inlineStr">
        <is>
          <t>Tage im Monat</t>
        </is>
      </c>
      <c r="E69" t="inlineStr">
        <is>
          <t>روزهای ماه</t>
        </is>
      </c>
      <c r="F69" t="inlineStr">
        <is>
          <t>أيام الشهر</t>
        </is>
      </c>
      <c r="G69" t="inlineStr">
        <is>
          <t>Días del mes</t>
        </is>
      </c>
      <c r="H69" t="inlineStr">
        <is>
          <t>Jours du mois</t>
        </is>
      </c>
      <c r="I69" t="inlineStr">
        <is>
          <t>Giorni del mese</t>
        </is>
      </c>
      <c r="J69" t="inlineStr">
        <is>
          <t>月の日数</t>
        </is>
      </c>
      <c r="K69" t="inlineStr">
        <is>
          <t>월 일수</t>
        </is>
      </c>
      <c r="L69" t="inlineStr">
        <is>
          <t>Ditë në muaj</t>
        </is>
      </c>
      <c r="M69" t="inlineStr">
        <is>
          <t>Aydaki gün</t>
        </is>
      </c>
      <c r="N69" t="inlineStr">
        <is>
          <t>本月天数</t>
        </is>
      </c>
    </row>
    <row r="70">
      <c r="A70" t="inlineStr">
        <is>
          <t>sec_emp</t>
        </is>
      </c>
      <c r="B70">
        <f>INDEX($C70:$N70,1,$B$1)</f>
        <v/>
      </c>
      <c r="C70" t="inlineStr">
        <is>
          <t>HOURS PER EMPLOYEE VS CONTRACT</t>
        </is>
      </c>
      <c r="D70" t="inlineStr">
        <is>
          <t>STUNDEN JE MITARBEITER VS. VERTRAG</t>
        </is>
      </c>
      <c r="E70" t="inlineStr">
        <is>
          <t>ساعت هر کارمند در برابر قرارداد</t>
        </is>
      </c>
      <c r="F70" t="inlineStr">
        <is>
          <t>الساعات لكل موظف مقابل العقد</t>
        </is>
      </c>
      <c r="G70" t="inlineStr">
        <is>
          <t>HORAS POR EMPLEADO VS CONTRATO</t>
        </is>
      </c>
      <c r="H70" t="inlineStr">
        <is>
          <t>HEURES PAR EMPLOYÉ VS CONTRAT</t>
        </is>
      </c>
      <c r="I70" t="inlineStr">
        <is>
          <t>ORE PER DIPENDENTE VS CONTRATTO</t>
        </is>
      </c>
      <c r="J70" t="inlineStr">
        <is>
          <t>従業員別勤務時間 対 契約</t>
        </is>
      </c>
      <c r="K70" t="inlineStr">
        <is>
          <t>직원별 근무시간 대 계약</t>
        </is>
      </c>
      <c r="L70" t="inlineStr">
        <is>
          <t>ORË PËR PUNONJËS VS KONTRATË</t>
        </is>
      </c>
      <c r="M70" t="inlineStr">
        <is>
          <t>ÇALIŞAN BAŞINA SAAT VS SÖZLEŞME</t>
        </is>
      </c>
      <c r="N70" t="inlineStr">
        <is>
          <t>每位员工工时对比合同</t>
        </is>
      </c>
    </row>
    <row r="71">
      <c r="A71" t="inlineStr">
        <is>
          <t>sec_wd</t>
        </is>
      </c>
      <c r="B71">
        <f>INDEX($C71:$N71,1,$B$1)</f>
        <v/>
      </c>
      <c r="C71" t="inlineStr">
        <is>
          <t>PLANNED HOURS BY WEEKDAY</t>
        </is>
      </c>
      <c r="D71" t="inlineStr">
        <is>
          <t>GEPLANTE STUNDEN JE WOCHENTAG</t>
        </is>
      </c>
      <c r="E71" t="inlineStr">
        <is>
          <t>ساعت برنامه‌ریزی‌شده بر اساس روز هفته</t>
        </is>
      </c>
      <c r="F71" t="inlineStr">
        <is>
          <t>الساعات المخططة حسب يوم الأسبوع</t>
        </is>
      </c>
      <c r="G71" t="inlineStr">
        <is>
          <t>HORAS POR DÍA DE LA SEMANA</t>
        </is>
      </c>
      <c r="H71" t="inlineStr">
        <is>
          <t>HEURES PAR JOUR DE LA SEMAINE</t>
        </is>
      </c>
      <c r="I71" t="inlineStr">
        <is>
          <t>ORE PER GIORNO DELLA SETTIMANA</t>
        </is>
      </c>
      <c r="J71" t="inlineStr">
        <is>
          <t>曜日別の計画時間</t>
        </is>
      </c>
      <c r="K71" t="inlineStr">
        <is>
          <t>요일별 계획 시간</t>
        </is>
      </c>
      <c r="L71" t="inlineStr">
        <is>
          <t>ORË SIPAS DITËS</t>
        </is>
      </c>
      <c r="M71" t="inlineStr">
        <is>
          <t>HAFTANIN GÜNÜNE GÖRE SAAT</t>
        </is>
      </c>
      <c r="N71" t="inlineStr">
        <is>
          <t>按星期的计划工时</t>
        </is>
      </c>
    </row>
    <row r="72">
      <c r="A72" t="inlineStr">
        <is>
          <t>sec_leave</t>
        </is>
      </c>
      <c r="B72">
        <f>INDEX($C72:$N72,1,$B$1)</f>
        <v/>
      </c>
      <c r="C72" t="inlineStr">
        <is>
          <t>VACATION BALANCE (YEAR)</t>
        </is>
      </c>
      <c r="D72" t="inlineStr">
        <is>
          <t>URLAUBSKONTO (JAHR)</t>
        </is>
      </c>
      <c r="E72" t="inlineStr">
        <is>
          <t>وضعیت مرخصی (سال)</t>
        </is>
      </c>
      <c r="F72" t="inlineStr">
        <is>
          <t>رصيد الإجازات (السنة)</t>
        </is>
      </c>
      <c r="G72" t="inlineStr">
        <is>
          <t>SALDO DE VACACIONES (AÑO)</t>
        </is>
      </c>
      <c r="H72" t="inlineStr">
        <is>
          <t>SOLDE DE CONGÉS (ANNÉE)</t>
        </is>
      </c>
      <c r="I72" t="inlineStr">
        <is>
          <t>SALDO FERIE (ANNO)</t>
        </is>
      </c>
      <c r="J72" t="inlineStr">
        <is>
          <t>有給残高（年間）</t>
        </is>
      </c>
      <c r="K72" t="inlineStr">
        <is>
          <t>휴가 잔여(연간)</t>
        </is>
      </c>
      <c r="L72" t="inlineStr">
        <is>
          <t>BILANCI I PUSHIMEVE (VITI)</t>
        </is>
      </c>
      <c r="M72" t="inlineStr">
        <is>
          <t>İZİN BAKİYESİ (YIL)</t>
        </is>
      </c>
      <c r="N72" t="inlineStr">
        <is>
          <t>年假余额（年度）</t>
        </is>
      </c>
    </row>
    <row r="73">
      <c r="A73" t="inlineStr">
        <is>
          <t>s_hours</t>
        </is>
      </c>
      <c r="B73">
        <f>INDEX($C73:$N73,1,$B$1)</f>
        <v/>
      </c>
      <c r="C73" t="inlineStr">
        <is>
          <t>Planned hours</t>
        </is>
      </c>
      <c r="D73" t="inlineStr">
        <is>
          <t>Geplante Stunden</t>
        </is>
      </c>
      <c r="E73" t="inlineStr">
        <is>
          <t>ساعت برنامه‌ریزی‌شده</t>
        </is>
      </c>
      <c r="F73" t="inlineStr">
        <is>
          <t>الساعات المخططة</t>
        </is>
      </c>
      <c r="G73" t="inlineStr">
        <is>
          <t>Horas planificadas</t>
        </is>
      </c>
      <c r="H73" t="inlineStr">
        <is>
          <t>Heures planifiées</t>
        </is>
      </c>
      <c r="I73" t="inlineStr">
        <is>
          <t>Ore pianificate</t>
        </is>
      </c>
      <c r="J73" t="inlineStr">
        <is>
          <t>計画時間</t>
        </is>
      </c>
      <c r="K73" t="inlineStr">
        <is>
          <t>계획 시간</t>
        </is>
      </c>
      <c r="L73" t="inlineStr">
        <is>
          <t>Orë të planifikuara</t>
        </is>
      </c>
      <c r="M73" t="inlineStr">
        <is>
          <t>Planlanan saat</t>
        </is>
      </c>
      <c r="N73" t="inlineStr">
        <is>
          <t>计划工时</t>
        </is>
      </c>
    </row>
    <row r="74">
      <c r="A74" t="inlineStr">
        <is>
          <t>s_target</t>
        </is>
      </c>
      <c r="B74">
        <f>INDEX($C74:$N74,1,$B$1)</f>
        <v/>
      </c>
      <c r="C74" t="inlineStr">
        <is>
          <t>Contract hours</t>
        </is>
      </c>
      <c r="D74" t="inlineStr">
        <is>
          <t>Vertragsstunden</t>
        </is>
      </c>
      <c r="E74" t="inlineStr">
        <is>
          <t>ساعت قرارداد</t>
        </is>
      </c>
      <c r="F74" t="inlineStr">
        <is>
          <t>ساعات العقد</t>
        </is>
      </c>
      <c r="G74" t="inlineStr">
        <is>
          <t>Horas de contrato</t>
        </is>
      </c>
      <c r="H74" t="inlineStr">
        <is>
          <t>Heures contractuelles</t>
        </is>
      </c>
      <c r="I74" t="inlineStr">
        <is>
          <t>Ore da contratto</t>
        </is>
      </c>
      <c r="J74" t="inlineStr">
        <is>
          <t>契約時間</t>
        </is>
      </c>
      <c r="K74" t="inlineStr">
        <is>
          <t>계약 시간</t>
        </is>
      </c>
      <c r="L74" t="inlineStr">
        <is>
          <t>Orë sipas kontratës</t>
        </is>
      </c>
      <c r="M74" t="inlineStr">
        <is>
          <t>Sözleşme saati</t>
        </is>
      </c>
      <c r="N74" t="inlineStr">
        <is>
          <t>合同工时</t>
        </is>
      </c>
    </row>
    <row r="75">
      <c r="A75" t="inlineStr">
        <is>
          <t>h_emp</t>
        </is>
      </c>
      <c r="B75">
        <f>INDEX($C75:$N75,1,$B$1)</f>
        <v/>
      </c>
      <c r="C75" t="inlineStr">
        <is>
          <t>Employee</t>
        </is>
      </c>
      <c r="D75" t="inlineStr">
        <is>
          <t>Mitarbeiter</t>
        </is>
      </c>
      <c r="E75" t="inlineStr">
        <is>
          <t>کارمند</t>
        </is>
      </c>
      <c r="F75" t="inlineStr">
        <is>
          <t>الموظف</t>
        </is>
      </c>
      <c r="G75" t="inlineStr">
        <is>
          <t>Empleado</t>
        </is>
      </c>
      <c r="H75" t="inlineStr">
        <is>
          <t>Employé</t>
        </is>
      </c>
      <c r="I75" t="inlineStr">
        <is>
          <t>Dipendente</t>
        </is>
      </c>
      <c r="J75" t="inlineStr">
        <is>
          <t>従業員</t>
        </is>
      </c>
      <c r="K75" t="inlineStr">
        <is>
          <t>직원</t>
        </is>
      </c>
      <c r="L75" t="inlineStr">
        <is>
          <t>Punonjësi</t>
        </is>
      </c>
      <c r="M75" t="inlineStr">
        <is>
          <t>Çalışan</t>
        </is>
      </c>
      <c r="N75" t="inlineStr">
        <is>
          <t>员工</t>
        </is>
      </c>
    </row>
    <row r="76">
      <c r="A76" t="inlineStr">
        <is>
          <t>h_annual</t>
        </is>
      </c>
      <c r="B76">
        <f>INDEX($C76:$N76,1,$B$1)</f>
        <v/>
      </c>
      <c r="C76" t="inlineStr">
        <is>
          <t>Entitlement</t>
        </is>
      </c>
      <c r="D76" t="inlineStr">
        <is>
          <t>Anspruch</t>
        </is>
      </c>
      <c r="E76" t="inlineStr">
        <is>
          <t>حق مرخصی</t>
        </is>
      </c>
      <c r="F76" t="inlineStr">
        <is>
          <t>الاستحقاق</t>
        </is>
      </c>
      <c r="G76" t="inlineStr">
        <is>
          <t>Derecho</t>
        </is>
      </c>
      <c r="H76" t="inlineStr">
        <is>
          <t>Droit</t>
        </is>
      </c>
      <c r="I76" t="inlineStr">
        <is>
          <t>Spettanti</t>
        </is>
      </c>
      <c r="J76" t="inlineStr">
        <is>
          <t>付与日数</t>
        </is>
      </c>
      <c r="K76" t="inlineStr">
        <is>
          <t>부여</t>
        </is>
      </c>
      <c r="L76" t="inlineStr">
        <is>
          <t>E drejta</t>
        </is>
      </c>
      <c r="M76" t="inlineStr">
        <is>
          <t>Hak</t>
        </is>
      </c>
      <c r="N76" t="inlineStr">
        <is>
          <t>应休</t>
        </is>
      </c>
    </row>
    <row r="77">
      <c r="A77" t="inlineStr">
        <is>
          <t>h_taken</t>
        </is>
      </c>
      <c r="B77">
        <f>INDEX($C77:$N77,1,$B$1)</f>
        <v/>
      </c>
      <c r="C77" t="inlineStr">
        <is>
          <t>Taken</t>
        </is>
      </c>
      <c r="D77" t="inlineStr">
        <is>
          <t>Genommen</t>
        </is>
      </c>
      <c r="E77" t="inlineStr">
        <is>
          <t>استفاده‌شده</t>
        </is>
      </c>
      <c r="F77" t="inlineStr">
        <is>
          <t>المأخوذ</t>
        </is>
      </c>
      <c r="G77" t="inlineStr">
        <is>
          <t>Disfrutados</t>
        </is>
      </c>
      <c r="H77" t="inlineStr">
        <is>
          <t>Pris</t>
        </is>
      </c>
      <c r="I77" t="inlineStr">
        <is>
          <t>Godute</t>
        </is>
      </c>
      <c r="J77" t="inlineStr">
        <is>
          <t>取得済み</t>
        </is>
      </c>
      <c r="K77" t="inlineStr">
        <is>
          <t>사용</t>
        </is>
      </c>
      <c r="L77" t="inlineStr">
        <is>
          <t>Marrë</t>
        </is>
      </c>
      <c r="M77" t="inlineStr">
        <is>
          <t>Kullanılan</t>
        </is>
      </c>
      <c r="N77" t="inlineStr">
        <is>
          <t>已休</t>
        </is>
      </c>
    </row>
    <row r="78">
      <c r="A78" t="inlineStr">
        <is>
          <t>h_left</t>
        </is>
      </c>
      <c r="B78">
        <f>INDEX($C78:$N78,1,$B$1)</f>
        <v/>
      </c>
      <c r="C78" t="inlineStr">
        <is>
          <t>Remaining</t>
        </is>
      </c>
      <c r="D78" t="inlineStr">
        <is>
          <t>Rest</t>
        </is>
      </c>
      <c r="E78" t="inlineStr">
        <is>
          <t>باقی‌مانده</t>
        </is>
      </c>
      <c r="F78" t="inlineStr">
        <is>
          <t>المتبقي</t>
        </is>
      </c>
      <c r="G78" t="inlineStr">
        <is>
          <t>Pendientes</t>
        </is>
      </c>
      <c r="H78" t="inlineStr">
        <is>
          <t>Restants</t>
        </is>
      </c>
      <c r="I78" t="inlineStr">
        <is>
          <t>Residue</t>
        </is>
      </c>
      <c r="J78" t="inlineStr">
        <is>
          <t>残り</t>
        </is>
      </c>
      <c r="K78" t="inlineStr">
        <is>
          <t>잔여</t>
        </is>
      </c>
      <c r="L78" t="inlineStr">
        <is>
          <t>Mbetur</t>
        </is>
      </c>
      <c r="M78" t="inlineStr">
        <is>
          <t>Kalan</t>
        </is>
      </c>
      <c r="N78" t="inlineStr">
        <is>
          <t>剩余</t>
        </is>
      </c>
    </row>
    <row r="79">
      <c r="A79" t="inlineStr">
        <is>
          <t>i_most</t>
        </is>
      </c>
      <c r="B79">
        <f>INDEX($C79:$N79,1,$B$1)</f>
        <v/>
      </c>
      <c r="C79" t="inlineStr">
        <is>
          <t>Most hours</t>
        </is>
      </c>
      <c r="D79" t="inlineStr">
        <is>
          <t>Meiste Stunden</t>
        </is>
      </c>
      <c r="E79" t="inlineStr">
        <is>
          <t>بیشترین ساعت</t>
        </is>
      </c>
      <c r="F79" t="inlineStr">
        <is>
          <t>أكثر ساعات</t>
        </is>
      </c>
      <c r="G79" t="inlineStr">
        <is>
          <t>Más horas</t>
        </is>
      </c>
      <c r="H79" t="inlineStr">
        <is>
          <t>Le plus d’heures</t>
        </is>
      </c>
      <c r="I79" t="inlineStr">
        <is>
          <t>Più ore</t>
        </is>
      </c>
      <c r="J79" t="inlineStr">
        <is>
          <t>最多勤務</t>
        </is>
      </c>
      <c r="K79" t="inlineStr">
        <is>
          <t>최다 근무</t>
        </is>
      </c>
      <c r="L79" t="inlineStr">
        <is>
          <t>Më shumë orë</t>
        </is>
      </c>
      <c r="M79" t="inlineStr">
        <is>
          <t>En çok saat</t>
        </is>
      </c>
      <c r="N79" t="inlineStr">
        <is>
          <t>工时最多</t>
        </is>
      </c>
    </row>
    <row r="80">
      <c r="A80" t="inlineStr">
        <is>
          <t>i_ot</t>
        </is>
      </c>
      <c r="B80">
        <f>INDEX($C80:$N80,1,$B$1)</f>
        <v/>
      </c>
      <c r="C80" t="inlineStr">
        <is>
          <t>Most overtime</t>
        </is>
      </c>
      <c r="D80" t="inlineStr">
        <is>
          <t>Meiste Überstunden</t>
        </is>
      </c>
      <c r="E80" t="inlineStr">
        <is>
          <t>بیشترین اضافه‌کاری</t>
        </is>
      </c>
      <c r="F80" t="inlineStr">
        <is>
          <t>أكثر عمل إضافي</t>
        </is>
      </c>
      <c r="G80" t="inlineStr">
        <is>
          <t>Más horas extra</t>
        </is>
      </c>
      <c r="H80" t="inlineStr">
        <is>
          <t>Le plus d’heures sup.</t>
        </is>
      </c>
      <c r="I80" t="inlineStr">
        <is>
          <t>Più straordinari</t>
        </is>
      </c>
      <c r="J80" t="inlineStr">
        <is>
          <t>最多残業</t>
        </is>
      </c>
      <c r="K80" t="inlineStr">
        <is>
          <t>최다 초과근무</t>
        </is>
      </c>
      <c r="L80" t="inlineStr">
        <is>
          <t>Më shumë orë shtesë</t>
        </is>
      </c>
      <c r="M80" t="inlineStr">
        <is>
          <t>En çok fazla mesai</t>
        </is>
      </c>
      <c r="N80" t="inlineStr">
        <is>
          <t>加班最多</t>
        </is>
      </c>
    </row>
    <row r="81">
      <c r="A81" t="inlineStr">
        <is>
          <t>i_busy</t>
        </is>
      </c>
      <c r="B81">
        <f>INDEX($C81:$N81,1,$B$1)</f>
        <v/>
      </c>
      <c r="C81" t="inlineStr">
        <is>
          <t>Busiest weekday</t>
        </is>
      </c>
      <c r="D81" t="inlineStr">
        <is>
          <t>Stärkster Wochentag</t>
        </is>
      </c>
      <c r="E81" t="inlineStr">
        <is>
          <t>شلوغ‌ترین روز هفته</t>
        </is>
      </c>
      <c r="F81" t="inlineStr">
        <is>
          <t>أكثر الأيام ازدحامًا</t>
        </is>
      </c>
      <c r="G81" t="inlineStr">
        <is>
          <t>Día con más horas</t>
        </is>
      </c>
      <c r="H81" t="inlineStr">
        <is>
          <t>Jour le plus chargé</t>
        </is>
      </c>
      <c r="I81" t="inlineStr">
        <is>
          <t>Giorno più impegnativo</t>
        </is>
      </c>
      <c r="J81" t="inlineStr">
        <is>
          <t>最も忙しい曜日</t>
        </is>
      </c>
      <c r="K81" t="inlineStr">
        <is>
          <t>가장 바쁜 요일</t>
        </is>
      </c>
      <c r="L81" t="inlineStr">
        <is>
          <t>Dita më e ngarkuar</t>
        </is>
      </c>
      <c r="M81" t="inlineStr">
        <is>
          <t>En yoğun gün</t>
        </is>
      </c>
      <c r="N81" t="inlineStr">
        <is>
          <t>最忙的一天</t>
        </is>
      </c>
    </row>
    <row r="82">
      <c r="A82" t="inlineStr">
        <is>
          <t>i_left</t>
        </is>
      </c>
      <c r="B82">
        <f>INDEX($C82:$N82,1,$B$1)</f>
        <v/>
      </c>
      <c r="C82" t="inlineStr">
        <is>
          <t>Most vacation left</t>
        </is>
      </c>
      <c r="D82" t="inlineStr">
        <is>
          <t>Meister Resturlaub</t>
        </is>
      </c>
      <c r="E82" t="inlineStr">
        <is>
          <t>بیشترین مرخصی باقی‌مانده</t>
        </is>
      </c>
      <c r="F82" t="inlineStr">
        <is>
          <t>أكثر إجازة متبقية</t>
        </is>
      </c>
      <c r="G82" t="inlineStr">
        <is>
          <t>Más vacaciones pendientes</t>
        </is>
      </c>
      <c r="H82" t="inlineStr">
        <is>
          <t>Le plus de congés restants</t>
        </is>
      </c>
      <c r="I82" t="inlineStr">
        <is>
          <t>Più ferie residue</t>
        </is>
      </c>
      <c r="J82" t="inlineStr">
        <is>
          <t>有給残が最多</t>
        </is>
      </c>
      <c r="K82" t="inlineStr">
        <is>
          <t>남은 휴가 최다</t>
        </is>
      </c>
      <c r="L82" t="inlineStr">
        <is>
          <t>Më shumë pushime të mbetura</t>
        </is>
      </c>
      <c r="M82" t="inlineStr">
        <is>
          <t>En çok kalan izin</t>
        </is>
      </c>
      <c r="N82" t="inlineStr">
        <is>
          <t>剩余年假最多</t>
        </is>
      </c>
    </row>
    <row r="83">
      <c r="A83" t="inlineStr">
        <is>
          <t>c_hint</t>
        </is>
      </c>
      <c r="B83">
        <f>INDEX($C83:$N83,1,$B$1)</f>
        <v/>
      </c>
      <c r="C83" t="inlineStr">
        <is>
          <t>Choose year and month in the light green fields. Overtime = planned hours above the contract hours for the month (per employee).</t>
        </is>
      </c>
      <c r="D83" t="inlineStr">
        <is>
          <t>Jahr und Monat in den hellgrünen Feldern wählen. Überstunden = geplante Stunden über den Vertragsstunden des Monats (je Mitarbeiter).</t>
        </is>
      </c>
      <c r="E83" t="inlineStr">
        <is>
          <t>سال و ماه را در خانه‌های سبز روشن انتخاب کنید. اضافه‌کاری = ساعت برنامه‌ریزی‌شده بیشتر از ساعت قرارداد آن ماه (برای هر نفر).</t>
        </is>
      </c>
      <c r="F83" t="inlineStr">
        <is>
          <t>اختر السنة والشهر من الحقول الخضراء الفاتحة. العمل الإضافي = الساعات المخططة فوق ساعات العقد للشهر (لكل موظف).</t>
        </is>
      </c>
      <c r="G83" t="inlineStr">
        <is>
          <t>Elige año y mes en los campos verde claro. Horas extra = horas planificadas por encima del contrato del mes (por empleado).</t>
        </is>
      </c>
      <c r="H83" t="inlineStr">
        <is>
          <t>Choisissez l’année et le mois dans les champs vert clair. Heures sup. = heures planifiées au-delà du contrat du mois (par employé).</t>
        </is>
      </c>
      <c r="I83" t="inlineStr">
        <is>
          <t>Scegli anno e mese nei campi verde chiaro. Straordinari = ore pianificate oltre il contratto del mese (per dipendente).</t>
        </is>
      </c>
      <c r="J83" t="inlineStr">
        <is>
          <t>薄い緑の欄で年と月を選択。残業＝その月の契約時間を超えた計画時間（従業員ごと）。</t>
        </is>
      </c>
      <c r="K83" t="inlineStr">
        <is>
          <t>연한 초록 칸에서 연도와 월을 선택하세요. 초과근무 = 해당 월 계약 시간을 넘는 계획 시간(직원별).</t>
        </is>
      </c>
      <c r="L83" t="inlineStr">
        <is>
          <t>Zgjidhni vitin dhe muajin te fushat jeshile. Orët shtesë = orët e planifikuara mbi kontratën e muajit (për punonjës).</t>
        </is>
      </c>
      <c r="M83" t="inlineStr">
        <is>
          <t>Açık yeşil alanlardan yıl ve ay seçin. Fazla mesai = ayın sözleşme saatini aşan planlanan saatler (çalışan başına).</t>
        </is>
      </c>
      <c r="N83" t="inlineStr">
        <is>
          <t>在浅绿色字段中选择年份和月份。加班 = 超出当月合同工时的计划工时（按员工）。</t>
        </is>
      </c>
    </row>
    <row r="84">
      <c r="A84" t="inlineStr">
        <is>
          <t>sc_title</t>
        </is>
      </c>
      <c r="B84">
        <f>INDEX($C84:$N84,1,$B$1)</f>
        <v/>
      </c>
      <c r="C84" t="inlineStr">
        <is>
          <t>WEEKLY ROSTER</t>
        </is>
      </c>
      <c r="D84" t="inlineStr">
        <is>
          <t>WOCHEN-DIENSTPLAN</t>
        </is>
      </c>
      <c r="E84" t="inlineStr">
        <is>
          <t>برنامه هفتگی شیفت</t>
        </is>
      </c>
      <c r="F84" t="inlineStr">
        <is>
          <t>جدول المناوبات الأسبوعي</t>
        </is>
      </c>
      <c r="G84" t="inlineStr">
        <is>
          <t>CUADRANTE SEMANAL</t>
        </is>
      </c>
      <c r="H84" t="inlineStr">
        <is>
          <t>PLANNING HEBDOMADAIRE</t>
        </is>
      </c>
      <c r="I84" t="inlineStr">
        <is>
          <t>TURNI SETTIMANALI</t>
        </is>
      </c>
      <c r="J84" t="inlineStr">
        <is>
          <t>週間シフト表</t>
        </is>
      </c>
      <c r="K84" t="inlineStr">
        <is>
          <t>주간 근무표</t>
        </is>
      </c>
      <c r="L84" t="inlineStr">
        <is>
          <t>ORARI JAVOR</t>
        </is>
      </c>
      <c r="M84" t="inlineStr">
        <is>
          <t>HAFTALIK VARDİYA PLANI</t>
        </is>
      </c>
      <c r="N84" t="inlineStr">
        <is>
          <t>周排班表</t>
        </is>
      </c>
    </row>
    <row r="85">
      <c r="A85" t="inlineStr">
        <is>
          <t>sc_sub</t>
        </is>
      </c>
      <c r="B85">
        <f>INDEX($C85:$N85,1,$B$1)</f>
        <v/>
      </c>
      <c r="C85" t="inlineStr">
        <is>
          <t>Shifts, leave and staffing for one week – ready to print and hang up</t>
        </is>
      </c>
      <c r="D85" t="inlineStr">
        <is>
          <t>Schichten, Abwesenheiten und Besetzung einer Woche – druckfertig zum Aushängen</t>
        </is>
      </c>
      <c r="E85" t="inlineStr">
        <is>
          <t>شیفت‌ها، مرخصی‌ها و تعداد نیرو در یک هفته – آماده چاپ و نصب</t>
        </is>
      </c>
      <c r="F85" t="inlineStr">
        <is>
          <t>المناوبات والإجازات والتغطية لأسبوع – جاهز للطباعة والتعليق</t>
        </is>
      </c>
      <c r="G85" t="inlineStr">
        <is>
          <t>Turnos, ausencias y dotación de una semana, listo para imprimir y colgar</t>
        </is>
      </c>
      <c r="H85" t="inlineStr">
        <is>
          <t>Postes, absences et effectif d’une semaine – prêt à imprimer et afficher</t>
        </is>
      </c>
      <c r="I85" t="inlineStr">
        <is>
          <t>Turni, assenze e copertura di una settimana – pronto da stampare e appendere</t>
        </is>
      </c>
      <c r="J85" t="inlineStr">
        <is>
          <t>1週間の勤務・休暇・人員 – 印刷して掲示できます</t>
        </is>
      </c>
      <c r="K85" t="inlineStr">
        <is>
          <t>한 주의 근무, 휴가, 인원 – 인쇄해서 게시용</t>
        </is>
      </c>
      <c r="L85" t="inlineStr">
        <is>
          <t>Turnet, mungesat dhe stafi i një jave – gati për printim</t>
        </is>
      </c>
      <c r="M85" t="inlineStr">
        <is>
          <t>Bir haftanın vardiyaları, izinleri ve kadrosu – yazdırıp asmaya hazır</t>
        </is>
      </c>
      <c r="N85" t="inlineStr">
        <is>
          <t>一周的班次、请假和人手——可打印张贴</t>
        </is>
      </c>
    </row>
    <row r="86">
      <c r="A86" t="inlineStr">
        <is>
          <t>c_week</t>
        </is>
      </c>
      <c r="B86">
        <f>INDEX($C86:$N86,1,$B$1)</f>
        <v/>
      </c>
      <c r="C86" t="inlineStr">
        <is>
          <t>WEEK STARTING (MONDAY)</t>
        </is>
      </c>
      <c r="D86" t="inlineStr">
        <is>
          <t>WOCHE AB (MONTAG)</t>
        </is>
      </c>
      <c r="E86" t="inlineStr">
        <is>
          <t>هفته از (دوشنبه)</t>
        </is>
      </c>
      <c r="F86" t="inlineStr">
        <is>
          <t>الأسبوع ابتداءً من (الاثنين)</t>
        </is>
      </c>
      <c r="G86" t="inlineStr">
        <is>
          <t>SEMANA DESDE (LUNES)</t>
        </is>
      </c>
      <c r="H86" t="inlineStr">
        <is>
          <t>SEMAINE DU (LUNDI)</t>
        </is>
      </c>
      <c r="I86" t="inlineStr">
        <is>
          <t>SETTIMANA DAL (LUNEDÌ)</t>
        </is>
      </c>
      <c r="J86" t="inlineStr">
        <is>
          <t>週の開始（月曜）</t>
        </is>
      </c>
      <c r="K86" t="inlineStr">
        <is>
          <t>주 시작(월요일)</t>
        </is>
      </c>
      <c r="L86" t="inlineStr">
        <is>
          <t>JAVA NGA (E HËNË)</t>
        </is>
      </c>
      <c r="M86" t="inlineStr">
        <is>
          <t>HAFTA BAŞI (PAZARTESİ)</t>
        </is>
      </c>
      <c r="N86" t="inlineStr">
        <is>
          <t>周起始（周一）</t>
        </is>
      </c>
    </row>
    <row r="87">
      <c r="A87" t="inlineStr">
        <is>
          <t>sc_cov</t>
        </is>
      </c>
      <c r="B87">
        <f>INDEX($C87:$N87,1,$B$1)</f>
        <v/>
      </c>
      <c r="C87" t="inlineStr">
        <is>
          <t>Staff on duty</t>
        </is>
      </c>
      <c r="D87" t="inlineStr">
        <is>
          <t>Besetzung</t>
        </is>
      </c>
      <c r="E87" t="inlineStr">
        <is>
          <t>تعداد نیرو</t>
        </is>
      </c>
      <c r="F87" t="inlineStr">
        <is>
          <t>الموظفون المناوبون</t>
        </is>
      </c>
      <c r="G87" t="inlineStr">
        <is>
          <t>Personal en turno</t>
        </is>
      </c>
      <c r="H87" t="inlineStr">
        <is>
          <t>Effectif présent</t>
        </is>
      </c>
      <c r="I87" t="inlineStr">
        <is>
          <t>Personale in turno</t>
        </is>
      </c>
      <c r="J87" t="inlineStr">
        <is>
          <t>出勤人数</t>
        </is>
      </c>
      <c r="K87" t="inlineStr">
        <is>
          <t>근무 인원</t>
        </is>
      </c>
      <c r="L87" t="inlineStr">
        <is>
          <t>Stafi në detyrë</t>
        </is>
      </c>
      <c r="M87" t="inlineStr">
        <is>
          <t>Görevdeki personel</t>
        </is>
      </c>
      <c r="N87" t="inlineStr">
        <is>
          <t>在岗人数</t>
        </is>
      </c>
    </row>
    <row r="88">
      <c r="A88" t="inlineStr">
        <is>
          <t>sc_req</t>
        </is>
      </c>
      <c r="B88">
        <f>INDEX($C88:$N88,1,$B$1)</f>
        <v/>
      </c>
      <c r="C88" t="inlineStr">
        <is>
          <t>Minimum</t>
        </is>
      </c>
      <c r="D88" t="inlineStr">
        <is>
          <t>Minimum</t>
        </is>
      </c>
      <c r="E88" t="inlineStr">
        <is>
          <t>حداقل</t>
        </is>
      </c>
      <c r="F88" t="inlineStr">
        <is>
          <t>الحد الأدنى</t>
        </is>
      </c>
      <c r="G88" t="inlineStr">
        <is>
          <t>Mínimo</t>
        </is>
      </c>
      <c r="H88" t="inlineStr">
        <is>
          <t>Minimum</t>
        </is>
      </c>
      <c r="I88" t="inlineStr">
        <is>
          <t>Minimo</t>
        </is>
      </c>
      <c r="J88" t="inlineStr">
        <is>
          <t>最低</t>
        </is>
      </c>
      <c r="K88" t="inlineStr">
        <is>
          <t>최소</t>
        </is>
      </c>
      <c r="L88" t="inlineStr">
        <is>
          <t>Minimumi</t>
        </is>
      </c>
      <c r="M88" t="inlineStr">
        <is>
          <t>Asgari</t>
        </is>
      </c>
      <c r="N88" t="inlineStr">
        <is>
          <t>最低</t>
        </is>
      </c>
    </row>
    <row r="89">
      <c r="A89" t="inlineStr">
        <is>
          <t>sc_hrs</t>
        </is>
      </c>
      <c r="B89">
        <f>INDEX($C89:$N89,1,$B$1)</f>
        <v/>
      </c>
      <c r="C89" t="inlineStr">
        <is>
          <t>Hours</t>
        </is>
      </c>
      <c r="D89" t="inlineStr">
        <is>
          <t>Stunden</t>
        </is>
      </c>
      <c r="E89" t="inlineStr">
        <is>
          <t>ساعت</t>
        </is>
      </c>
      <c r="F89" t="inlineStr">
        <is>
          <t>الساعات</t>
        </is>
      </c>
      <c r="G89" t="inlineStr">
        <is>
          <t>Horas</t>
        </is>
      </c>
      <c r="H89" t="inlineStr">
        <is>
          <t>Heures</t>
        </is>
      </c>
      <c r="I89" t="inlineStr">
        <is>
          <t>Ore</t>
        </is>
      </c>
      <c r="J89" t="inlineStr">
        <is>
          <t>時間</t>
        </is>
      </c>
      <c r="K89" t="inlineStr">
        <is>
          <t>시간</t>
        </is>
      </c>
      <c r="L89" t="inlineStr">
        <is>
          <t>Orë</t>
        </is>
      </c>
      <c r="M89" t="inlineStr">
        <is>
          <t>Saat</t>
        </is>
      </c>
      <c r="N89" t="inlineStr">
        <is>
          <t>工时</t>
        </is>
      </c>
    </row>
    <row r="90">
      <c r="A90" t="inlineStr">
        <is>
          <t>lv_vac</t>
        </is>
      </c>
      <c r="B90">
        <f>INDEX($C90:$N90,1,$B$1)</f>
        <v/>
      </c>
      <c r="C90" t="inlineStr">
        <is>
          <t>Vacation</t>
        </is>
      </c>
      <c r="D90" t="inlineStr">
        <is>
          <t>Urlaub</t>
        </is>
      </c>
      <c r="E90" t="inlineStr">
        <is>
          <t>مرخصی</t>
        </is>
      </c>
      <c r="F90" t="inlineStr">
        <is>
          <t>إجازة</t>
        </is>
      </c>
      <c r="G90" t="inlineStr">
        <is>
          <t>Vacaciones</t>
        </is>
      </c>
      <c r="H90" t="inlineStr">
        <is>
          <t>Congé</t>
        </is>
      </c>
      <c r="I90" t="inlineStr">
        <is>
          <t>Ferie</t>
        </is>
      </c>
      <c r="J90" t="inlineStr">
        <is>
          <t>有給</t>
        </is>
      </c>
      <c r="K90" t="inlineStr">
        <is>
          <t>휴가</t>
        </is>
      </c>
      <c r="L90" t="inlineStr">
        <is>
          <t>Pushim</t>
        </is>
      </c>
      <c r="M90" t="inlineStr">
        <is>
          <t>Yıllık izin</t>
        </is>
      </c>
      <c r="N90" t="inlineStr">
        <is>
          <t>年假</t>
        </is>
      </c>
    </row>
    <row r="91">
      <c r="A91" t="inlineStr">
        <is>
          <t>lv_sick</t>
        </is>
      </c>
      <c r="B91">
        <f>INDEX($C91:$N91,1,$B$1)</f>
        <v/>
      </c>
      <c r="C91" t="inlineStr">
        <is>
          <t>Sick</t>
        </is>
      </c>
      <c r="D91" t="inlineStr">
        <is>
          <t>Krank</t>
        </is>
      </c>
      <c r="E91" t="inlineStr">
        <is>
          <t>بیمار</t>
        </is>
      </c>
      <c r="F91" t="inlineStr">
        <is>
          <t>مريض</t>
        </is>
      </c>
      <c r="G91" t="inlineStr">
        <is>
          <t>Baja</t>
        </is>
      </c>
      <c r="H91" t="inlineStr">
        <is>
          <t>Malade</t>
        </is>
      </c>
      <c r="I91" t="inlineStr">
        <is>
          <t>Malattia</t>
        </is>
      </c>
      <c r="J91" t="inlineStr">
        <is>
          <t>病欠</t>
        </is>
      </c>
      <c r="K91" t="inlineStr">
        <is>
          <t>병가</t>
        </is>
      </c>
      <c r="L91" t="inlineStr">
        <is>
          <t>I sëmurë</t>
        </is>
      </c>
      <c r="M91" t="inlineStr">
        <is>
          <t>Hasta</t>
        </is>
      </c>
      <c r="N91" t="inlineStr">
        <is>
          <t>病假</t>
        </is>
      </c>
    </row>
    <row r="92">
      <c r="A92" t="inlineStr">
        <is>
          <t>lv_oth</t>
        </is>
      </c>
      <c r="B92">
        <f>INDEX($C92:$N92,1,$B$1)</f>
        <v/>
      </c>
      <c r="C92" t="inlineStr">
        <is>
          <t>Other absence</t>
        </is>
      </c>
      <c r="D92" t="inlineStr">
        <is>
          <t>Sonstige Abwesenheit</t>
        </is>
      </c>
      <c r="E92" t="inlineStr">
        <is>
          <t>غیبت دیگر</t>
        </is>
      </c>
      <c r="F92" t="inlineStr">
        <is>
          <t>غياب آخر</t>
        </is>
      </c>
      <c r="G92" t="inlineStr">
        <is>
          <t>Otra ausencia</t>
        </is>
      </c>
      <c r="H92" t="inlineStr">
        <is>
          <t>Autre absence</t>
        </is>
      </c>
      <c r="I92" t="inlineStr">
        <is>
          <t>Altra assenza</t>
        </is>
      </c>
      <c r="J92" t="inlineStr">
        <is>
          <t>その他の不在</t>
        </is>
      </c>
      <c r="K92" t="inlineStr">
        <is>
          <t>기타 부재</t>
        </is>
      </c>
      <c r="L92" t="inlineStr">
        <is>
          <t>Mungesë tjetër</t>
        </is>
      </c>
      <c r="M92" t="inlineStr">
        <is>
          <t>Diğer devamsızlık</t>
        </is>
      </c>
      <c r="N92" t="inlineStr">
        <is>
          <t>其他缺勤</t>
        </is>
      </c>
    </row>
    <row r="93">
      <c r="A93" t="inlineStr">
        <is>
          <t>sc_note</t>
        </is>
      </c>
      <c r="B93">
        <f>INDEX($C93:$N93,1,$B$1)</f>
        <v/>
      </c>
      <c r="C93" t="inlineStr">
        <is>
          <t>Leave overrides shifts on the same day. Change the week in the light green field.</t>
        </is>
      </c>
      <c r="D93" t="inlineStr">
        <is>
          <t>Abwesenheit überschreibt Schichten am selben Tag. Woche im hellgrünen Feld ändern.</t>
        </is>
      </c>
      <c r="E93" t="inlineStr">
        <is>
          <t>مرخصی بر شیفت همان روز اولویت دارد. هفته را در خانه سبز روشن تغییر دهید.</t>
        </is>
      </c>
      <c r="F93" t="inlineStr">
        <is>
          <t>الإجازة تتقدم على المناوبة في اليوم نفسه. غيّر الأسبوع من الحقل الأخضر الفاتح.</t>
        </is>
      </c>
      <c r="G93" t="inlineStr">
        <is>
          <t>La ausencia prevalece sobre el turno del mismo día. Cambia la semana en el campo verde claro.</t>
        </is>
      </c>
      <c r="H93" t="inlineStr">
        <is>
          <t>L’absence prime sur le poste du même jour. Changez la semaine dans le champ vert clair.</t>
        </is>
      </c>
      <c r="I93" t="inlineStr">
        <is>
          <t>L’assenza prevale sul turno dello stesso giorno. Cambia la settimana nel campo verde chiaro.</t>
        </is>
      </c>
      <c r="J93" t="inlineStr">
        <is>
          <t>同じ日の休暇は勤務より優先されます。週は薄い緑の欄で変更。</t>
        </is>
      </c>
      <c r="K93" t="inlineStr">
        <is>
          <t>같은 날은 휴가가 근무보다 우선합니다. 주는 연한 초록 칸에서 변경하세요.</t>
        </is>
      </c>
      <c r="L93" t="inlineStr">
        <is>
          <t>Mungesa ka përparësi ndaj turnit të së njëjtës ditë. Ndryshoni javën te fusha jeshile.</t>
        </is>
      </c>
      <c r="M93" t="inlineStr">
        <is>
          <t>Aynı gün izin vardiyanın önüne geçer. Haftayı açık yeşil alandan değiştirin.</t>
        </is>
      </c>
      <c r="N93" t="inlineStr">
        <is>
          <t>同一天请假优先于班次。在浅绿色字段中更改周次。</t>
        </is>
      </c>
    </row>
    <row r="94">
      <c r="A94" t="inlineStr">
        <is>
          <t>sh_title</t>
        </is>
      </c>
      <c r="B94">
        <f>INDEX($C94:$N94,1,$B$1)</f>
        <v/>
      </c>
      <c r="C94" t="inlineStr">
        <is>
          <t>SHIFTS</t>
        </is>
      </c>
      <c r="D94" t="inlineStr">
        <is>
          <t>SCHICHTEN</t>
        </is>
      </c>
      <c r="E94" t="inlineStr">
        <is>
          <t>شیفت‌ها</t>
        </is>
      </c>
      <c r="F94" t="inlineStr">
        <is>
          <t>المناوبات</t>
        </is>
      </c>
      <c r="G94" t="inlineStr">
        <is>
          <t>TURNOS</t>
        </is>
      </c>
      <c r="H94" t="inlineStr">
        <is>
          <t>POSTES</t>
        </is>
      </c>
      <c r="I94" t="inlineStr">
        <is>
          <t>TURNI</t>
        </is>
      </c>
      <c r="J94" t="inlineStr">
        <is>
          <t>勤務</t>
        </is>
      </c>
      <c r="K94" t="inlineStr">
        <is>
          <t>근무</t>
        </is>
      </c>
      <c r="L94" t="inlineStr">
        <is>
          <t>TURNET</t>
        </is>
      </c>
      <c r="M94" t="inlineStr">
        <is>
          <t>VARDİYALAR</t>
        </is>
      </c>
      <c r="N94" t="inlineStr">
        <is>
          <t>班次</t>
        </is>
      </c>
    </row>
    <row r="95">
      <c r="A95" t="inlineStr">
        <is>
          <t>sh_hint</t>
        </is>
      </c>
      <c r="B95">
        <f>INDEX($C95:$N95,1,$B$1)</f>
        <v/>
      </c>
      <c r="C95" t="inlineStr">
        <is>
          <t>One row per shift. Leave start/end empty to use the shift type times. Hours = end − start − break (night shifts over midnight work). Up to 5,000 rows.</t>
        </is>
      </c>
      <c r="D95" t="inlineStr">
        <is>
          <t>Eine Zeile pro Schicht. Beginn/Ende leer lassen = Zeiten der Schichtart. Stunden = Ende − Beginn − Pause (Nachtschichten über Mitternacht funktionieren). Bis 5.000 Zeilen.</t>
        </is>
      </c>
      <c r="E95" t="inlineStr">
        <is>
          <t>برای هر شیفت یک ردیف. اگر شروع/پایان خالی باشد ساعت نوع شیفت استفاده می‌شود. ساعت = پایان − شروع − استراحت (شیفت شب بعد از نیمه‌شب هم درست است). تا ۵٬۰۰۰ ردیف.</t>
        </is>
      </c>
      <c r="F95" t="inlineStr">
        <is>
          <t>سطر لكل مناوبة. اترك البداية/النهاية فارغة لاستخدام أوقات النوع. الساعات = النهاية − البداية − الاستراحة (تعمل المناوبات الليلية بعد منتصف الليل). حتى 5,000 سطر.</t>
        </is>
      </c>
      <c r="G95" t="inlineStr">
        <is>
          <t>Una fila por turno. Deja inicio/fin vacíos para usar las horas del tipo. Horas = fin − inicio − pausa (funciona con turnos de noche). Hasta 5.000 filas.</t>
        </is>
      </c>
      <c r="H95" t="inlineStr">
        <is>
          <t>Une ligne par poste. Début/fin vides = horaires du type. Heures = fin − début − pause (postes de nuit après minuit OK). Jusqu’à 5 000 lignes.</t>
        </is>
      </c>
      <c r="I95" t="inlineStr">
        <is>
          <t>Una riga per turno. Inizio/fine vuoti = orari del tipo. Ore = fine − inizio − pausa (turni notturni oltre mezzanotte ok). Fino a 5.000 righe.</t>
        </is>
      </c>
      <c r="J95" t="inlineStr">
        <is>
          <t>1勤務1行。開始・終了が空欄なら勤務区分の時刻。時間＝終了−開始−休憩（日付をまたぐ夜勤も可）。最大 5,000 行。</t>
        </is>
      </c>
      <c r="K95" t="inlineStr">
        <is>
          <t>근무 1건당 1행. 시작/종료를 비우면 근무 유형 시간을 사용. 시간 = 종료 − 시작 − 휴게(자정 넘는 야간 근무 가능). 최대 5,000행.</t>
        </is>
      </c>
      <c r="L95" t="inlineStr">
        <is>
          <t>Një rresht për turn. Fillimi/mbarimi bosh = orët e llojit. Orët = mbarimi − fillimi − pushimi (turnet e natës funksionojnë). Deri në 5.000 rreshta.</t>
        </is>
      </c>
      <c r="M95" t="inlineStr">
        <is>
          <t>Vardiya başına bir satır. Başlangıç/bitiş boşsa türün saatleri kullanılır. Saat = bitiş − başlangıç − mola (gece yarısını geçen vardiyalar olur). 5.000 satıra kadar.</t>
        </is>
      </c>
      <c r="N95" t="inlineStr">
        <is>
          <t>每个班次一行。开始/结束留空则使用班次类型时间。工时 = 结束 − 开始 − 休息（跨午夜夜班可用）。最多 5,000 行。</t>
        </is>
      </c>
    </row>
    <row r="96">
      <c r="A96" t="inlineStr">
        <is>
          <t>h_date</t>
        </is>
      </c>
      <c r="B96">
        <f>INDEX($C96:$N96,1,$B$1)</f>
        <v/>
      </c>
      <c r="C96" t="inlineStr">
        <is>
          <t>Date</t>
        </is>
      </c>
      <c r="D96" t="inlineStr">
        <is>
          <t>Datum</t>
        </is>
      </c>
      <c r="E96" t="inlineStr">
        <is>
          <t>تاریخ</t>
        </is>
      </c>
      <c r="F96" t="inlineStr">
        <is>
          <t>التاريخ</t>
        </is>
      </c>
      <c r="G96" t="inlineStr">
        <is>
          <t>Fecha</t>
        </is>
      </c>
      <c r="H96" t="inlineStr">
        <is>
          <t>Date</t>
        </is>
      </c>
      <c r="I96" t="inlineStr">
        <is>
          <t>Data</t>
        </is>
      </c>
      <c r="J96" t="inlineStr">
        <is>
          <t>日付</t>
        </is>
      </c>
      <c r="K96" t="inlineStr">
        <is>
          <t>날짜</t>
        </is>
      </c>
      <c r="L96" t="inlineStr">
        <is>
          <t>Data</t>
        </is>
      </c>
      <c r="M96" t="inlineStr">
        <is>
          <t>Tarih</t>
        </is>
      </c>
      <c r="N96" t="inlineStr">
        <is>
          <t>日期</t>
        </is>
      </c>
    </row>
    <row r="97">
      <c r="A97" t="inlineStr">
        <is>
          <t>h_shift</t>
        </is>
      </c>
      <c r="B97">
        <f>INDEX($C97:$N97,1,$B$1)</f>
        <v/>
      </c>
      <c r="C97" t="inlineStr">
        <is>
          <t>Shift type</t>
        </is>
      </c>
      <c r="D97" t="inlineStr">
        <is>
          <t>Schichtart</t>
        </is>
      </c>
      <c r="E97" t="inlineStr">
        <is>
          <t>نوع شیفت</t>
        </is>
      </c>
      <c r="F97" t="inlineStr">
        <is>
          <t>نوع المناوبة</t>
        </is>
      </c>
      <c r="G97" t="inlineStr">
        <is>
          <t>Tipo de turno</t>
        </is>
      </c>
      <c r="H97" t="inlineStr">
        <is>
          <t>Type de poste</t>
        </is>
      </c>
      <c r="I97" t="inlineStr">
        <is>
          <t>Tipo di turno</t>
        </is>
      </c>
      <c r="J97" t="inlineStr">
        <is>
          <t>勤務区分</t>
        </is>
      </c>
      <c r="K97" t="inlineStr">
        <is>
          <t>근무 유형</t>
        </is>
      </c>
      <c r="L97" t="inlineStr">
        <is>
          <t>Lloji i turnit</t>
        </is>
      </c>
      <c r="M97" t="inlineStr">
        <is>
          <t>Vardiya türü</t>
        </is>
      </c>
      <c r="N97" t="inlineStr">
        <is>
          <t>班次类型</t>
        </is>
      </c>
    </row>
    <row r="98">
      <c r="A98" t="inlineStr">
        <is>
          <t>h_start</t>
        </is>
      </c>
      <c r="B98">
        <f>INDEX($C98:$N98,1,$B$1)</f>
        <v/>
      </c>
      <c r="C98" t="inlineStr">
        <is>
          <t>Start</t>
        </is>
      </c>
      <c r="D98" t="inlineStr">
        <is>
          <t>Beginn</t>
        </is>
      </c>
      <c r="E98" t="inlineStr">
        <is>
          <t>شروع</t>
        </is>
      </c>
      <c r="F98" t="inlineStr">
        <is>
          <t>البداية</t>
        </is>
      </c>
      <c r="G98" t="inlineStr">
        <is>
          <t>Inicio</t>
        </is>
      </c>
      <c r="H98" t="inlineStr">
        <is>
          <t>Début</t>
        </is>
      </c>
      <c r="I98" t="inlineStr">
        <is>
          <t>Inizio</t>
        </is>
      </c>
      <c r="J98" t="inlineStr">
        <is>
          <t>開始</t>
        </is>
      </c>
      <c r="K98" t="inlineStr">
        <is>
          <t>시작</t>
        </is>
      </c>
      <c r="L98" t="inlineStr">
        <is>
          <t>Fillimi</t>
        </is>
      </c>
      <c r="M98" t="inlineStr">
        <is>
          <t>Başlangıç</t>
        </is>
      </c>
      <c r="N98" t="inlineStr">
        <is>
          <t>开始</t>
        </is>
      </c>
    </row>
    <row r="99">
      <c r="A99" t="inlineStr">
        <is>
          <t>h_end</t>
        </is>
      </c>
      <c r="B99">
        <f>INDEX($C99:$N99,1,$B$1)</f>
        <v/>
      </c>
      <c r="C99" t="inlineStr">
        <is>
          <t>End</t>
        </is>
      </c>
      <c r="D99" t="inlineStr">
        <is>
          <t>Ende</t>
        </is>
      </c>
      <c r="E99" t="inlineStr">
        <is>
          <t>پایان</t>
        </is>
      </c>
      <c r="F99" t="inlineStr">
        <is>
          <t>النهاية</t>
        </is>
      </c>
      <c r="G99" t="inlineStr">
        <is>
          <t>Fin</t>
        </is>
      </c>
      <c r="H99" t="inlineStr">
        <is>
          <t>Fin</t>
        </is>
      </c>
      <c r="I99" t="inlineStr">
        <is>
          <t>Fine</t>
        </is>
      </c>
      <c r="J99" t="inlineStr">
        <is>
          <t>終了</t>
        </is>
      </c>
      <c r="K99" t="inlineStr">
        <is>
          <t>종료</t>
        </is>
      </c>
      <c r="L99" t="inlineStr">
        <is>
          <t>Mbarimi</t>
        </is>
      </c>
      <c r="M99" t="inlineStr">
        <is>
          <t>Bitiş</t>
        </is>
      </c>
      <c r="N99" t="inlineStr">
        <is>
          <t>结束</t>
        </is>
      </c>
    </row>
    <row r="100">
      <c r="A100" t="inlineStr">
        <is>
          <t>h_break</t>
        </is>
      </c>
      <c r="B100">
        <f>INDEX($C100:$N100,1,$B$1)</f>
        <v/>
      </c>
      <c r="C100" t="inlineStr">
        <is>
          <t>Break (min)</t>
        </is>
      </c>
      <c r="D100" t="inlineStr">
        <is>
          <t>Pause (Min.)</t>
        </is>
      </c>
      <c r="E100" t="inlineStr">
        <is>
          <t>استراحت (دقیقه)</t>
        </is>
      </c>
      <c r="F100" t="inlineStr">
        <is>
          <t>الاستراحة (دقيقة)</t>
        </is>
      </c>
      <c r="G100" t="inlineStr">
        <is>
          <t>Pausa (min)</t>
        </is>
      </c>
      <c r="H100" t="inlineStr">
        <is>
          <t>Pause (min)</t>
        </is>
      </c>
      <c r="I100" t="inlineStr">
        <is>
          <t>Pausa (min)</t>
        </is>
      </c>
      <c r="J100" t="inlineStr">
        <is>
          <t>休憩（分）</t>
        </is>
      </c>
      <c r="K100" t="inlineStr">
        <is>
          <t>휴게(분)</t>
        </is>
      </c>
      <c r="L100" t="inlineStr">
        <is>
          <t>Pushimi (min)</t>
        </is>
      </c>
      <c r="M100" t="inlineStr">
        <is>
          <t>Mola (dk)</t>
        </is>
      </c>
      <c r="N100" t="inlineStr">
        <is>
          <t>休息（分钟）</t>
        </is>
      </c>
    </row>
    <row r="101">
      <c r="A101" t="inlineStr">
        <is>
          <t>h_hours</t>
        </is>
      </c>
      <c r="B101">
        <f>INDEX($C101:$N101,1,$B$1)</f>
        <v/>
      </c>
      <c r="C101" t="inlineStr">
        <is>
          <t>Hours</t>
        </is>
      </c>
      <c r="D101" t="inlineStr">
        <is>
          <t>Stunden</t>
        </is>
      </c>
      <c r="E101" t="inlineStr">
        <is>
          <t>ساعت</t>
        </is>
      </c>
      <c r="F101" t="inlineStr">
        <is>
          <t>الساعات</t>
        </is>
      </c>
      <c r="G101" t="inlineStr">
        <is>
          <t>Horas</t>
        </is>
      </c>
      <c r="H101" t="inlineStr">
        <is>
          <t>Heures</t>
        </is>
      </c>
      <c r="I101" t="inlineStr">
        <is>
          <t>Ore</t>
        </is>
      </c>
      <c r="J101" t="inlineStr">
        <is>
          <t>時間</t>
        </is>
      </c>
      <c r="K101" t="inlineStr">
        <is>
          <t>시간</t>
        </is>
      </c>
      <c r="L101" t="inlineStr">
        <is>
          <t>Orë</t>
        </is>
      </c>
      <c r="M101" t="inlineStr">
        <is>
          <t>Saat</t>
        </is>
      </c>
      <c r="N101" t="inlineStr">
        <is>
          <t>工时</t>
        </is>
      </c>
    </row>
    <row r="102">
      <c r="A102" t="inlineStr">
        <is>
          <t>lv_title</t>
        </is>
      </c>
      <c r="B102">
        <f>INDEX($C102:$N102,1,$B$1)</f>
        <v/>
      </c>
      <c r="C102" t="inlineStr">
        <is>
          <t>LEAVE &amp; ABSENCE</t>
        </is>
      </c>
      <c r="D102" t="inlineStr">
        <is>
          <t>ABWESENHEITEN</t>
        </is>
      </c>
      <c r="E102" t="inlineStr">
        <is>
          <t>مرخصی و غیبت</t>
        </is>
      </c>
      <c r="F102" t="inlineStr">
        <is>
          <t>الإجازات والغياب</t>
        </is>
      </c>
      <c r="G102" t="inlineStr">
        <is>
          <t>AUSENCIAS</t>
        </is>
      </c>
      <c r="H102" t="inlineStr">
        <is>
          <t>ABSENCES</t>
        </is>
      </c>
      <c r="I102" t="inlineStr">
        <is>
          <t>ASSENZE</t>
        </is>
      </c>
      <c r="J102" t="inlineStr">
        <is>
          <t>休暇・不在</t>
        </is>
      </c>
      <c r="K102" t="inlineStr">
        <is>
          <t>휴가·부재</t>
        </is>
      </c>
      <c r="L102" t="inlineStr">
        <is>
          <t>MUNGESAT</t>
        </is>
      </c>
      <c r="M102" t="inlineStr">
        <is>
          <t>İZİN VE DEVAMSIZLIK</t>
        </is>
      </c>
      <c r="N102" t="inlineStr">
        <is>
          <t>请假与缺勤</t>
        </is>
      </c>
    </row>
    <row r="103">
      <c r="A103" t="inlineStr">
        <is>
          <t>lv_hint</t>
        </is>
      </c>
      <c r="B103">
        <f>INDEX($C103:$N103,1,$B$1)</f>
        <v/>
      </c>
      <c r="C103" t="inlineStr">
        <is>
          <t>One row per absence. Working days count Monday to Friday. Vacation days reduce the annual entitlement.</t>
        </is>
      </c>
      <c r="D103" t="inlineStr">
        <is>
          <t>Eine Zeile pro Abwesenheit. Arbeitstage zählen Montag bis Freitag. Urlaubstage verringern den Jahresanspruch.</t>
        </is>
      </c>
      <c r="E103" t="inlineStr">
        <is>
          <t>برای هر غیبت یک ردیف. روزهای کاری دوشنبه تا جمعه حساب می‌شوند. روزهای مرخصی از سهم سالانه کم می‌شوند.</t>
        </is>
      </c>
      <c r="F103" t="inlineStr">
        <is>
          <t>سطر لكل غياب. أيام العمل من الاثنين إلى الجمعة. أيام الإجازة تُخصم من الاستحقاق السنوي.</t>
        </is>
      </c>
      <c r="G103" t="inlineStr">
        <is>
          <t>Una fila por ausencia. Los días laborables cuentan de lunes a viernes. Las vacaciones restan del derecho anual.</t>
        </is>
      </c>
      <c r="H103" t="inlineStr">
        <is>
          <t>Une ligne par absence. Jours ouvrés du lundi au vendredi. Les congés réduisent le droit annuel.</t>
        </is>
      </c>
      <c r="I103" t="inlineStr">
        <is>
          <t>Una riga per assenza. Giorni lavorativi da lunedì a venerdì. Le ferie riducono lo spettante annuo.</t>
        </is>
      </c>
      <c r="J103" t="inlineStr">
        <is>
          <t>不在1件につき1行。勤務日は月〜金で数えます。有給は年間付与日数から差し引かれます。</t>
        </is>
      </c>
      <c r="K103" t="inlineStr">
        <is>
          <t>부재 1건당 1행. 근무일은 월~금으로 계산. 휴가는 연간 부여 일수에서 차감됩니다.</t>
        </is>
      </c>
      <c r="L103" t="inlineStr">
        <is>
          <t>Një rresht për mungesë. Ditët e punës nga e hëna në të premte. Pushimet zbresin nga e drejta vjetore.</t>
        </is>
      </c>
      <c r="M103" t="inlineStr">
        <is>
          <t>Devamsızlık başına bir satır. İş günleri pazartesi–cuma. Yıllık izin, yıllık haktan düşülür.</t>
        </is>
      </c>
      <c r="N103" t="inlineStr">
        <is>
          <t>每次缺勤一行。工作日按周一至周五计算。年假会从年度应休中扣除。</t>
        </is>
      </c>
    </row>
    <row r="104">
      <c r="A104" t="inlineStr">
        <is>
          <t>h_type</t>
        </is>
      </c>
      <c r="B104">
        <f>INDEX($C104:$N104,1,$B$1)</f>
        <v/>
      </c>
      <c r="C104" t="inlineStr">
        <is>
          <t>Type</t>
        </is>
      </c>
      <c r="D104" t="inlineStr">
        <is>
          <t>Art</t>
        </is>
      </c>
      <c r="E104" t="inlineStr">
        <is>
          <t>نوع</t>
        </is>
      </c>
      <c r="F104" t="inlineStr">
        <is>
          <t>النوع</t>
        </is>
      </c>
      <c r="G104" t="inlineStr">
        <is>
          <t>Tipo</t>
        </is>
      </c>
      <c r="H104" t="inlineStr">
        <is>
          <t>Type</t>
        </is>
      </c>
      <c r="I104" t="inlineStr">
        <is>
          <t>Tipo</t>
        </is>
      </c>
      <c r="J104" t="inlineStr">
        <is>
          <t>種類</t>
        </is>
      </c>
      <c r="K104" t="inlineStr">
        <is>
          <t>유형</t>
        </is>
      </c>
      <c r="L104" t="inlineStr">
        <is>
          <t>Lloji</t>
        </is>
      </c>
      <c r="M104" t="inlineStr">
        <is>
          <t>Tür</t>
        </is>
      </c>
      <c r="N104" t="inlineStr">
        <is>
          <t>类型</t>
        </is>
      </c>
    </row>
    <row r="105">
      <c r="A105" t="inlineStr">
        <is>
          <t>h_from</t>
        </is>
      </c>
      <c r="B105">
        <f>INDEX($C105:$N105,1,$B$1)</f>
        <v/>
      </c>
      <c r="C105" t="inlineStr">
        <is>
          <t>From</t>
        </is>
      </c>
      <c r="D105" t="inlineStr">
        <is>
          <t>Von</t>
        </is>
      </c>
      <c r="E105" t="inlineStr">
        <is>
          <t>از</t>
        </is>
      </c>
      <c r="F105" t="inlineStr">
        <is>
          <t>من</t>
        </is>
      </c>
      <c r="G105" t="inlineStr">
        <is>
          <t>Desde</t>
        </is>
      </c>
      <c r="H105" t="inlineStr">
        <is>
          <t>Du</t>
        </is>
      </c>
      <c r="I105" t="inlineStr">
        <is>
          <t>Dal</t>
        </is>
      </c>
      <c r="J105" t="inlineStr">
        <is>
          <t>開始日</t>
        </is>
      </c>
      <c r="K105" t="inlineStr">
        <is>
          <t>시작일</t>
        </is>
      </c>
      <c r="L105" t="inlineStr">
        <is>
          <t>Nga</t>
        </is>
      </c>
      <c r="M105" t="inlineStr">
        <is>
          <t>Başlangıç</t>
        </is>
      </c>
      <c r="N105" t="inlineStr">
        <is>
          <t>开始</t>
        </is>
      </c>
    </row>
    <row r="106">
      <c r="A106" t="inlineStr">
        <is>
          <t>h_to</t>
        </is>
      </c>
      <c r="B106">
        <f>INDEX($C106:$N106,1,$B$1)</f>
        <v/>
      </c>
      <c r="C106" t="inlineStr">
        <is>
          <t>To</t>
        </is>
      </c>
      <c r="D106" t="inlineStr">
        <is>
          <t>Bis</t>
        </is>
      </c>
      <c r="E106" t="inlineStr">
        <is>
          <t>تا</t>
        </is>
      </c>
      <c r="F106" t="inlineStr">
        <is>
          <t>إلى</t>
        </is>
      </c>
      <c r="G106" t="inlineStr">
        <is>
          <t>Hasta</t>
        </is>
      </c>
      <c r="H106" t="inlineStr">
        <is>
          <t>Au</t>
        </is>
      </c>
      <c r="I106" t="inlineStr">
        <is>
          <t>Al</t>
        </is>
      </c>
      <c r="J106" t="inlineStr">
        <is>
          <t>終了日</t>
        </is>
      </c>
      <c r="K106" t="inlineStr">
        <is>
          <t>종료일</t>
        </is>
      </c>
      <c r="L106" t="inlineStr">
        <is>
          <t>Deri</t>
        </is>
      </c>
      <c r="M106" t="inlineStr">
        <is>
          <t>Bitiş</t>
        </is>
      </c>
      <c r="N106" t="inlineStr">
        <is>
          <t>结束</t>
        </is>
      </c>
    </row>
    <row r="107">
      <c r="A107" t="inlineStr">
        <is>
          <t>h_days</t>
        </is>
      </c>
      <c r="B107">
        <f>INDEX($C107:$N107,1,$B$1)</f>
        <v/>
      </c>
      <c r="C107" t="inlineStr">
        <is>
          <t>Working days</t>
        </is>
      </c>
      <c r="D107" t="inlineStr">
        <is>
          <t>Arbeitstage</t>
        </is>
      </c>
      <c r="E107" t="inlineStr">
        <is>
          <t>روزهای کاری</t>
        </is>
      </c>
      <c r="F107" t="inlineStr">
        <is>
          <t>أيام العمل</t>
        </is>
      </c>
      <c r="G107" t="inlineStr">
        <is>
          <t>Días laborables</t>
        </is>
      </c>
      <c r="H107" t="inlineStr">
        <is>
          <t>Jours ouvrés</t>
        </is>
      </c>
      <c r="I107" t="inlineStr">
        <is>
          <t>Giorni lavorativi</t>
        </is>
      </c>
      <c r="J107" t="inlineStr">
        <is>
          <t>勤務日数</t>
        </is>
      </c>
      <c r="K107" t="inlineStr">
        <is>
          <t>근무일</t>
        </is>
      </c>
      <c r="L107" t="inlineStr">
        <is>
          <t>Ditë pune</t>
        </is>
      </c>
      <c r="M107" t="inlineStr">
        <is>
          <t>İş günü</t>
        </is>
      </c>
      <c r="N107" t="inlineStr">
        <is>
          <t>工作日</t>
        </is>
      </c>
    </row>
    <row r="108">
      <c r="A108" t="inlineStr">
        <is>
          <t>h_notes</t>
        </is>
      </c>
      <c r="B108">
        <f>INDEX($C108:$N108,1,$B$1)</f>
        <v/>
      </c>
      <c r="C108" t="inlineStr">
        <is>
          <t>Notes</t>
        </is>
      </c>
      <c r="D108" t="inlineStr">
        <is>
          <t>Notizen</t>
        </is>
      </c>
      <c r="E108" t="inlineStr">
        <is>
          <t>یادداشت</t>
        </is>
      </c>
      <c r="F108" t="inlineStr">
        <is>
          <t>ملاحظات</t>
        </is>
      </c>
      <c r="G108" t="inlineStr">
        <is>
          <t>Notas</t>
        </is>
      </c>
      <c r="H108" t="inlineStr">
        <is>
          <t>Notes</t>
        </is>
      </c>
      <c r="I108" t="inlineStr">
        <is>
          <t>Note</t>
        </is>
      </c>
      <c r="J108" t="inlineStr">
        <is>
          <t>メモ</t>
        </is>
      </c>
      <c r="K108" t="inlineStr">
        <is>
          <t>메모</t>
        </is>
      </c>
      <c r="L108" t="inlineStr">
        <is>
          <t>Shënime</t>
        </is>
      </c>
      <c r="M108" t="inlineStr">
        <is>
          <t>Notlar</t>
        </is>
      </c>
      <c r="N108" t="inlineStr">
        <is>
          <t>备注</t>
        </is>
      </c>
    </row>
    <row r="109">
      <c r="A109" t="inlineStr">
        <is>
          <t>em_title</t>
        </is>
      </c>
      <c r="B109">
        <f>INDEX($C109:$N109,1,$B$1)</f>
        <v/>
      </c>
      <c r="C109" t="inlineStr">
        <is>
          <t>STAFF</t>
        </is>
      </c>
      <c r="D109" t="inlineStr">
        <is>
          <t>MITARBEITER</t>
        </is>
      </c>
      <c r="E109" t="inlineStr">
        <is>
          <t>کارکنان</t>
        </is>
      </c>
      <c r="F109" t="inlineStr">
        <is>
          <t>الموظفون</t>
        </is>
      </c>
      <c r="G109" t="inlineStr">
        <is>
          <t>PERSONAL</t>
        </is>
      </c>
      <c r="H109" t="inlineStr">
        <is>
          <t>ÉQUIPE</t>
        </is>
      </c>
      <c r="I109" t="inlineStr">
        <is>
          <t>PERSONALE</t>
        </is>
      </c>
      <c r="J109" t="inlineStr">
        <is>
          <t>スタッフ</t>
        </is>
      </c>
      <c r="K109" t="inlineStr">
        <is>
          <t>직원</t>
        </is>
      </c>
      <c r="L109" t="inlineStr">
        <is>
          <t>STAFI</t>
        </is>
      </c>
      <c r="M109" t="inlineStr">
        <is>
          <t>PERSONEL</t>
        </is>
      </c>
      <c r="N109" t="inlineStr">
        <is>
          <t>员工</t>
        </is>
      </c>
    </row>
    <row r="110">
      <c r="A110" t="inlineStr">
        <is>
          <t>em_hint</t>
        </is>
      </c>
      <c r="B110">
        <f>INDEX($C110:$N110,1,$B$1)</f>
        <v/>
      </c>
      <c r="C110" t="inlineStr">
        <is>
          <t>Up to 25 employees. Hourly wage incl. employer costs gives a realistic labour cost.</t>
        </is>
      </c>
      <c r="D110" t="inlineStr">
        <is>
          <t>Bis 25 Mitarbeiter. Stundenlohn inkl. Arbeitgeberanteil ergibt realistische Personalkosten.</t>
        </is>
      </c>
      <c r="E110" t="inlineStr">
        <is>
          <t>تا ۲۵ کارمند. دستمزد ساعتی همراه با سهم کارفرما هزینه واقعی‌تری می‌دهد.</t>
        </is>
      </c>
      <c r="F110" t="inlineStr">
        <is>
          <t>حتى 25 موظفًا. الأجر بالساعة شاملًا تكاليف صاحب العمل يعطي تكلفة واقعية.</t>
        </is>
      </c>
      <c r="G110" t="inlineStr">
        <is>
          <t>Hasta 25 empleados. El salario por hora con costes de empresa da un coste realista.</t>
        </is>
      </c>
      <c r="H110" t="inlineStr">
        <is>
          <t>Jusqu’à 25 employés. Le salaire horaire avec charges patronales donne un coût réaliste.</t>
        </is>
      </c>
      <c r="I110" t="inlineStr">
        <is>
          <t>Fino a 25 dipendenti. La paga oraria con oneri aziendali dà un costo realistico.</t>
        </is>
      </c>
      <c r="J110" t="inlineStr">
        <is>
          <t>最大25名。事業主負担込みの時給で現実的な人件費になります。</t>
        </is>
      </c>
      <c r="K110" t="inlineStr">
        <is>
          <t>최대 25명. 사업주 부담금을 포함한 시급이면 현실적인 인건비가 됩니다.</t>
        </is>
      </c>
      <c r="L110" t="inlineStr">
        <is>
          <t>Deri në 25 punonjës. Paga për orë me kostot e punëdhënësit jep kosto reale.</t>
        </is>
      </c>
      <c r="M110" t="inlineStr">
        <is>
          <t>25 çalışana kadar. İşveren payı dahil saatlik ücret gerçekçi maliyet verir.</t>
        </is>
      </c>
      <c r="N110" t="inlineStr">
        <is>
          <t>最多 25 名员工。时薪含雇主成本可得到更真实的人工成本。</t>
        </is>
      </c>
    </row>
    <row r="111">
      <c r="A111" t="inlineStr">
        <is>
          <t>h_name</t>
        </is>
      </c>
      <c r="B111">
        <f>INDEX($C111:$N111,1,$B$1)</f>
        <v/>
      </c>
      <c r="C111" t="inlineStr">
        <is>
          <t>Name</t>
        </is>
      </c>
      <c r="D111" t="inlineStr">
        <is>
          <t>Name</t>
        </is>
      </c>
      <c r="E111" t="inlineStr">
        <is>
          <t>نام</t>
        </is>
      </c>
      <c r="F111" t="inlineStr">
        <is>
          <t>الاسم</t>
        </is>
      </c>
      <c r="G111" t="inlineStr">
        <is>
          <t>Nombre</t>
        </is>
      </c>
      <c r="H111" t="inlineStr">
        <is>
          <t>Nom</t>
        </is>
      </c>
      <c r="I111" t="inlineStr">
        <is>
          <t>Nome</t>
        </is>
      </c>
      <c r="J111" t="inlineStr">
        <is>
          <t>氏名</t>
        </is>
      </c>
      <c r="K111" t="inlineStr">
        <is>
          <t>이름</t>
        </is>
      </c>
      <c r="L111" t="inlineStr">
        <is>
          <t>Emri</t>
        </is>
      </c>
      <c r="M111" t="inlineStr">
        <is>
          <t>Ad</t>
        </is>
      </c>
      <c r="N111" t="inlineStr">
        <is>
          <t>姓名</t>
        </is>
      </c>
    </row>
    <row r="112">
      <c r="A112" t="inlineStr">
        <is>
          <t>h_role</t>
        </is>
      </c>
      <c r="B112">
        <f>INDEX($C112:$N112,1,$B$1)</f>
        <v/>
      </c>
      <c r="C112" t="inlineStr">
        <is>
          <t>Role</t>
        </is>
      </c>
      <c r="D112" t="inlineStr">
        <is>
          <t>Funktion</t>
        </is>
      </c>
      <c r="E112" t="inlineStr">
        <is>
          <t>سمت</t>
        </is>
      </c>
      <c r="F112" t="inlineStr">
        <is>
          <t>الوظيفة</t>
        </is>
      </c>
      <c r="G112" t="inlineStr">
        <is>
          <t>Puesto</t>
        </is>
      </c>
      <c r="H112" t="inlineStr">
        <is>
          <t>Fonction</t>
        </is>
      </c>
      <c r="I112" t="inlineStr">
        <is>
          <t>Ruolo</t>
        </is>
      </c>
      <c r="J112" t="inlineStr">
        <is>
          <t>役割</t>
        </is>
      </c>
      <c r="K112" t="inlineStr">
        <is>
          <t>직무</t>
        </is>
      </c>
      <c r="L112" t="inlineStr">
        <is>
          <t>Roli</t>
        </is>
      </c>
      <c r="M112" t="inlineStr">
        <is>
          <t>Görev</t>
        </is>
      </c>
      <c r="N112" t="inlineStr">
        <is>
          <t>岗位</t>
        </is>
      </c>
    </row>
    <row r="113">
      <c r="A113" t="inlineStr">
        <is>
          <t>h_week</t>
        </is>
      </c>
      <c r="B113">
        <f>INDEX($C113:$N113,1,$B$1)</f>
        <v/>
      </c>
      <c r="C113" t="inlineStr">
        <is>
          <t>Hours / week</t>
        </is>
      </c>
      <c r="D113" t="inlineStr">
        <is>
          <t>Std. / Woche</t>
        </is>
      </c>
      <c r="E113" t="inlineStr">
        <is>
          <t>ساعت در هفته</t>
        </is>
      </c>
      <c r="F113" t="inlineStr">
        <is>
          <t>ساعات / أسبوع</t>
        </is>
      </c>
      <c r="G113" t="inlineStr">
        <is>
          <t>Horas / semana</t>
        </is>
      </c>
      <c r="H113" t="inlineStr">
        <is>
          <t>Heures / semaine</t>
        </is>
      </c>
      <c r="I113" t="inlineStr">
        <is>
          <t>Ore / settimana</t>
        </is>
      </c>
      <c r="J113" t="inlineStr">
        <is>
          <t>時間／週</t>
        </is>
      </c>
      <c r="K113" t="inlineStr">
        <is>
          <t>시간 / 주</t>
        </is>
      </c>
      <c r="L113" t="inlineStr">
        <is>
          <t>Orë / javë</t>
        </is>
      </c>
      <c r="M113" t="inlineStr">
        <is>
          <t>Saat / hafta</t>
        </is>
      </c>
      <c r="N113" t="inlineStr">
        <is>
          <t>工时 / 周</t>
        </is>
      </c>
    </row>
    <row r="114">
      <c r="A114" t="inlineStr">
        <is>
          <t>h_wage</t>
        </is>
      </c>
      <c r="B114">
        <f>INDEX($C114:$N114,1,$B$1)</f>
        <v/>
      </c>
      <c r="C114" t="inlineStr">
        <is>
          <t>Hourly wage</t>
        </is>
      </c>
      <c r="D114" t="inlineStr">
        <is>
          <t>Stundenlohn</t>
        </is>
      </c>
      <c r="E114" t="inlineStr">
        <is>
          <t>دستمزد ساعتی</t>
        </is>
      </c>
      <c r="F114" t="inlineStr">
        <is>
          <t>الأجر بالساعة</t>
        </is>
      </c>
      <c r="G114" t="inlineStr">
        <is>
          <t>Salario / hora</t>
        </is>
      </c>
      <c r="H114" t="inlineStr">
        <is>
          <t>Salaire horaire</t>
        </is>
      </c>
      <c r="I114" t="inlineStr">
        <is>
          <t>Paga oraria</t>
        </is>
      </c>
      <c r="J114" t="inlineStr">
        <is>
          <t>時給</t>
        </is>
      </c>
      <c r="K114" t="inlineStr">
        <is>
          <t>시급</t>
        </is>
      </c>
      <c r="L114" t="inlineStr">
        <is>
          <t>Paga për orë</t>
        </is>
      </c>
      <c r="M114" t="inlineStr">
        <is>
          <t>Saatlik ücret</t>
        </is>
      </c>
      <c r="N114" t="inlineStr">
        <is>
          <t>时薪</t>
        </is>
      </c>
    </row>
    <row r="115">
      <c r="A115" t="inlineStr">
        <is>
          <t>h_leave</t>
        </is>
      </c>
      <c r="B115">
        <f>INDEX($C115:$N115,1,$B$1)</f>
        <v/>
      </c>
      <c r="C115" t="inlineStr">
        <is>
          <t>Leave days / year</t>
        </is>
      </c>
      <c r="D115" t="inlineStr">
        <is>
          <t>Urlaubstage / Jahr</t>
        </is>
      </c>
      <c r="E115" t="inlineStr">
        <is>
          <t>روز مرخصی در سال</t>
        </is>
      </c>
      <c r="F115" t="inlineStr">
        <is>
          <t>أيام الإجازة / سنة</t>
        </is>
      </c>
      <c r="G115" t="inlineStr">
        <is>
          <t>Vacaciones / año</t>
        </is>
      </c>
      <c r="H115" t="inlineStr">
        <is>
          <t>Congés / an</t>
        </is>
      </c>
      <c r="I115" t="inlineStr">
        <is>
          <t>Ferie / anno</t>
        </is>
      </c>
      <c r="J115" t="inlineStr">
        <is>
          <t>有給／年</t>
        </is>
      </c>
      <c r="K115" t="inlineStr">
        <is>
          <t>휴가 / 년</t>
        </is>
      </c>
      <c r="L115" t="inlineStr">
        <is>
          <t>Pushime / vit</t>
        </is>
      </c>
      <c r="M115" t="inlineStr">
        <is>
          <t>İzin / yıl</t>
        </is>
      </c>
      <c r="N115" t="inlineStr">
        <is>
          <t>年假 / 年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CALCULATION ENGINE – DO NOT EDIT</t>
        </is>
      </c>
    </row>
    <row r="2">
      <c r="A2" t="inlineStr">
        <is>
          <t>year</t>
        </is>
      </c>
      <c r="B2">
        <f>N(Dashboard!$H$7)</f>
        <v/>
      </c>
    </row>
    <row r="3">
      <c r="A3" t="inlineStr">
        <is>
          <t>month</t>
        </is>
      </c>
      <c r="B3">
        <f>MAX(1,ROUND(SUMPRODUCT((Lang!$C$16:$N$27=Dashboard!$K$7)*(ROW(Lang!$C$16:$N$27)-15))/MAX(1,COUNTIF(Lang!$C$16:$N$27,Dashboard!$K$7)),0))</f>
        <v/>
      </c>
    </row>
    <row r="4">
      <c r="A4" t="inlineStr">
        <is>
          <t>ms</t>
        </is>
      </c>
      <c r="B4">
        <f>DATE(B2,B3,1)</f>
        <v/>
      </c>
    </row>
    <row r="5">
      <c r="A5" t="inlineStr">
        <is>
          <t>me</t>
        </is>
      </c>
      <c r="B5">
        <f>EDATE(B4,1)</f>
        <v/>
      </c>
    </row>
    <row r="6">
      <c r="A6" t="inlineStr">
        <is>
          <t>workdays</t>
        </is>
      </c>
      <c r="B6">
        <f>NETWORKDAYS(B4,B5-1)</f>
        <v/>
      </c>
    </row>
    <row r="7">
      <c r="A7" t="inlineStr">
        <is>
          <t>ys</t>
        </is>
      </c>
      <c r="B7">
        <f>DATE(B2,1,1)</f>
        <v/>
      </c>
    </row>
    <row r="8">
      <c r="A8" t="inlineStr">
        <is>
          <t>ye</t>
        </is>
      </c>
      <c r="B8">
        <f>DATE(B2+1,1,1)</f>
        <v/>
      </c>
    </row>
    <row r="9">
      <c r="A9" t="inlineStr">
        <is>
          <t>staff</t>
        </is>
      </c>
      <c r="B9">
        <f>COUNTIF(Staff!$A$8:$A$32,"?*")</f>
        <v/>
      </c>
    </row>
    <row r="10">
      <c r="A10" t="inlineStr">
        <is>
          <t>week</t>
        </is>
      </c>
      <c r="B10">
        <f>IF(N(Roster!$D$6)=0,TODAY(),Roster!$D$6)-WEEKDAY(IF(N(Roster!$D$6)=0,TODAY(),Roster!$D$6),2)+1</f>
        <v/>
      </c>
    </row>
    <row r="11">
      <c r="A11" t="inlineStr">
        <is>
          <t>days</t>
        </is>
      </c>
      <c r="B11">
        <f>B5-B4</f>
        <v/>
      </c>
    </row>
    <row r="19">
      <c r="A19" t="inlineStr">
        <is>
          <t>name</t>
        </is>
      </c>
      <c r="B19" t="inlineStr">
        <is>
          <t>hours</t>
        </is>
      </c>
      <c r="C19" t="inlineStr">
        <is>
          <t>vacM</t>
        </is>
      </c>
      <c r="D19" t="inlineStr">
        <is>
          <t>sickM</t>
        </is>
      </c>
      <c r="E19" t="inlineStr">
        <is>
          <t>othM</t>
        </is>
      </c>
      <c r="F19" t="inlineStr">
        <is>
          <t>target</t>
        </is>
      </c>
      <c r="G19" t="inlineStr">
        <is>
          <t>OT</t>
        </is>
      </c>
      <c r="H19" t="inlineStr">
        <is>
          <t>cost</t>
        </is>
      </c>
      <c r="I19" t="inlineStr">
        <is>
          <t>annual</t>
        </is>
      </c>
      <c r="J19" t="inlineStr">
        <is>
          <t>takenY</t>
        </is>
      </c>
      <c r="K19" t="inlineStr">
        <is>
          <t>left</t>
        </is>
      </c>
      <c r="L19" t="inlineStr">
        <is>
          <t>lbl</t>
        </is>
      </c>
      <c r="M19" t="inlineStr">
        <is>
          <t>cH</t>
        </is>
      </c>
      <c r="N19" t="inlineStr">
        <is>
          <t>cT</t>
        </is>
      </c>
      <c r="O19" t="inlineStr">
        <is>
          <t>sickflag</t>
        </is>
      </c>
      <c r="P19" t="inlineStr">
        <is>
          <t>otflag</t>
        </is>
      </c>
    </row>
    <row r="20">
      <c r="A20">
        <f>IF(Staff!$A$8="","",Staff!$A$8)</f>
        <v/>
      </c>
      <c r="B20">
        <f>IF(A20="",0,SUMIFS(Shifts!$G$8:$G$5007,Shifts!$B$8:$B$5007,A20,Shifts!$A$8:$A$5007,"&gt;="&amp;$B$4,Shifts!$A$8:$A$5007,"&lt;"&amp;$B$5))</f>
        <v/>
      </c>
      <c r="C20">
        <f>IF(A20="",0,SUMIFS(Leave!$H$8:$H$507,Leave!$A$8:$A$507,A20,Leave!$G$8:$G$507,1))</f>
        <v/>
      </c>
      <c r="D20">
        <f>IF(A20="",0,SUMIFS(Leave!$H$8:$H$507,Leave!$A$8:$A$507,A20,Leave!$G$8:$G$507,2))</f>
        <v/>
      </c>
      <c r="E20">
        <f>IF(A20="",0,SUMIFS(Leave!$H$8:$H$507,Leave!$A$8:$A$507,A20,Leave!$G$8:$G$507,3))</f>
        <v/>
      </c>
      <c r="F20">
        <f>IF(A20="",0,N(Staff!$C$8)/5*MAX(0,$B$6-C20-D20-E20))</f>
        <v/>
      </c>
      <c r="G20">
        <f>MAX(0,B20-F20)</f>
        <v/>
      </c>
      <c r="H20">
        <f>B20*N(Staff!$D$8)</f>
        <v/>
      </c>
      <c r="I20">
        <f>N(Staff!$E$8)</f>
        <v/>
      </c>
      <c r="J20">
        <f>IF(A20="",0,SUMIFS(Leave!$I$8:$I$507,Leave!$A$8:$A$507,A20,Leave!$G$8:$G$507,1))</f>
        <v/>
      </c>
      <c r="K20">
        <f>IF(A20="",-999,I20-J20)</f>
        <v/>
      </c>
      <c r="L20">
        <f>IF(A20=""," ",A20)</f>
        <v/>
      </c>
      <c r="M20">
        <f>IF(A20="",NA(),B20)</f>
        <v/>
      </c>
      <c r="N20">
        <f>IF(A20="",NA(),F20)</f>
        <v/>
      </c>
      <c r="O20">
        <f>(D20&gt;0)*1</f>
        <v/>
      </c>
      <c r="P20">
        <f>(G20&gt;0)*1</f>
        <v/>
      </c>
    </row>
    <row r="21">
      <c r="A21">
        <f>IF(Staff!$A$9="","",Staff!$A$9)</f>
        <v/>
      </c>
      <c r="B21">
        <f>IF(A21="",0,SUMIFS(Shifts!$G$8:$G$5007,Shifts!$B$8:$B$5007,A21,Shifts!$A$8:$A$5007,"&gt;="&amp;$B$4,Shifts!$A$8:$A$5007,"&lt;"&amp;$B$5))</f>
        <v/>
      </c>
      <c r="C21">
        <f>IF(A21="",0,SUMIFS(Leave!$H$8:$H$507,Leave!$A$8:$A$507,A21,Leave!$G$8:$G$507,1))</f>
        <v/>
      </c>
      <c r="D21">
        <f>IF(A21="",0,SUMIFS(Leave!$H$8:$H$507,Leave!$A$8:$A$507,A21,Leave!$G$8:$G$507,2))</f>
        <v/>
      </c>
      <c r="E21">
        <f>IF(A21="",0,SUMIFS(Leave!$H$8:$H$507,Leave!$A$8:$A$507,A21,Leave!$G$8:$G$507,3))</f>
        <v/>
      </c>
      <c r="F21">
        <f>IF(A21="",0,N(Staff!$C$9)/5*MAX(0,$B$6-C21-D21-E21))</f>
        <v/>
      </c>
      <c r="G21">
        <f>MAX(0,B21-F21)</f>
        <v/>
      </c>
      <c r="H21">
        <f>B21*N(Staff!$D$9)</f>
        <v/>
      </c>
      <c r="I21">
        <f>N(Staff!$E$9)</f>
        <v/>
      </c>
      <c r="J21">
        <f>IF(A21="",0,SUMIFS(Leave!$I$8:$I$507,Leave!$A$8:$A$507,A21,Leave!$G$8:$G$507,1))</f>
        <v/>
      </c>
      <c r="K21">
        <f>IF(A21="",-999,I21-J21)</f>
        <v/>
      </c>
      <c r="L21">
        <f>IF(A21=""," ",A21)</f>
        <v/>
      </c>
      <c r="M21">
        <f>IF(A21="",NA(),B21)</f>
        <v/>
      </c>
      <c r="N21">
        <f>IF(A21="",NA(),F21)</f>
        <v/>
      </c>
      <c r="O21">
        <f>(D21&gt;0)*1</f>
        <v/>
      </c>
      <c r="P21">
        <f>(G21&gt;0)*1</f>
        <v/>
      </c>
    </row>
    <row r="22">
      <c r="A22">
        <f>IF(Staff!$A$10="","",Staff!$A$10)</f>
        <v/>
      </c>
      <c r="B22">
        <f>IF(A22="",0,SUMIFS(Shifts!$G$8:$G$5007,Shifts!$B$8:$B$5007,A22,Shifts!$A$8:$A$5007,"&gt;="&amp;$B$4,Shifts!$A$8:$A$5007,"&lt;"&amp;$B$5))</f>
        <v/>
      </c>
      <c r="C22">
        <f>IF(A22="",0,SUMIFS(Leave!$H$8:$H$507,Leave!$A$8:$A$507,A22,Leave!$G$8:$G$507,1))</f>
        <v/>
      </c>
      <c r="D22">
        <f>IF(A22="",0,SUMIFS(Leave!$H$8:$H$507,Leave!$A$8:$A$507,A22,Leave!$G$8:$G$507,2))</f>
        <v/>
      </c>
      <c r="E22">
        <f>IF(A22="",0,SUMIFS(Leave!$H$8:$H$507,Leave!$A$8:$A$507,A22,Leave!$G$8:$G$507,3))</f>
        <v/>
      </c>
      <c r="F22">
        <f>IF(A22="",0,N(Staff!$C$10)/5*MAX(0,$B$6-C22-D22-E22))</f>
        <v/>
      </c>
      <c r="G22">
        <f>MAX(0,B22-F22)</f>
        <v/>
      </c>
      <c r="H22">
        <f>B22*N(Staff!$D$10)</f>
        <v/>
      </c>
      <c r="I22">
        <f>N(Staff!$E$10)</f>
        <v/>
      </c>
      <c r="J22">
        <f>IF(A22="",0,SUMIFS(Leave!$I$8:$I$507,Leave!$A$8:$A$507,A22,Leave!$G$8:$G$507,1))</f>
        <v/>
      </c>
      <c r="K22">
        <f>IF(A22="",-999,I22-J22)</f>
        <v/>
      </c>
      <c r="L22">
        <f>IF(A22=""," ",A22)</f>
        <v/>
      </c>
      <c r="M22">
        <f>IF(A22="",NA(),B22)</f>
        <v/>
      </c>
      <c r="N22">
        <f>IF(A22="",NA(),F22)</f>
        <v/>
      </c>
      <c r="O22">
        <f>(D22&gt;0)*1</f>
        <v/>
      </c>
      <c r="P22">
        <f>(G22&gt;0)*1</f>
        <v/>
      </c>
    </row>
    <row r="23">
      <c r="A23">
        <f>IF(Staff!$A$11="","",Staff!$A$11)</f>
        <v/>
      </c>
      <c r="B23">
        <f>IF(A23="",0,SUMIFS(Shifts!$G$8:$G$5007,Shifts!$B$8:$B$5007,A23,Shifts!$A$8:$A$5007,"&gt;="&amp;$B$4,Shifts!$A$8:$A$5007,"&lt;"&amp;$B$5))</f>
        <v/>
      </c>
      <c r="C23">
        <f>IF(A23="",0,SUMIFS(Leave!$H$8:$H$507,Leave!$A$8:$A$507,A23,Leave!$G$8:$G$507,1))</f>
        <v/>
      </c>
      <c r="D23">
        <f>IF(A23="",0,SUMIFS(Leave!$H$8:$H$507,Leave!$A$8:$A$507,A23,Leave!$G$8:$G$507,2))</f>
        <v/>
      </c>
      <c r="E23">
        <f>IF(A23="",0,SUMIFS(Leave!$H$8:$H$507,Leave!$A$8:$A$507,A23,Leave!$G$8:$G$507,3))</f>
        <v/>
      </c>
      <c r="F23">
        <f>IF(A23="",0,N(Staff!$C$11)/5*MAX(0,$B$6-C23-D23-E23))</f>
        <v/>
      </c>
      <c r="G23">
        <f>MAX(0,B23-F23)</f>
        <v/>
      </c>
      <c r="H23">
        <f>B23*N(Staff!$D$11)</f>
        <v/>
      </c>
      <c r="I23">
        <f>N(Staff!$E$11)</f>
        <v/>
      </c>
      <c r="J23">
        <f>IF(A23="",0,SUMIFS(Leave!$I$8:$I$507,Leave!$A$8:$A$507,A23,Leave!$G$8:$G$507,1))</f>
        <v/>
      </c>
      <c r="K23">
        <f>IF(A23="",-999,I23-J23)</f>
        <v/>
      </c>
      <c r="L23">
        <f>IF(A23=""," ",A23)</f>
        <v/>
      </c>
      <c r="M23">
        <f>IF(A23="",NA(),B23)</f>
        <v/>
      </c>
      <c r="N23">
        <f>IF(A23="",NA(),F23)</f>
        <v/>
      </c>
      <c r="O23">
        <f>(D23&gt;0)*1</f>
        <v/>
      </c>
      <c r="P23">
        <f>(G23&gt;0)*1</f>
        <v/>
      </c>
    </row>
    <row r="24">
      <c r="A24">
        <f>IF(Staff!$A$12="","",Staff!$A$12)</f>
        <v/>
      </c>
      <c r="B24">
        <f>IF(A24="",0,SUMIFS(Shifts!$G$8:$G$5007,Shifts!$B$8:$B$5007,A24,Shifts!$A$8:$A$5007,"&gt;="&amp;$B$4,Shifts!$A$8:$A$5007,"&lt;"&amp;$B$5))</f>
        <v/>
      </c>
      <c r="C24">
        <f>IF(A24="",0,SUMIFS(Leave!$H$8:$H$507,Leave!$A$8:$A$507,A24,Leave!$G$8:$G$507,1))</f>
        <v/>
      </c>
      <c r="D24">
        <f>IF(A24="",0,SUMIFS(Leave!$H$8:$H$507,Leave!$A$8:$A$507,A24,Leave!$G$8:$G$507,2))</f>
        <v/>
      </c>
      <c r="E24">
        <f>IF(A24="",0,SUMIFS(Leave!$H$8:$H$507,Leave!$A$8:$A$507,A24,Leave!$G$8:$G$507,3))</f>
        <v/>
      </c>
      <c r="F24">
        <f>IF(A24="",0,N(Staff!$C$12)/5*MAX(0,$B$6-C24-D24-E24))</f>
        <v/>
      </c>
      <c r="G24">
        <f>MAX(0,B24-F24)</f>
        <v/>
      </c>
      <c r="H24">
        <f>B24*N(Staff!$D$12)</f>
        <v/>
      </c>
      <c r="I24">
        <f>N(Staff!$E$12)</f>
        <v/>
      </c>
      <c r="J24">
        <f>IF(A24="",0,SUMIFS(Leave!$I$8:$I$507,Leave!$A$8:$A$507,A24,Leave!$G$8:$G$507,1))</f>
        <v/>
      </c>
      <c r="K24">
        <f>IF(A24="",-999,I24-J24)</f>
        <v/>
      </c>
      <c r="L24">
        <f>IF(A24=""," ",A24)</f>
        <v/>
      </c>
      <c r="M24">
        <f>IF(A24="",NA(),B24)</f>
        <v/>
      </c>
      <c r="N24">
        <f>IF(A24="",NA(),F24)</f>
        <v/>
      </c>
      <c r="O24">
        <f>(D24&gt;0)*1</f>
        <v/>
      </c>
      <c r="P24">
        <f>(G24&gt;0)*1</f>
        <v/>
      </c>
    </row>
    <row r="25">
      <c r="A25">
        <f>IF(Staff!$A$13="","",Staff!$A$13)</f>
        <v/>
      </c>
      <c r="B25">
        <f>IF(A25="",0,SUMIFS(Shifts!$G$8:$G$5007,Shifts!$B$8:$B$5007,A25,Shifts!$A$8:$A$5007,"&gt;="&amp;$B$4,Shifts!$A$8:$A$5007,"&lt;"&amp;$B$5))</f>
        <v/>
      </c>
      <c r="C25">
        <f>IF(A25="",0,SUMIFS(Leave!$H$8:$H$507,Leave!$A$8:$A$507,A25,Leave!$G$8:$G$507,1))</f>
        <v/>
      </c>
      <c r="D25">
        <f>IF(A25="",0,SUMIFS(Leave!$H$8:$H$507,Leave!$A$8:$A$507,A25,Leave!$G$8:$G$507,2))</f>
        <v/>
      </c>
      <c r="E25">
        <f>IF(A25="",0,SUMIFS(Leave!$H$8:$H$507,Leave!$A$8:$A$507,A25,Leave!$G$8:$G$507,3))</f>
        <v/>
      </c>
      <c r="F25">
        <f>IF(A25="",0,N(Staff!$C$13)/5*MAX(0,$B$6-C25-D25-E25))</f>
        <v/>
      </c>
      <c r="G25">
        <f>MAX(0,B25-F25)</f>
        <v/>
      </c>
      <c r="H25">
        <f>B25*N(Staff!$D$13)</f>
        <v/>
      </c>
      <c r="I25">
        <f>N(Staff!$E$13)</f>
        <v/>
      </c>
      <c r="J25">
        <f>IF(A25="",0,SUMIFS(Leave!$I$8:$I$507,Leave!$A$8:$A$507,A25,Leave!$G$8:$G$507,1))</f>
        <v/>
      </c>
      <c r="K25">
        <f>IF(A25="",-999,I25-J25)</f>
        <v/>
      </c>
      <c r="L25">
        <f>IF(A25=""," ",A25)</f>
        <v/>
      </c>
      <c r="M25">
        <f>IF(A25="",NA(),B25)</f>
        <v/>
      </c>
      <c r="N25">
        <f>IF(A25="",NA(),F25)</f>
        <v/>
      </c>
      <c r="O25">
        <f>(D25&gt;0)*1</f>
        <v/>
      </c>
      <c r="P25">
        <f>(G25&gt;0)*1</f>
        <v/>
      </c>
    </row>
    <row r="26">
      <c r="A26">
        <f>IF(Staff!$A$14="","",Staff!$A$14)</f>
        <v/>
      </c>
      <c r="B26">
        <f>IF(A26="",0,SUMIFS(Shifts!$G$8:$G$5007,Shifts!$B$8:$B$5007,A26,Shifts!$A$8:$A$5007,"&gt;="&amp;$B$4,Shifts!$A$8:$A$5007,"&lt;"&amp;$B$5))</f>
        <v/>
      </c>
      <c r="C26">
        <f>IF(A26="",0,SUMIFS(Leave!$H$8:$H$507,Leave!$A$8:$A$507,A26,Leave!$G$8:$G$507,1))</f>
        <v/>
      </c>
      <c r="D26">
        <f>IF(A26="",0,SUMIFS(Leave!$H$8:$H$507,Leave!$A$8:$A$507,A26,Leave!$G$8:$G$507,2))</f>
        <v/>
      </c>
      <c r="E26">
        <f>IF(A26="",0,SUMIFS(Leave!$H$8:$H$507,Leave!$A$8:$A$507,A26,Leave!$G$8:$G$507,3))</f>
        <v/>
      </c>
      <c r="F26">
        <f>IF(A26="",0,N(Staff!$C$14)/5*MAX(0,$B$6-C26-D26-E26))</f>
        <v/>
      </c>
      <c r="G26">
        <f>MAX(0,B26-F26)</f>
        <v/>
      </c>
      <c r="H26">
        <f>B26*N(Staff!$D$14)</f>
        <v/>
      </c>
      <c r="I26">
        <f>N(Staff!$E$14)</f>
        <v/>
      </c>
      <c r="J26">
        <f>IF(A26="",0,SUMIFS(Leave!$I$8:$I$507,Leave!$A$8:$A$507,A26,Leave!$G$8:$G$507,1))</f>
        <v/>
      </c>
      <c r="K26">
        <f>IF(A26="",-999,I26-J26)</f>
        <v/>
      </c>
      <c r="L26">
        <f>IF(A26=""," ",A26)</f>
        <v/>
      </c>
      <c r="M26">
        <f>IF(A26="",NA(),B26)</f>
        <v/>
      </c>
      <c r="N26">
        <f>IF(A26="",NA(),F26)</f>
        <v/>
      </c>
      <c r="O26">
        <f>(D26&gt;0)*1</f>
        <v/>
      </c>
      <c r="P26">
        <f>(G26&gt;0)*1</f>
        <v/>
      </c>
    </row>
    <row r="27">
      <c r="A27">
        <f>IF(Staff!$A$15="","",Staff!$A$15)</f>
        <v/>
      </c>
      <c r="B27">
        <f>IF(A27="",0,SUMIFS(Shifts!$G$8:$G$5007,Shifts!$B$8:$B$5007,A27,Shifts!$A$8:$A$5007,"&gt;="&amp;$B$4,Shifts!$A$8:$A$5007,"&lt;"&amp;$B$5))</f>
        <v/>
      </c>
      <c r="C27">
        <f>IF(A27="",0,SUMIFS(Leave!$H$8:$H$507,Leave!$A$8:$A$507,A27,Leave!$G$8:$G$507,1))</f>
        <v/>
      </c>
      <c r="D27">
        <f>IF(A27="",0,SUMIFS(Leave!$H$8:$H$507,Leave!$A$8:$A$507,A27,Leave!$G$8:$G$507,2))</f>
        <v/>
      </c>
      <c r="E27">
        <f>IF(A27="",0,SUMIFS(Leave!$H$8:$H$507,Leave!$A$8:$A$507,A27,Leave!$G$8:$G$507,3))</f>
        <v/>
      </c>
      <c r="F27">
        <f>IF(A27="",0,N(Staff!$C$15)/5*MAX(0,$B$6-C27-D27-E27))</f>
        <v/>
      </c>
      <c r="G27">
        <f>MAX(0,B27-F27)</f>
        <v/>
      </c>
      <c r="H27">
        <f>B27*N(Staff!$D$15)</f>
        <v/>
      </c>
      <c r="I27">
        <f>N(Staff!$E$15)</f>
        <v/>
      </c>
      <c r="J27">
        <f>IF(A27="",0,SUMIFS(Leave!$I$8:$I$507,Leave!$A$8:$A$507,A27,Leave!$G$8:$G$507,1))</f>
        <v/>
      </c>
      <c r="K27">
        <f>IF(A27="",-999,I27-J27)</f>
        <v/>
      </c>
      <c r="L27">
        <f>IF(A27=""," ",A27)</f>
        <v/>
      </c>
      <c r="M27">
        <f>IF(A27="",NA(),B27)</f>
        <v/>
      </c>
      <c r="N27">
        <f>IF(A27="",NA(),F27)</f>
        <v/>
      </c>
      <c r="O27">
        <f>(D27&gt;0)*1</f>
        <v/>
      </c>
      <c r="P27">
        <f>(G27&gt;0)*1</f>
        <v/>
      </c>
    </row>
    <row r="28">
      <c r="A28">
        <f>IF(Staff!$A$16="","",Staff!$A$16)</f>
        <v/>
      </c>
      <c r="B28">
        <f>IF(A28="",0,SUMIFS(Shifts!$G$8:$G$5007,Shifts!$B$8:$B$5007,A28,Shifts!$A$8:$A$5007,"&gt;="&amp;$B$4,Shifts!$A$8:$A$5007,"&lt;"&amp;$B$5))</f>
        <v/>
      </c>
      <c r="C28">
        <f>IF(A28="",0,SUMIFS(Leave!$H$8:$H$507,Leave!$A$8:$A$507,A28,Leave!$G$8:$G$507,1))</f>
        <v/>
      </c>
      <c r="D28">
        <f>IF(A28="",0,SUMIFS(Leave!$H$8:$H$507,Leave!$A$8:$A$507,A28,Leave!$G$8:$G$507,2))</f>
        <v/>
      </c>
      <c r="E28">
        <f>IF(A28="",0,SUMIFS(Leave!$H$8:$H$507,Leave!$A$8:$A$507,A28,Leave!$G$8:$G$507,3))</f>
        <v/>
      </c>
      <c r="F28">
        <f>IF(A28="",0,N(Staff!$C$16)/5*MAX(0,$B$6-C28-D28-E28))</f>
        <v/>
      </c>
      <c r="G28">
        <f>MAX(0,B28-F28)</f>
        <v/>
      </c>
      <c r="H28">
        <f>B28*N(Staff!$D$16)</f>
        <v/>
      </c>
      <c r="I28">
        <f>N(Staff!$E$16)</f>
        <v/>
      </c>
      <c r="J28">
        <f>IF(A28="",0,SUMIFS(Leave!$I$8:$I$507,Leave!$A$8:$A$507,A28,Leave!$G$8:$G$507,1))</f>
        <v/>
      </c>
      <c r="K28">
        <f>IF(A28="",-999,I28-J28)</f>
        <v/>
      </c>
      <c r="L28">
        <f>IF(A28=""," ",A28)</f>
        <v/>
      </c>
      <c r="M28">
        <f>IF(A28="",NA(),B28)</f>
        <v/>
      </c>
      <c r="N28">
        <f>IF(A28="",NA(),F28)</f>
        <v/>
      </c>
      <c r="O28">
        <f>(D28&gt;0)*1</f>
        <v/>
      </c>
      <c r="P28">
        <f>(G28&gt;0)*1</f>
        <v/>
      </c>
    </row>
    <row r="29">
      <c r="A29">
        <f>IF(Staff!$A$17="","",Staff!$A$17)</f>
        <v/>
      </c>
      <c r="B29">
        <f>IF(A29="",0,SUMIFS(Shifts!$G$8:$G$5007,Shifts!$B$8:$B$5007,A29,Shifts!$A$8:$A$5007,"&gt;="&amp;$B$4,Shifts!$A$8:$A$5007,"&lt;"&amp;$B$5))</f>
        <v/>
      </c>
      <c r="C29">
        <f>IF(A29="",0,SUMIFS(Leave!$H$8:$H$507,Leave!$A$8:$A$507,A29,Leave!$G$8:$G$507,1))</f>
        <v/>
      </c>
      <c r="D29">
        <f>IF(A29="",0,SUMIFS(Leave!$H$8:$H$507,Leave!$A$8:$A$507,A29,Leave!$G$8:$G$507,2))</f>
        <v/>
      </c>
      <c r="E29">
        <f>IF(A29="",0,SUMIFS(Leave!$H$8:$H$507,Leave!$A$8:$A$507,A29,Leave!$G$8:$G$507,3))</f>
        <v/>
      </c>
      <c r="F29">
        <f>IF(A29="",0,N(Staff!$C$17)/5*MAX(0,$B$6-C29-D29-E29))</f>
        <v/>
      </c>
      <c r="G29">
        <f>MAX(0,B29-F29)</f>
        <v/>
      </c>
      <c r="H29">
        <f>B29*N(Staff!$D$17)</f>
        <v/>
      </c>
      <c r="I29">
        <f>N(Staff!$E$17)</f>
        <v/>
      </c>
      <c r="J29">
        <f>IF(A29="",0,SUMIFS(Leave!$I$8:$I$507,Leave!$A$8:$A$507,A29,Leave!$G$8:$G$507,1))</f>
        <v/>
      </c>
      <c r="K29">
        <f>IF(A29="",-999,I29-J29)</f>
        <v/>
      </c>
      <c r="L29">
        <f>IF(A29=""," ",A29)</f>
        <v/>
      </c>
      <c r="M29">
        <f>IF(A29="",NA(),B29)</f>
        <v/>
      </c>
      <c r="N29">
        <f>IF(A29="",NA(),F29)</f>
        <v/>
      </c>
      <c r="O29">
        <f>(D29&gt;0)*1</f>
        <v/>
      </c>
      <c r="P29">
        <f>(G29&gt;0)*1</f>
        <v/>
      </c>
    </row>
    <row r="30">
      <c r="A30">
        <f>IF(Staff!$A$18="","",Staff!$A$18)</f>
        <v/>
      </c>
      <c r="B30">
        <f>IF(A30="",0,SUMIFS(Shifts!$G$8:$G$5007,Shifts!$B$8:$B$5007,A30,Shifts!$A$8:$A$5007,"&gt;="&amp;$B$4,Shifts!$A$8:$A$5007,"&lt;"&amp;$B$5))</f>
        <v/>
      </c>
      <c r="C30">
        <f>IF(A30="",0,SUMIFS(Leave!$H$8:$H$507,Leave!$A$8:$A$507,A30,Leave!$G$8:$G$507,1))</f>
        <v/>
      </c>
      <c r="D30">
        <f>IF(A30="",0,SUMIFS(Leave!$H$8:$H$507,Leave!$A$8:$A$507,A30,Leave!$G$8:$G$507,2))</f>
        <v/>
      </c>
      <c r="E30">
        <f>IF(A30="",0,SUMIFS(Leave!$H$8:$H$507,Leave!$A$8:$A$507,A30,Leave!$G$8:$G$507,3))</f>
        <v/>
      </c>
      <c r="F30">
        <f>IF(A30="",0,N(Staff!$C$18)/5*MAX(0,$B$6-C30-D30-E30))</f>
        <v/>
      </c>
      <c r="G30">
        <f>MAX(0,B30-F30)</f>
        <v/>
      </c>
      <c r="H30">
        <f>B30*N(Staff!$D$18)</f>
        <v/>
      </c>
      <c r="I30">
        <f>N(Staff!$E$18)</f>
        <v/>
      </c>
      <c r="J30">
        <f>IF(A30="",0,SUMIFS(Leave!$I$8:$I$507,Leave!$A$8:$A$507,A30,Leave!$G$8:$G$507,1))</f>
        <v/>
      </c>
      <c r="K30">
        <f>IF(A30="",-999,I30-J30)</f>
        <v/>
      </c>
      <c r="L30">
        <f>IF(A30=""," ",A30)</f>
        <v/>
      </c>
      <c r="M30">
        <f>IF(A30="",NA(),B30)</f>
        <v/>
      </c>
      <c r="N30">
        <f>IF(A30="",NA(),F30)</f>
        <v/>
      </c>
      <c r="O30">
        <f>(D30&gt;0)*1</f>
        <v/>
      </c>
      <c r="P30">
        <f>(G30&gt;0)*1</f>
        <v/>
      </c>
    </row>
    <row r="31">
      <c r="A31">
        <f>IF(Staff!$A$19="","",Staff!$A$19)</f>
        <v/>
      </c>
      <c r="B31">
        <f>IF(A31="",0,SUMIFS(Shifts!$G$8:$G$5007,Shifts!$B$8:$B$5007,A31,Shifts!$A$8:$A$5007,"&gt;="&amp;$B$4,Shifts!$A$8:$A$5007,"&lt;"&amp;$B$5))</f>
        <v/>
      </c>
      <c r="C31">
        <f>IF(A31="",0,SUMIFS(Leave!$H$8:$H$507,Leave!$A$8:$A$507,A31,Leave!$G$8:$G$507,1))</f>
        <v/>
      </c>
      <c r="D31">
        <f>IF(A31="",0,SUMIFS(Leave!$H$8:$H$507,Leave!$A$8:$A$507,A31,Leave!$G$8:$G$507,2))</f>
        <v/>
      </c>
      <c r="E31">
        <f>IF(A31="",0,SUMIFS(Leave!$H$8:$H$507,Leave!$A$8:$A$507,A31,Leave!$G$8:$G$507,3))</f>
        <v/>
      </c>
      <c r="F31">
        <f>IF(A31="",0,N(Staff!$C$19)/5*MAX(0,$B$6-C31-D31-E31))</f>
        <v/>
      </c>
      <c r="G31">
        <f>MAX(0,B31-F31)</f>
        <v/>
      </c>
      <c r="H31">
        <f>B31*N(Staff!$D$19)</f>
        <v/>
      </c>
      <c r="I31">
        <f>N(Staff!$E$19)</f>
        <v/>
      </c>
      <c r="J31">
        <f>IF(A31="",0,SUMIFS(Leave!$I$8:$I$507,Leave!$A$8:$A$507,A31,Leave!$G$8:$G$507,1))</f>
        <v/>
      </c>
      <c r="K31">
        <f>IF(A31="",-999,I31-J31)</f>
        <v/>
      </c>
      <c r="L31">
        <f>IF(A31=""," ",A31)</f>
        <v/>
      </c>
      <c r="M31">
        <f>IF(A31="",NA(),B31)</f>
        <v/>
      </c>
      <c r="N31">
        <f>IF(A31="",NA(),F31)</f>
        <v/>
      </c>
      <c r="O31">
        <f>(D31&gt;0)*1</f>
        <v/>
      </c>
      <c r="P31">
        <f>(G31&gt;0)*1</f>
        <v/>
      </c>
    </row>
    <row r="32">
      <c r="A32">
        <f>IF(Staff!$A$20="","",Staff!$A$20)</f>
        <v/>
      </c>
      <c r="B32">
        <f>IF(A32="",0,SUMIFS(Shifts!$G$8:$G$5007,Shifts!$B$8:$B$5007,A32,Shifts!$A$8:$A$5007,"&gt;="&amp;$B$4,Shifts!$A$8:$A$5007,"&lt;"&amp;$B$5))</f>
        <v/>
      </c>
      <c r="C32">
        <f>IF(A32="",0,SUMIFS(Leave!$H$8:$H$507,Leave!$A$8:$A$507,A32,Leave!$G$8:$G$507,1))</f>
        <v/>
      </c>
      <c r="D32">
        <f>IF(A32="",0,SUMIFS(Leave!$H$8:$H$507,Leave!$A$8:$A$507,A32,Leave!$G$8:$G$507,2))</f>
        <v/>
      </c>
      <c r="E32">
        <f>IF(A32="",0,SUMIFS(Leave!$H$8:$H$507,Leave!$A$8:$A$507,A32,Leave!$G$8:$G$507,3))</f>
        <v/>
      </c>
      <c r="F32">
        <f>IF(A32="",0,N(Staff!$C$20)/5*MAX(0,$B$6-C32-D32-E32))</f>
        <v/>
      </c>
      <c r="G32">
        <f>MAX(0,B32-F32)</f>
        <v/>
      </c>
      <c r="H32">
        <f>B32*N(Staff!$D$20)</f>
        <v/>
      </c>
      <c r="I32">
        <f>N(Staff!$E$20)</f>
        <v/>
      </c>
      <c r="J32">
        <f>IF(A32="",0,SUMIFS(Leave!$I$8:$I$507,Leave!$A$8:$A$507,A32,Leave!$G$8:$G$507,1))</f>
        <v/>
      </c>
      <c r="K32">
        <f>IF(A32="",-999,I32-J32)</f>
        <v/>
      </c>
      <c r="L32">
        <f>IF(A32=""," ",A32)</f>
        <v/>
      </c>
      <c r="M32">
        <f>IF(A32="",NA(),B32)</f>
        <v/>
      </c>
      <c r="N32">
        <f>IF(A32="",NA(),F32)</f>
        <v/>
      </c>
      <c r="O32">
        <f>(D32&gt;0)*1</f>
        <v/>
      </c>
      <c r="P32">
        <f>(G32&gt;0)*1</f>
        <v/>
      </c>
    </row>
    <row r="33">
      <c r="A33">
        <f>IF(Staff!$A$21="","",Staff!$A$21)</f>
        <v/>
      </c>
      <c r="B33">
        <f>IF(A33="",0,SUMIFS(Shifts!$G$8:$G$5007,Shifts!$B$8:$B$5007,A33,Shifts!$A$8:$A$5007,"&gt;="&amp;$B$4,Shifts!$A$8:$A$5007,"&lt;"&amp;$B$5))</f>
        <v/>
      </c>
      <c r="C33">
        <f>IF(A33="",0,SUMIFS(Leave!$H$8:$H$507,Leave!$A$8:$A$507,A33,Leave!$G$8:$G$507,1))</f>
        <v/>
      </c>
      <c r="D33">
        <f>IF(A33="",0,SUMIFS(Leave!$H$8:$H$507,Leave!$A$8:$A$507,A33,Leave!$G$8:$G$507,2))</f>
        <v/>
      </c>
      <c r="E33">
        <f>IF(A33="",0,SUMIFS(Leave!$H$8:$H$507,Leave!$A$8:$A$507,A33,Leave!$G$8:$G$507,3))</f>
        <v/>
      </c>
      <c r="F33">
        <f>IF(A33="",0,N(Staff!$C$21)/5*MAX(0,$B$6-C33-D33-E33))</f>
        <v/>
      </c>
      <c r="G33">
        <f>MAX(0,B33-F33)</f>
        <v/>
      </c>
      <c r="H33">
        <f>B33*N(Staff!$D$21)</f>
        <v/>
      </c>
      <c r="I33">
        <f>N(Staff!$E$21)</f>
        <v/>
      </c>
      <c r="J33">
        <f>IF(A33="",0,SUMIFS(Leave!$I$8:$I$507,Leave!$A$8:$A$507,A33,Leave!$G$8:$G$507,1))</f>
        <v/>
      </c>
      <c r="K33">
        <f>IF(A33="",-999,I33-J33)</f>
        <v/>
      </c>
      <c r="L33">
        <f>IF(A33=""," ",A33)</f>
        <v/>
      </c>
      <c r="M33">
        <f>IF(A33="",NA(),B33)</f>
        <v/>
      </c>
      <c r="N33">
        <f>IF(A33="",NA(),F33)</f>
        <v/>
      </c>
      <c r="O33">
        <f>(D33&gt;0)*1</f>
        <v/>
      </c>
      <c r="P33">
        <f>(G33&gt;0)*1</f>
        <v/>
      </c>
    </row>
    <row r="34">
      <c r="A34">
        <f>IF(Staff!$A$22="","",Staff!$A$22)</f>
        <v/>
      </c>
      <c r="B34">
        <f>IF(A34="",0,SUMIFS(Shifts!$G$8:$G$5007,Shifts!$B$8:$B$5007,A34,Shifts!$A$8:$A$5007,"&gt;="&amp;$B$4,Shifts!$A$8:$A$5007,"&lt;"&amp;$B$5))</f>
        <v/>
      </c>
      <c r="C34">
        <f>IF(A34="",0,SUMIFS(Leave!$H$8:$H$507,Leave!$A$8:$A$507,A34,Leave!$G$8:$G$507,1))</f>
        <v/>
      </c>
      <c r="D34">
        <f>IF(A34="",0,SUMIFS(Leave!$H$8:$H$507,Leave!$A$8:$A$507,A34,Leave!$G$8:$G$507,2))</f>
        <v/>
      </c>
      <c r="E34">
        <f>IF(A34="",0,SUMIFS(Leave!$H$8:$H$507,Leave!$A$8:$A$507,A34,Leave!$G$8:$G$507,3))</f>
        <v/>
      </c>
      <c r="F34">
        <f>IF(A34="",0,N(Staff!$C$22)/5*MAX(0,$B$6-C34-D34-E34))</f>
        <v/>
      </c>
      <c r="G34">
        <f>MAX(0,B34-F34)</f>
        <v/>
      </c>
      <c r="H34">
        <f>B34*N(Staff!$D$22)</f>
        <v/>
      </c>
      <c r="I34">
        <f>N(Staff!$E$22)</f>
        <v/>
      </c>
      <c r="J34">
        <f>IF(A34="",0,SUMIFS(Leave!$I$8:$I$507,Leave!$A$8:$A$507,A34,Leave!$G$8:$G$507,1))</f>
        <v/>
      </c>
      <c r="K34">
        <f>IF(A34="",-999,I34-J34)</f>
        <v/>
      </c>
      <c r="L34">
        <f>IF(A34=""," ",A34)</f>
        <v/>
      </c>
      <c r="M34">
        <f>IF(A34="",NA(),B34)</f>
        <v/>
      </c>
      <c r="N34">
        <f>IF(A34="",NA(),F34)</f>
        <v/>
      </c>
      <c r="O34">
        <f>(D34&gt;0)*1</f>
        <v/>
      </c>
      <c r="P34">
        <f>(G34&gt;0)*1</f>
        <v/>
      </c>
    </row>
    <row r="35">
      <c r="A35">
        <f>IF(Staff!$A$23="","",Staff!$A$23)</f>
        <v/>
      </c>
      <c r="B35">
        <f>IF(A35="",0,SUMIFS(Shifts!$G$8:$G$5007,Shifts!$B$8:$B$5007,A35,Shifts!$A$8:$A$5007,"&gt;="&amp;$B$4,Shifts!$A$8:$A$5007,"&lt;"&amp;$B$5))</f>
        <v/>
      </c>
      <c r="C35">
        <f>IF(A35="",0,SUMIFS(Leave!$H$8:$H$507,Leave!$A$8:$A$507,A35,Leave!$G$8:$G$507,1))</f>
        <v/>
      </c>
      <c r="D35">
        <f>IF(A35="",0,SUMIFS(Leave!$H$8:$H$507,Leave!$A$8:$A$507,A35,Leave!$G$8:$G$507,2))</f>
        <v/>
      </c>
      <c r="E35">
        <f>IF(A35="",0,SUMIFS(Leave!$H$8:$H$507,Leave!$A$8:$A$507,A35,Leave!$G$8:$G$507,3))</f>
        <v/>
      </c>
      <c r="F35">
        <f>IF(A35="",0,N(Staff!$C$23)/5*MAX(0,$B$6-C35-D35-E35))</f>
        <v/>
      </c>
      <c r="G35">
        <f>MAX(0,B35-F35)</f>
        <v/>
      </c>
      <c r="H35">
        <f>B35*N(Staff!$D$23)</f>
        <v/>
      </c>
      <c r="I35">
        <f>N(Staff!$E$23)</f>
        <v/>
      </c>
      <c r="J35">
        <f>IF(A35="",0,SUMIFS(Leave!$I$8:$I$507,Leave!$A$8:$A$507,A35,Leave!$G$8:$G$507,1))</f>
        <v/>
      </c>
      <c r="K35">
        <f>IF(A35="",-999,I35-J35)</f>
        <v/>
      </c>
      <c r="L35">
        <f>IF(A35=""," ",A35)</f>
        <v/>
      </c>
      <c r="M35">
        <f>IF(A35="",NA(),B35)</f>
        <v/>
      </c>
      <c r="N35">
        <f>IF(A35="",NA(),F35)</f>
        <v/>
      </c>
      <c r="O35">
        <f>(D35&gt;0)*1</f>
        <v/>
      </c>
      <c r="P35">
        <f>(G35&gt;0)*1</f>
        <v/>
      </c>
    </row>
    <row r="36">
      <c r="A36">
        <f>IF(Staff!$A$24="","",Staff!$A$24)</f>
        <v/>
      </c>
      <c r="B36">
        <f>IF(A36="",0,SUMIFS(Shifts!$G$8:$G$5007,Shifts!$B$8:$B$5007,A36,Shifts!$A$8:$A$5007,"&gt;="&amp;$B$4,Shifts!$A$8:$A$5007,"&lt;"&amp;$B$5))</f>
        <v/>
      </c>
      <c r="C36">
        <f>IF(A36="",0,SUMIFS(Leave!$H$8:$H$507,Leave!$A$8:$A$507,A36,Leave!$G$8:$G$507,1))</f>
        <v/>
      </c>
      <c r="D36">
        <f>IF(A36="",0,SUMIFS(Leave!$H$8:$H$507,Leave!$A$8:$A$507,A36,Leave!$G$8:$G$507,2))</f>
        <v/>
      </c>
      <c r="E36">
        <f>IF(A36="",0,SUMIFS(Leave!$H$8:$H$507,Leave!$A$8:$A$507,A36,Leave!$G$8:$G$507,3))</f>
        <v/>
      </c>
      <c r="F36">
        <f>IF(A36="",0,N(Staff!$C$24)/5*MAX(0,$B$6-C36-D36-E36))</f>
        <v/>
      </c>
      <c r="G36">
        <f>MAX(0,B36-F36)</f>
        <v/>
      </c>
      <c r="H36">
        <f>B36*N(Staff!$D$24)</f>
        <v/>
      </c>
      <c r="I36">
        <f>N(Staff!$E$24)</f>
        <v/>
      </c>
      <c r="J36">
        <f>IF(A36="",0,SUMIFS(Leave!$I$8:$I$507,Leave!$A$8:$A$507,A36,Leave!$G$8:$G$507,1))</f>
        <v/>
      </c>
      <c r="K36">
        <f>IF(A36="",-999,I36-J36)</f>
        <v/>
      </c>
      <c r="L36">
        <f>IF(A36=""," ",A36)</f>
        <v/>
      </c>
      <c r="M36">
        <f>IF(A36="",NA(),B36)</f>
        <v/>
      </c>
      <c r="N36">
        <f>IF(A36="",NA(),F36)</f>
        <v/>
      </c>
      <c r="O36">
        <f>(D36&gt;0)*1</f>
        <v/>
      </c>
      <c r="P36">
        <f>(G36&gt;0)*1</f>
        <v/>
      </c>
    </row>
    <row r="37">
      <c r="A37">
        <f>IF(Staff!$A$25="","",Staff!$A$25)</f>
        <v/>
      </c>
      <c r="B37">
        <f>IF(A37="",0,SUMIFS(Shifts!$G$8:$G$5007,Shifts!$B$8:$B$5007,A37,Shifts!$A$8:$A$5007,"&gt;="&amp;$B$4,Shifts!$A$8:$A$5007,"&lt;"&amp;$B$5))</f>
        <v/>
      </c>
      <c r="C37">
        <f>IF(A37="",0,SUMIFS(Leave!$H$8:$H$507,Leave!$A$8:$A$507,A37,Leave!$G$8:$G$507,1))</f>
        <v/>
      </c>
      <c r="D37">
        <f>IF(A37="",0,SUMIFS(Leave!$H$8:$H$507,Leave!$A$8:$A$507,A37,Leave!$G$8:$G$507,2))</f>
        <v/>
      </c>
      <c r="E37">
        <f>IF(A37="",0,SUMIFS(Leave!$H$8:$H$507,Leave!$A$8:$A$507,A37,Leave!$G$8:$G$507,3))</f>
        <v/>
      </c>
      <c r="F37">
        <f>IF(A37="",0,N(Staff!$C$25)/5*MAX(0,$B$6-C37-D37-E37))</f>
        <v/>
      </c>
      <c r="G37">
        <f>MAX(0,B37-F37)</f>
        <v/>
      </c>
      <c r="H37">
        <f>B37*N(Staff!$D$25)</f>
        <v/>
      </c>
      <c r="I37">
        <f>N(Staff!$E$25)</f>
        <v/>
      </c>
      <c r="J37">
        <f>IF(A37="",0,SUMIFS(Leave!$I$8:$I$507,Leave!$A$8:$A$507,A37,Leave!$G$8:$G$507,1))</f>
        <v/>
      </c>
      <c r="K37">
        <f>IF(A37="",-999,I37-J37)</f>
        <v/>
      </c>
      <c r="L37">
        <f>IF(A37=""," ",A37)</f>
        <v/>
      </c>
      <c r="M37">
        <f>IF(A37="",NA(),B37)</f>
        <v/>
      </c>
      <c r="N37">
        <f>IF(A37="",NA(),F37)</f>
        <v/>
      </c>
      <c r="O37">
        <f>(D37&gt;0)*1</f>
        <v/>
      </c>
      <c r="P37">
        <f>(G37&gt;0)*1</f>
        <v/>
      </c>
    </row>
    <row r="38">
      <c r="A38">
        <f>IF(Staff!$A$26="","",Staff!$A$26)</f>
        <v/>
      </c>
      <c r="B38">
        <f>IF(A38="",0,SUMIFS(Shifts!$G$8:$G$5007,Shifts!$B$8:$B$5007,A38,Shifts!$A$8:$A$5007,"&gt;="&amp;$B$4,Shifts!$A$8:$A$5007,"&lt;"&amp;$B$5))</f>
        <v/>
      </c>
      <c r="C38">
        <f>IF(A38="",0,SUMIFS(Leave!$H$8:$H$507,Leave!$A$8:$A$507,A38,Leave!$G$8:$G$507,1))</f>
        <v/>
      </c>
      <c r="D38">
        <f>IF(A38="",0,SUMIFS(Leave!$H$8:$H$507,Leave!$A$8:$A$507,A38,Leave!$G$8:$G$507,2))</f>
        <v/>
      </c>
      <c r="E38">
        <f>IF(A38="",0,SUMIFS(Leave!$H$8:$H$507,Leave!$A$8:$A$507,A38,Leave!$G$8:$G$507,3))</f>
        <v/>
      </c>
      <c r="F38">
        <f>IF(A38="",0,N(Staff!$C$26)/5*MAX(0,$B$6-C38-D38-E38))</f>
        <v/>
      </c>
      <c r="G38">
        <f>MAX(0,B38-F38)</f>
        <v/>
      </c>
      <c r="H38">
        <f>B38*N(Staff!$D$26)</f>
        <v/>
      </c>
      <c r="I38">
        <f>N(Staff!$E$26)</f>
        <v/>
      </c>
      <c r="J38">
        <f>IF(A38="",0,SUMIFS(Leave!$I$8:$I$507,Leave!$A$8:$A$507,A38,Leave!$G$8:$G$507,1))</f>
        <v/>
      </c>
      <c r="K38">
        <f>IF(A38="",-999,I38-J38)</f>
        <v/>
      </c>
      <c r="L38">
        <f>IF(A38=""," ",A38)</f>
        <v/>
      </c>
      <c r="M38">
        <f>IF(A38="",NA(),B38)</f>
        <v/>
      </c>
      <c r="N38">
        <f>IF(A38="",NA(),F38)</f>
        <v/>
      </c>
      <c r="O38">
        <f>(D38&gt;0)*1</f>
        <v/>
      </c>
      <c r="P38">
        <f>(G38&gt;0)*1</f>
        <v/>
      </c>
    </row>
    <row r="39">
      <c r="A39">
        <f>IF(Staff!$A$27="","",Staff!$A$27)</f>
        <v/>
      </c>
      <c r="B39">
        <f>IF(A39="",0,SUMIFS(Shifts!$G$8:$G$5007,Shifts!$B$8:$B$5007,A39,Shifts!$A$8:$A$5007,"&gt;="&amp;$B$4,Shifts!$A$8:$A$5007,"&lt;"&amp;$B$5))</f>
        <v/>
      </c>
      <c r="C39">
        <f>IF(A39="",0,SUMIFS(Leave!$H$8:$H$507,Leave!$A$8:$A$507,A39,Leave!$G$8:$G$507,1))</f>
        <v/>
      </c>
      <c r="D39">
        <f>IF(A39="",0,SUMIFS(Leave!$H$8:$H$507,Leave!$A$8:$A$507,A39,Leave!$G$8:$G$507,2))</f>
        <v/>
      </c>
      <c r="E39">
        <f>IF(A39="",0,SUMIFS(Leave!$H$8:$H$507,Leave!$A$8:$A$507,A39,Leave!$G$8:$G$507,3))</f>
        <v/>
      </c>
      <c r="F39">
        <f>IF(A39="",0,N(Staff!$C$27)/5*MAX(0,$B$6-C39-D39-E39))</f>
        <v/>
      </c>
      <c r="G39">
        <f>MAX(0,B39-F39)</f>
        <v/>
      </c>
      <c r="H39">
        <f>B39*N(Staff!$D$27)</f>
        <v/>
      </c>
      <c r="I39">
        <f>N(Staff!$E$27)</f>
        <v/>
      </c>
      <c r="J39">
        <f>IF(A39="",0,SUMIFS(Leave!$I$8:$I$507,Leave!$A$8:$A$507,A39,Leave!$G$8:$G$507,1))</f>
        <v/>
      </c>
      <c r="K39">
        <f>IF(A39="",-999,I39-J39)</f>
        <v/>
      </c>
      <c r="L39">
        <f>IF(A39=""," ",A39)</f>
        <v/>
      </c>
      <c r="M39">
        <f>IF(A39="",NA(),B39)</f>
        <v/>
      </c>
      <c r="N39">
        <f>IF(A39="",NA(),F39)</f>
        <v/>
      </c>
      <c r="O39">
        <f>(D39&gt;0)*1</f>
        <v/>
      </c>
      <c r="P39">
        <f>(G39&gt;0)*1</f>
        <v/>
      </c>
    </row>
    <row r="40">
      <c r="A40">
        <f>IF(Staff!$A$28="","",Staff!$A$28)</f>
        <v/>
      </c>
      <c r="B40">
        <f>IF(A40="",0,SUMIFS(Shifts!$G$8:$G$5007,Shifts!$B$8:$B$5007,A40,Shifts!$A$8:$A$5007,"&gt;="&amp;$B$4,Shifts!$A$8:$A$5007,"&lt;"&amp;$B$5))</f>
        <v/>
      </c>
      <c r="C40">
        <f>IF(A40="",0,SUMIFS(Leave!$H$8:$H$507,Leave!$A$8:$A$507,A40,Leave!$G$8:$G$507,1))</f>
        <v/>
      </c>
      <c r="D40">
        <f>IF(A40="",0,SUMIFS(Leave!$H$8:$H$507,Leave!$A$8:$A$507,A40,Leave!$G$8:$G$507,2))</f>
        <v/>
      </c>
      <c r="E40">
        <f>IF(A40="",0,SUMIFS(Leave!$H$8:$H$507,Leave!$A$8:$A$507,A40,Leave!$G$8:$G$507,3))</f>
        <v/>
      </c>
      <c r="F40">
        <f>IF(A40="",0,N(Staff!$C$28)/5*MAX(0,$B$6-C40-D40-E40))</f>
        <v/>
      </c>
      <c r="G40">
        <f>MAX(0,B40-F40)</f>
        <v/>
      </c>
      <c r="H40">
        <f>B40*N(Staff!$D$28)</f>
        <v/>
      </c>
      <c r="I40">
        <f>N(Staff!$E$28)</f>
        <v/>
      </c>
      <c r="J40">
        <f>IF(A40="",0,SUMIFS(Leave!$I$8:$I$507,Leave!$A$8:$A$507,A40,Leave!$G$8:$G$507,1))</f>
        <v/>
      </c>
      <c r="K40">
        <f>IF(A40="",-999,I40-J40)</f>
        <v/>
      </c>
      <c r="L40">
        <f>IF(A40=""," ",A40)</f>
        <v/>
      </c>
      <c r="M40">
        <f>IF(A40="",NA(),B40)</f>
        <v/>
      </c>
      <c r="N40">
        <f>IF(A40="",NA(),F40)</f>
        <v/>
      </c>
      <c r="O40">
        <f>(D40&gt;0)*1</f>
        <v/>
      </c>
      <c r="P40">
        <f>(G40&gt;0)*1</f>
        <v/>
      </c>
    </row>
    <row r="41">
      <c r="A41">
        <f>IF(Staff!$A$29="","",Staff!$A$29)</f>
        <v/>
      </c>
      <c r="B41">
        <f>IF(A41="",0,SUMIFS(Shifts!$G$8:$G$5007,Shifts!$B$8:$B$5007,A41,Shifts!$A$8:$A$5007,"&gt;="&amp;$B$4,Shifts!$A$8:$A$5007,"&lt;"&amp;$B$5))</f>
        <v/>
      </c>
      <c r="C41">
        <f>IF(A41="",0,SUMIFS(Leave!$H$8:$H$507,Leave!$A$8:$A$507,A41,Leave!$G$8:$G$507,1))</f>
        <v/>
      </c>
      <c r="D41">
        <f>IF(A41="",0,SUMIFS(Leave!$H$8:$H$507,Leave!$A$8:$A$507,A41,Leave!$G$8:$G$507,2))</f>
        <v/>
      </c>
      <c r="E41">
        <f>IF(A41="",0,SUMIFS(Leave!$H$8:$H$507,Leave!$A$8:$A$507,A41,Leave!$G$8:$G$507,3))</f>
        <v/>
      </c>
      <c r="F41">
        <f>IF(A41="",0,N(Staff!$C$29)/5*MAX(0,$B$6-C41-D41-E41))</f>
        <v/>
      </c>
      <c r="G41">
        <f>MAX(0,B41-F41)</f>
        <v/>
      </c>
      <c r="H41">
        <f>B41*N(Staff!$D$29)</f>
        <v/>
      </c>
      <c r="I41">
        <f>N(Staff!$E$29)</f>
        <v/>
      </c>
      <c r="J41">
        <f>IF(A41="",0,SUMIFS(Leave!$I$8:$I$507,Leave!$A$8:$A$507,A41,Leave!$G$8:$G$507,1))</f>
        <v/>
      </c>
      <c r="K41">
        <f>IF(A41="",-999,I41-J41)</f>
        <v/>
      </c>
      <c r="L41">
        <f>IF(A41=""," ",A41)</f>
        <v/>
      </c>
      <c r="M41">
        <f>IF(A41="",NA(),B41)</f>
        <v/>
      </c>
      <c r="N41">
        <f>IF(A41="",NA(),F41)</f>
        <v/>
      </c>
      <c r="O41">
        <f>(D41&gt;0)*1</f>
        <v/>
      </c>
      <c r="P41">
        <f>(G41&gt;0)*1</f>
        <v/>
      </c>
    </row>
    <row r="42">
      <c r="A42">
        <f>IF(Staff!$A$30="","",Staff!$A$30)</f>
        <v/>
      </c>
      <c r="B42">
        <f>IF(A42="",0,SUMIFS(Shifts!$G$8:$G$5007,Shifts!$B$8:$B$5007,A42,Shifts!$A$8:$A$5007,"&gt;="&amp;$B$4,Shifts!$A$8:$A$5007,"&lt;"&amp;$B$5))</f>
        <v/>
      </c>
      <c r="C42">
        <f>IF(A42="",0,SUMIFS(Leave!$H$8:$H$507,Leave!$A$8:$A$507,A42,Leave!$G$8:$G$507,1))</f>
        <v/>
      </c>
      <c r="D42">
        <f>IF(A42="",0,SUMIFS(Leave!$H$8:$H$507,Leave!$A$8:$A$507,A42,Leave!$G$8:$G$507,2))</f>
        <v/>
      </c>
      <c r="E42">
        <f>IF(A42="",0,SUMIFS(Leave!$H$8:$H$507,Leave!$A$8:$A$507,A42,Leave!$G$8:$G$507,3))</f>
        <v/>
      </c>
      <c r="F42">
        <f>IF(A42="",0,N(Staff!$C$30)/5*MAX(0,$B$6-C42-D42-E42))</f>
        <v/>
      </c>
      <c r="G42">
        <f>MAX(0,B42-F42)</f>
        <v/>
      </c>
      <c r="H42">
        <f>B42*N(Staff!$D$30)</f>
        <v/>
      </c>
      <c r="I42">
        <f>N(Staff!$E$30)</f>
        <v/>
      </c>
      <c r="J42">
        <f>IF(A42="",0,SUMIFS(Leave!$I$8:$I$507,Leave!$A$8:$A$507,A42,Leave!$G$8:$G$507,1))</f>
        <v/>
      </c>
      <c r="K42">
        <f>IF(A42="",-999,I42-J42)</f>
        <v/>
      </c>
      <c r="L42">
        <f>IF(A42=""," ",A42)</f>
        <v/>
      </c>
      <c r="M42">
        <f>IF(A42="",NA(),B42)</f>
        <v/>
      </c>
      <c r="N42">
        <f>IF(A42="",NA(),F42)</f>
        <v/>
      </c>
      <c r="O42">
        <f>(D42&gt;0)*1</f>
        <v/>
      </c>
      <c r="P42">
        <f>(G42&gt;0)*1</f>
        <v/>
      </c>
    </row>
    <row r="43">
      <c r="A43">
        <f>IF(Staff!$A$31="","",Staff!$A$31)</f>
        <v/>
      </c>
      <c r="B43">
        <f>IF(A43="",0,SUMIFS(Shifts!$G$8:$G$5007,Shifts!$B$8:$B$5007,A43,Shifts!$A$8:$A$5007,"&gt;="&amp;$B$4,Shifts!$A$8:$A$5007,"&lt;"&amp;$B$5))</f>
        <v/>
      </c>
      <c r="C43">
        <f>IF(A43="",0,SUMIFS(Leave!$H$8:$H$507,Leave!$A$8:$A$507,A43,Leave!$G$8:$G$507,1))</f>
        <v/>
      </c>
      <c r="D43">
        <f>IF(A43="",0,SUMIFS(Leave!$H$8:$H$507,Leave!$A$8:$A$507,A43,Leave!$G$8:$G$507,2))</f>
        <v/>
      </c>
      <c r="E43">
        <f>IF(A43="",0,SUMIFS(Leave!$H$8:$H$507,Leave!$A$8:$A$507,A43,Leave!$G$8:$G$507,3))</f>
        <v/>
      </c>
      <c r="F43">
        <f>IF(A43="",0,N(Staff!$C$31)/5*MAX(0,$B$6-C43-D43-E43))</f>
        <v/>
      </c>
      <c r="G43">
        <f>MAX(0,B43-F43)</f>
        <v/>
      </c>
      <c r="H43">
        <f>B43*N(Staff!$D$31)</f>
        <v/>
      </c>
      <c r="I43">
        <f>N(Staff!$E$31)</f>
        <v/>
      </c>
      <c r="J43">
        <f>IF(A43="",0,SUMIFS(Leave!$I$8:$I$507,Leave!$A$8:$A$507,A43,Leave!$G$8:$G$507,1))</f>
        <v/>
      </c>
      <c r="K43">
        <f>IF(A43="",-999,I43-J43)</f>
        <v/>
      </c>
      <c r="L43">
        <f>IF(A43=""," ",A43)</f>
        <v/>
      </c>
      <c r="M43">
        <f>IF(A43="",NA(),B43)</f>
        <v/>
      </c>
      <c r="N43">
        <f>IF(A43="",NA(),F43)</f>
        <v/>
      </c>
      <c r="O43">
        <f>(D43&gt;0)*1</f>
        <v/>
      </c>
      <c r="P43">
        <f>(G43&gt;0)*1</f>
        <v/>
      </c>
    </row>
    <row r="44">
      <c r="A44">
        <f>IF(Staff!$A$32="","",Staff!$A$32)</f>
        <v/>
      </c>
      <c r="B44">
        <f>IF(A44="",0,SUMIFS(Shifts!$G$8:$G$5007,Shifts!$B$8:$B$5007,A44,Shifts!$A$8:$A$5007,"&gt;="&amp;$B$4,Shifts!$A$8:$A$5007,"&lt;"&amp;$B$5))</f>
        <v/>
      </c>
      <c r="C44">
        <f>IF(A44="",0,SUMIFS(Leave!$H$8:$H$507,Leave!$A$8:$A$507,A44,Leave!$G$8:$G$507,1))</f>
        <v/>
      </c>
      <c r="D44">
        <f>IF(A44="",0,SUMIFS(Leave!$H$8:$H$507,Leave!$A$8:$A$507,A44,Leave!$G$8:$G$507,2))</f>
        <v/>
      </c>
      <c r="E44">
        <f>IF(A44="",0,SUMIFS(Leave!$H$8:$H$507,Leave!$A$8:$A$507,A44,Leave!$G$8:$G$507,3))</f>
        <v/>
      </c>
      <c r="F44">
        <f>IF(A44="",0,N(Staff!$C$32)/5*MAX(0,$B$6-C44-D44-E44))</f>
        <v/>
      </c>
      <c r="G44">
        <f>MAX(0,B44-F44)</f>
        <v/>
      </c>
      <c r="H44">
        <f>B44*N(Staff!$D$32)</f>
        <v/>
      </c>
      <c r="I44">
        <f>N(Staff!$E$32)</f>
        <v/>
      </c>
      <c r="J44">
        <f>IF(A44="",0,SUMIFS(Leave!$I$8:$I$507,Leave!$A$8:$A$507,A44,Leave!$G$8:$G$507,1))</f>
        <v/>
      </c>
      <c r="K44">
        <f>IF(A44="",-999,I44-J44)</f>
        <v/>
      </c>
      <c r="L44">
        <f>IF(A44=""," ",A44)</f>
        <v/>
      </c>
      <c r="M44">
        <f>IF(A44="",NA(),B44)</f>
        <v/>
      </c>
      <c r="N44">
        <f>IF(A44="",NA(),F44)</f>
        <v/>
      </c>
      <c r="O44">
        <f>(D44&gt;0)*1</f>
        <v/>
      </c>
      <c r="P44">
        <f>(G44&gt;0)*1</f>
        <v/>
      </c>
    </row>
    <row r="50">
      <c r="A50">
        <f>Lang!$B$28</f>
        <v/>
      </c>
      <c r="B50">
        <f>SUMIFS(Shifts!$G$8:$G$5007,Shifts!$A$8:$A$5007,"&gt;="&amp;$B$4,Shifts!$A$8:$A$5007,"&lt;"&amp;$B$5,Shifts!$J$8:$J$5007,1)</f>
        <v/>
      </c>
    </row>
    <row r="51">
      <c r="A51">
        <f>Lang!$B$29</f>
        <v/>
      </c>
      <c r="B51">
        <f>SUMIFS(Shifts!$G$8:$G$5007,Shifts!$A$8:$A$5007,"&gt;="&amp;$B$4,Shifts!$A$8:$A$5007,"&lt;"&amp;$B$5,Shifts!$J$8:$J$5007,2)</f>
        <v/>
      </c>
    </row>
    <row r="52">
      <c r="A52">
        <f>Lang!$B$30</f>
        <v/>
      </c>
      <c r="B52">
        <f>SUMIFS(Shifts!$G$8:$G$5007,Shifts!$A$8:$A$5007,"&gt;="&amp;$B$4,Shifts!$A$8:$A$5007,"&lt;"&amp;$B$5,Shifts!$J$8:$J$5007,3)</f>
        <v/>
      </c>
    </row>
    <row r="53">
      <c r="A53">
        <f>Lang!$B$31</f>
        <v/>
      </c>
      <c r="B53">
        <f>SUMIFS(Shifts!$G$8:$G$5007,Shifts!$A$8:$A$5007,"&gt;="&amp;$B$4,Shifts!$A$8:$A$5007,"&lt;"&amp;$B$5,Shifts!$J$8:$J$5007,4)</f>
        <v/>
      </c>
    </row>
    <row r="54">
      <c r="A54">
        <f>Lang!$B$32</f>
        <v/>
      </c>
      <c r="B54">
        <f>SUMIFS(Shifts!$G$8:$G$5007,Shifts!$A$8:$A$5007,"&gt;="&amp;$B$4,Shifts!$A$8:$A$5007,"&lt;"&amp;$B$5,Shifts!$J$8:$J$5007,5)</f>
        <v/>
      </c>
    </row>
    <row r="55">
      <c r="A55">
        <f>Lang!$B$33</f>
        <v/>
      </c>
      <c r="B55">
        <f>SUMIFS(Shifts!$G$8:$G$5007,Shifts!$A$8:$A$5007,"&gt;="&amp;$B$4,Shifts!$A$8:$A$5007,"&lt;"&amp;$B$5,Shifts!$J$8:$J$5007,6)</f>
        <v/>
      </c>
    </row>
    <row r="56">
      <c r="A56">
        <f>Lang!$B$34</f>
        <v/>
      </c>
      <c r="B56">
        <f>SUMIFS(Shifts!$G$8:$G$5007,Shifts!$A$8:$A$5007,"&gt;="&amp;$B$4,Shifts!$A$8:$A$5007,"&lt;"&amp;$B$5,Shifts!$J$8:$J$5007,7)</f>
        <v/>
      </c>
    </row>
    <row r="60">
      <c r="A60">
        <f>$B$4+0</f>
        <v/>
      </c>
      <c r="B60">
        <f>A60&lt;$B$5</f>
        <v/>
      </c>
      <c r="C60">
        <f>IF(B60,COUNTIFS(Shifts!$A$8:$A$5007,A60),0)</f>
        <v/>
      </c>
      <c r="D60">
        <f>INDEX(Settings!$D$21:$J$21,WEEKDAY(A60,2))</f>
        <v/>
      </c>
      <c r="E60">
        <f>IF(AND(B60,C60&lt;D60),1,0)</f>
        <v/>
      </c>
    </row>
    <row r="61">
      <c r="A61">
        <f>$B$4+1</f>
        <v/>
      </c>
      <c r="B61">
        <f>A61&lt;$B$5</f>
        <v/>
      </c>
      <c r="C61">
        <f>IF(B61,COUNTIFS(Shifts!$A$8:$A$5007,A61),0)</f>
        <v/>
      </c>
      <c r="D61">
        <f>INDEX(Settings!$D$21:$J$21,WEEKDAY(A61,2))</f>
        <v/>
      </c>
      <c r="E61">
        <f>IF(AND(B61,C61&lt;D61),1,0)</f>
        <v/>
      </c>
    </row>
    <row r="62">
      <c r="A62">
        <f>$B$4+2</f>
        <v/>
      </c>
      <c r="B62">
        <f>A62&lt;$B$5</f>
        <v/>
      </c>
      <c r="C62">
        <f>IF(B62,COUNTIFS(Shifts!$A$8:$A$5007,A62),0)</f>
        <v/>
      </c>
      <c r="D62">
        <f>INDEX(Settings!$D$21:$J$21,WEEKDAY(A62,2))</f>
        <v/>
      </c>
      <c r="E62">
        <f>IF(AND(B62,C62&lt;D62),1,0)</f>
        <v/>
      </c>
    </row>
    <row r="63">
      <c r="A63">
        <f>$B$4+3</f>
        <v/>
      </c>
      <c r="B63">
        <f>A63&lt;$B$5</f>
        <v/>
      </c>
      <c r="C63">
        <f>IF(B63,COUNTIFS(Shifts!$A$8:$A$5007,A63),0)</f>
        <v/>
      </c>
      <c r="D63">
        <f>INDEX(Settings!$D$21:$J$21,WEEKDAY(A63,2))</f>
        <v/>
      </c>
      <c r="E63">
        <f>IF(AND(B63,C63&lt;D63),1,0)</f>
        <v/>
      </c>
    </row>
    <row r="64">
      <c r="A64">
        <f>$B$4+4</f>
        <v/>
      </c>
      <c r="B64">
        <f>A64&lt;$B$5</f>
        <v/>
      </c>
      <c r="C64">
        <f>IF(B64,COUNTIFS(Shifts!$A$8:$A$5007,A64),0)</f>
        <v/>
      </c>
      <c r="D64">
        <f>INDEX(Settings!$D$21:$J$21,WEEKDAY(A64,2))</f>
        <v/>
      </c>
      <c r="E64">
        <f>IF(AND(B64,C64&lt;D64),1,0)</f>
        <v/>
      </c>
    </row>
    <row r="65">
      <c r="A65">
        <f>$B$4+5</f>
        <v/>
      </c>
      <c r="B65">
        <f>A65&lt;$B$5</f>
        <v/>
      </c>
      <c r="C65">
        <f>IF(B65,COUNTIFS(Shifts!$A$8:$A$5007,A65),0)</f>
        <v/>
      </c>
      <c r="D65">
        <f>INDEX(Settings!$D$21:$J$21,WEEKDAY(A65,2))</f>
        <v/>
      </c>
      <c r="E65">
        <f>IF(AND(B65,C65&lt;D65),1,0)</f>
        <v/>
      </c>
    </row>
    <row r="66">
      <c r="A66">
        <f>$B$4+6</f>
        <v/>
      </c>
      <c r="B66">
        <f>A66&lt;$B$5</f>
        <v/>
      </c>
      <c r="C66">
        <f>IF(B66,COUNTIFS(Shifts!$A$8:$A$5007,A66),0)</f>
        <v/>
      </c>
      <c r="D66">
        <f>INDEX(Settings!$D$21:$J$21,WEEKDAY(A66,2))</f>
        <v/>
      </c>
      <c r="E66">
        <f>IF(AND(B66,C66&lt;D66),1,0)</f>
        <v/>
      </c>
    </row>
    <row r="67">
      <c r="A67">
        <f>$B$4+7</f>
        <v/>
      </c>
      <c r="B67">
        <f>A67&lt;$B$5</f>
        <v/>
      </c>
      <c r="C67">
        <f>IF(B67,COUNTIFS(Shifts!$A$8:$A$5007,A67),0)</f>
        <v/>
      </c>
      <c r="D67">
        <f>INDEX(Settings!$D$21:$J$21,WEEKDAY(A67,2))</f>
        <v/>
      </c>
      <c r="E67">
        <f>IF(AND(B67,C67&lt;D67),1,0)</f>
        <v/>
      </c>
    </row>
    <row r="68">
      <c r="A68">
        <f>$B$4+8</f>
        <v/>
      </c>
      <c r="B68">
        <f>A68&lt;$B$5</f>
        <v/>
      </c>
      <c r="C68">
        <f>IF(B68,COUNTIFS(Shifts!$A$8:$A$5007,A68),0)</f>
        <v/>
      </c>
      <c r="D68">
        <f>INDEX(Settings!$D$21:$J$21,WEEKDAY(A68,2))</f>
        <v/>
      </c>
      <c r="E68">
        <f>IF(AND(B68,C68&lt;D68),1,0)</f>
        <v/>
      </c>
    </row>
    <row r="69">
      <c r="A69">
        <f>$B$4+9</f>
        <v/>
      </c>
      <c r="B69">
        <f>A69&lt;$B$5</f>
        <v/>
      </c>
      <c r="C69">
        <f>IF(B69,COUNTIFS(Shifts!$A$8:$A$5007,A69),0)</f>
        <v/>
      </c>
      <c r="D69">
        <f>INDEX(Settings!$D$21:$J$21,WEEKDAY(A69,2))</f>
        <v/>
      </c>
      <c r="E69">
        <f>IF(AND(B69,C69&lt;D69),1,0)</f>
        <v/>
      </c>
    </row>
    <row r="70">
      <c r="A70">
        <f>$B$4+10</f>
        <v/>
      </c>
      <c r="B70">
        <f>A70&lt;$B$5</f>
        <v/>
      </c>
      <c r="C70">
        <f>IF(B70,COUNTIFS(Shifts!$A$8:$A$5007,A70),0)</f>
        <v/>
      </c>
      <c r="D70">
        <f>INDEX(Settings!$D$21:$J$21,WEEKDAY(A70,2))</f>
        <v/>
      </c>
      <c r="E70">
        <f>IF(AND(B70,C70&lt;D70),1,0)</f>
        <v/>
      </c>
    </row>
    <row r="71">
      <c r="A71">
        <f>$B$4+11</f>
        <v/>
      </c>
      <c r="B71">
        <f>A71&lt;$B$5</f>
        <v/>
      </c>
      <c r="C71">
        <f>IF(B71,COUNTIFS(Shifts!$A$8:$A$5007,A71),0)</f>
        <v/>
      </c>
      <c r="D71">
        <f>INDEX(Settings!$D$21:$J$21,WEEKDAY(A71,2))</f>
        <v/>
      </c>
      <c r="E71">
        <f>IF(AND(B71,C71&lt;D71),1,0)</f>
        <v/>
      </c>
    </row>
    <row r="72">
      <c r="A72">
        <f>$B$4+12</f>
        <v/>
      </c>
      <c r="B72">
        <f>A72&lt;$B$5</f>
        <v/>
      </c>
      <c r="C72">
        <f>IF(B72,COUNTIFS(Shifts!$A$8:$A$5007,A72),0)</f>
        <v/>
      </c>
      <c r="D72">
        <f>INDEX(Settings!$D$21:$J$21,WEEKDAY(A72,2))</f>
        <v/>
      </c>
      <c r="E72">
        <f>IF(AND(B72,C72&lt;D72),1,0)</f>
        <v/>
      </c>
    </row>
    <row r="73">
      <c r="A73">
        <f>$B$4+13</f>
        <v/>
      </c>
      <c r="B73">
        <f>A73&lt;$B$5</f>
        <v/>
      </c>
      <c r="C73">
        <f>IF(B73,COUNTIFS(Shifts!$A$8:$A$5007,A73),0)</f>
        <v/>
      </c>
      <c r="D73">
        <f>INDEX(Settings!$D$21:$J$21,WEEKDAY(A73,2))</f>
        <v/>
      </c>
      <c r="E73">
        <f>IF(AND(B73,C73&lt;D73),1,0)</f>
        <v/>
      </c>
    </row>
    <row r="74">
      <c r="A74">
        <f>$B$4+14</f>
        <v/>
      </c>
      <c r="B74">
        <f>A74&lt;$B$5</f>
        <v/>
      </c>
      <c r="C74">
        <f>IF(B74,COUNTIFS(Shifts!$A$8:$A$5007,A74),0)</f>
        <v/>
      </c>
      <c r="D74">
        <f>INDEX(Settings!$D$21:$J$21,WEEKDAY(A74,2))</f>
        <v/>
      </c>
      <c r="E74">
        <f>IF(AND(B74,C74&lt;D74),1,0)</f>
        <v/>
      </c>
    </row>
    <row r="75">
      <c r="A75">
        <f>$B$4+15</f>
        <v/>
      </c>
      <c r="B75">
        <f>A75&lt;$B$5</f>
        <v/>
      </c>
      <c r="C75">
        <f>IF(B75,COUNTIFS(Shifts!$A$8:$A$5007,A75),0)</f>
        <v/>
      </c>
      <c r="D75">
        <f>INDEX(Settings!$D$21:$J$21,WEEKDAY(A75,2))</f>
        <v/>
      </c>
      <c r="E75">
        <f>IF(AND(B75,C75&lt;D75),1,0)</f>
        <v/>
      </c>
    </row>
    <row r="76">
      <c r="A76">
        <f>$B$4+16</f>
        <v/>
      </c>
      <c r="B76">
        <f>A76&lt;$B$5</f>
        <v/>
      </c>
      <c r="C76">
        <f>IF(B76,COUNTIFS(Shifts!$A$8:$A$5007,A76),0)</f>
        <v/>
      </c>
      <c r="D76">
        <f>INDEX(Settings!$D$21:$J$21,WEEKDAY(A76,2))</f>
        <v/>
      </c>
      <c r="E76">
        <f>IF(AND(B76,C76&lt;D76),1,0)</f>
        <v/>
      </c>
    </row>
    <row r="77">
      <c r="A77">
        <f>$B$4+17</f>
        <v/>
      </c>
      <c r="B77">
        <f>A77&lt;$B$5</f>
        <v/>
      </c>
      <c r="C77">
        <f>IF(B77,COUNTIFS(Shifts!$A$8:$A$5007,A77),0)</f>
        <v/>
      </c>
      <c r="D77">
        <f>INDEX(Settings!$D$21:$J$21,WEEKDAY(A77,2))</f>
        <v/>
      </c>
      <c r="E77">
        <f>IF(AND(B77,C77&lt;D77),1,0)</f>
        <v/>
      </c>
    </row>
    <row r="78">
      <c r="A78">
        <f>$B$4+18</f>
        <v/>
      </c>
      <c r="B78">
        <f>A78&lt;$B$5</f>
        <v/>
      </c>
      <c r="C78">
        <f>IF(B78,COUNTIFS(Shifts!$A$8:$A$5007,A78),0)</f>
        <v/>
      </c>
      <c r="D78">
        <f>INDEX(Settings!$D$21:$J$21,WEEKDAY(A78,2))</f>
        <v/>
      </c>
      <c r="E78">
        <f>IF(AND(B78,C78&lt;D78),1,0)</f>
        <v/>
      </c>
    </row>
    <row r="79">
      <c r="A79">
        <f>$B$4+19</f>
        <v/>
      </c>
      <c r="B79">
        <f>A79&lt;$B$5</f>
        <v/>
      </c>
      <c r="C79">
        <f>IF(B79,COUNTIFS(Shifts!$A$8:$A$5007,A79),0)</f>
        <v/>
      </c>
      <c r="D79">
        <f>INDEX(Settings!$D$21:$J$21,WEEKDAY(A79,2))</f>
        <v/>
      </c>
      <c r="E79">
        <f>IF(AND(B79,C79&lt;D79),1,0)</f>
        <v/>
      </c>
    </row>
    <row r="80">
      <c r="A80">
        <f>$B$4+20</f>
        <v/>
      </c>
      <c r="B80">
        <f>A80&lt;$B$5</f>
        <v/>
      </c>
      <c r="C80">
        <f>IF(B80,COUNTIFS(Shifts!$A$8:$A$5007,A80),0)</f>
        <v/>
      </c>
      <c r="D80">
        <f>INDEX(Settings!$D$21:$J$21,WEEKDAY(A80,2))</f>
        <v/>
      </c>
      <c r="E80">
        <f>IF(AND(B80,C80&lt;D80),1,0)</f>
        <v/>
      </c>
    </row>
    <row r="81">
      <c r="A81">
        <f>$B$4+21</f>
        <v/>
      </c>
      <c r="B81">
        <f>A81&lt;$B$5</f>
        <v/>
      </c>
      <c r="C81">
        <f>IF(B81,COUNTIFS(Shifts!$A$8:$A$5007,A81),0)</f>
        <v/>
      </c>
      <c r="D81">
        <f>INDEX(Settings!$D$21:$J$21,WEEKDAY(A81,2))</f>
        <v/>
      </c>
      <c r="E81">
        <f>IF(AND(B81,C81&lt;D81),1,0)</f>
        <v/>
      </c>
    </row>
    <row r="82">
      <c r="A82">
        <f>$B$4+22</f>
        <v/>
      </c>
      <c r="B82">
        <f>A82&lt;$B$5</f>
        <v/>
      </c>
      <c r="C82">
        <f>IF(B82,COUNTIFS(Shifts!$A$8:$A$5007,A82),0)</f>
        <v/>
      </c>
      <c r="D82">
        <f>INDEX(Settings!$D$21:$J$21,WEEKDAY(A82,2))</f>
        <v/>
      </c>
      <c r="E82">
        <f>IF(AND(B82,C82&lt;D82),1,0)</f>
        <v/>
      </c>
    </row>
    <row r="83">
      <c r="A83">
        <f>$B$4+23</f>
        <v/>
      </c>
      <c r="B83">
        <f>A83&lt;$B$5</f>
        <v/>
      </c>
      <c r="C83">
        <f>IF(B83,COUNTIFS(Shifts!$A$8:$A$5007,A83),0)</f>
        <v/>
      </c>
      <c r="D83">
        <f>INDEX(Settings!$D$21:$J$21,WEEKDAY(A83,2))</f>
        <v/>
      </c>
      <c r="E83">
        <f>IF(AND(B83,C83&lt;D83),1,0)</f>
        <v/>
      </c>
    </row>
    <row r="84">
      <c r="A84">
        <f>$B$4+24</f>
        <v/>
      </c>
      <c r="B84">
        <f>A84&lt;$B$5</f>
        <v/>
      </c>
      <c r="C84">
        <f>IF(B84,COUNTIFS(Shifts!$A$8:$A$5007,A84),0)</f>
        <v/>
      </c>
      <c r="D84">
        <f>INDEX(Settings!$D$21:$J$21,WEEKDAY(A84,2))</f>
        <v/>
      </c>
      <c r="E84">
        <f>IF(AND(B84,C84&lt;D84),1,0)</f>
        <v/>
      </c>
    </row>
    <row r="85">
      <c r="A85">
        <f>$B$4+25</f>
        <v/>
      </c>
      <c r="B85">
        <f>A85&lt;$B$5</f>
        <v/>
      </c>
      <c r="C85">
        <f>IF(B85,COUNTIFS(Shifts!$A$8:$A$5007,A85),0)</f>
        <v/>
      </c>
      <c r="D85">
        <f>INDEX(Settings!$D$21:$J$21,WEEKDAY(A85,2))</f>
        <v/>
      </c>
      <c r="E85">
        <f>IF(AND(B85,C85&lt;D85),1,0)</f>
        <v/>
      </c>
    </row>
    <row r="86">
      <c r="A86">
        <f>$B$4+26</f>
        <v/>
      </c>
      <c r="B86">
        <f>A86&lt;$B$5</f>
        <v/>
      </c>
      <c r="C86">
        <f>IF(B86,COUNTIFS(Shifts!$A$8:$A$5007,A86),0)</f>
        <v/>
      </c>
      <c r="D86">
        <f>INDEX(Settings!$D$21:$J$21,WEEKDAY(A86,2))</f>
        <v/>
      </c>
      <c r="E86">
        <f>IF(AND(B86,C86&lt;D86),1,0)</f>
        <v/>
      </c>
    </row>
    <row r="87">
      <c r="A87">
        <f>$B$4+27</f>
        <v/>
      </c>
      <c r="B87">
        <f>A87&lt;$B$5</f>
        <v/>
      </c>
      <c r="C87">
        <f>IF(B87,COUNTIFS(Shifts!$A$8:$A$5007,A87),0)</f>
        <v/>
      </c>
      <c r="D87">
        <f>INDEX(Settings!$D$21:$J$21,WEEKDAY(A87,2))</f>
        <v/>
      </c>
      <c r="E87">
        <f>IF(AND(B87,C87&lt;D87),1,0)</f>
        <v/>
      </c>
    </row>
    <row r="88">
      <c r="A88">
        <f>$B$4+28</f>
        <v/>
      </c>
      <c r="B88">
        <f>A88&lt;$B$5</f>
        <v/>
      </c>
      <c r="C88">
        <f>IF(B88,COUNTIFS(Shifts!$A$8:$A$5007,A88),0)</f>
        <v/>
      </c>
      <c r="D88">
        <f>INDEX(Settings!$D$21:$J$21,WEEKDAY(A88,2))</f>
        <v/>
      </c>
      <c r="E88">
        <f>IF(AND(B88,C88&lt;D88),1,0)</f>
        <v/>
      </c>
    </row>
    <row r="89">
      <c r="A89">
        <f>$B$4+29</f>
        <v/>
      </c>
      <c r="B89">
        <f>A89&lt;$B$5</f>
        <v/>
      </c>
      <c r="C89">
        <f>IF(B89,COUNTIFS(Shifts!$A$8:$A$5007,A89),0)</f>
        <v/>
      </c>
      <c r="D89">
        <f>INDEX(Settings!$D$21:$J$21,WEEKDAY(A89,2))</f>
        <v/>
      </c>
      <c r="E89">
        <f>IF(AND(B89,C89&lt;D89),1,0)</f>
        <v/>
      </c>
    </row>
    <row r="90">
      <c r="A90">
        <f>$B$4+30</f>
        <v/>
      </c>
      <c r="B90">
        <f>A90&lt;$B$5</f>
        <v/>
      </c>
      <c r="C90">
        <f>IF(B90,COUNTIFS(Shifts!$A$8:$A$5007,A90),0)</f>
        <v/>
      </c>
      <c r="D90">
        <f>INDEX(Settings!$D$21:$J$21,WEEKDAY(A90,2))</f>
        <v/>
      </c>
      <c r="E90">
        <f>IF(AND(B90,C90&lt;D90),1,0)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Keywan Fakhri</dc:creator>
  <dc:title xmlns:dc="http://purl.org/dc/elements/1.1/">KeyOne Shift &amp; Leave Planner</dc:title>
  <dc:subject xmlns:dc="http://purl.org/dc/elements/1.1/">Shift roster, working hours, labour cost and leave planning</dc:subject>
  <dcterms:created xmlns:dcterms="http://purl.org/dc/terms/" xmlns:xsi="http://www.w3.org/2001/XMLSchema-instance" xsi:type="dcterms:W3CDTF">2026-10-16T10:50:45Z</dcterms:created>
  <dcterms:modified xmlns:dcterms="http://purl.org/dc/terms/" xmlns:xsi="http://www.w3.org/2001/XMLSchema-instance" xsi:type="dcterms:W3CDTF">2026-10-16T10:50:45Z</dcterms:modified>
  <cp:lastModifiedBy>Keywan Fakhri</cp:lastModifiedBy>
  <cp:keywords>KeyOne, Keywan Fakhri, keywanfakhri.com, Dienstplan, Schichtplan, Urlaubsplaner, shift planner</cp:keywords>
</cp:coreProperties>
</file>